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amson King\Documents\Dola\Projects\"/>
    </mc:Choice>
  </mc:AlternateContent>
  <xr:revisionPtr revIDLastSave="0" documentId="13_ncr:1_{37C801C3-6E13-41C5-8A13-2564E0313C77}" xr6:coauthVersionLast="46" xr6:coauthVersionMax="46" xr10:uidLastSave="{00000000-0000-0000-0000-000000000000}"/>
  <bookViews>
    <workbookView xWindow="-108" yWindow="-108" windowWidth="23256" windowHeight="12576" firstSheet="2" activeTab="2" xr2:uid="{E86E80A9-DED9-4D64-8C32-5CF5ADC948CE}"/>
  </bookViews>
  <sheets>
    <sheet name="Data Repository Table" sheetId="1" r:id="rId1"/>
    <sheet name="Water Trading Repository Table" sheetId="2" r:id="rId2"/>
    <sheet name="Economic Market Analysis" sheetId="3" r:id="rId3"/>
    <sheet name="Economic Cost Analysis" sheetId="5" r:id="rId4"/>
    <sheet name="What-If Analysis" sheetId="6" r:id="rId5"/>
  </sheets>
  <externalReferences>
    <externalReference r:id="rId6"/>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4" i="6" l="1"/>
  <c r="O74" i="6"/>
  <c r="P74" i="6"/>
  <c r="F74" i="6"/>
  <c r="G74" i="6"/>
  <c r="H74" i="6"/>
  <c r="I74" i="6"/>
  <c r="J74" i="6"/>
  <c r="E74" i="6"/>
  <c r="K67" i="6"/>
  <c r="K76" i="6" s="1"/>
  <c r="L67" i="6"/>
  <c r="L69" i="6" s="1"/>
  <c r="M67" i="6"/>
  <c r="N67" i="6"/>
  <c r="N77" i="6" s="1"/>
  <c r="O67" i="6"/>
  <c r="O76" i="6" s="1"/>
  <c r="P67" i="6"/>
  <c r="P76" i="6" s="1"/>
  <c r="K66" i="6"/>
  <c r="L66" i="6"/>
  <c r="M66" i="6"/>
  <c r="N66" i="6"/>
  <c r="O66" i="6"/>
  <c r="P66" i="6"/>
  <c r="F68" i="6"/>
  <c r="G68" i="6"/>
  <c r="H68" i="6"/>
  <c r="I68" i="6"/>
  <c r="J68" i="6"/>
  <c r="K68" i="6"/>
  <c r="L68" i="6"/>
  <c r="M68" i="6"/>
  <c r="N68" i="6"/>
  <c r="O68" i="6"/>
  <c r="P68" i="6"/>
  <c r="F67" i="6"/>
  <c r="G67" i="6"/>
  <c r="H67" i="6"/>
  <c r="I67" i="6"/>
  <c r="I76" i="6" s="1"/>
  <c r="J67" i="6"/>
  <c r="J76" i="6" s="1"/>
  <c r="M76" i="6"/>
  <c r="F66" i="6"/>
  <c r="G66" i="6"/>
  <c r="H66" i="6"/>
  <c r="H69" i="6" s="1"/>
  <c r="I66" i="6"/>
  <c r="J66" i="6"/>
  <c r="E68" i="6"/>
  <c r="E67" i="6"/>
  <c r="E75" i="6" s="1"/>
  <c r="E66" i="6"/>
  <c r="L76" i="6"/>
  <c r="H76" i="6"/>
  <c r="G77" i="6"/>
  <c r="F77" i="6"/>
  <c r="G69" i="6"/>
  <c r="C52" i="6"/>
  <c r="C51" i="6"/>
  <c r="C50" i="6"/>
  <c r="C49" i="6"/>
  <c r="B50" i="6"/>
  <c r="B52" i="6"/>
  <c r="B51" i="6"/>
  <c r="B49" i="6"/>
  <c r="N12" i="6"/>
  <c r="N14" i="6" s="1"/>
  <c r="M12" i="6"/>
  <c r="M13" i="6" s="1"/>
  <c r="L12" i="6"/>
  <c r="L13" i="6" s="1"/>
  <c r="K12" i="6"/>
  <c r="K14" i="6" s="1"/>
  <c r="J12" i="6"/>
  <c r="J14" i="6" s="1"/>
  <c r="I12" i="6"/>
  <c r="I14" i="6" s="1"/>
  <c r="H12" i="6"/>
  <c r="H13" i="6" s="1"/>
  <c r="G12" i="6"/>
  <c r="G14" i="6" s="1"/>
  <c r="F12" i="6"/>
  <c r="F14" i="6" s="1"/>
  <c r="E12" i="6"/>
  <c r="E13" i="6" s="1"/>
  <c r="D12" i="6"/>
  <c r="D13" i="6" s="1"/>
  <c r="C12" i="6"/>
  <c r="C14" i="6" s="1"/>
  <c r="C234" i="5"/>
  <c r="C233" i="5"/>
  <c r="C232" i="5"/>
  <c r="G150" i="5"/>
  <c r="H150" i="5"/>
  <c r="I150" i="5"/>
  <c r="J150" i="5"/>
  <c r="K150" i="5"/>
  <c r="L150" i="5"/>
  <c r="M150" i="5"/>
  <c r="N150" i="5"/>
  <c r="O150" i="5"/>
  <c r="P150" i="5"/>
  <c r="Q150" i="5"/>
  <c r="G151" i="5"/>
  <c r="H151" i="5"/>
  <c r="I151" i="5"/>
  <c r="J151" i="5"/>
  <c r="K151" i="5"/>
  <c r="L151" i="5"/>
  <c r="M151" i="5"/>
  <c r="N151" i="5"/>
  <c r="O151" i="5"/>
  <c r="P151" i="5"/>
  <c r="Q151" i="5"/>
  <c r="G152" i="5"/>
  <c r="H152" i="5"/>
  <c r="I152" i="5"/>
  <c r="J152" i="5"/>
  <c r="K152" i="5"/>
  <c r="L152" i="5"/>
  <c r="M152" i="5"/>
  <c r="N152" i="5"/>
  <c r="O152" i="5"/>
  <c r="P152" i="5"/>
  <c r="Q152" i="5"/>
  <c r="G153" i="5"/>
  <c r="H153" i="5"/>
  <c r="I153" i="5"/>
  <c r="J153" i="5"/>
  <c r="K153" i="5"/>
  <c r="L153" i="5"/>
  <c r="M153" i="5"/>
  <c r="N153" i="5"/>
  <c r="O153" i="5"/>
  <c r="P153" i="5"/>
  <c r="Q153" i="5"/>
  <c r="G154" i="5"/>
  <c r="H154" i="5"/>
  <c r="I154" i="5"/>
  <c r="J154" i="5"/>
  <c r="K154" i="5"/>
  <c r="L154" i="5"/>
  <c r="M154" i="5"/>
  <c r="N154" i="5"/>
  <c r="O154" i="5"/>
  <c r="P154" i="5"/>
  <c r="Q154" i="5"/>
  <c r="G155" i="5"/>
  <c r="H155" i="5"/>
  <c r="I155" i="5"/>
  <c r="J155" i="5"/>
  <c r="K155" i="5"/>
  <c r="L155" i="5"/>
  <c r="M155" i="5"/>
  <c r="N155" i="5"/>
  <c r="O155" i="5"/>
  <c r="P155" i="5"/>
  <c r="Q155" i="5"/>
  <c r="G156" i="5"/>
  <c r="H156" i="5"/>
  <c r="I156" i="5"/>
  <c r="J156" i="5"/>
  <c r="K156" i="5"/>
  <c r="L156" i="5"/>
  <c r="M156" i="5"/>
  <c r="N156" i="5"/>
  <c r="O156" i="5"/>
  <c r="P156" i="5"/>
  <c r="Q156" i="5"/>
  <c r="G157" i="5"/>
  <c r="H157" i="5"/>
  <c r="I157" i="5"/>
  <c r="J157" i="5"/>
  <c r="K157" i="5"/>
  <c r="L157" i="5"/>
  <c r="M157" i="5"/>
  <c r="N157" i="5"/>
  <c r="O157" i="5"/>
  <c r="P157" i="5"/>
  <c r="Q157" i="5"/>
  <c r="F158" i="5"/>
  <c r="F157" i="5"/>
  <c r="F156" i="5"/>
  <c r="F155" i="5"/>
  <c r="F154" i="5"/>
  <c r="F153" i="5"/>
  <c r="F152" i="5"/>
  <c r="F151" i="5"/>
  <c r="F150" i="5"/>
  <c r="G137" i="5"/>
  <c r="H137" i="5"/>
  <c r="I137" i="5"/>
  <c r="J137" i="5"/>
  <c r="K137" i="5"/>
  <c r="L137" i="5"/>
  <c r="M137" i="5"/>
  <c r="N137" i="5"/>
  <c r="O137" i="5"/>
  <c r="P137" i="5"/>
  <c r="Q137" i="5"/>
  <c r="G138" i="5"/>
  <c r="H138" i="5"/>
  <c r="I138" i="5"/>
  <c r="J138" i="5"/>
  <c r="K138" i="5"/>
  <c r="L138" i="5"/>
  <c r="M138" i="5"/>
  <c r="N138" i="5"/>
  <c r="O138" i="5"/>
  <c r="P138" i="5"/>
  <c r="Q138" i="5"/>
  <c r="G139" i="5"/>
  <c r="H139" i="5"/>
  <c r="I139" i="5"/>
  <c r="J139" i="5"/>
  <c r="K139" i="5"/>
  <c r="L139" i="5"/>
  <c r="M139" i="5"/>
  <c r="N139" i="5"/>
  <c r="O139" i="5"/>
  <c r="P139" i="5"/>
  <c r="Q139" i="5"/>
  <c r="G140" i="5"/>
  <c r="H140" i="5"/>
  <c r="I140" i="5"/>
  <c r="J140" i="5"/>
  <c r="K140" i="5"/>
  <c r="L140" i="5"/>
  <c r="M140" i="5"/>
  <c r="N140" i="5"/>
  <c r="O140" i="5"/>
  <c r="P140" i="5"/>
  <c r="Q140" i="5"/>
  <c r="G141" i="5"/>
  <c r="H141" i="5"/>
  <c r="I141" i="5"/>
  <c r="J141" i="5"/>
  <c r="K141" i="5"/>
  <c r="L141" i="5"/>
  <c r="M141" i="5"/>
  <c r="N141" i="5"/>
  <c r="O141" i="5"/>
  <c r="P141" i="5"/>
  <c r="Q141" i="5"/>
  <c r="G142" i="5"/>
  <c r="H142" i="5"/>
  <c r="I142" i="5"/>
  <c r="J142" i="5"/>
  <c r="K142" i="5"/>
  <c r="L142" i="5"/>
  <c r="M142" i="5"/>
  <c r="N142" i="5"/>
  <c r="O142" i="5"/>
  <c r="P142" i="5"/>
  <c r="Q142" i="5"/>
  <c r="G143" i="5"/>
  <c r="H143" i="5"/>
  <c r="I143" i="5"/>
  <c r="J143" i="5"/>
  <c r="K143" i="5"/>
  <c r="L143" i="5"/>
  <c r="M143" i="5"/>
  <c r="N143" i="5"/>
  <c r="O143" i="5"/>
  <c r="P143" i="5"/>
  <c r="Q143" i="5"/>
  <c r="G144" i="5"/>
  <c r="H144" i="5"/>
  <c r="I144" i="5"/>
  <c r="J144" i="5"/>
  <c r="K144" i="5"/>
  <c r="L144" i="5"/>
  <c r="M144" i="5"/>
  <c r="N144" i="5"/>
  <c r="O144" i="5"/>
  <c r="P144" i="5"/>
  <c r="Q144" i="5"/>
  <c r="G145" i="5"/>
  <c r="H145" i="5"/>
  <c r="I145" i="5"/>
  <c r="J145" i="5"/>
  <c r="K145" i="5"/>
  <c r="L145" i="5"/>
  <c r="M145" i="5"/>
  <c r="N145" i="5"/>
  <c r="O145" i="5"/>
  <c r="P145" i="5"/>
  <c r="Q145" i="5"/>
  <c r="F145" i="5"/>
  <c r="F144" i="5"/>
  <c r="F143" i="5"/>
  <c r="F142" i="5"/>
  <c r="F141" i="5"/>
  <c r="F140" i="5"/>
  <c r="F139" i="5"/>
  <c r="F138" i="5"/>
  <c r="F137" i="5"/>
  <c r="G124" i="5"/>
  <c r="H124" i="5"/>
  <c r="I124" i="5"/>
  <c r="J124" i="5"/>
  <c r="K124" i="5"/>
  <c r="L124" i="5"/>
  <c r="M124" i="5"/>
  <c r="N124" i="5"/>
  <c r="O124" i="5"/>
  <c r="P124" i="5"/>
  <c r="Q124" i="5"/>
  <c r="G125" i="5"/>
  <c r="H125" i="5"/>
  <c r="I125" i="5"/>
  <c r="J125" i="5"/>
  <c r="K125" i="5"/>
  <c r="L125" i="5"/>
  <c r="M125" i="5"/>
  <c r="N125" i="5"/>
  <c r="O125" i="5"/>
  <c r="P125" i="5"/>
  <c r="Q125" i="5"/>
  <c r="G126" i="5"/>
  <c r="H126" i="5"/>
  <c r="I126" i="5"/>
  <c r="J126" i="5"/>
  <c r="K126" i="5"/>
  <c r="L126" i="5"/>
  <c r="M126" i="5"/>
  <c r="N126" i="5"/>
  <c r="O126" i="5"/>
  <c r="P126" i="5"/>
  <c r="Q126" i="5"/>
  <c r="G127" i="5"/>
  <c r="H127" i="5"/>
  <c r="I127" i="5"/>
  <c r="J127" i="5"/>
  <c r="K127" i="5"/>
  <c r="L127" i="5"/>
  <c r="M127" i="5"/>
  <c r="N127" i="5"/>
  <c r="O127" i="5"/>
  <c r="P127" i="5"/>
  <c r="Q127" i="5"/>
  <c r="G128" i="5"/>
  <c r="H128" i="5"/>
  <c r="I128" i="5"/>
  <c r="J128" i="5"/>
  <c r="K128" i="5"/>
  <c r="L128" i="5"/>
  <c r="M128" i="5"/>
  <c r="N128" i="5"/>
  <c r="O128" i="5"/>
  <c r="P128" i="5"/>
  <c r="Q128" i="5"/>
  <c r="G129" i="5"/>
  <c r="H129" i="5"/>
  <c r="I129" i="5"/>
  <c r="J129" i="5"/>
  <c r="K129" i="5"/>
  <c r="L129" i="5"/>
  <c r="M129" i="5"/>
  <c r="N129" i="5"/>
  <c r="O129" i="5"/>
  <c r="P129" i="5"/>
  <c r="Q129" i="5"/>
  <c r="G130" i="5"/>
  <c r="H130" i="5"/>
  <c r="I130" i="5"/>
  <c r="J130" i="5"/>
  <c r="K130" i="5"/>
  <c r="L130" i="5"/>
  <c r="M130" i="5"/>
  <c r="N130" i="5"/>
  <c r="O130" i="5"/>
  <c r="P130" i="5"/>
  <c r="Q130" i="5"/>
  <c r="G131" i="5"/>
  <c r="H131" i="5"/>
  <c r="I131" i="5"/>
  <c r="J131" i="5"/>
  <c r="J133" i="5" s="1"/>
  <c r="K131" i="5"/>
  <c r="L131" i="5"/>
  <c r="M131" i="5"/>
  <c r="N131" i="5"/>
  <c r="O131" i="5"/>
  <c r="P131" i="5"/>
  <c r="Q131" i="5"/>
  <c r="G132" i="5"/>
  <c r="H132" i="5"/>
  <c r="I132" i="5"/>
  <c r="J132" i="5"/>
  <c r="K132" i="5"/>
  <c r="L132" i="5"/>
  <c r="M132" i="5"/>
  <c r="N132" i="5"/>
  <c r="O132" i="5"/>
  <c r="P132" i="5"/>
  <c r="Q132" i="5"/>
  <c r="F132" i="5"/>
  <c r="F131" i="5"/>
  <c r="F129" i="5"/>
  <c r="F128" i="5"/>
  <c r="F127" i="5"/>
  <c r="F126" i="5"/>
  <c r="F125" i="5"/>
  <c r="F124" i="5"/>
  <c r="G119" i="5"/>
  <c r="H119" i="5"/>
  <c r="I119" i="5"/>
  <c r="J119" i="5"/>
  <c r="K119" i="5"/>
  <c r="L119" i="5"/>
  <c r="M119" i="5"/>
  <c r="N119" i="5"/>
  <c r="O119" i="5"/>
  <c r="P119" i="5"/>
  <c r="Q119" i="5"/>
  <c r="F119" i="5"/>
  <c r="H61" i="5"/>
  <c r="I61" i="5"/>
  <c r="J61" i="5"/>
  <c r="K61" i="5"/>
  <c r="L61" i="5"/>
  <c r="M61" i="5"/>
  <c r="N61" i="5"/>
  <c r="O61" i="5"/>
  <c r="P61" i="5"/>
  <c r="Q61" i="5"/>
  <c r="R61" i="5"/>
  <c r="G61" i="5"/>
  <c r="H37" i="5"/>
  <c r="I37" i="5"/>
  <c r="J37" i="5"/>
  <c r="K37" i="5"/>
  <c r="L37" i="5"/>
  <c r="M37" i="5"/>
  <c r="N37" i="5"/>
  <c r="O37" i="5"/>
  <c r="P37" i="5"/>
  <c r="Q37" i="5"/>
  <c r="R37" i="5"/>
  <c r="H38" i="5"/>
  <c r="I38" i="5"/>
  <c r="J38" i="5"/>
  <c r="K38" i="5"/>
  <c r="L38" i="5"/>
  <c r="M38" i="5"/>
  <c r="N38" i="5"/>
  <c r="O38" i="5"/>
  <c r="P38" i="5"/>
  <c r="Q38" i="5"/>
  <c r="R38" i="5"/>
  <c r="H39" i="5"/>
  <c r="I39" i="5"/>
  <c r="J39" i="5"/>
  <c r="K39" i="5"/>
  <c r="L39" i="5"/>
  <c r="M39" i="5"/>
  <c r="N39" i="5"/>
  <c r="O39" i="5"/>
  <c r="P39" i="5"/>
  <c r="Q39" i="5"/>
  <c r="R39" i="5"/>
  <c r="H40" i="5"/>
  <c r="I40" i="5"/>
  <c r="J40" i="5"/>
  <c r="K40" i="5"/>
  <c r="L40" i="5"/>
  <c r="M40" i="5"/>
  <c r="N40" i="5"/>
  <c r="O40" i="5"/>
  <c r="P40" i="5"/>
  <c r="Q40" i="5"/>
  <c r="R40" i="5"/>
  <c r="H41" i="5"/>
  <c r="I41" i="5"/>
  <c r="J41" i="5"/>
  <c r="K41" i="5"/>
  <c r="L41" i="5"/>
  <c r="M41" i="5"/>
  <c r="N41" i="5"/>
  <c r="O41" i="5"/>
  <c r="P41" i="5"/>
  <c r="Q41" i="5"/>
  <c r="R41" i="5"/>
  <c r="H42" i="5"/>
  <c r="I42" i="5"/>
  <c r="J42" i="5"/>
  <c r="K42" i="5"/>
  <c r="L42" i="5"/>
  <c r="M42" i="5"/>
  <c r="N42" i="5"/>
  <c r="O42" i="5"/>
  <c r="P42" i="5"/>
  <c r="Q42" i="5"/>
  <c r="R42" i="5"/>
  <c r="H43" i="5"/>
  <c r="I43" i="5"/>
  <c r="J43" i="5"/>
  <c r="K43" i="5"/>
  <c r="L43" i="5"/>
  <c r="M43" i="5"/>
  <c r="N43" i="5"/>
  <c r="O43" i="5"/>
  <c r="P43" i="5"/>
  <c r="Q43" i="5"/>
  <c r="R43" i="5"/>
  <c r="H44" i="5"/>
  <c r="I44" i="5"/>
  <c r="J44" i="5"/>
  <c r="K44" i="5"/>
  <c r="L44" i="5"/>
  <c r="M44" i="5"/>
  <c r="N44" i="5"/>
  <c r="O44" i="5"/>
  <c r="P44" i="5"/>
  <c r="Q44" i="5"/>
  <c r="R44" i="5"/>
  <c r="H45" i="5"/>
  <c r="I45" i="5"/>
  <c r="J45" i="5"/>
  <c r="K45" i="5"/>
  <c r="L45" i="5"/>
  <c r="M45" i="5"/>
  <c r="N45" i="5"/>
  <c r="O45" i="5"/>
  <c r="P45" i="5"/>
  <c r="Q45" i="5"/>
  <c r="R45" i="5"/>
  <c r="G45" i="5"/>
  <c r="H34" i="5"/>
  <c r="I34" i="5"/>
  <c r="J34" i="5"/>
  <c r="K34" i="5"/>
  <c r="L34" i="5"/>
  <c r="M34" i="5"/>
  <c r="N34" i="5"/>
  <c r="O34" i="5"/>
  <c r="P34" i="5"/>
  <c r="Q34" i="5"/>
  <c r="R34" i="5"/>
  <c r="G34" i="5"/>
  <c r="H23" i="5"/>
  <c r="I23" i="5"/>
  <c r="J23" i="5"/>
  <c r="K23" i="5"/>
  <c r="L23" i="5"/>
  <c r="M23" i="5"/>
  <c r="N23" i="5"/>
  <c r="O23" i="5"/>
  <c r="P23" i="5"/>
  <c r="Q23" i="5"/>
  <c r="R23" i="5"/>
  <c r="G23" i="5"/>
  <c r="G111" i="5"/>
  <c r="H111" i="5"/>
  <c r="I111" i="5"/>
  <c r="J111" i="5"/>
  <c r="K111" i="5"/>
  <c r="L111" i="5"/>
  <c r="M111" i="5"/>
  <c r="N111" i="5"/>
  <c r="O111" i="5"/>
  <c r="P111" i="5"/>
  <c r="Q111" i="5"/>
  <c r="G112" i="5"/>
  <c r="H112" i="5"/>
  <c r="I112" i="5"/>
  <c r="J112" i="5"/>
  <c r="K112" i="5"/>
  <c r="L112" i="5"/>
  <c r="M112" i="5"/>
  <c r="N112" i="5"/>
  <c r="O112" i="5"/>
  <c r="P112" i="5"/>
  <c r="Q112" i="5"/>
  <c r="G113" i="5"/>
  <c r="H113" i="5"/>
  <c r="I113" i="5"/>
  <c r="J113" i="5"/>
  <c r="K113" i="5"/>
  <c r="L113" i="5"/>
  <c r="M113" i="5"/>
  <c r="N113" i="5"/>
  <c r="O113" i="5"/>
  <c r="P113" i="5"/>
  <c r="Q113" i="5"/>
  <c r="G114" i="5"/>
  <c r="H114" i="5"/>
  <c r="I114" i="5"/>
  <c r="J114" i="5"/>
  <c r="K114" i="5"/>
  <c r="L114" i="5"/>
  <c r="M114" i="5"/>
  <c r="N114" i="5"/>
  <c r="O114" i="5"/>
  <c r="P114" i="5"/>
  <c r="Q114" i="5"/>
  <c r="G115" i="5"/>
  <c r="H115" i="5"/>
  <c r="I115" i="5"/>
  <c r="J115" i="5"/>
  <c r="K115" i="5"/>
  <c r="L115" i="5"/>
  <c r="M115" i="5"/>
  <c r="N115" i="5"/>
  <c r="O115" i="5"/>
  <c r="P115" i="5"/>
  <c r="Q115" i="5"/>
  <c r="G116" i="5"/>
  <c r="H116" i="5"/>
  <c r="I116" i="5"/>
  <c r="J116" i="5"/>
  <c r="K116" i="5"/>
  <c r="L116" i="5"/>
  <c r="M116" i="5"/>
  <c r="N116" i="5"/>
  <c r="O116" i="5"/>
  <c r="P116" i="5"/>
  <c r="Q116" i="5"/>
  <c r="G117" i="5"/>
  <c r="H117" i="5"/>
  <c r="I117" i="5"/>
  <c r="J117" i="5"/>
  <c r="K117" i="5"/>
  <c r="L117" i="5"/>
  <c r="M117" i="5"/>
  <c r="N117" i="5"/>
  <c r="O117" i="5"/>
  <c r="P117" i="5"/>
  <c r="Q117" i="5"/>
  <c r="G118" i="5"/>
  <c r="H118" i="5"/>
  <c r="I118" i="5"/>
  <c r="J118" i="5"/>
  <c r="K118" i="5"/>
  <c r="L118" i="5"/>
  <c r="M118" i="5"/>
  <c r="N118" i="5"/>
  <c r="O118" i="5"/>
  <c r="P118" i="5"/>
  <c r="Q118" i="5"/>
  <c r="F118" i="5"/>
  <c r="F117" i="5"/>
  <c r="F116" i="5"/>
  <c r="F115" i="5"/>
  <c r="F114" i="5"/>
  <c r="F113" i="5"/>
  <c r="F112" i="5"/>
  <c r="F111" i="5"/>
  <c r="Q158" i="5"/>
  <c r="P158" i="5"/>
  <c r="O158" i="5"/>
  <c r="N158" i="5"/>
  <c r="M158" i="5"/>
  <c r="L158" i="5"/>
  <c r="K158" i="5"/>
  <c r="J158" i="5"/>
  <c r="I158" i="5"/>
  <c r="H158" i="5"/>
  <c r="G158" i="5"/>
  <c r="P146" i="5"/>
  <c r="L146" i="5"/>
  <c r="K146" i="5"/>
  <c r="H146" i="5"/>
  <c r="N146" i="5"/>
  <c r="J146" i="5"/>
  <c r="Q146" i="5"/>
  <c r="M146" i="5"/>
  <c r="I146" i="5"/>
  <c r="I133" i="5"/>
  <c r="F130" i="5"/>
  <c r="H53" i="5"/>
  <c r="I53" i="5"/>
  <c r="J53" i="5"/>
  <c r="K53" i="5"/>
  <c r="L53" i="5"/>
  <c r="M53" i="5"/>
  <c r="N53" i="5"/>
  <c r="O53" i="5"/>
  <c r="P53" i="5"/>
  <c r="Q53" i="5"/>
  <c r="R53" i="5"/>
  <c r="H54" i="5"/>
  <c r="I54" i="5"/>
  <c r="J54" i="5"/>
  <c r="K54" i="5"/>
  <c r="L54" i="5"/>
  <c r="M54" i="5"/>
  <c r="N54" i="5"/>
  <c r="O54" i="5"/>
  <c r="P54" i="5"/>
  <c r="Q54" i="5"/>
  <c r="R54" i="5"/>
  <c r="H55" i="5"/>
  <c r="I55" i="5"/>
  <c r="J55" i="5"/>
  <c r="K55" i="5"/>
  <c r="L55" i="5"/>
  <c r="M55" i="5"/>
  <c r="N55" i="5"/>
  <c r="O55" i="5"/>
  <c r="P55" i="5"/>
  <c r="Q55" i="5"/>
  <c r="R55" i="5"/>
  <c r="H56" i="5"/>
  <c r="I56" i="5"/>
  <c r="J56" i="5"/>
  <c r="K56" i="5"/>
  <c r="L56" i="5"/>
  <c r="M56" i="5"/>
  <c r="N56" i="5"/>
  <c r="O56" i="5"/>
  <c r="P56" i="5"/>
  <c r="Q56" i="5"/>
  <c r="R56" i="5"/>
  <c r="H57" i="5"/>
  <c r="I57" i="5"/>
  <c r="J57" i="5"/>
  <c r="K57" i="5"/>
  <c r="L57" i="5"/>
  <c r="M57" i="5"/>
  <c r="N57" i="5"/>
  <c r="O57" i="5"/>
  <c r="P57" i="5"/>
  <c r="Q57" i="5"/>
  <c r="R57" i="5"/>
  <c r="H58" i="5"/>
  <c r="I58" i="5"/>
  <c r="J58" i="5"/>
  <c r="K58" i="5"/>
  <c r="L58" i="5"/>
  <c r="M58" i="5"/>
  <c r="N58" i="5"/>
  <c r="O58" i="5"/>
  <c r="P58" i="5"/>
  <c r="Q58" i="5"/>
  <c r="R58" i="5"/>
  <c r="H59" i="5"/>
  <c r="I59" i="5"/>
  <c r="J59" i="5"/>
  <c r="K59" i="5"/>
  <c r="L59" i="5"/>
  <c r="M59" i="5"/>
  <c r="N59" i="5"/>
  <c r="O59" i="5"/>
  <c r="P59" i="5"/>
  <c r="Q59" i="5"/>
  <c r="R59" i="5"/>
  <c r="H60" i="5"/>
  <c r="I60" i="5"/>
  <c r="J60" i="5"/>
  <c r="K60" i="5"/>
  <c r="L60" i="5"/>
  <c r="M60" i="5"/>
  <c r="N60" i="5"/>
  <c r="O60" i="5"/>
  <c r="P60" i="5"/>
  <c r="Q60" i="5"/>
  <c r="R60" i="5"/>
  <c r="G60" i="5"/>
  <c r="G59" i="5"/>
  <c r="G58" i="5"/>
  <c r="G57" i="5"/>
  <c r="G56" i="5"/>
  <c r="G55" i="5"/>
  <c r="G54" i="5"/>
  <c r="G53" i="5"/>
  <c r="G44" i="5"/>
  <c r="G43" i="5"/>
  <c r="G42" i="5"/>
  <c r="G41" i="5"/>
  <c r="G40" i="5"/>
  <c r="G39" i="5"/>
  <c r="G38" i="5"/>
  <c r="G37" i="5"/>
  <c r="H27" i="5"/>
  <c r="I27" i="5"/>
  <c r="J27" i="5"/>
  <c r="K27" i="5"/>
  <c r="L27" i="5"/>
  <c r="M27" i="5"/>
  <c r="N27" i="5"/>
  <c r="O27" i="5"/>
  <c r="P27" i="5"/>
  <c r="Q27" i="5"/>
  <c r="R27" i="5"/>
  <c r="H28" i="5"/>
  <c r="I28" i="5"/>
  <c r="J28" i="5"/>
  <c r="K28" i="5"/>
  <c r="L28" i="5"/>
  <c r="M28" i="5"/>
  <c r="N28" i="5"/>
  <c r="O28" i="5"/>
  <c r="P28" i="5"/>
  <c r="Q28" i="5"/>
  <c r="R28" i="5"/>
  <c r="H29" i="5"/>
  <c r="I29" i="5"/>
  <c r="J29" i="5"/>
  <c r="K29" i="5"/>
  <c r="L29" i="5"/>
  <c r="M29" i="5"/>
  <c r="N29" i="5"/>
  <c r="O29" i="5"/>
  <c r="P29" i="5"/>
  <c r="Q29" i="5"/>
  <c r="R29" i="5"/>
  <c r="H30" i="5"/>
  <c r="I30" i="5"/>
  <c r="J30" i="5"/>
  <c r="K30" i="5"/>
  <c r="L30" i="5"/>
  <c r="M30" i="5"/>
  <c r="N30" i="5"/>
  <c r="O30" i="5"/>
  <c r="P30" i="5"/>
  <c r="Q30" i="5"/>
  <c r="R30" i="5"/>
  <c r="H31" i="5"/>
  <c r="I31" i="5"/>
  <c r="J31" i="5"/>
  <c r="K31" i="5"/>
  <c r="L31" i="5"/>
  <c r="M31" i="5"/>
  <c r="N31" i="5"/>
  <c r="O31" i="5"/>
  <c r="P31" i="5"/>
  <c r="Q31" i="5"/>
  <c r="R31" i="5"/>
  <c r="H32" i="5"/>
  <c r="I32" i="5"/>
  <c r="J32" i="5"/>
  <c r="K32" i="5"/>
  <c r="L32" i="5"/>
  <c r="M32" i="5"/>
  <c r="N32" i="5"/>
  <c r="O32" i="5"/>
  <c r="P32" i="5"/>
  <c r="Q32" i="5"/>
  <c r="R32" i="5"/>
  <c r="H33" i="5"/>
  <c r="I33" i="5"/>
  <c r="J33" i="5"/>
  <c r="K33" i="5"/>
  <c r="L33" i="5"/>
  <c r="M33" i="5"/>
  <c r="N33" i="5"/>
  <c r="O33" i="5"/>
  <c r="P33" i="5"/>
  <c r="Q33" i="5"/>
  <c r="R33" i="5"/>
  <c r="G33" i="5"/>
  <c r="G32" i="5"/>
  <c r="G31" i="5"/>
  <c r="G30" i="5"/>
  <c r="G29" i="5"/>
  <c r="G28" i="5"/>
  <c r="G27" i="5"/>
  <c r="R26" i="5"/>
  <c r="Q26" i="5"/>
  <c r="P26" i="5"/>
  <c r="O26" i="5"/>
  <c r="N26" i="5"/>
  <c r="M26" i="5"/>
  <c r="L26" i="5"/>
  <c r="K26" i="5"/>
  <c r="J26" i="5"/>
  <c r="I26" i="5"/>
  <c r="H26" i="5"/>
  <c r="G26" i="5"/>
  <c r="H18" i="5"/>
  <c r="I18" i="5"/>
  <c r="J18" i="5"/>
  <c r="K18" i="5"/>
  <c r="L18" i="5"/>
  <c r="M18" i="5"/>
  <c r="N18" i="5"/>
  <c r="O18" i="5"/>
  <c r="P18" i="5"/>
  <c r="Q18" i="5"/>
  <c r="R18" i="5"/>
  <c r="H19" i="5"/>
  <c r="I19" i="5"/>
  <c r="J19" i="5"/>
  <c r="K19" i="5"/>
  <c r="L19" i="5"/>
  <c r="M19" i="5"/>
  <c r="N19" i="5"/>
  <c r="O19" i="5"/>
  <c r="P19" i="5"/>
  <c r="Q19" i="5"/>
  <c r="R19" i="5"/>
  <c r="H20" i="5"/>
  <c r="I20" i="5"/>
  <c r="J20" i="5"/>
  <c r="K20" i="5"/>
  <c r="L20" i="5"/>
  <c r="M20" i="5"/>
  <c r="N20" i="5"/>
  <c r="O20" i="5"/>
  <c r="P20" i="5"/>
  <c r="Q20" i="5"/>
  <c r="R20" i="5"/>
  <c r="H21" i="5"/>
  <c r="I21" i="5"/>
  <c r="J21" i="5"/>
  <c r="K21" i="5"/>
  <c r="L21" i="5"/>
  <c r="M21" i="5"/>
  <c r="N21" i="5"/>
  <c r="O21" i="5"/>
  <c r="P21" i="5"/>
  <c r="Q21" i="5"/>
  <c r="R21" i="5"/>
  <c r="H22" i="5"/>
  <c r="I22" i="5"/>
  <c r="J22" i="5"/>
  <c r="K22" i="5"/>
  <c r="L22" i="5"/>
  <c r="M22" i="5"/>
  <c r="N22" i="5"/>
  <c r="O22" i="5"/>
  <c r="P22" i="5"/>
  <c r="Q22" i="5"/>
  <c r="R22" i="5"/>
  <c r="G18" i="5"/>
  <c r="H17" i="5"/>
  <c r="I17" i="5"/>
  <c r="J17" i="5"/>
  <c r="K17" i="5"/>
  <c r="L17" i="5"/>
  <c r="M17" i="5"/>
  <c r="N17" i="5"/>
  <c r="O17" i="5"/>
  <c r="P17" i="5"/>
  <c r="Q17" i="5"/>
  <c r="R17" i="5"/>
  <c r="G22" i="5"/>
  <c r="G21" i="5"/>
  <c r="G20" i="5"/>
  <c r="G19" i="5"/>
  <c r="G17" i="5"/>
  <c r="H16" i="5"/>
  <c r="I16" i="5"/>
  <c r="J16" i="5"/>
  <c r="K16" i="5"/>
  <c r="L16" i="5"/>
  <c r="M16" i="5"/>
  <c r="N16" i="5"/>
  <c r="O16" i="5"/>
  <c r="P16" i="5"/>
  <c r="Q16" i="5"/>
  <c r="R16" i="5"/>
  <c r="G16" i="5"/>
  <c r="H15" i="5"/>
  <c r="I15" i="5"/>
  <c r="J15" i="5"/>
  <c r="K15" i="5"/>
  <c r="L15" i="5"/>
  <c r="M15" i="5"/>
  <c r="N15" i="5"/>
  <c r="O15" i="5"/>
  <c r="P15" i="5"/>
  <c r="Q15" i="5"/>
  <c r="R15" i="5"/>
  <c r="G15" i="5"/>
  <c r="D16" i="3"/>
  <c r="E16" i="3"/>
  <c r="F16" i="3"/>
  <c r="G16" i="3"/>
  <c r="H16" i="3"/>
  <c r="I16" i="3"/>
  <c r="J16" i="3"/>
  <c r="K16" i="3"/>
  <c r="L16" i="3"/>
  <c r="M16" i="3"/>
  <c r="N16" i="3"/>
  <c r="D15" i="3"/>
  <c r="E15" i="3"/>
  <c r="F15" i="3"/>
  <c r="G15" i="3"/>
  <c r="H15" i="3"/>
  <c r="I15" i="3"/>
  <c r="J15" i="3"/>
  <c r="K15" i="3"/>
  <c r="L15" i="3"/>
  <c r="M15" i="3"/>
  <c r="N15" i="3"/>
  <c r="C16" i="3"/>
  <c r="C15" i="3"/>
  <c r="D13" i="3"/>
  <c r="E13" i="3"/>
  <c r="F13" i="3"/>
  <c r="G13" i="3"/>
  <c r="H13" i="3"/>
  <c r="I13" i="3"/>
  <c r="J13" i="3"/>
  <c r="K13" i="3"/>
  <c r="L13" i="3"/>
  <c r="M13" i="3"/>
  <c r="N13" i="3"/>
  <c r="C13" i="3"/>
  <c r="D12" i="3"/>
  <c r="E12" i="3"/>
  <c r="F12" i="3"/>
  <c r="G12" i="3"/>
  <c r="H12" i="3"/>
  <c r="I12" i="3"/>
  <c r="J12" i="3"/>
  <c r="K12" i="3"/>
  <c r="L12" i="3"/>
  <c r="M12" i="3"/>
  <c r="N12" i="3"/>
  <c r="C12" i="3"/>
  <c r="C10" i="3"/>
  <c r="D10" i="3"/>
  <c r="E10" i="3"/>
  <c r="F10" i="3"/>
  <c r="G10" i="3"/>
  <c r="H10" i="3"/>
  <c r="I10" i="3"/>
  <c r="J10" i="3"/>
  <c r="K10" i="3"/>
  <c r="L10" i="3"/>
  <c r="M10" i="3"/>
  <c r="N10" i="3"/>
  <c r="D9" i="3"/>
  <c r="E9" i="3"/>
  <c r="F9" i="3"/>
  <c r="G9" i="3"/>
  <c r="H9" i="3"/>
  <c r="I9" i="3"/>
  <c r="J9" i="3"/>
  <c r="K9" i="3"/>
  <c r="L9" i="3"/>
  <c r="M9" i="3"/>
  <c r="N9" i="3"/>
  <c r="C9" i="3"/>
  <c r="R13" i="5"/>
  <c r="Q13" i="5"/>
  <c r="P13" i="5"/>
  <c r="O13" i="5"/>
  <c r="N13" i="5"/>
  <c r="M13" i="5"/>
  <c r="L13" i="5"/>
  <c r="K13" i="5"/>
  <c r="J13" i="5"/>
  <c r="I13" i="5"/>
  <c r="H13" i="5"/>
  <c r="G13" i="5"/>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P69" i="6" l="1"/>
  <c r="Q74" i="6"/>
  <c r="N69" i="6"/>
  <c r="Q68" i="6"/>
  <c r="K69" i="6"/>
  <c r="O69" i="6"/>
  <c r="I69" i="6"/>
  <c r="M69" i="6"/>
  <c r="J69" i="6"/>
  <c r="E69" i="6"/>
  <c r="F75" i="6"/>
  <c r="J75" i="6"/>
  <c r="N76" i="6"/>
  <c r="Q76" i="6" s="1"/>
  <c r="K77" i="6"/>
  <c r="O77" i="6"/>
  <c r="Q66" i="6"/>
  <c r="F69" i="6"/>
  <c r="Q67" i="6"/>
  <c r="G75" i="6"/>
  <c r="K75" i="6"/>
  <c r="E77" i="6"/>
  <c r="L77" i="6"/>
  <c r="P77" i="6"/>
  <c r="H75" i="6"/>
  <c r="L75" i="6"/>
  <c r="M77" i="6"/>
  <c r="I75" i="6"/>
  <c r="M75" i="6"/>
  <c r="G226" i="5"/>
  <c r="K226" i="5"/>
  <c r="O226" i="5"/>
  <c r="L133" i="5"/>
  <c r="H133" i="5"/>
  <c r="P24" i="5"/>
  <c r="L24" i="5"/>
  <c r="H24" i="5"/>
  <c r="I35" i="5"/>
  <c r="H213" i="5" s="1"/>
  <c r="J35" i="5"/>
  <c r="N35" i="5"/>
  <c r="R35" i="5"/>
  <c r="H46" i="5"/>
  <c r="R137" i="5"/>
  <c r="N62" i="5"/>
  <c r="P184" i="5"/>
  <c r="L184" i="5"/>
  <c r="H184" i="5"/>
  <c r="O62" i="5"/>
  <c r="R62" i="5"/>
  <c r="J62" i="5"/>
  <c r="R24" i="5"/>
  <c r="N24" i="5"/>
  <c r="J24" i="5"/>
  <c r="K35" i="5"/>
  <c r="G133" i="5"/>
  <c r="G24" i="5"/>
  <c r="Q24" i="5"/>
  <c r="M24" i="5"/>
  <c r="I24" i="5"/>
  <c r="H35" i="5"/>
  <c r="L35" i="5"/>
  <c r="P35" i="5"/>
  <c r="G46" i="5"/>
  <c r="P62" i="5"/>
  <c r="L62" i="5"/>
  <c r="H62" i="5"/>
  <c r="H226" i="5"/>
  <c r="L226" i="5"/>
  <c r="P226" i="5"/>
  <c r="P46" i="5"/>
  <c r="L46" i="5"/>
  <c r="N184" i="5"/>
  <c r="J184" i="5"/>
  <c r="M35" i="5"/>
  <c r="L213" i="5" s="1"/>
  <c r="Q35" i="5"/>
  <c r="K62" i="5"/>
  <c r="P120" i="5"/>
  <c r="H120" i="5"/>
  <c r="S20" i="5"/>
  <c r="S18" i="5"/>
  <c r="S53" i="5"/>
  <c r="S55" i="5"/>
  <c r="S57" i="5"/>
  <c r="I199" i="5"/>
  <c r="M213" i="5"/>
  <c r="F176" i="5"/>
  <c r="R113" i="5"/>
  <c r="R178" i="5" s="1"/>
  <c r="F178" i="5"/>
  <c r="F180" i="5"/>
  <c r="R117" i="5"/>
  <c r="F182" i="5"/>
  <c r="Q183" i="5"/>
  <c r="M183" i="5"/>
  <c r="I183" i="5"/>
  <c r="P182" i="5"/>
  <c r="L182" i="5"/>
  <c r="H182" i="5"/>
  <c r="O181" i="5"/>
  <c r="K181" i="5"/>
  <c r="G181" i="5"/>
  <c r="N180" i="5"/>
  <c r="J180" i="5"/>
  <c r="Q179" i="5"/>
  <c r="M179" i="5"/>
  <c r="I179" i="5"/>
  <c r="P178" i="5"/>
  <c r="L178" i="5"/>
  <c r="H178" i="5"/>
  <c r="O177" i="5"/>
  <c r="K177" i="5"/>
  <c r="G177" i="5"/>
  <c r="N176" i="5"/>
  <c r="N120" i="5"/>
  <c r="N185" i="5" s="1"/>
  <c r="J176" i="5"/>
  <c r="J120" i="5"/>
  <c r="J185" i="5" s="1"/>
  <c r="F120" i="5"/>
  <c r="F197" i="5"/>
  <c r="P198" i="5"/>
  <c r="L198" i="5"/>
  <c r="H198" i="5"/>
  <c r="O197" i="5"/>
  <c r="K197" i="5"/>
  <c r="G197" i="5"/>
  <c r="N196" i="5"/>
  <c r="J196" i="5"/>
  <c r="Q195" i="5"/>
  <c r="M195" i="5"/>
  <c r="I195" i="5"/>
  <c r="P194" i="5"/>
  <c r="L194" i="5"/>
  <c r="H194" i="5"/>
  <c r="O193" i="5"/>
  <c r="K193" i="5"/>
  <c r="G193" i="5"/>
  <c r="N192" i="5"/>
  <c r="J192" i="5"/>
  <c r="Q191" i="5"/>
  <c r="M191" i="5"/>
  <c r="I191" i="5"/>
  <c r="P190" i="5"/>
  <c r="L190" i="5"/>
  <c r="H190" i="5"/>
  <c r="M208" i="5"/>
  <c r="I208" i="5"/>
  <c r="H207" i="5"/>
  <c r="K206" i="5"/>
  <c r="G206" i="5"/>
  <c r="N205" i="5"/>
  <c r="J205" i="5"/>
  <c r="Q204" i="5"/>
  <c r="M204" i="5"/>
  <c r="I204" i="5"/>
  <c r="S30" i="5"/>
  <c r="S32" i="5"/>
  <c r="H199" i="5"/>
  <c r="Q213" i="5"/>
  <c r="K213" i="5"/>
  <c r="P183" i="5"/>
  <c r="L183" i="5"/>
  <c r="H183" i="5"/>
  <c r="O182" i="5"/>
  <c r="K182" i="5"/>
  <c r="G182" i="5"/>
  <c r="N181" i="5"/>
  <c r="J181" i="5"/>
  <c r="Q180" i="5"/>
  <c r="M180" i="5"/>
  <c r="I180" i="5"/>
  <c r="P179" i="5"/>
  <c r="L179" i="5"/>
  <c r="H179" i="5"/>
  <c r="O178" i="5"/>
  <c r="K178" i="5"/>
  <c r="G178" i="5"/>
  <c r="N177" i="5"/>
  <c r="J177" i="5"/>
  <c r="Q176" i="5"/>
  <c r="Q120" i="5"/>
  <c r="Q185" i="5" s="1"/>
  <c r="M176" i="5"/>
  <c r="M120" i="5"/>
  <c r="M185" i="5" s="1"/>
  <c r="I176" i="5"/>
  <c r="I120" i="5"/>
  <c r="G35" i="5"/>
  <c r="O46" i="5"/>
  <c r="K46" i="5"/>
  <c r="Q46" i="5"/>
  <c r="M46" i="5"/>
  <c r="I46" i="5"/>
  <c r="O120" i="5"/>
  <c r="O185" i="5" s="1"/>
  <c r="G120" i="5"/>
  <c r="R125" i="5"/>
  <c r="F191" i="5"/>
  <c r="F193" i="5"/>
  <c r="R129" i="5"/>
  <c r="F195" i="5"/>
  <c r="O133" i="5"/>
  <c r="O199" i="5" s="1"/>
  <c r="O198" i="5"/>
  <c r="K198" i="5"/>
  <c r="G198" i="5"/>
  <c r="N197" i="5"/>
  <c r="J197" i="5"/>
  <c r="Q196" i="5"/>
  <c r="M196" i="5"/>
  <c r="I196" i="5"/>
  <c r="P195" i="5"/>
  <c r="L195" i="5"/>
  <c r="H195" i="5"/>
  <c r="O194" i="5"/>
  <c r="K194" i="5"/>
  <c r="G194" i="5"/>
  <c r="N193" i="5"/>
  <c r="J193" i="5"/>
  <c r="Q192" i="5"/>
  <c r="M192" i="5"/>
  <c r="I192" i="5"/>
  <c r="P191" i="5"/>
  <c r="L191" i="5"/>
  <c r="H191" i="5"/>
  <c r="O190" i="5"/>
  <c r="K190" i="5"/>
  <c r="G190" i="5"/>
  <c r="F205" i="5"/>
  <c r="F207" i="5"/>
  <c r="F209" i="5"/>
  <c r="F211" i="5"/>
  <c r="P212" i="5"/>
  <c r="L212" i="5"/>
  <c r="H212" i="5"/>
  <c r="O211" i="5"/>
  <c r="K211" i="5"/>
  <c r="G211" i="5"/>
  <c r="N210" i="5"/>
  <c r="N206" i="5"/>
  <c r="J206" i="5"/>
  <c r="Q205" i="5"/>
  <c r="M205" i="5"/>
  <c r="I205" i="5"/>
  <c r="P204" i="5"/>
  <c r="L204" i="5"/>
  <c r="H204" i="5"/>
  <c r="S28" i="5"/>
  <c r="S19" i="5"/>
  <c r="Q62" i="5"/>
  <c r="P185" i="5" s="1"/>
  <c r="M62" i="5"/>
  <c r="I62" i="5"/>
  <c r="Q133" i="5"/>
  <c r="Q199" i="5" s="1"/>
  <c r="J213" i="5"/>
  <c r="I159" i="5"/>
  <c r="I226" i="5"/>
  <c r="M159" i="5"/>
  <c r="M226" i="5"/>
  <c r="Q159" i="5"/>
  <c r="Q226" i="5"/>
  <c r="F177" i="5"/>
  <c r="F179" i="5"/>
  <c r="F181" i="5"/>
  <c r="F183" i="5"/>
  <c r="O183" i="5"/>
  <c r="K183" i="5"/>
  <c r="G183" i="5"/>
  <c r="N182" i="5"/>
  <c r="J182" i="5"/>
  <c r="Q181" i="5"/>
  <c r="M181" i="5"/>
  <c r="I181" i="5"/>
  <c r="P180" i="5"/>
  <c r="L180" i="5"/>
  <c r="H180" i="5"/>
  <c r="O179" i="5"/>
  <c r="K179" i="5"/>
  <c r="G179" i="5"/>
  <c r="N178" i="5"/>
  <c r="J178" i="5"/>
  <c r="Q177" i="5"/>
  <c r="M177" i="5"/>
  <c r="I177" i="5"/>
  <c r="P176" i="5"/>
  <c r="L176" i="5"/>
  <c r="H176" i="5"/>
  <c r="K24" i="5"/>
  <c r="J199" i="5" s="1"/>
  <c r="G62" i="5"/>
  <c r="L120" i="5"/>
  <c r="F198" i="5"/>
  <c r="J198" i="5"/>
  <c r="Q197" i="5"/>
  <c r="M197" i="5"/>
  <c r="I197" i="5"/>
  <c r="P196" i="5"/>
  <c r="L196" i="5"/>
  <c r="H196" i="5"/>
  <c r="O195" i="5"/>
  <c r="K195" i="5"/>
  <c r="G195" i="5"/>
  <c r="N194" i="5"/>
  <c r="J194" i="5"/>
  <c r="Q193" i="5"/>
  <c r="M193" i="5"/>
  <c r="I193" i="5"/>
  <c r="P192" i="5"/>
  <c r="L192" i="5"/>
  <c r="H192" i="5"/>
  <c r="O191" i="5"/>
  <c r="K191" i="5"/>
  <c r="G191" i="5"/>
  <c r="N190" i="5"/>
  <c r="J190" i="5"/>
  <c r="N207" i="5"/>
  <c r="J207" i="5"/>
  <c r="Q206" i="5"/>
  <c r="M206" i="5"/>
  <c r="I206" i="5"/>
  <c r="P205" i="5"/>
  <c r="L205" i="5"/>
  <c r="H205" i="5"/>
  <c r="O204" i="5"/>
  <c r="K204" i="5"/>
  <c r="G204" i="5"/>
  <c r="F196" i="5"/>
  <c r="I213" i="5"/>
  <c r="P213" i="5"/>
  <c r="J226" i="5"/>
  <c r="N226" i="5"/>
  <c r="N183" i="5"/>
  <c r="J183" i="5"/>
  <c r="Q182" i="5"/>
  <c r="M182" i="5"/>
  <c r="I182" i="5"/>
  <c r="P181" i="5"/>
  <c r="L181" i="5"/>
  <c r="H181" i="5"/>
  <c r="O180" i="5"/>
  <c r="K180" i="5"/>
  <c r="G180" i="5"/>
  <c r="N179" i="5"/>
  <c r="J179" i="5"/>
  <c r="Q178" i="5"/>
  <c r="M178" i="5"/>
  <c r="I178" i="5"/>
  <c r="P177" i="5"/>
  <c r="L177" i="5"/>
  <c r="H177" i="5"/>
  <c r="O176" i="5"/>
  <c r="K176" i="5"/>
  <c r="G176" i="5"/>
  <c r="F184" i="5"/>
  <c r="O184" i="5"/>
  <c r="K184" i="5"/>
  <c r="G184" i="5"/>
  <c r="K120" i="5"/>
  <c r="K185" i="5" s="1"/>
  <c r="F190" i="5"/>
  <c r="F192" i="5"/>
  <c r="F194" i="5"/>
  <c r="Q198" i="5"/>
  <c r="M198" i="5"/>
  <c r="I198" i="5"/>
  <c r="P197" i="5"/>
  <c r="L197" i="5"/>
  <c r="H197" i="5"/>
  <c r="O196" i="5"/>
  <c r="K196" i="5"/>
  <c r="G196" i="5"/>
  <c r="N195" i="5"/>
  <c r="J195" i="5"/>
  <c r="Q194" i="5"/>
  <c r="M194" i="5"/>
  <c r="I194" i="5"/>
  <c r="P193" i="5"/>
  <c r="L193" i="5"/>
  <c r="H193" i="5"/>
  <c r="O192" i="5"/>
  <c r="K192" i="5"/>
  <c r="G192" i="5"/>
  <c r="N191" i="5"/>
  <c r="J191" i="5"/>
  <c r="Q190" i="5"/>
  <c r="M190" i="5"/>
  <c r="I190" i="5"/>
  <c r="J208" i="5"/>
  <c r="Q207" i="5"/>
  <c r="M207" i="5"/>
  <c r="I207" i="5"/>
  <c r="P206" i="5"/>
  <c r="L206" i="5"/>
  <c r="H206" i="5"/>
  <c r="O205" i="5"/>
  <c r="K205" i="5"/>
  <c r="G205" i="5"/>
  <c r="N204" i="5"/>
  <c r="J204" i="5"/>
  <c r="N133" i="5"/>
  <c r="O146" i="5"/>
  <c r="O212" i="5"/>
  <c r="K212" i="5"/>
  <c r="G212" i="5"/>
  <c r="N211" i="5"/>
  <c r="J211" i="5"/>
  <c r="Q210" i="5"/>
  <c r="M210" i="5"/>
  <c r="I210" i="5"/>
  <c r="P209" i="5"/>
  <c r="L209" i="5"/>
  <c r="H209" i="5"/>
  <c r="O208" i="5"/>
  <c r="K208" i="5"/>
  <c r="G208" i="5"/>
  <c r="F219" i="5"/>
  <c r="F221" i="5"/>
  <c r="F223" i="5"/>
  <c r="F225" i="5"/>
  <c r="P225" i="5"/>
  <c r="L225" i="5"/>
  <c r="H225" i="5"/>
  <c r="O224" i="5"/>
  <c r="K224" i="5"/>
  <c r="G224" i="5"/>
  <c r="N223" i="5"/>
  <c r="J223" i="5"/>
  <c r="Q222" i="5"/>
  <c r="M222" i="5"/>
  <c r="I222" i="5"/>
  <c r="P221" i="5"/>
  <c r="L221" i="5"/>
  <c r="H221" i="5"/>
  <c r="O220" i="5"/>
  <c r="K220" i="5"/>
  <c r="G220" i="5"/>
  <c r="N219" i="5"/>
  <c r="J219" i="5"/>
  <c r="Q218" i="5"/>
  <c r="M218" i="5"/>
  <c r="I218" i="5"/>
  <c r="Q184" i="5"/>
  <c r="M184" i="5"/>
  <c r="I184" i="5"/>
  <c r="R139" i="5"/>
  <c r="R141" i="5"/>
  <c r="F210" i="5"/>
  <c r="F212" i="5"/>
  <c r="N212" i="5"/>
  <c r="J212" i="5"/>
  <c r="Q211" i="5"/>
  <c r="M211" i="5"/>
  <c r="I211" i="5"/>
  <c r="P210" i="5"/>
  <c r="L210" i="5"/>
  <c r="H210" i="5"/>
  <c r="O209" i="5"/>
  <c r="K209" i="5"/>
  <c r="G209" i="5"/>
  <c r="N208" i="5"/>
  <c r="O225" i="5"/>
  <c r="K225" i="5"/>
  <c r="G225" i="5"/>
  <c r="N224" i="5"/>
  <c r="J224" i="5"/>
  <c r="Q223" i="5"/>
  <c r="M223" i="5"/>
  <c r="I223" i="5"/>
  <c r="P222" i="5"/>
  <c r="L222" i="5"/>
  <c r="H222" i="5"/>
  <c r="O221" i="5"/>
  <c r="K221" i="5"/>
  <c r="G221" i="5"/>
  <c r="N220" i="5"/>
  <c r="J220" i="5"/>
  <c r="Q219" i="5"/>
  <c r="M219" i="5"/>
  <c r="I219" i="5"/>
  <c r="P218" i="5"/>
  <c r="L218" i="5"/>
  <c r="H218" i="5"/>
  <c r="F208" i="5"/>
  <c r="Q212" i="5"/>
  <c r="M212" i="5"/>
  <c r="I212" i="5"/>
  <c r="P211" i="5"/>
  <c r="L211" i="5"/>
  <c r="H211" i="5"/>
  <c r="O210" i="5"/>
  <c r="K210" i="5"/>
  <c r="G210" i="5"/>
  <c r="N209" i="5"/>
  <c r="J209" i="5"/>
  <c r="Q208" i="5"/>
  <c r="P207" i="5"/>
  <c r="L207" i="5"/>
  <c r="O206" i="5"/>
  <c r="F218" i="5"/>
  <c r="F220" i="5"/>
  <c r="F222" i="5"/>
  <c r="F224" i="5"/>
  <c r="F226" i="5"/>
  <c r="N225" i="5"/>
  <c r="J225" i="5"/>
  <c r="Q224" i="5"/>
  <c r="M224" i="5"/>
  <c r="I224" i="5"/>
  <c r="P223" i="5"/>
  <c r="L223" i="5"/>
  <c r="H223" i="5"/>
  <c r="O222" i="5"/>
  <c r="K222" i="5"/>
  <c r="G222" i="5"/>
  <c r="N221" i="5"/>
  <c r="J221" i="5"/>
  <c r="Q220" i="5"/>
  <c r="M220" i="5"/>
  <c r="I220" i="5"/>
  <c r="P219" i="5"/>
  <c r="L219" i="5"/>
  <c r="H219" i="5"/>
  <c r="O218" i="5"/>
  <c r="K218" i="5"/>
  <c r="G218" i="5"/>
  <c r="J210" i="5"/>
  <c r="Q209" i="5"/>
  <c r="M209" i="5"/>
  <c r="I209" i="5"/>
  <c r="P208" i="5"/>
  <c r="L208" i="5"/>
  <c r="H208" i="5"/>
  <c r="O207" i="5"/>
  <c r="K207" i="5"/>
  <c r="G207" i="5"/>
  <c r="Q225" i="5"/>
  <c r="M225" i="5"/>
  <c r="I225" i="5"/>
  <c r="P224" i="5"/>
  <c r="L224" i="5"/>
  <c r="H224" i="5"/>
  <c r="O223" i="5"/>
  <c r="K223" i="5"/>
  <c r="G223" i="5"/>
  <c r="N222" i="5"/>
  <c r="J222" i="5"/>
  <c r="Q221" i="5"/>
  <c r="M221" i="5"/>
  <c r="I221" i="5"/>
  <c r="P220" i="5"/>
  <c r="L220" i="5"/>
  <c r="H220" i="5"/>
  <c r="O219" i="5"/>
  <c r="K219" i="5"/>
  <c r="G219" i="5"/>
  <c r="N218" i="5"/>
  <c r="J218" i="5"/>
  <c r="N198" i="5"/>
  <c r="F204" i="5"/>
  <c r="F206" i="5"/>
  <c r="R206" i="5" s="1"/>
  <c r="L14" i="6"/>
  <c r="D14" i="6"/>
  <c r="H14" i="6"/>
  <c r="I13" i="6"/>
  <c r="F13" i="6"/>
  <c r="J13" i="6"/>
  <c r="N13" i="6"/>
  <c r="E14" i="6"/>
  <c r="M14" i="6"/>
  <c r="C13" i="6"/>
  <c r="G13" i="6"/>
  <c r="K13" i="6"/>
  <c r="R153" i="5"/>
  <c r="R157" i="5"/>
  <c r="J159" i="5"/>
  <c r="J227" i="5" s="1"/>
  <c r="N159" i="5"/>
  <c r="N227" i="5" s="1"/>
  <c r="G159" i="5"/>
  <c r="K159" i="5"/>
  <c r="K227" i="5" s="1"/>
  <c r="O159" i="5"/>
  <c r="H159" i="5"/>
  <c r="H227" i="5" s="1"/>
  <c r="L159" i="5"/>
  <c r="L227" i="5" s="1"/>
  <c r="P159" i="5"/>
  <c r="P227" i="5" s="1"/>
  <c r="R150" i="5"/>
  <c r="R152" i="5"/>
  <c r="R154" i="5"/>
  <c r="R156" i="5"/>
  <c r="R155" i="5"/>
  <c r="R151" i="5"/>
  <c r="F159" i="5"/>
  <c r="F227" i="5" s="1"/>
  <c r="R145" i="5"/>
  <c r="G146" i="5"/>
  <c r="G213" i="5" s="1"/>
  <c r="R144" i="5"/>
  <c r="R143" i="5"/>
  <c r="R142" i="5"/>
  <c r="R140" i="5"/>
  <c r="F146" i="5"/>
  <c r="F213" i="5" s="1"/>
  <c r="K133" i="5"/>
  <c r="K199" i="5" s="1"/>
  <c r="P133" i="5"/>
  <c r="P199" i="5" s="1"/>
  <c r="M133" i="5"/>
  <c r="M199" i="5" s="1"/>
  <c r="R130" i="5"/>
  <c r="R131" i="5"/>
  <c r="R128" i="5"/>
  <c r="R127" i="5"/>
  <c r="R126" i="5"/>
  <c r="R124" i="5"/>
  <c r="F133" i="5"/>
  <c r="F199" i="5" s="1"/>
  <c r="S39" i="5"/>
  <c r="S41" i="5"/>
  <c r="S43" i="5"/>
  <c r="R46" i="5"/>
  <c r="N46" i="5"/>
  <c r="J46" i="5"/>
  <c r="S38" i="5"/>
  <c r="S40" i="5"/>
  <c r="S42" i="5"/>
  <c r="S44" i="5"/>
  <c r="O35" i="5"/>
  <c r="N213" i="5" s="1"/>
  <c r="O24" i="5"/>
  <c r="S45" i="5"/>
  <c r="R112" i="5"/>
  <c r="R116" i="5"/>
  <c r="R118" i="5"/>
  <c r="R119" i="5"/>
  <c r="R115" i="5"/>
  <c r="R180" i="5" s="1"/>
  <c r="R114" i="5"/>
  <c r="R111" i="5"/>
  <c r="R138" i="5"/>
  <c r="R132" i="5"/>
  <c r="R158" i="5"/>
  <c r="S59" i="5"/>
  <c r="S54" i="5"/>
  <c r="S56" i="5"/>
  <c r="S58" i="5"/>
  <c r="S60" i="5"/>
  <c r="S27" i="5"/>
  <c r="S29" i="5"/>
  <c r="S31" i="5"/>
  <c r="S33" i="5"/>
  <c r="S26" i="5"/>
  <c r="S23" i="5"/>
  <c r="S22" i="5"/>
  <c r="S21" i="5"/>
  <c r="S17" i="5"/>
  <c r="S16" i="5"/>
  <c r="S34" i="5"/>
  <c r="S15" i="5"/>
  <c r="S37" i="5"/>
  <c r="S61" i="5"/>
  <c r="R74" i="6" l="1"/>
  <c r="R76" i="6"/>
  <c r="Q69" i="6"/>
  <c r="Q75" i="6"/>
  <c r="R75" i="6" s="1"/>
  <c r="Q77" i="6"/>
  <c r="R77" i="6" s="1"/>
  <c r="L199" i="5"/>
  <c r="L185" i="5"/>
  <c r="G199" i="5"/>
  <c r="O227" i="5"/>
  <c r="R204" i="5"/>
  <c r="R226" i="5"/>
  <c r="G185" i="5"/>
  <c r="I185" i="5"/>
  <c r="G227" i="5"/>
  <c r="O213" i="5"/>
  <c r="H185" i="5"/>
  <c r="R177" i="5"/>
  <c r="R220" i="5"/>
  <c r="R212" i="5"/>
  <c r="R219" i="5"/>
  <c r="N199" i="5"/>
  <c r="R190" i="5"/>
  <c r="R198" i="5"/>
  <c r="R211" i="5"/>
  <c r="R193" i="5"/>
  <c r="R182" i="5"/>
  <c r="R146" i="5"/>
  <c r="R184" i="5"/>
  <c r="R218" i="5"/>
  <c r="R208" i="5"/>
  <c r="R210" i="5"/>
  <c r="R225" i="5"/>
  <c r="R196" i="5"/>
  <c r="M227" i="5"/>
  <c r="R209" i="5"/>
  <c r="R191" i="5"/>
  <c r="R197" i="5"/>
  <c r="R176" i="5"/>
  <c r="R120" i="5"/>
  <c r="R224" i="5"/>
  <c r="R223" i="5"/>
  <c r="R194" i="5"/>
  <c r="R207" i="5"/>
  <c r="R195" i="5"/>
  <c r="F185" i="5"/>
  <c r="S62" i="5"/>
  <c r="S24" i="5"/>
  <c r="B232" i="5" s="1"/>
  <c r="R183" i="5"/>
  <c r="S35" i="5"/>
  <c r="B233" i="5" s="1"/>
  <c r="R179" i="5"/>
  <c r="R181" i="5"/>
  <c r="R222" i="5"/>
  <c r="R221" i="5"/>
  <c r="R192" i="5"/>
  <c r="Q227" i="5"/>
  <c r="I227" i="5"/>
  <c r="R205" i="5"/>
  <c r="O13" i="6"/>
  <c r="O14" i="6"/>
  <c r="R159" i="5"/>
  <c r="R133" i="5"/>
  <c r="S46" i="5"/>
  <c r="B234" i="5" s="1"/>
  <c r="R185" i="5" l="1"/>
</calcChain>
</file>

<file path=xl/sharedStrings.xml><?xml version="1.0" encoding="utf-8"?>
<sst xmlns="http://schemas.openxmlformats.org/spreadsheetml/2006/main" count="9257" uniqueCount="144">
  <si>
    <t>Data Source Reference</t>
  </si>
  <si>
    <t>Account Type</t>
  </si>
  <si>
    <t>Value Drivers</t>
  </si>
  <si>
    <t>Unit</t>
  </si>
  <si>
    <t>Month</t>
  </si>
  <si>
    <t>Month (Number)</t>
  </si>
  <si>
    <t>Centre Type</t>
  </si>
  <si>
    <t>Cost Centre / Profit Centre</t>
  </si>
  <si>
    <t>Cost Centre / Profit Centre Elements</t>
  </si>
  <si>
    <t>Unit of Measure</t>
  </si>
  <si>
    <t>Row Data</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</si>
  <si>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</si>
  <si>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</si>
  <si>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</si>
  <si>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</si>
  <si>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</si>
  <si>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</si>
  <si>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</si>
  <si>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</si>
  <si>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</si>
  <si>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</si>
  <si>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</si>
  <si>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</si>
  <si>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</si>
  <si>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</si>
  <si>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</si>
  <si>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</si>
  <si>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</si>
  <si>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</si>
  <si>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</si>
  <si>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</si>
  <si>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</si>
  <si>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</si>
  <si>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</si>
  <si>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</si>
  <si>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</si>
  <si>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</si>
  <si>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</si>
  <si>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</si>
  <si>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</si>
  <si>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</si>
  <si>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</si>
  <si>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Trading Interval</t>
  </si>
  <si>
    <t>Market Water Demand (Giga-Litres)</t>
  </si>
  <si>
    <t>Water Balancing Price ($/ML)</t>
  </si>
  <si>
    <t>Water Type</t>
  </si>
  <si>
    <t>Soft</t>
  </si>
  <si>
    <t>Hard</t>
  </si>
  <si>
    <t>Hard + Soft Water Table</t>
  </si>
  <si>
    <t>Month #</t>
  </si>
  <si>
    <t>Avg. Water Market Balancing Price (WMBP)</t>
  </si>
  <si>
    <t>Avg. Quantity of Soft + Hard Water</t>
  </si>
  <si>
    <t>Hard Water Table</t>
  </si>
  <si>
    <t>Soft Water Table</t>
  </si>
  <si>
    <t>The first quarter, January - March represent the highest Quantity of Water Demanded and Water Balancing Market Price(s). 
Another observation students may make is that Hard Water seems to command a price premium over that of the Soft Water Product with the price of Hard Water changing steeply over the March-April Period, but remaining consistent after regardless of quantity of Water demanded.</t>
  </si>
  <si>
    <t>Hard Water seems to command a price premium over that of the Soft Water Product with the price of Hard Water changing steeply over the March-April Period, but remaining consistent after, regardless of quantity of Water demanded.</t>
  </si>
  <si>
    <t>Macro Scatter Plots</t>
  </si>
  <si>
    <t>Overall Scatter Plot (Hard + Soft)</t>
  </si>
  <si>
    <t>Hard Water Scattter Plot</t>
  </si>
  <si>
    <t>Soft Water Scatter Plot</t>
  </si>
  <si>
    <t>Micro Scatter Plots</t>
  </si>
  <si>
    <t>Looking at the overall chart, We could conclude that there exists two very clear clusters of pricing here - One exhbits elastic behaviour and the second Inelastic. There is demand-driven relationship where price and quantity move together.
Additionally, for the 'hard' water cluster, we can see that this isn't purely inelastic as we can see that the quantities change over time, with very minimal change to price.</t>
  </si>
  <si>
    <t>Looking at the hard water chart, it seems price is not very flexible;regardless of the demand, the price doesn't seem to change significantly. Which makes the Hard Water Product looks like it may be exhibiting inelastic behaviour, even though the volume is changing  (Which should not be the case).</t>
  </si>
  <si>
    <t>Looking at the soft water chart, We can clearly see some form of price variation with respect to the quantities procured.The more water demanded, the higher the price.</t>
  </si>
  <si>
    <t>Looking at the Overall Chart, looks to be a very weak linear relashionship. We can see a degree of movement bewteen the quantity of water procured and the associated price. It exhibits a weak form of elasticity</t>
  </si>
  <si>
    <t xml:space="preserve">Looking at the Hard water chart, It seems that regardless of the demand, the price doesn't seem to change much.
It seems like exhibiting some behaviour associated with inelastic products (i.e. limited price movement).
</t>
  </si>
  <si>
    <t>Looking at soft water chart, there is a demand-price driven relationship. We can clearly see some form of price variation with respect to the quantities procured (i.e. The more water being demanded, the higher the price.</t>
  </si>
  <si>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</si>
  <si>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Value Driver</t>
  </si>
  <si>
    <t>Cost Centre Element</t>
  </si>
  <si>
    <t>Total</t>
  </si>
  <si>
    <t>Desalination Cost to Produce ($/ML)</t>
  </si>
  <si>
    <t>All</t>
  </si>
  <si>
    <t>Kootha CTP</t>
  </si>
  <si>
    <t>Surjek CTP</t>
  </si>
  <si>
    <t>Jutik CTP</t>
  </si>
  <si>
    <t>Overall CTP</t>
  </si>
  <si>
    <t xml:space="preserve">There are a few key observations that are apparent when looking at the Desalination Cost to Produce Trends.
1. Across all three desalination plants, costs continue to rise over the July-13 to Nov-13 Period before a stepped decline in the following months. This may indicate that water production over these 5 months was at a lower volume than that of the later months. 
2. Surjek is by-and-far the most cost-expensive Unit. This makes sense as Surjek also had the highest costs from the Chemicals, Heating and Labour Cost Components. </t>
  </si>
  <si>
    <t>We can clearly see that in all the three desalination plants, as the production of desalinated water increases, the lower the overall cost of production. This can be linked to the concept of economies of scale.</t>
  </si>
  <si>
    <t>Desalination Cost to Produce ($/ML) Budget</t>
  </si>
  <si>
    <t>Complete the Variance Analysis Below</t>
  </si>
  <si>
    <t>Variance Analysis (All Desalination Plants)</t>
  </si>
  <si>
    <t>Desalination Cost to Produce ($/ML) Variance</t>
  </si>
  <si>
    <t>Variance Analysis (Kootha)</t>
  </si>
  <si>
    <t>Variance Analysis (Surjek)</t>
  </si>
  <si>
    <t>Variance Analysis (Jutik)</t>
  </si>
  <si>
    <t xml:space="preserve">Now we'll close off the Economic Cost Analysis with an understanding of comparing the Market Price against the $/MWh of our plants. </t>
  </si>
  <si>
    <t>Overall Desalination Cost to Produce ($/ML)</t>
  </si>
  <si>
    <t>Overall Average WBMP Market Price</t>
  </si>
  <si>
    <t>Our overall Cost to Produce Desalinated Water gives us an indication of how cost-effective our plants are.</t>
  </si>
  <si>
    <t>We've now analysed our Cost to Produce and we can clearly see the following trends emerge:</t>
  </si>
  <si>
    <t>1. There are differences in cost effectiveness between plants which are largely influenced by the costs and the volume of water produced</t>
  </si>
  <si>
    <t>2. We can pick up a relationship between the Cost to Produce and Quantity of Water being produced.</t>
  </si>
  <si>
    <t>We use Financial Variance to better inform us of any discrepencies between our Budget and Actuals. If we spend far more than we expected, then we've got a problem.</t>
  </si>
  <si>
    <t>Calculating the Financial Variance between the Actuals</t>
  </si>
  <si>
    <t>Average Water Balancing Market Price</t>
  </si>
  <si>
    <t>Market Water Demand (Mega-Litres)</t>
  </si>
  <si>
    <t>Economic Data Analysis, as you know by now, is focused on understanding the drivers which impact supply and demand and translating these into actionable business insights.</t>
  </si>
  <si>
    <t>It is also used for better understanding when certain decisions should be made (e.g. Should we look at selling this product now or in a few months time for improved earnings?)</t>
  </si>
  <si>
    <t>SWC has been considering to perform a major maintenance activity for one of its major desalination plants, Surjek.</t>
  </si>
  <si>
    <t>The business hypotheses is that it is best for us to perform the maintenance for Surjek in the first quarter of the year going forward (January-15 to March-15).</t>
  </si>
  <si>
    <t>We will address this question by show-casing a What-IF Analysis, since we dont have data going all the way to January 15 - March 15. This means we're going to create a forward-looking trajectory and evaluate when is the best period for us to perform a maintenance event for Surjek using our historical economic data.</t>
  </si>
  <si>
    <t>Source: Water Trading Repository Table</t>
  </si>
  <si>
    <t>The most profitable quarter is the first quarter, therefore first quarter is not ideal for maintenance. We should instead consider an alternative period that would enable us to potentially minimise the foregone revenues. At this point, Q2 looks like a good candidate.</t>
  </si>
  <si>
    <t>We've identified a particular trend in our earlier analysis; It seems that one of the quarters tends to have the highest prices.</t>
  </si>
  <si>
    <t>As we perform our what-if analysis it's important we can clearly identify the quarter we should recommend to perform our major maintenance.</t>
  </si>
  <si>
    <t>Let's calculate this below and land-on a quarter we can propose to focus our analysis on.</t>
  </si>
  <si>
    <t>Identifying  which quarter has the highest/lowest prices with the respective Average Quarterly Water volume</t>
  </si>
  <si>
    <t>Quarter</t>
  </si>
  <si>
    <t>Average Quarterly Price Per Trading Period</t>
  </si>
  <si>
    <t>Average Quarterly Water Demand Per Trading Period</t>
  </si>
  <si>
    <t>Quarter 1 (January - March)</t>
  </si>
  <si>
    <t>Quarter 2 (April to June)</t>
  </si>
  <si>
    <t>Quarter 3 (July to September)</t>
  </si>
  <si>
    <t>Quarter 4 (October to December)</t>
  </si>
  <si>
    <t>Kootha Water Vol</t>
  </si>
  <si>
    <t>Surjek Water Vol</t>
  </si>
  <si>
    <t>Jutik Water Vol</t>
  </si>
  <si>
    <t>Overall Water Vol</t>
  </si>
  <si>
    <t>The more water we produce - the cheaper the production costs. And the less water we produce, the more our Cost to Produce increases on scaled basis.</t>
  </si>
  <si>
    <t>Economic Analysis - Concept of Elasticity and Inelasticity</t>
  </si>
  <si>
    <t>Taking a look at Southern Water Corporation Economic Data and see what trends we can identify from an Elasticity and Inelasticity Perspective.</t>
  </si>
  <si>
    <t>However, it would be easiest to visually consume this information at both a monthly and daily level. We'll do this first at a macro and then micro level.</t>
  </si>
  <si>
    <t xml:space="preserve">Looking at the data, we can see that there may exist some type of relationship between Quantity of Water Procured and the Overall Price. </t>
  </si>
  <si>
    <t>Cost Analysis - Part II</t>
  </si>
  <si>
    <t>In the previous section we tackled the concepts of elastic and inelastic products. This helps us understand which products are more suspectible to price swings, and which ones are less suspectible.</t>
  </si>
  <si>
    <t>With Southern Water Corp, we have a bunch of economic and financial data. We're going to use the tools of Economic Data Analysis to create insights from this and identify whichh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</si>
  <si>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</si>
  <si>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t>
    </r>
    <r>
      <rPr>
        <b/>
        <sz val="10"/>
        <color rgb="FFFF0000"/>
        <rFont val="Arial"/>
        <family val="2"/>
      </rPr>
      <t>Plant Cost to Produce = ( Chemical Costs + Facility Costs + Operational Maintenance Costs + Labour Costs ) / Total Volume of Water Produced for the Month (GL) * 1,000 (To Convert to Mega-Litres from Giga Litres)</t>
    </r>
  </si>
  <si>
    <t>Kootha is the cheapest ($25/ML), followed by Jutik ($35.80/ML) and lastly Surjek ($54.23/ML). Kootha could be the cheapest due to lower volumes of Desalinated Water throughput which may correspond with lower chemical costs. Surjek has the highest chemical expenditure and the highest overall water production</t>
  </si>
  <si>
    <t>Aggregating the Cost Centre(s) for each Plant (i.e.Chemical Costs, Facility Costs, Operational Maintenance Costs, Labour Costs)</t>
  </si>
  <si>
    <t>We should instead consider an alternative period that would enable us to potentially minimise the foregone revenues. At this point, Q2 looks like a good candidate.</t>
  </si>
  <si>
    <t xml:space="preserve">The quarter which is most profitable is actually Quarter 1! This is when we are proposing to perform the maintenance outage for Surjek which is likely not an ideal period for maintenance. </t>
  </si>
  <si>
    <t>We now need to finalise our recommendation by showing the What-If Impact of our analysis.</t>
  </si>
  <si>
    <t>Q3</t>
  </si>
  <si>
    <t>Q4</t>
  </si>
  <si>
    <t>Q1</t>
  </si>
  <si>
    <t>Q2</t>
  </si>
  <si>
    <t>Now If we perform the Maintenance Outage for Surjek in Q1, Q2, Q3 or Q4 our Revenues will be…</t>
  </si>
  <si>
    <t>% Revenue Reduction</t>
  </si>
  <si>
    <t>What-If Impact - Considering the impact of maintenance (revenue=0) on revenue for each Quarter</t>
  </si>
  <si>
    <t xml:space="preserve">Best Quarter for Southern Water Corp. to perform the Maintenance Outage is Quarter 4 not Quarter 1 </t>
  </si>
  <si>
    <t>Performing maintenance outage in the fourth Quarter result in lowest revenue reduction percentage. Therefore Quarter 4 would be ideal for the maintenance</t>
  </si>
  <si>
    <t>What-If Analysis - Part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</si>
</sst>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00;[Red]\-&quot;$&quot;#,##0.00"/>
    <numFmt numFmtId="165" formatCode="d/mm/yyyy\ h:mm:ss"/>
    <numFmt numFmtId="166" formatCode="&quot;$&quot;#,##0.00"/>
    <numFmt numFmtId="167" formatCode="0.0%"/>
    <numFmt numFmtId="168" formatCode="&quot;$&quot;#,##0.00;[Red]\-&quot;$&quot;#,##0.00\ &quot;$/ML&quot;"/>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0"/>
      <color theme="0"/>
      <name val="Arial"/>
      <family val="2"/>
    </font>
    <font>
      <sz val="10"/>
      <color theme="0"/>
      <name val="Arial"/>
      <family val="2"/>
    </font>
    <font>
      <sz val="11"/>
      <color theme="0"/>
      <name val="Calibri"/>
      <family val="2"/>
    </font>
    <font>
      <sz val="9"/>
      <color theme="0"/>
      <name val="Arial"/>
      <family val="2"/>
    </font>
    <font>
      <sz val="10"/>
      <color rgb="FF000000"/>
      <name val="Arial"/>
      <family val="2"/>
    </font>
    <font>
      <sz val="9"/>
      <color rgb="FF000000"/>
      <name val="Arial"/>
      <family val="2"/>
    </font>
    <font>
      <sz val="11"/>
      <color rgb="FF000000"/>
      <name val="Calibri"/>
      <family val="2"/>
    </font>
    <font>
      <sz val="11"/>
      <color theme="0"/>
      <name val="Arial"/>
      <family val="2"/>
    </font>
    <font>
      <b/>
      <sz val="9"/>
      <color theme="0"/>
      <name val="Arial"/>
      <family val="2"/>
    </font>
    <font>
      <sz val="11"/>
      <color rgb="FF000000"/>
      <name val="Arial"/>
      <family val="2"/>
    </font>
    <font>
      <b/>
      <sz val="11"/>
      <color rgb="FF000000"/>
      <name val="Arial"/>
      <family val="2"/>
    </font>
    <font>
      <b/>
      <sz val="9"/>
      <color rgb="FF000000"/>
      <name val="Arial"/>
      <family val="2"/>
    </font>
    <font>
      <b/>
      <sz val="8"/>
      <color rgb="FF000000"/>
      <name val="Arial"/>
      <family val="2"/>
    </font>
    <font>
      <b/>
      <sz val="8"/>
      <color theme="0"/>
      <name val="Arial"/>
      <family val="2"/>
    </font>
    <font>
      <b/>
      <sz val="10"/>
      <color rgb="FF000000"/>
      <name val="Arial"/>
      <family val="2"/>
    </font>
    <font>
      <b/>
      <sz val="10"/>
      <color rgb="FFFF0000"/>
      <name val="Arial"/>
      <family val="2"/>
    </font>
    <font>
      <b/>
      <sz val="10"/>
      <color rgb="FF000000"/>
      <name val="Calibri"/>
      <family val="2"/>
    </font>
    <font>
      <sz val="10"/>
      <color rgb="FF000000"/>
      <name val="Calibri"/>
      <family val="2"/>
    </font>
    <font>
      <b/>
      <sz val="11"/>
      <color rgb="FF000000"/>
      <name val="Calibri"/>
      <family val="2"/>
    </font>
    <font>
      <sz val="11"/>
      <name val="Calibri"/>
      <family val="2"/>
    </font>
    <font>
      <sz val="8"/>
      <color rgb="FF000000"/>
      <name val="Arial"/>
      <family val="2"/>
    </font>
    <font>
      <b/>
      <sz val="14"/>
      <color theme="1"/>
      <name val="Calibri"/>
      <family val="2"/>
      <scheme val="minor"/>
    </font>
    <font>
      <b/>
      <sz val="14"/>
      <color rgb="FF000000"/>
      <name val="Arial"/>
      <family val="2"/>
    </font>
    <font>
      <b/>
      <sz val="11"/>
      <color theme="1"/>
      <name val="Arial"/>
      <family val="2"/>
    </font>
  </fonts>
  <fills count="12">
    <fill>
      <patternFill patternType="none"/>
    </fill>
    <fill>
      <patternFill patternType="gray125"/>
    </fill>
    <fill>
      <patternFill patternType="solid">
        <fgColor theme="1" tint="0.499984740745262"/>
        <bgColor indexed="64"/>
      </patternFill>
    </fill>
    <fill>
      <patternFill patternType="solid">
        <fgColor rgb="FFFFFFFF"/>
        <bgColor rgb="FFFFFFFF"/>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bgColor indexed="64"/>
      </patternFill>
    </fill>
    <fill>
      <patternFill patternType="solid">
        <fgColor rgb="FFD9E2F3"/>
        <bgColor rgb="FFD9E2F3"/>
      </patternFill>
    </fill>
    <fill>
      <patternFill patternType="solid">
        <fgColor rgb="FFF2F2F2"/>
        <bgColor rgb="FFF2F2F2"/>
      </patternFill>
    </fill>
    <fill>
      <patternFill patternType="solid">
        <fgColor rgb="FF44546A"/>
        <bgColor rgb="FF44546A"/>
      </patternFill>
    </fill>
    <fill>
      <patternFill patternType="solid">
        <fgColor theme="3" tint="-0.249977111117893"/>
        <bgColor indexed="64"/>
      </patternFill>
    </fill>
  </fills>
  <borders count="8">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auto="1"/>
      </top>
      <bottom style="double">
        <color auto="1"/>
      </bottom>
      <diagonal/>
    </border>
    <border>
      <left/>
      <right/>
      <top style="double">
        <color rgb="FF000000"/>
      </top>
      <bottom style="double">
        <color rgb="FF000000"/>
      </bottom>
      <diagonal/>
    </border>
    <border>
      <left/>
      <right/>
      <top style="double">
        <color rgb="FF000000"/>
      </top>
      <bottom/>
      <diagonal/>
    </border>
  </borders>
  <cellStyleXfs count="2">
    <xf numFmtId="0" fontId="0" fillId="0" borderId="0"/>
    <xf numFmtId="43" fontId="1" fillId="0" borderId="0" applyFont="0" applyFill="0" applyBorder="0" applyAlignment="0" applyProtection="0"/>
  </cellStyleXfs>
  <cellXfs count="133">
    <xf numFmtId="0" fontId="0" fillId="0" borderId="0" xfId="0"/>
    <xf numFmtId="0" fontId="3" fillId="2" borderId="0" xfId="0" applyFont="1" applyFill="1"/>
    <xf numFmtId="0" fontId="4" fillId="2" borderId="0" xfId="0" applyFont="1" applyFill="1"/>
    <xf numFmtId="0" fontId="5" fillId="2" borderId="0" xfId="0" applyFont="1" applyFill="1"/>
    <xf numFmtId="0" fontId="3" fillId="2" borderId="0" xfId="0" applyFont="1" applyFill="1" applyAlignment="1">
      <alignment horizontal="right"/>
    </xf>
    <xf numFmtId="0" fontId="6" fillId="2" borderId="0" xfId="0" applyFont="1" applyFill="1"/>
    <xf numFmtId="0" fontId="7" fillId="0" borderId="0" xfId="0" applyFont="1"/>
    <xf numFmtId="17" fontId="7" fillId="0" borderId="0" xfId="0" applyNumberFormat="1" applyFont="1"/>
    <xf numFmtId="3" fontId="7" fillId="0" borderId="0" xfId="0" applyNumberFormat="1" applyFont="1"/>
    <xf numFmtId="4" fontId="7" fillId="0" borderId="0" xfId="0" applyNumberFormat="1" applyFont="1"/>
    <xf numFmtId="0" fontId="8" fillId="0" borderId="0" xfId="0" applyFont="1"/>
    <xf numFmtId="164" fontId="0" fillId="0" borderId="0" xfId="0" applyNumberFormat="1"/>
    <xf numFmtId="4" fontId="7" fillId="3" borderId="1" xfId="0" applyNumberFormat="1" applyFont="1" applyFill="1" applyBorder="1" applyAlignment="1">
      <alignment horizontal="right" vertical="top"/>
    </xf>
    <xf numFmtId="4" fontId="7" fillId="3" borderId="2" xfId="0" applyNumberFormat="1" applyFont="1" applyFill="1" applyBorder="1" applyAlignment="1">
      <alignment horizontal="right" vertical="top"/>
    </xf>
    <xf numFmtId="4" fontId="7" fillId="3" borderId="3" xfId="0" applyNumberFormat="1" applyFont="1" applyFill="1" applyBorder="1" applyAlignment="1">
      <alignment horizontal="right" vertical="top"/>
    </xf>
    <xf numFmtId="4" fontId="7" fillId="3" borderId="4" xfId="0" applyNumberFormat="1" applyFont="1" applyFill="1" applyBorder="1" applyAlignment="1">
      <alignment horizontal="right" vertical="top"/>
    </xf>
    <xf numFmtId="17" fontId="0" fillId="0" borderId="0" xfId="0" applyNumberFormat="1"/>
    <xf numFmtId="0" fontId="9" fillId="0" borderId="0" xfId="0" applyFont="1"/>
    <xf numFmtId="0" fontId="10" fillId="2" borderId="0" xfId="0" applyFont="1" applyFill="1"/>
    <xf numFmtId="0" fontId="11" fillId="2" borderId="0" xfId="0" applyFont="1" applyFill="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xf numFmtId="0" fontId="13" fillId="4" borderId="0" xfId="0" applyFont="1" applyFill="1"/>
    <xf numFmtId="0" fontId="14" fillId="4" borderId="0" xfId="0" applyFont="1" applyFill="1"/>
    <xf numFmtId="17" fontId="14" fillId="4" borderId="0" xfId="0" applyNumberFormat="1" applyFont="1" applyFill="1"/>
    <xf numFmtId="0" fontId="8" fillId="4" borderId="0" xfId="0" applyFont="1" applyFill="1"/>
    <xf numFmtId="0" fontId="15" fillId="0" borderId="0" xfId="0" applyFont="1"/>
    <xf numFmtId="0" fontId="14" fillId="0" borderId="0" xfId="0" applyFont="1"/>
    <xf numFmtId="166" fontId="8" fillId="0" borderId="0" xfId="0" applyNumberFormat="1" applyFont="1"/>
    <xf numFmtId="4" fontId="8" fillId="0" borderId="0" xfId="0" applyNumberFormat="1" applyFont="1"/>
    <xf numFmtId="4" fontId="8" fillId="4" borderId="0" xfId="0" applyNumberFormat="1" applyFont="1" applyFill="1"/>
    <xf numFmtId="0" fontId="16" fillId="0" borderId="0" xfId="0" applyFont="1"/>
    <xf numFmtId="164" fontId="12" fillId="4" borderId="0" xfId="0" applyNumberFormat="1" applyFont="1" applyFill="1"/>
    <xf numFmtId="0" fontId="2" fillId="0" borderId="0" xfId="0" applyFont="1"/>
    <xf numFmtId="0" fontId="2" fillId="5" borderId="0" xfId="0" applyFont="1" applyFill="1"/>
    <xf numFmtId="0" fontId="13" fillId="5" borderId="0" xfId="0" applyFont="1" applyFill="1" applyAlignment="1">
      <alignment wrapText="1"/>
    </xf>
    <xf numFmtId="0" fontId="2" fillId="5" borderId="0" xfId="0" applyFont="1" applyFill="1" applyAlignment="1">
      <alignment wrapText="1"/>
    </xf>
    <xf numFmtId="0" fontId="12" fillId="4" borderId="0" xfId="0" applyFont="1" applyFill="1"/>
    <xf numFmtId="164" fontId="12" fillId="0" borderId="0" xfId="0" applyNumberFormat="1" applyFont="1"/>
    <xf numFmtId="0" fontId="2" fillId="0" borderId="0" xfId="0" applyFont="1" applyAlignment="1">
      <alignment vertical="top" wrapText="1"/>
    </xf>
    <xf numFmtId="0" fontId="17" fillId="6" borderId="0" xfId="0" applyFont="1" applyFill="1" applyAlignment="1">
      <alignment wrapText="1"/>
    </xf>
    <xf numFmtId="0" fontId="17" fillId="6" borderId="0" xfId="0" applyFont="1" applyFill="1"/>
    <xf numFmtId="0" fontId="20" fillId="0" borderId="0" xfId="0" applyFont="1"/>
    <xf numFmtId="17" fontId="17" fillId="4" borderId="0" xfId="0" applyNumberFormat="1" applyFont="1" applyFill="1"/>
    <xf numFmtId="0" fontId="17" fillId="4" borderId="0" xfId="0" applyFont="1" applyFill="1"/>
    <xf numFmtId="3" fontId="17" fillId="4" borderId="0" xfId="0" applyNumberFormat="1" applyFont="1" applyFill="1"/>
    <xf numFmtId="167" fontId="8" fillId="0" borderId="0" xfId="0" applyNumberFormat="1" applyFont="1"/>
    <xf numFmtId="164" fontId="7" fillId="0" borderId="0" xfId="0" applyNumberFormat="1" applyFont="1"/>
    <xf numFmtId="10" fontId="8" fillId="0" borderId="0" xfId="0" applyNumberFormat="1" applyFont="1"/>
    <xf numFmtId="0" fontId="5" fillId="7" borderId="5" xfId="0" applyFont="1" applyFill="1" applyBorder="1"/>
    <xf numFmtId="0" fontId="11" fillId="7" borderId="5" xfId="0" applyFont="1" applyFill="1" applyBorder="1"/>
    <xf numFmtId="0" fontId="6" fillId="7" borderId="5" xfId="0" applyFont="1" applyFill="1" applyBorder="1"/>
    <xf numFmtId="164" fontId="7" fillId="0" borderId="5" xfId="0" applyNumberFormat="1" applyFont="1" applyBorder="1"/>
    <xf numFmtId="0" fontId="17" fillId="5" borderId="0" xfId="0" applyFont="1" applyFill="1" applyAlignment="1">
      <alignment wrapText="1"/>
    </xf>
    <xf numFmtId="0" fontId="7" fillId="4" borderId="0" xfId="0" applyFont="1" applyFill="1"/>
    <xf numFmtId="167" fontId="12" fillId="0" borderId="0" xfId="0" applyNumberFormat="1" applyFont="1"/>
    <xf numFmtId="0" fontId="13" fillId="0" borderId="0" xfId="0" applyFont="1" applyAlignment="1">
      <alignment wrapText="1"/>
    </xf>
    <xf numFmtId="0" fontId="17" fillId="8" borderId="0" xfId="0" applyFont="1" applyFill="1" applyAlignment="1">
      <alignment wrapText="1"/>
    </xf>
    <xf numFmtId="0" fontId="22" fillId="0" borderId="0" xfId="0" applyFont="1"/>
    <xf numFmtId="0" fontId="17" fillId="8" borderId="0" xfId="0" applyFont="1" applyFill="1"/>
    <xf numFmtId="0" fontId="14" fillId="9" borderId="0" xfId="0" applyFont="1" applyFill="1"/>
    <xf numFmtId="17" fontId="17" fillId="9" borderId="0" xfId="0" applyNumberFormat="1" applyFont="1" applyFill="1"/>
    <xf numFmtId="0" fontId="17" fillId="9" borderId="0" xfId="0" applyFont="1" applyFill="1"/>
    <xf numFmtId="0" fontId="8" fillId="9" borderId="0" xfId="0" applyFont="1" applyFill="1"/>
    <xf numFmtId="3" fontId="17" fillId="9" borderId="0" xfId="0" applyNumberFormat="1" applyFont="1" applyFill="1"/>
    <xf numFmtId="0" fontId="0" fillId="9" borderId="0" xfId="0" applyFill="1"/>
    <xf numFmtId="2" fontId="7" fillId="0" borderId="0" xfId="0" applyNumberFormat="1" applyFont="1"/>
    <xf numFmtId="0" fontId="5" fillId="10" borderId="6" xfId="0" applyFont="1" applyFill="1" applyBorder="1"/>
    <xf numFmtId="0" fontId="11" fillId="10" borderId="6" xfId="0" applyFont="1" applyFill="1" applyBorder="1"/>
    <xf numFmtId="0" fontId="6" fillId="10" borderId="6" xfId="0" applyFont="1" applyFill="1" applyBorder="1"/>
    <xf numFmtId="168" fontId="7" fillId="0" borderId="6" xfId="0" applyNumberFormat="1" applyFont="1" applyBorder="1"/>
    <xf numFmtId="0" fontId="12" fillId="0" borderId="6" xfId="0" applyFont="1" applyBorder="1"/>
    <xf numFmtId="164" fontId="7" fillId="9" borderId="0" xfId="0" applyNumberFormat="1" applyFont="1" applyFill="1"/>
    <xf numFmtId="0" fontId="12" fillId="9" borderId="0" xfId="0" applyFont="1" applyFill="1"/>
    <xf numFmtId="0" fontId="13" fillId="8" borderId="0" xfId="0" applyFont="1" applyFill="1" applyAlignment="1">
      <alignment wrapText="1"/>
    </xf>
    <xf numFmtId="0" fontId="7" fillId="9" borderId="0" xfId="0" applyFont="1" applyFill="1"/>
    <xf numFmtId="164" fontId="7" fillId="0" borderId="6" xfId="0" applyNumberFormat="1" applyFont="1" applyBorder="1"/>
    <xf numFmtId="4" fontId="0" fillId="0" borderId="0" xfId="0" applyNumberFormat="1"/>
    <xf numFmtId="0" fontId="17" fillId="0" borderId="0" xfId="0" applyFont="1"/>
    <xf numFmtId="0" fontId="11" fillId="7" borderId="5" xfId="0" applyFont="1" applyFill="1" applyBorder="1" applyAlignment="1">
      <alignment wrapText="1"/>
    </xf>
    <xf numFmtId="0" fontId="21" fillId="0" borderId="5" xfId="0" applyFont="1" applyBorder="1" applyAlignment="1">
      <alignment wrapText="1"/>
    </xf>
    <xf numFmtId="0" fontId="11" fillId="11" borderId="0" xfId="0" applyFont="1" applyFill="1"/>
    <xf numFmtId="164" fontId="3" fillId="11" borderId="0" xfId="0" applyNumberFormat="1" applyFont="1" applyFill="1"/>
    <xf numFmtId="0" fontId="6" fillId="7" borderId="5" xfId="0" applyFont="1" applyFill="1" applyBorder="1"/>
    <xf numFmtId="0" fontId="0" fillId="0" borderId="5" xfId="0" applyBorder="1"/>
    <xf numFmtId="0" fontId="11" fillId="7" borderId="5" xfId="0" applyFont="1" applyFill="1" applyBorder="1"/>
    <xf numFmtId="0" fontId="21" fillId="0" borderId="5" xfId="0" applyFont="1" applyBorder="1"/>
    <xf numFmtId="0" fontId="6" fillId="0" borderId="0" xfId="0" applyFont="1"/>
    <xf numFmtId="0" fontId="11" fillId="0" borderId="0" xfId="0" applyFont="1"/>
    <xf numFmtId="0" fontId="21" fillId="0" borderId="0" xfId="0" applyFont="1"/>
    <xf numFmtId="0" fontId="14" fillId="0" borderId="0" xfId="0" applyFont="1" applyAlignment="1">
      <alignment wrapText="1"/>
    </xf>
    <xf numFmtId="168" fontId="8" fillId="0" borderId="0" xfId="0" applyNumberFormat="1" applyFont="1"/>
    <xf numFmtId="164" fontId="8" fillId="0" borderId="0" xfId="0" applyNumberFormat="1" applyFont="1"/>
    <xf numFmtId="0" fontId="14" fillId="0" borderId="0" xfId="0" applyFont="1" applyAlignment="1">
      <alignment vertical="top" wrapText="1"/>
    </xf>
    <xf numFmtId="0" fontId="12" fillId="0" borderId="0" xfId="0" applyFont="1" applyFill="1"/>
    <xf numFmtId="0" fontId="14" fillId="0" borderId="0" xfId="0" applyFont="1" applyFill="1"/>
    <xf numFmtId="164" fontId="7" fillId="0" borderId="0" xfId="0" applyNumberFormat="1" applyFont="1" applyFill="1"/>
    <xf numFmtId="0" fontId="13" fillId="0" borderId="0" xfId="0" applyFont="1" applyFill="1" applyAlignment="1">
      <alignment wrapText="1"/>
    </xf>
    <xf numFmtId="0" fontId="22" fillId="0" borderId="0" xfId="0" applyFont="1" applyFill="1"/>
    <xf numFmtId="0" fontId="13" fillId="0" borderId="0" xfId="0" applyFont="1" applyFill="1"/>
    <xf numFmtId="0" fontId="0" fillId="0" borderId="0" xfId="0" applyFill="1"/>
    <xf numFmtId="0" fontId="17" fillId="0" borderId="0" xfId="0" applyFont="1" applyAlignment="1">
      <alignment wrapText="1"/>
    </xf>
    <xf numFmtId="0" fontId="0" fillId="0" borderId="0" xfId="0" applyAlignment="1">
      <alignment wrapText="1"/>
    </xf>
    <xf numFmtId="164" fontId="23" fillId="0" borderId="0" xfId="0" applyNumberFormat="1" applyFont="1"/>
    <xf numFmtId="4" fontId="23" fillId="0" borderId="0" xfId="0" applyNumberFormat="1" applyFont="1"/>
    <xf numFmtId="0" fontId="7" fillId="0" borderId="0" xfId="0" applyFont="1" applyAlignment="1">
      <alignment wrapText="1"/>
    </xf>
    <xf numFmtId="0" fontId="17" fillId="0" borderId="0" xfId="0" applyFont="1" applyAlignment="1">
      <alignment wrapText="1"/>
    </xf>
    <xf numFmtId="0" fontId="8" fillId="0" borderId="0" xfId="0" applyFont="1" applyAlignment="1">
      <alignment wrapText="1"/>
    </xf>
    <xf numFmtId="43" fontId="8" fillId="0" borderId="0" xfId="1" applyFont="1"/>
    <xf numFmtId="43" fontId="12" fillId="0" borderId="0" xfId="0" applyNumberFormat="1" applyFont="1"/>
    <xf numFmtId="0" fontId="24" fillId="0" borderId="0" xfId="0" applyFont="1"/>
    <xf numFmtId="0" fontId="2" fillId="0" borderId="0" xfId="0" applyFont="1" applyFill="1"/>
    <xf numFmtId="0" fontId="25" fillId="0" borderId="0" xfId="0" applyFont="1"/>
    <xf numFmtId="0" fontId="17" fillId="0" borderId="0" xfId="0" applyFont="1" applyFill="1" applyAlignment="1">
      <alignment vertical="top" wrapText="1"/>
    </xf>
    <xf numFmtId="0" fontId="19" fillId="0" borderId="0" xfId="0" applyFont="1" applyFill="1" applyAlignment="1">
      <alignment vertical="top" wrapText="1"/>
    </xf>
    <xf numFmtId="0" fontId="13" fillId="0" borderId="0" xfId="0" applyFont="1" applyBorder="1" applyAlignment="1">
      <alignment wrapText="1"/>
    </xf>
    <xf numFmtId="0" fontId="22" fillId="0" borderId="0" xfId="0" applyFont="1" applyBorder="1"/>
    <xf numFmtId="0" fontId="5" fillId="10" borderId="7" xfId="0" applyFont="1" applyFill="1" applyBorder="1"/>
    <xf numFmtId="0" fontId="11" fillId="10" borderId="7" xfId="0" applyFont="1" applyFill="1" applyBorder="1"/>
    <xf numFmtId="0" fontId="6" fillId="10" borderId="7" xfId="0" applyFont="1" applyFill="1" applyBorder="1"/>
    <xf numFmtId="0" fontId="0" fillId="0" borderId="0" xfId="0" applyBorder="1"/>
    <xf numFmtId="0" fontId="13" fillId="0" borderId="0" xfId="0" applyFont="1"/>
    <xf numFmtId="0" fontId="17" fillId="4" borderId="0" xfId="0" applyFont="1" applyFill="1" applyAlignment="1">
      <alignment horizontal="center"/>
    </xf>
    <xf numFmtId="164" fontId="17" fillId="0" borderId="0" xfId="0" applyNumberFormat="1" applyFont="1"/>
    <xf numFmtId="164" fontId="13" fillId="0" borderId="0" xfId="0" applyNumberFormat="1" applyFont="1" applyAlignment="1">
      <alignment horizontal="center"/>
    </xf>
    <xf numFmtId="164" fontId="21" fillId="0" borderId="0" xfId="0" applyNumberFormat="1" applyFont="1" applyAlignment="1">
      <alignment horizontal="center"/>
    </xf>
    <xf numFmtId="0" fontId="21" fillId="0" borderId="0" xfId="0" applyFont="1" applyAlignment="1">
      <alignment horizontal="center"/>
    </xf>
    <xf numFmtId="164" fontId="17" fillId="0" borderId="0" xfId="0" applyNumberFormat="1" applyFont="1" applyAlignment="1">
      <alignment horizontal="center"/>
    </xf>
    <xf numFmtId="10" fontId="7" fillId="0" borderId="0" xfId="0" applyNumberFormat="1" applyFont="1"/>
    <xf numFmtId="0" fontId="26"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Overall Hard + Soft</a:t>
            </a:r>
            <a:r>
              <a:rPr lang="en-AU" b="1" baseline="0"/>
              <a:t> Water (Macro)</a:t>
            </a:r>
            <a:endParaRPr lang="en-A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44280196107563"/>
          <c:y val="0.29719551282051282"/>
          <c:w val="0.75749702867330249"/>
          <c:h val="0.5249337522713507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'[1]Economic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A518-4B30-997A-A689676208E4}"/>
            </c:ext>
          </c:extLst>
        </c:ser>
        <c:dLbls>
          <c:showLegendKey val="0"/>
          <c:showVal val="0"/>
          <c:showCatName val="0"/>
          <c:showSerName val="0"/>
          <c:showPercent val="0"/>
          <c:showBubbleSize val="0"/>
        </c:dLbls>
        <c:axId val="632768840"/>
        <c:axId val="632774088"/>
      </c:scatterChart>
      <c:valAx>
        <c:axId val="632768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74088"/>
        <c:crosses val="autoZero"/>
        <c:crossBetween val="midCat"/>
      </c:valAx>
      <c:valAx>
        <c:axId val="632774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68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baseline="0">
                <a:effectLst/>
              </a:rPr>
              <a:t>Cost to Produce vs. WBMP Market Price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692957871791445E-2"/>
          <c:y val="0.2172247548003868"/>
          <c:w val="0.88510554225892257"/>
          <c:h val="0.71830721083398719"/>
        </c:manualLayout>
      </c:layout>
      <c:barChart>
        <c:barDir val="col"/>
        <c:grouping val="clustered"/>
        <c:varyColors val="0"/>
        <c:ser>
          <c:idx val="0"/>
          <c:order val="0"/>
          <c:tx>
            <c:strRef>
              <c:f>'Economic Cost Analysis'!$B$231</c:f>
              <c:strCache>
                <c:ptCount val="1"/>
                <c:pt idx="0">
                  <c:v>Overall Desalination Cost to Produce ($/ML)</c:v>
                </c:pt>
              </c:strCache>
            </c:strRef>
          </c:tx>
          <c:spPr>
            <a:solidFill>
              <a:schemeClr val="tx2"/>
            </a:solidFill>
            <a:ln>
              <a:noFill/>
            </a:ln>
            <a:effectLst/>
          </c:spPr>
          <c:invertIfNegative val="0"/>
          <c:dLbls>
            <c:dLbl>
              <c:idx val="0"/>
              <c:tx>
                <c:rich>
                  <a:bodyPr/>
                  <a:lstStyle/>
                  <a:p>
                    <a:fld id="{0F8942AD-64C4-4556-8CE8-1409543E9E89}"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FC-469A-BE14-6D7A4C98CC68}"/>
                </c:ext>
              </c:extLst>
            </c:dLbl>
            <c:dLbl>
              <c:idx val="1"/>
              <c:tx>
                <c:rich>
                  <a:bodyPr/>
                  <a:lstStyle/>
                  <a:p>
                    <a:fld id="{DF7F51D2-8A60-4E0C-8DB7-492C0953DC37}"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FC-469A-BE14-6D7A4C98CC68}"/>
                </c:ext>
              </c:extLst>
            </c:dLbl>
            <c:dLbl>
              <c:idx val="2"/>
              <c:tx>
                <c:rich>
                  <a:bodyPr/>
                  <a:lstStyle/>
                  <a:p>
                    <a:fld id="{FDEBFA47-A9C6-4D57-8CDD-0E55E66B92AF}"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FC-469A-BE14-6D7A4C98CC68}"/>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Analysis'!$A$232:$A$234</c:f>
              <c:strCache>
                <c:ptCount val="3"/>
                <c:pt idx="0">
                  <c:v>Kootha</c:v>
                </c:pt>
                <c:pt idx="1">
                  <c:v>Surjek</c:v>
                </c:pt>
                <c:pt idx="2">
                  <c:v>Jutik</c:v>
                </c:pt>
              </c:strCache>
            </c:strRef>
          </c:cat>
          <c:val>
            <c:numRef>
              <c:f>'Economic Cost Analysis'!$B$232:$B$234</c:f>
              <c:numCache>
                <c:formatCode>"$"#,##0.00;[Red]\-"$"#,##0.00</c:formatCode>
                <c:ptCount val="3"/>
                <c:pt idx="0" formatCode="&quot;$&quot;#,##0.00;[Red]\-&quot;$&quot;#,##0.00\ &quot;$/ML&quot;">
                  <c:v>25.001374005209875</c:v>
                </c:pt>
                <c:pt idx="1">
                  <c:v>54.231506516209812</c:v>
                </c:pt>
                <c:pt idx="2">
                  <c:v>35.804189198254953</c:v>
                </c:pt>
              </c:numCache>
            </c:numRef>
          </c:val>
          <c:extLst>
            <c:ext xmlns:c16="http://schemas.microsoft.com/office/drawing/2014/chart" uri="{C3380CC4-5D6E-409C-BE32-E72D297353CC}">
              <c16:uniqueId val="{00000000-66FC-469A-BE14-6D7A4C98CC68}"/>
            </c:ext>
          </c:extLst>
        </c:ser>
        <c:dLbls>
          <c:dLblPos val="inBase"/>
          <c:showLegendKey val="0"/>
          <c:showVal val="1"/>
          <c:showCatName val="0"/>
          <c:showSerName val="0"/>
          <c:showPercent val="0"/>
          <c:showBubbleSize val="0"/>
        </c:dLbls>
        <c:gapWidth val="219"/>
        <c:overlap val="-27"/>
        <c:axId val="779115792"/>
        <c:axId val="779116120"/>
      </c:barChart>
      <c:lineChart>
        <c:grouping val="standard"/>
        <c:varyColors val="0"/>
        <c:ser>
          <c:idx val="1"/>
          <c:order val="1"/>
          <c:tx>
            <c:strRef>
              <c:f>'Economic Cost Analysis'!$C$231</c:f>
              <c:strCache>
                <c:ptCount val="1"/>
                <c:pt idx="0">
                  <c:v>Overall Average WBMP Market Price</c:v>
                </c:pt>
              </c:strCache>
            </c:strRef>
          </c:tx>
          <c:spPr>
            <a:ln w="28575" cap="rnd">
              <a:solidFill>
                <a:schemeClr val="tx2">
                  <a:lumMod val="60000"/>
                  <a:lumOff val="40000"/>
                </a:schemeClr>
              </a:solidFill>
              <a:prstDash val="dash"/>
              <a:round/>
            </a:ln>
            <a:effectLst/>
          </c:spPr>
          <c:marker>
            <c:symbol val="circle"/>
            <c:size val="5"/>
            <c:spPr>
              <a:solidFill>
                <a:schemeClr val="accent2"/>
              </a:solidFill>
              <a:ln w="9525">
                <a:solidFill>
                  <a:schemeClr val="accent2"/>
                </a:solidFill>
                <a:prstDash val="dashDot"/>
              </a:ln>
              <a:effectLst/>
            </c:spPr>
          </c:marker>
          <c:dPt>
            <c:idx val="2"/>
            <c:marker>
              <c:symbol val="circle"/>
              <c:size val="5"/>
              <c:spPr>
                <a:solidFill>
                  <a:schemeClr val="accent2"/>
                </a:solidFill>
                <a:ln w="9525" cap="rnd">
                  <a:solidFill>
                    <a:schemeClr val="accent2"/>
                  </a:solidFill>
                  <a:prstDash val="dashDot"/>
                </a:ln>
                <a:effectLst/>
              </c:spPr>
            </c:marker>
            <c:bubble3D val="0"/>
            <c:extLst>
              <c:ext xmlns:c16="http://schemas.microsoft.com/office/drawing/2014/chart" uri="{C3380CC4-5D6E-409C-BE32-E72D297353CC}">
                <c16:uniqueId val="{00000006-66FC-469A-BE14-6D7A4C98CC68}"/>
              </c:ext>
            </c:extLst>
          </c:dPt>
          <c:dLbls>
            <c:delete val="1"/>
          </c:dLbls>
          <c:cat>
            <c:strRef>
              <c:f>'Economic Cost Analysis'!$A$232:$A$234</c:f>
              <c:strCache>
                <c:ptCount val="3"/>
                <c:pt idx="0">
                  <c:v>Kootha</c:v>
                </c:pt>
                <c:pt idx="1">
                  <c:v>Surjek</c:v>
                </c:pt>
                <c:pt idx="2">
                  <c:v>Jutik</c:v>
                </c:pt>
              </c:strCache>
            </c:strRef>
          </c:cat>
          <c:val>
            <c:numRef>
              <c:f>'Economic Cost Analysis'!$C$232:$C$234</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66FC-469A-BE14-6D7A4C98CC68}"/>
            </c:ext>
          </c:extLst>
        </c:ser>
        <c:dLbls>
          <c:showLegendKey val="0"/>
          <c:showVal val="1"/>
          <c:showCatName val="0"/>
          <c:showSerName val="0"/>
          <c:showPercent val="0"/>
          <c:showBubbleSize val="0"/>
        </c:dLbls>
        <c:marker val="1"/>
        <c:smooth val="0"/>
        <c:axId val="779115792"/>
        <c:axId val="779116120"/>
      </c:lineChart>
      <c:catAx>
        <c:axId val="7791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16120"/>
        <c:crosses val="autoZero"/>
        <c:auto val="1"/>
        <c:lblAlgn val="ctr"/>
        <c:lblOffset val="100"/>
        <c:noMultiLvlLbl val="0"/>
      </c:catAx>
      <c:valAx>
        <c:axId val="779116120"/>
        <c:scaling>
          <c:orientation val="minMax"/>
        </c:scaling>
        <c:delete val="0"/>
        <c:axPos val="l"/>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15792"/>
        <c:crosses val="autoZero"/>
        <c:crossBetween val="between"/>
      </c:valAx>
      <c:spPr>
        <a:noFill/>
        <a:ln>
          <a:noFill/>
        </a:ln>
        <a:effectLst/>
      </c:spPr>
    </c:plotArea>
    <c:legend>
      <c:legendPos val="b"/>
      <c:layout>
        <c:manualLayout>
          <c:xMode val="edge"/>
          <c:yMode val="edge"/>
          <c:x val="0.19011290537835313"/>
          <c:y val="9.8683796104434313E-2"/>
          <c:w val="0.67175141242937852"/>
          <c:h val="0.11886006354468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baseline="0">
                <a:effectLst/>
              </a:rPr>
              <a:t>Aggregate Cost to Produce vs Kootha, Surjek, Jutik</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'Economic Cost Analysis'!$F$24</c:f>
              <c:strCache>
                <c:ptCount val="1"/>
                <c:pt idx="0">
                  <c:v>Kootha CTP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Analysis'!$G$24:$R$24</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584D-4AC9-804C-CFFC46397E73}"/>
            </c:ext>
          </c:extLst>
        </c:ser>
        <c:ser>
          <c:idx val="1"/>
          <c:order val="1"/>
          <c:tx>
            <c:strRef>
              <c:f>'Economic Cost Analysis'!$F$35</c:f>
              <c:strCache>
                <c:ptCount val="1"/>
                <c:pt idx="0">
                  <c:v>Surjek CTP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Analysis'!$G$35:$R$35</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584D-4AC9-804C-CFFC46397E73}"/>
            </c:ext>
          </c:extLst>
        </c:ser>
        <c:ser>
          <c:idx val="2"/>
          <c:order val="2"/>
          <c:tx>
            <c:strRef>
              <c:f>'Economic Cost Analysis'!$F$46</c:f>
              <c:strCache>
                <c:ptCount val="1"/>
                <c:pt idx="0">
                  <c:v>Jutik CTP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Analysis'!$G$46:$R$46</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584D-4AC9-804C-CFFC46397E73}"/>
            </c:ext>
          </c:extLst>
        </c:ser>
        <c:ser>
          <c:idx val="3"/>
          <c:order val="3"/>
          <c:tx>
            <c:strRef>
              <c:f>'Economic Cost Analysis'!$F$62</c:f>
              <c:strCache>
                <c:ptCount val="1"/>
                <c:pt idx="0">
                  <c:v>Overall CTP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Analysis'!$G$62:$R$62</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584D-4AC9-804C-CFFC46397E73}"/>
            </c:ext>
          </c:extLst>
        </c:ser>
        <c:dLbls>
          <c:showLegendKey val="0"/>
          <c:showVal val="0"/>
          <c:showCatName val="0"/>
          <c:showSerName val="0"/>
          <c:showPercent val="0"/>
          <c:showBubbleSize val="0"/>
        </c:dLbls>
        <c:marker val="1"/>
        <c:smooth val="0"/>
        <c:axId val="803697232"/>
        <c:axId val="803703464"/>
      </c:lineChart>
      <c:dateAx>
        <c:axId val="8036972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03464"/>
        <c:crosses val="autoZero"/>
        <c:auto val="1"/>
        <c:lblOffset val="100"/>
        <c:baseTimeUnit val="months"/>
      </c:dateAx>
      <c:valAx>
        <c:axId val="803703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97232"/>
        <c:crosses val="autoZero"/>
        <c:crossBetween val="between"/>
      </c:valAx>
      <c:spPr>
        <a:noFill/>
        <a:ln>
          <a:noFill/>
        </a:ln>
        <a:effectLst/>
      </c:spPr>
    </c:plotArea>
    <c:legend>
      <c:legendPos val="b"/>
      <c:layout>
        <c:manualLayout>
          <c:xMode val="edge"/>
          <c:yMode val="edge"/>
          <c:x val="0.20128291453120359"/>
          <c:y val="0.12164394218477279"/>
          <c:w val="0.58577854244683147"/>
          <c:h val="7.6060824810321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b="1" i="0" baseline="0">
                <a:effectLst/>
              </a:rPr>
              <a:t>Aggregate Water Volumes vs Kootha, Surjek and Jutik</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4381494790848"/>
          <c:y val="0.28751562039286171"/>
          <c:w val="0.82724556387797965"/>
          <c:h val="0.51285403721257117"/>
        </c:manualLayout>
      </c:layout>
      <c:lineChart>
        <c:grouping val="standard"/>
        <c:varyColors val="0"/>
        <c:ser>
          <c:idx val="0"/>
          <c:order val="0"/>
          <c:tx>
            <c:strRef>
              <c:f>'Economic Cost Analysis'!$F$23</c:f>
              <c:strCache>
                <c:ptCount val="1"/>
                <c:pt idx="0">
                  <c:v>Kootha Water Vol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Analysis'!$G$23:$R$23</c:f>
              <c:numCache>
                <c:formatCode>#,##0.00</c:formatCode>
                <c:ptCount val="12"/>
                <c:pt idx="0">
                  <c:v>181933.291</c:v>
                </c:pt>
                <c:pt idx="1">
                  <c:v>187443.943</c:v>
                </c:pt>
                <c:pt idx="2">
                  <c:v>184773.65699999998</c:v>
                </c:pt>
                <c:pt idx="3">
                  <c:v>191541.09299999999</c:v>
                </c:pt>
                <c:pt idx="4">
                  <c:v>98096.062000000005</c:v>
                </c:pt>
                <c:pt idx="5">
                  <c:v>185306.853</c:v>
                </c:pt>
                <c:pt idx="6">
                  <c:v>186901.43900000001</c:v>
                </c:pt>
                <c:pt idx="7">
                  <c:v>158586.76500000001</c:v>
                </c:pt>
                <c:pt idx="8">
                  <c:v>191403.67599999998</c:v>
                </c:pt>
                <c:pt idx="9">
                  <c:v>171057.864</c:v>
                </c:pt>
                <c:pt idx="10">
                  <c:v>169286.99900000001</c:v>
                </c:pt>
                <c:pt idx="11">
                  <c:v>142508.717</c:v>
                </c:pt>
              </c:numCache>
            </c:numRef>
          </c:val>
          <c:smooth val="0"/>
          <c:extLst>
            <c:ext xmlns:c16="http://schemas.microsoft.com/office/drawing/2014/chart" uri="{C3380CC4-5D6E-409C-BE32-E72D297353CC}">
              <c16:uniqueId val="{00000000-02BD-4F7E-AA65-13B0D98D80D6}"/>
            </c:ext>
          </c:extLst>
        </c:ser>
        <c:ser>
          <c:idx val="1"/>
          <c:order val="1"/>
          <c:tx>
            <c:strRef>
              <c:f>'Economic Cost Analysis'!$F$34</c:f>
              <c:strCache>
                <c:ptCount val="1"/>
                <c:pt idx="0">
                  <c:v>Surjek Water Vol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Analysis'!$G$34:$R$34</c:f>
              <c:numCache>
                <c:formatCode>#,##0.00</c:formatCode>
                <c:ptCount val="12"/>
                <c:pt idx="0">
                  <c:v>214968.99900000001</c:v>
                </c:pt>
                <c:pt idx="1">
                  <c:v>228199.05100000001</c:v>
                </c:pt>
                <c:pt idx="2">
                  <c:v>216536.467</c:v>
                </c:pt>
                <c:pt idx="3">
                  <c:v>236760.27600000001</c:v>
                </c:pt>
                <c:pt idx="4">
                  <c:v>232052.864</c:v>
                </c:pt>
                <c:pt idx="5">
                  <c:v>240210.16</c:v>
                </c:pt>
                <c:pt idx="6">
                  <c:v>288160.549</c:v>
                </c:pt>
                <c:pt idx="7">
                  <c:v>306884.52399999998</c:v>
                </c:pt>
                <c:pt idx="8">
                  <c:v>367651.00600000005</c:v>
                </c:pt>
                <c:pt idx="9">
                  <c:v>351990.16599999997</c:v>
                </c:pt>
                <c:pt idx="10">
                  <c:v>362822</c:v>
                </c:pt>
                <c:pt idx="11">
                  <c:v>260312.3</c:v>
                </c:pt>
              </c:numCache>
            </c:numRef>
          </c:val>
          <c:smooth val="0"/>
          <c:extLst>
            <c:ext xmlns:c16="http://schemas.microsoft.com/office/drawing/2014/chart" uri="{C3380CC4-5D6E-409C-BE32-E72D297353CC}">
              <c16:uniqueId val="{00000001-02BD-4F7E-AA65-13B0D98D80D6}"/>
            </c:ext>
          </c:extLst>
        </c:ser>
        <c:ser>
          <c:idx val="2"/>
          <c:order val="2"/>
          <c:tx>
            <c:strRef>
              <c:f>'Economic Cost Analysis'!$F$45</c:f>
              <c:strCache>
                <c:ptCount val="1"/>
                <c:pt idx="0">
                  <c:v>Jutik Water Vol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Analysis'!$G$45:$R$45</c:f>
              <c:numCache>
                <c:formatCode>#,##0.00</c:formatCode>
                <c:ptCount val="12"/>
                <c:pt idx="0">
                  <c:v>250241.99099999998</c:v>
                </c:pt>
                <c:pt idx="1">
                  <c:v>206740.70300000001</c:v>
                </c:pt>
                <c:pt idx="2">
                  <c:v>201235.46099999995</c:v>
                </c:pt>
                <c:pt idx="3">
                  <c:v>174369.56599999999</c:v>
                </c:pt>
                <c:pt idx="4">
                  <c:v>204091.05</c:v>
                </c:pt>
                <c:pt idx="5">
                  <c:v>146356.666</c:v>
                </c:pt>
                <c:pt idx="6">
                  <c:v>204202.49700000003</c:v>
                </c:pt>
                <c:pt idx="7">
                  <c:v>217430.19900000002</c:v>
                </c:pt>
                <c:pt idx="8">
                  <c:v>230982.2</c:v>
                </c:pt>
                <c:pt idx="9">
                  <c:v>236441.136</c:v>
                </c:pt>
                <c:pt idx="10">
                  <c:v>241407.36899999998</c:v>
                </c:pt>
                <c:pt idx="11">
                  <c:v>220380.334</c:v>
                </c:pt>
              </c:numCache>
            </c:numRef>
          </c:val>
          <c:smooth val="0"/>
          <c:extLst>
            <c:ext xmlns:c16="http://schemas.microsoft.com/office/drawing/2014/chart" uri="{C3380CC4-5D6E-409C-BE32-E72D297353CC}">
              <c16:uniqueId val="{00000002-02BD-4F7E-AA65-13B0D98D80D6}"/>
            </c:ext>
          </c:extLst>
        </c:ser>
        <c:ser>
          <c:idx val="3"/>
          <c:order val="3"/>
          <c:tx>
            <c:strRef>
              <c:f>'Economic Cost Analysis'!$F$61</c:f>
              <c:strCache>
                <c:ptCount val="1"/>
                <c:pt idx="0">
                  <c:v>Overall Water Vol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'Economic Cost Analysis'!$G$12:$R$12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Analysis'!$G$61:$R$61</c:f>
              <c:numCache>
                <c:formatCode>#,##0.00</c:formatCode>
                <c:ptCount val="12"/>
                <c:pt idx="0">
                  <c:v>647144.28099999996</c:v>
                </c:pt>
                <c:pt idx="1">
                  <c:v>622383.69699999993</c:v>
                </c:pt>
                <c:pt idx="2">
                  <c:v>602545.58499999996</c:v>
                </c:pt>
                <c:pt idx="3">
                  <c:v>602670.93499999994</c:v>
                </c:pt>
                <c:pt idx="4">
                  <c:v>534239.97600000002</c:v>
                </c:pt>
                <c:pt idx="5">
                  <c:v>571873.679</c:v>
                </c:pt>
                <c:pt idx="6">
                  <c:v>679264.48499999999</c:v>
                </c:pt>
                <c:pt idx="7">
                  <c:v>682901.48800000001</c:v>
                </c:pt>
                <c:pt idx="8">
                  <c:v>790036.8820000001</c:v>
                </c:pt>
                <c:pt idx="9">
                  <c:v>759489.16599999997</c:v>
                </c:pt>
                <c:pt idx="10">
                  <c:v>773516.36800000002</c:v>
                </c:pt>
                <c:pt idx="11">
                  <c:v>623201.35099999991</c:v>
                </c:pt>
              </c:numCache>
            </c:numRef>
          </c:val>
          <c:smooth val="0"/>
          <c:extLst>
            <c:ext xmlns:c16="http://schemas.microsoft.com/office/drawing/2014/chart" uri="{C3380CC4-5D6E-409C-BE32-E72D297353CC}">
              <c16:uniqueId val="{00000003-02BD-4F7E-AA65-13B0D98D80D6}"/>
            </c:ext>
          </c:extLst>
        </c:ser>
        <c:dLbls>
          <c:showLegendKey val="0"/>
          <c:showVal val="0"/>
          <c:showCatName val="0"/>
          <c:showSerName val="0"/>
          <c:showPercent val="0"/>
          <c:showBubbleSize val="0"/>
        </c:dLbls>
        <c:marker val="1"/>
        <c:smooth val="0"/>
        <c:axId val="896689208"/>
        <c:axId val="896686256"/>
      </c:lineChart>
      <c:dateAx>
        <c:axId val="8966892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686256"/>
        <c:crosses val="autoZero"/>
        <c:auto val="1"/>
        <c:lblOffset val="100"/>
        <c:baseTimeUnit val="months"/>
      </c:dateAx>
      <c:valAx>
        <c:axId val="89668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Volume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689208"/>
        <c:crosses val="autoZero"/>
        <c:crossBetween val="between"/>
      </c:valAx>
      <c:spPr>
        <a:noFill/>
        <a:ln>
          <a:noFill/>
        </a:ln>
        <a:effectLst/>
      </c:spPr>
    </c:plotArea>
    <c:legend>
      <c:legendPos val="b"/>
      <c:layout>
        <c:manualLayout>
          <c:xMode val="edge"/>
          <c:yMode val="edge"/>
          <c:x val="8.4867158180748567E-2"/>
          <c:y val="0.13094636246293803"/>
          <c:w val="0.87031905374912599"/>
          <c:h val="7.63539217654530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AU" sz="1200" b="1" i="0" baseline="0">
                <a:effectLst/>
              </a:rPr>
              <a:t>Average Water Balancing Market Price vs. Market Demand</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4931138614579253E-2"/>
          <c:y val="0.16716171617161715"/>
          <c:w val="0.89502381781006657"/>
          <c:h val="0.67847639094618128"/>
        </c:manualLayout>
      </c:layout>
      <c:barChart>
        <c:barDir val="col"/>
        <c:grouping val="clustered"/>
        <c:varyColors val="0"/>
        <c:ser>
          <c:idx val="1"/>
          <c:order val="1"/>
          <c:tx>
            <c:strRef>
              <c:f>'What-If Analysis'!$B$14</c:f>
              <c:strCache>
                <c:ptCount val="1"/>
                <c:pt idx="0">
                  <c:v>Market Water Demand (Mega-Litres)</c:v>
                </c:pt>
              </c:strCache>
            </c:strRef>
          </c:tx>
          <c:spPr>
            <a:solidFill>
              <a:schemeClr val="tx2"/>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'What-If Analysis'!$C$11:$N$12</c:f>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f>'What-If Analysis'!$C$14:$N$14</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extLst>
            <c:ext xmlns:c16="http://schemas.microsoft.com/office/drawing/2014/chart" uri="{C3380CC4-5D6E-409C-BE32-E72D297353CC}">
              <c16:uniqueId val="{00000001-0E10-426F-90F2-54AC972D2DF1}"/>
            </c:ext>
          </c:extLst>
        </c:ser>
        <c:dLbls>
          <c:showLegendKey val="0"/>
          <c:showVal val="0"/>
          <c:showCatName val="0"/>
          <c:showSerName val="0"/>
          <c:showPercent val="0"/>
          <c:showBubbleSize val="0"/>
        </c:dLbls>
        <c:gapWidth val="77"/>
        <c:axId val="637954960"/>
        <c:axId val="637955288"/>
      </c:barChart>
      <c:lineChart>
        <c:grouping val="standard"/>
        <c:varyColors val="0"/>
        <c:ser>
          <c:idx val="0"/>
          <c:order val="0"/>
          <c:tx>
            <c:strRef>
              <c:f>'What-If Analysis'!$B$13</c:f>
              <c:strCache>
                <c:ptCount val="1"/>
                <c:pt idx="0">
                  <c:v>Average Water Balancing Market Price</c:v>
                </c:pt>
              </c:strCache>
            </c:strRef>
          </c:tx>
          <c:spPr>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cat>
            <c:multiLvlStrRef>
              <c:f>'What-If Analysis'!$C$11:$N$12</c:f>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f>'What-If Analysis'!$C$13:$N$13</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0E10-426F-90F2-54AC972D2DF1}"/>
            </c:ext>
          </c:extLst>
        </c:ser>
        <c:dLbls>
          <c:showLegendKey val="0"/>
          <c:showVal val="0"/>
          <c:showCatName val="0"/>
          <c:showSerName val="0"/>
          <c:showPercent val="0"/>
          <c:showBubbleSize val="0"/>
        </c:dLbls>
        <c:marker val="1"/>
        <c:smooth val="0"/>
        <c:axId val="637956928"/>
        <c:axId val="637955944"/>
        <c:extLst>
          <c:ext xmlns:c15="http://schemas.microsoft.com/office/drawing/2012/chart" uri="{02D57815-91ED-43cb-92C2-25804820EDAC}">
            <c15:filteredLineSeries>
              <c15:ser>
                <c:idx val="2"/>
                <c:order val="2"/>
                <c:tx>
                  <c:strRef>
                    <c:extLst>
                      <c:ext uri="{02D57815-91ED-43cb-92C2-25804820EDAC}">
                        <c15:formulaRef>
                          <c15:sqref>'What-If Analysis'!$B$11</c15:sqref>
                        </c15:formulaRef>
                      </c:ext>
                    </c:extLst>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extLst>
                      <c:ext uri="{02D57815-91ED-43cb-92C2-25804820EDAC}">
                        <c15:formulaRef>
                          <c15:sqref>'What-If Analysis'!$C$11:$N$12</c15:sqref>
                        </c15:formulaRef>
                      </c:ext>
                    </c:extLst>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extLst>
                      <c:ext uri="{02D57815-91ED-43cb-92C2-25804820EDAC}">
                        <c15:formulaRef>
                          <c15:sqref>'What-If Analysis'!$C$11:$N$11</c15:sqref>
                        </c15:formulaRef>
                      </c:ext>
                    </c:extLst>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val>
                <c:smooth val="0"/>
                <c:extLst>
                  <c:ext xmlns:c16="http://schemas.microsoft.com/office/drawing/2014/chart" uri="{C3380CC4-5D6E-409C-BE32-E72D297353CC}">
                    <c16:uniqueId val="{00000004-0E10-426F-90F2-54AC972D2DF1}"/>
                  </c:ext>
                </c:extLst>
              </c15:ser>
            </c15:filteredLineSeries>
            <c15:filteredLineSeries>
              <c15:ser>
                <c:idx val="3"/>
                <c:order val="3"/>
                <c:tx>
                  <c:strRef>
                    <c:extLst>
                      <c:ext xmlns:c15="http://schemas.microsoft.com/office/drawing/2012/chart" uri="{02D57815-91ED-43cb-92C2-25804820EDAC}">
                        <c15:formulaRef>
                          <c15:sqref>'What-If Analysis'!$B$13</c15:sqref>
                        </c15:formulaRef>
                      </c:ext>
                    </c:extLst>
                    <c:strCache>
                      <c:ptCount val="1"/>
                      <c:pt idx="0">
                        <c:v>Average Water Balancing Market Price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ormulaRef>
                          <c15:sqref>'What-If Analysis'!$C$11:$N$12</c15:sqref>
                        </c15:formulaRef>
                      </c:ext>
                    </c:extLst>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extLst>
                      <c:ext xmlns:c15="http://schemas.microsoft.com/office/drawing/2012/chart" uri="{02D57815-91ED-43cb-92C2-25804820EDAC}">
                        <c15:formulaRef>
                          <c15:sqref>'What-If Analysis'!$C$13:$N$13</c15:sqref>
                        </c15:formulaRef>
                      </c:ext>
                    </c:extLst>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5-0E10-426F-90F2-54AC972D2DF1}"/>
                  </c:ext>
                </c:extLst>
              </c15:ser>
            </c15:filteredLineSeries>
            <c15:filteredLineSeries>
              <c15:ser>
                <c:idx val="4"/>
                <c:order val="4"/>
                <c:tx>
                  <c:strRef>
                    <c:extLst>
                      <c:ext xmlns:c15="http://schemas.microsoft.com/office/drawing/2012/chart" uri="{02D57815-91ED-43cb-92C2-25804820EDAC}">
                        <c15:formulaRef>
                          <c15:sqref>'What-If Analysis'!$B$14</c15:sqref>
                        </c15:formulaRef>
                      </c:ext>
                    </c:extLst>
                    <c:strCache>
                      <c:ptCount val="1"/>
                      <c:pt idx="0">
                        <c:v>Market Water Demand (Mega-Litres)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extLst>
                      <c:ext xmlns:c15="http://schemas.microsoft.com/office/drawing/2012/chart" uri="{02D57815-91ED-43cb-92C2-25804820EDAC}">
                        <c15:formulaRef>
                          <c15:sqref>'What-If Analysis'!$C$11:$N$12</c15:sqref>
                        </c15:formulaRef>
                      </c:ext>
                    </c:extLst>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extLst>
                      <c:ext xmlns:c15="http://schemas.microsoft.com/office/drawing/2012/chart" uri="{02D57815-91ED-43cb-92C2-25804820EDAC}">
                        <c15:formulaRef>
                          <c15:sqref>'What-If Analysis'!$C$14:$N$14</c15:sqref>
                        </c15:formulaRef>
                      </c:ext>
                    </c:extLst>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smooth val="0"/>
                <c:extLst>
                  <c:ext xmlns:c16="http://schemas.microsoft.com/office/drawing/2014/chart" uri="{C3380CC4-5D6E-409C-BE32-E72D297353CC}">
                    <c16:uniqueId val="{00000006-0E10-426F-90F2-54AC972D2DF1}"/>
                  </c:ext>
                </c:extLst>
              </c15:ser>
            </c15:filteredLineSeries>
          </c:ext>
        </c:extLst>
      </c:lineChart>
      <c:catAx>
        <c:axId val="63795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55288"/>
        <c:crosses val="autoZero"/>
        <c:auto val="1"/>
        <c:lblAlgn val="ctr"/>
        <c:lblOffset val="100"/>
        <c:noMultiLvlLbl val="0"/>
      </c:catAx>
      <c:valAx>
        <c:axId val="637955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54960"/>
        <c:crosses val="autoZero"/>
        <c:crossBetween val="between"/>
      </c:valAx>
      <c:valAx>
        <c:axId val="637955944"/>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56928"/>
        <c:crosses val="max"/>
        <c:crossBetween val="between"/>
      </c:valAx>
      <c:catAx>
        <c:axId val="637956928"/>
        <c:scaling>
          <c:orientation val="minMax"/>
        </c:scaling>
        <c:delete val="1"/>
        <c:axPos val="b"/>
        <c:numFmt formatCode="General" sourceLinked="1"/>
        <c:majorTickMark val="out"/>
        <c:minorTickMark val="none"/>
        <c:tickLblPos val="nextTo"/>
        <c:crossAx val="637955944"/>
        <c:auto val="1"/>
        <c:lblAlgn val="ctr"/>
        <c:lblOffset val="100"/>
        <c:noMultiLvlLbl val="0"/>
      </c:catAx>
      <c:spPr>
        <a:noFill/>
        <a:ln>
          <a:noFill/>
        </a:ln>
        <a:effectLst/>
      </c:spPr>
    </c:plotArea>
    <c:legend>
      <c:legendPos val="b"/>
      <c:layout>
        <c:manualLayout>
          <c:xMode val="edge"/>
          <c:yMode val="edge"/>
          <c:x val="0.28034559388639957"/>
          <c:y val="8.9521062342454799E-2"/>
          <c:w val="0.46923505677121852"/>
          <c:h val="5.56934591096905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'What-If Analysis'!$R$73</c:f>
              <c:strCache>
                <c:ptCount val="1"/>
                <c:pt idx="0">
                  <c:v>% Revenue Reduction</c:v>
                </c:pt>
              </c:strCache>
            </c:strRef>
          </c:tx>
          <c:spPr>
            <a:solidFill>
              <a:schemeClr val="tx2"/>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'What-If Analysis'!$D$74:$D$77</c:f>
              <c:strCache>
                <c:ptCount val="4"/>
                <c:pt idx="0">
                  <c:v>Q1</c:v>
                </c:pt>
                <c:pt idx="1">
                  <c:v>Q2</c:v>
                </c:pt>
                <c:pt idx="2">
                  <c:v>Q3</c:v>
                </c:pt>
                <c:pt idx="3">
                  <c:v>Q4</c:v>
                </c:pt>
              </c:strCache>
            </c:strRef>
          </c:cat>
          <c:val>
            <c:numRef>
              <c:f>'What-If Analysis'!$R$74:$R$77</c:f>
              <c:numCache>
                <c:formatCode>0.00%</c:formatCode>
                <c:ptCount val="4"/>
                <c:pt idx="0">
                  <c:v>0.2995208254313263</c:v>
                </c:pt>
                <c:pt idx="1">
                  <c:v>0.24256416956867055</c:v>
                </c:pt>
                <c:pt idx="2">
                  <c:v>0.23766128176830192</c:v>
                </c:pt>
                <c:pt idx="3">
                  <c:v>0.22025372323170112</c:v>
                </c:pt>
              </c:numCache>
            </c:numRef>
          </c:val>
          <c:extLst>
            <c:ext xmlns:c16="http://schemas.microsoft.com/office/drawing/2014/chart" uri="{C3380CC4-5D6E-409C-BE32-E72D297353CC}">
              <c16:uniqueId val="{00000000-9AD3-47AC-91EE-F0C5C98D44EA}"/>
            </c:ext>
          </c:extLst>
        </c:ser>
        <c:dLbls>
          <c:dLblPos val="inEnd"/>
          <c:showLegendKey val="0"/>
          <c:showVal val="1"/>
          <c:showCatName val="0"/>
          <c:showSerName val="0"/>
          <c:showPercent val="0"/>
          <c:showBubbleSize val="0"/>
        </c:dLbls>
        <c:gapWidth val="100"/>
        <c:overlap val="-24"/>
        <c:axId val="899848080"/>
        <c:axId val="899850048"/>
      </c:barChart>
      <c:catAx>
        <c:axId val="899848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850048"/>
        <c:crosses val="autoZero"/>
        <c:auto val="1"/>
        <c:lblAlgn val="ctr"/>
        <c:lblOffset val="100"/>
        <c:noMultiLvlLbl val="0"/>
      </c:catAx>
      <c:valAx>
        <c:axId val="899850048"/>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84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Hard Water Scatter Plot (Macro)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'[1]Economic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0AD0-492B-A473-3F89611820F5}"/>
            </c:ext>
          </c:extLst>
        </c:ser>
        <c:dLbls>
          <c:showLegendKey val="0"/>
          <c:showVal val="0"/>
          <c:showCatName val="0"/>
          <c:showSerName val="0"/>
          <c:showPercent val="0"/>
          <c:showBubbleSize val="0"/>
        </c:dLbls>
        <c:axId val="632768840"/>
        <c:axId val="632774088"/>
      </c:scatterChart>
      <c:valAx>
        <c:axId val="632768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74088"/>
        <c:crosses val="autoZero"/>
        <c:crossBetween val="midCat"/>
      </c:valAx>
      <c:valAx>
        <c:axId val="632774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68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Soft</a:t>
            </a:r>
            <a:r>
              <a:rPr lang="en-AU" b="1" baseline="0"/>
              <a:t> Water Scatter Plot (Macro)</a:t>
            </a:r>
            <a:endParaRPr lang="en-A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'[1]Economic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7596-48D0-B738-2AA991C71B1B}"/>
            </c:ext>
          </c:extLst>
        </c:ser>
        <c:dLbls>
          <c:showLegendKey val="0"/>
          <c:showVal val="0"/>
          <c:showCatName val="0"/>
          <c:showSerName val="0"/>
          <c:showPercent val="0"/>
          <c:showBubbleSize val="0"/>
        </c:dLbls>
        <c:axId val="632768840"/>
        <c:axId val="632774088"/>
      </c:scatterChart>
      <c:valAx>
        <c:axId val="632768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74088"/>
        <c:crosses val="autoZero"/>
        <c:crossBetween val="midCat"/>
      </c:valAx>
      <c:valAx>
        <c:axId val="632774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68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Scatter Plot (Micro)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 Scatter Plot</c:v>
          </c:tx>
          <c:spPr>
            <a:ln w="19050" cap="rnd">
              <a:noFill/>
              <a:round/>
            </a:ln>
            <a:effectLst/>
          </c:spPr>
          <c:marker>
            <c:symbol val="circle"/>
            <c:size val="5"/>
            <c:spPr>
              <a:solidFill>
                <a:schemeClr val="accent1"/>
              </a:solidFill>
              <a:ln w="9525">
                <a:solidFill>
                  <a:schemeClr val="accent1"/>
                </a:solidFill>
              </a:ln>
              <a:effectLst/>
            </c:spPr>
          </c:marker>
          <c:xVal>
            <c:numRef>
              <c:f>'[1]Water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'[1]Water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8F67-484A-9086-BEC39D05FFD7}"/>
            </c:ext>
          </c:extLst>
        </c:ser>
        <c:dLbls>
          <c:showLegendKey val="0"/>
          <c:showVal val="0"/>
          <c:showCatName val="0"/>
          <c:showSerName val="0"/>
          <c:showPercent val="0"/>
          <c:showBubbleSize val="0"/>
        </c:dLbls>
        <c:axId val="528249632"/>
        <c:axId val="528247336"/>
      </c:scatterChart>
      <c:valAx>
        <c:axId val="528249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7336"/>
        <c:crosses val="autoZero"/>
        <c:crossBetween val="midCat"/>
      </c:valAx>
      <c:valAx>
        <c:axId val="528247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9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Scatter Plot (Micro)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 Scatter Plot</c:v>
          </c:tx>
          <c:spPr>
            <a:ln w="19050" cap="rnd">
              <a:noFill/>
              <a:round/>
            </a:ln>
            <a:effectLst/>
          </c:spPr>
          <c:marker>
            <c:symbol val="circle"/>
            <c:size val="5"/>
            <c:spPr>
              <a:solidFill>
                <a:schemeClr val="accent1"/>
              </a:solidFill>
              <a:ln w="9525">
                <a:solidFill>
                  <a:schemeClr val="accent1"/>
                </a:solidFill>
              </a:ln>
              <a:effectLst/>
            </c:spPr>
          </c:marker>
          <c:xVal>
            <c:numRef>
              <c:f>'[1]Water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'[1]Water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BA8D-47A8-9CC1-E0735916BC31}"/>
            </c:ext>
          </c:extLst>
        </c:ser>
        <c:dLbls>
          <c:showLegendKey val="0"/>
          <c:showVal val="0"/>
          <c:showCatName val="0"/>
          <c:showSerName val="0"/>
          <c:showPercent val="0"/>
          <c:showBubbleSize val="0"/>
        </c:dLbls>
        <c:axId val="528249632"/>
        <c:axId val="528247336"/>
      </c:scatterChart>
      <c:valAx>
        <c:axId val="528249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7336"/>
        <c:crosses val="autoZero"/>
        <c:crossBetween val="midCat"/>
      </c:valAx>
      <c:valAx>
        <c:axId val="528247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9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Scatter</a:t>
            </a:r>
            <a:r>
              <a:rPr lang="en-US" baseline="0"/>
              <a:t> Plot (Micro)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 Scatter Plot</c:v>
          </c:tx>
          <c:spPr>
            <a:ln w="19050" cap="rnd">
              <a:noFill/>
              <a:round/>
            </a:ln>
            <a:effectLst/>
          </c:spPr>
          <c:marker>
            <c:symbol val="circle"/>
            <c:size val="5"/>
            <c:spPr>
              <a:solidFill>
                <a:schemeClr val="accent1"/>
              </a:solidFill>
              <a:ln w="9525">
                <a:solidFill>
                  <a:schemeClr val="accent1"/>
                </a:solidFill>
              </a:ln>
              <a:effectLst/>
            </c:spPr>
          </c:marker>
          <c:xVal>
            <c:numRef>
              <c:f>'[1]Water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'[1]Water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E26F-43D0-86DC-7A44210BF04A}"/>
            </c:ext>
          </c:extLst>
        </c:ser>
        <c:dLbls>
          <c:showLegendKey val="0"/>
          <c:showVal val="0"/>
          <c:showCatName val="0"/>
          <c:showSerName val="0"/>
          <c:showPercent val="0"/>
          <c:showBubbleSize val="0"/>
        </c:dLbls>
        <c:axId val="528249632"/>
        <c:axId val="528247336"/>
      </c:scatterChart>
      <c:valAx>
        <c:axId val="528249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7336"/>
        <c:crosses val="autoZero"/>
        <c:crossBetween val="midCat"/>
      </c:valAx>
      <c:valAx>
        <c:axId val="528247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49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Kootha (Cost</a:t>
            </a:r>
            <a:r>
              <a:rPr lang="en-US" sz="1100" baseline="0"/>
              <a:t> to Produce vs. Volume of Water Produced)</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Analysis'!$F$24</c:f>
              <c:strCache>
                <c:ptCount val="1"/>
                <c:pt idx="0">
                  <c:v>Kootha CTP</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Analysis'!$G$23:$R$23</c:f>
              <c:numCache>
                <c:formatCode>#,##0.00</c:formatCode>
                <c:ptCount val="12"/>
                <c:pt idx="0">
                  <c:v>181933.291</c:v>
                </c:pt>
                <c:pt idx="1">
                  <c:v>187443.943</c:v>
                </c:pt>
                <c:pt idx="2">
                  <c:v>184773.65699999998</c:v>
                </c:pt>
                <c:pt idx="3">
                  <c:v>191541.09299999999</c:v>
                </c:pt>
                <c:pt idx="4">
                  <c:v>98096.062000000005</c:v>
                </c:pt>
                <c:pt idx="5">
                  <c:v>185306.853</c:v>
                </c:pt>
                <c:pt idx="6">
                  <c:v>186901.43900000001</c:v>
                </c:pt>
                <c:pt idx="7">
                  <c:v>158586.76500000001</c:v>
                </c:pt>
                <c:pt idx="8">
                  <c:v>191403.67599999998</c:v>
                </c:pt>
                <c:pt idx="9">
                  <c:v>171057.864</c:v>
                </c:pt>
                <c:pt idx="10">
                  <c:v>169286.99900000001</c:v>
                </c:pt>
                <c:pt idx="11">
                  <c:v>142508.717</c:v>
                </c:pt>
              </c:numCache>
            </c:numRef>
          </c:xVal>
          <c:yVal>
            <c:numRef>
              <c:f>'Economic Cost Analysis'!$G$24:$R$24</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221B-4976-A8BA-87C79766BA4A}"/>
            </c:ext>
          </c:extLst>
        </c:ser>
        <c:dLbls>
          <c:showLegendKey val="0"/>
          <c:showVal val="0"/>
          <c:showCatName val="0"/>
          <c:showSerName val="0"/>
          <c:showPercent val="0"/>
          <c:showBubbleSize val="0"/>
        </c:dLbls>
        <c:axId val="778303480"/>
        <c:axId val="778299216"/>
      </c:scatterChart>
      <c:valAx>
        <c:axId val="77830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99216"/>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77829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a:t>
                </a:r>
                <a:r>
                  <a:rPr lang="en-US" baseline="0"/>
                  <a:t> Produce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03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Surjek (Cost</a:t>
            </a:r>
            <a:r>
              <a:rPr lang="en-US" sz="1100" baseline="0"/>
              <a:t> to Produce vs. Volume of Water Produced)</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Analysis'!$F$35</c:f>
              <c:strCache>
                <c:ptCount val="1"/>
                <c:pt idx="0">
                  <c:v>Surjek CTP</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Analysis'!$G$34:$R$34</c:f>
              <c:numCache>
                <c:formatCode>#,##0.00</c:formatCode>
                <c:ptCount val="12"/>
                <c:pt idx="0">
                  <c:v>214968.99900000001</c:v>
                </c:pt>
                <c:pt idx="1">
                  <c:v>228199.05100000001</c:v>
                </c:pt>
                <c:pt idx="2">
                  <c:v>216536.467</c:v>
                </c:pt>
                <c:pt idx="3">
                  <c:v>236760.27600000001</c:v>
                </c:pt>
                <c:pt idx="4">
                  <c:v>232052.864</c:v>
                </c:pt>
                <c:pt idx="5">
                  <c:v>240210.16</c:v>
                </c:pt>
                <c:pt idx="6">
                  <c:v>288160.549</c:v>
                </c:pt>
                <c:pt idx="7">
                  <c:v>306884.52399999998</c:v>
                </c:pt>
                <c:pt idx="8">
                  <c:v>367651.00600000005</c:v>
                </c:pt>
                <c:pt idx="9">
                  <c:v>351990.16599999997</c:v>
                </c:pt>
                <c:pt idx="10">
                  <c:v>362822</c:v>
                </c:pt>
                <c:pt idx="11">
                  <c:v>260312.3</c:v>
                </c:pt>
              </c:numCache>
            </c:numRef>
          </c:xVal>
          <c:yVal>
            <c:numRef>
              <c:f>'Economic Cost Analysis'!$G$35:$R$35</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80FD-48FC-9EB8-1697B8D5EDD4}"/>
            </c:ext>
          </c:extLst>
        </c:ser>
        <c:dLbls>
          <c:showLegendKey val="0"/>
          <c:showVal val="0"/>
          <c:showCatName val="0"/>
          <c:showSerName val="0"/>
          <c:showPercent val="0"/>
          <c:showBubbleSize val="0"/>
        </c:dLbls>
        <c:axId val="772769304"/>
        <c:axId val="772770288"/>
      </c:scatterChart>
      <c:valAx>
        <c:axId val="772769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70288"/>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77277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9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Jutik (Cost</a:t>
            </a:r>
            <a:r>
              <a:rPr lang="en-US" sz="1100" baseline="0"/>
              <a:t> to Produce vs. Volume of Water Produced)</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Analysis'!$F$46</c:f>
              <c:strCache>
                <c:ptCount val="1"/>
                <c:pt idx="0">
                  <c:v>Jutik CTP</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Analysis'!$G$45:$R$45</c:f>
              <c:numCache>
                <c:formatCode>#,##0.00</c:formatCode>
                <c:ptCount val="12"/>
                <c:pt idx="0">
                  <c:v>250241.99099999998</c:v>
                </c:pt>
                <c:pt idx="1">
                  <c:v>206740.70300000001</c:v>
                </c:pt>
                <c:pt idx="2">
                  <c:v>201235.46099999995</c:v>
                </c:pt>
                <c:pt idx="3">
                  <c:v>174369.56599999999</c:v>
                </c:pt>
                <c:pt idx="4">
                  <c:v>204091.05</c:v>
                </c:pt>
                <c:pt idx="5">
                  <c:v>146356.666</c:v>
                </c:pt>
                <c:pt idx="6">
                  <c:v>204202.49700000003</c:v>
                </c:pt>
                <c:pt idx="7">
                  <c:v>217430.19900000002</c:v>
                </c:pt>
                <c:pt idx="8">
                  <c:v>230982.2</c:v>
                </c:pt>
                <c:pt idx="9">
                  <c:v>236441.136</c:v>
                </c:pt>
                <c:pt idx="10">
                  <c:v>241407.36899999998</c:v>
                </c:pt>
                <c:pt idx="11">
                  <c:v>220380.334</c:v>
                </c:pt>
              </c:numCache>
            </c:numRef>
          </c:xVal>
          <c:yVal>
            <c:numRef>
              <c:f>'Economic Cost Analysis'!$G$46:$R$46</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EB0C-4FBF-AB81-A4A437F0A983}"/>
            </c:ext>
          </c:extLst>
        </c:ser>
        <c:dLbls>
          <c:showLegendKey val="0"/>
          <c:showVal val="0"/>
          <c:showCatName val="0"/>
          <c:showSerName val="0"/>
          <c:showPercent val="0"/>
          <c:showBubbleSize val="0"/>
        </c:dLbls>
        <c:axId val="707604968"/>
        <c:axId val="707605296"/>
      </c:scatterChart>
      <c:valAx>
        <c:axId val="707604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05296"/>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7076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04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60960</xdr:rowOff>
    </xdr:from>
    <xdr:to>
      <xdr:col>1</xdr:col>
      <xdr:colOff>2255520</xdr:colOff>
      <xdr:row>37</xdr:row>
      <xdr:rowOff>15240</xdr:rowOff>
    </xdr:to>
    <xdr:graphicFrame macro="">
      <xdr:nvGraphicFramePr>
        <xdr:cNvPr id="2" name="Chart 1">
          <a:extLst>
            <a:ext uri="{FF2B5EF4-FFF2-40B4-BE49-F238E27FC236}">
              <a16:creationId xmlns:a16="http://schemas.microsoft.com/office/drawing/2014/main" id="{99E6D603-8FF5-474B-B4F3-BC1DE0049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28</xdr:row>
      <xdr:rowOff>0</xdr:rowOff>
    </xdr:from>
    <xdr:to>
      <xdr:col>8</xdr:col>
      <xdr:colOff>293687</xdr:colOff>
      <xdr:row>37</xdr:row>
      <xdr:rowOff>0</xdr:rowOff>
    </xdr:to>
    <xdr:graphicFrame macro="">
      <xdr:nvGraphicFramePr>
        <xdr:cNvPr id="3" name="Chart 2">
          <a:extLst>
            <a:ext uri="{FF2B5EF4-FFF2-40B4-BE49-F238E27FC236}">
              <a16:creationId xmlns:a16="http://schemas.microsoft.com/office/drawing/2014/main" id="{05BE8789-FC77-4DB1-9B25-813ABDF74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28</xdr:row>
      <xdr:rowOff>0</xdr:rowOff>
    </xdr:from>
    <xdr:to>
      <xdr:col>13</xdr:col>
      <xdr:colOff>904875</xdr:colOff>
      <xdr:row>37</xdr:row>
      <xdr:rowOff>0</xdr:rowOff>
    </xdr:to>
    <xdr:graphicFrame macro="">
      <xdr:nvGraphicFramePr>
        <xdr:cNvPr id="4" name="Chart 3">
          <a:extLst>
            <a:ext uri="{FF2B5EF4-FFF2-40B4-BE49-F238E27FC236}">
              <a16:creationId xmlns:a16="http://schemas.microsoft.com/office/drawing/2014/main" id="{0D0F8293-E58D-43FB-8274-68A98CF8A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45720</xdr:rowOff>
    </xdr:from>
    <xdr:to>
      <xdr:col>1</xdr:col>
      <xdr:colOff>2240280</xdr:colOff>
      <xdr:row>54</xdr:row>
      <xdr:rowOff>7620</xdr:rowOff>
    </xdr:to>
    <xdr:graphicFrame macro="">
      <xdr:nvGraphicFramePr>
        <xdr:cNvPr id="5" name="Chart 4">
          <a:extLst>
            <a:ext uri="{FF2B5EF4-FFF2-40B4-BE49-F238E27FC236}">
              <a16:creationId xmlns:a16="http://schemas.microsoft.com/office/drawing/2014/main" id="{F348B415-EA40-4690-A8BC-A9CBA7562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523874</xdr:colOff>
      <xdr:row>44</xdr:row>
      <xdr:rowOff>119063</xdr:rowOff>
    </xdr:from>
    <xdr:to>
      <xdr:col>13</xdr:col>
      <xdr:colOff>706437</xdr:colOff>
      <xdr:row>54</xdr:row>
      <xdr:rowOff>71438</xdr:rowOff>
    </xdr:to>
    <xdr:graphicFrame macro="">
      <xdr:nvGraphicFramePr>
        <xdr:cNvPr id="6" name="Chart 5">
          <a:extLst>
            <a:ext uri="{FF2B5EF4-FFF2-40B4-BE49-F238E27FC236}">
              <a16:creationId xmlns:a16="http://schemas.microsoft.com/office/drawing/2014/main" id="{C566BD6E-D27D-4CCF-B4C2-313B21850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266700</xdr:colOff>
      <xdr:row>45</xdr:row>
      <xdr:rowOff>38100</xdr:rowOff>
    </xdr:from>
    <xdr:to>
      <xdr:col>7</xdr:col>
      <xdr:colOff>472440</xdr:colOff>
      <xdr:row>54</xdr:row>
      <xdr:rowOff>106680</xdr:rowOff>
    </xdr:to>
    <xdr:graphicFrame macro="">
      <xdr:nvGraphicFramePr>
        <xdr:cNvPr id="7" name="Chart 6">
          <a:extLst>
            <a:ext uri="{FF2B5EF4-FFF2-40B4-BE49-F238E27FC236}">
              <a16:creationId xmlns:a16="http://schemas.microsoft.com/office/drawing/2014/main" id="{5A3194D6-AA9A-4178-87CB-9814D5E68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86</xdr:row>
      <xdr:rowOff>153785</xdr:rowOff>
    </xdr:from>
    <xdr:to>
      <xdr:col>5</xdr:col>
      <xdr:colOff>727364</xdr:colOff>
      <xdr:row>97</xdr:row>
      <xdr:rowOff>173182</xdr:rowOff>
    </xdr:to>
    <xdr:graphicFrame macro="">
      <xdr:nvGraphicFramePr>
        <xdr:cNvPr id="5" name="Chart 4">
          <a:extLst>
            <a:ext uri="{FF2B5EF4-FFF2-40B4-BE49-F238E27FC236}">
              <a16:creationId xmlns:a16="http://schemas.microsoft.com/office/drawing/2014/main" id="{FB9F4526-DEDD-45CE-A741-035968D82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1411433</xdr:colOff>
      <xdr:row>87</xdr:row>
      <xdr:rowOff>17318</xdr:rowOff>
    </xdr:from>
    <xdr:to>
      <xdr:col>11</xdr:col>
      <xdr:colOff>649432</xdr:colOff>
      <xdr:row>98</xdr:row>
      <xdr:rowOff>43295</xdr:rowOff>
    </xdr:to>
    <xdr:graphicFrame macro="">
      <xdr:nvGraphicFramePr>
        <xdr:cNvPr id="6" name="Chart 5">
          <a:extLst>
            <a:ext uri="{FF2B5EF4-FFF2-40B4-BE49-F238E27FC236}">
              <a16:creationId xmlns:a16="http://schemas.microsoft.com/office/drawing/2014/main" id="{ACF630FA-2FEF-4348-93FB-D2929A54F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207818</xdr:colOff>
      <xdr:row>87</xdr:row>
      <xdr:rowOff>59921</xdr:rowOff>
    </xdr:from>
    <xdr:to>
      <xdr:col>17</xdr:col>
      <xdr:colOff>452004</xdr:colOff>
      <xdr:row>98</xdr:row>
      <xdr:rowOff>69272</xdr:rowOff>
    </xdr:to>
    <xdr:graphicFrame macro="">
      <xdr:nvGraphicFramePr>
        <xdr:cNvPr id="7" name="Chart 6">
          <a:extLst>
            <a:ext uri="{FF2B5EF4-FFF2-40B4-BE49-F238E27FC236}">
              <a16:creationId xmlns:a16="http://schemas.microsoft.com/office/drawing/2014/main" id="{85C45207-0221-4361-A800-21750B586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236</xdr:row>
      <xdr:rowOff>0</xdr:rowOff>
    </xdr:from>
    <xdr:to>
      <xdr:col>4</xdr:col>
      <xdr:colOff>1801092</xdr:colOff>
      <xdr:row>255</xdr:row>
      <xdr:rowOff>164523</xdr:rowOff>
    </xdr:to>
    <xdr:graphicFrame macro="">
      <xdr:nvGraphicFramePr>
        <xdr:cNvPr id="9" name="Chart 8">
          <a:extLst>
            <a:ext uri="{FF2B5EF4-FFF2-40B4-BE49-F238E27FC236}">
              <a16:creationId xmlns:a16="http://schemas.microsoft.com/office/drawing/2014/main" id="{18C6874B-1367-4EFF-BE96-9762329FC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65</xdr:row>
      <xdr:rowOff>126425</xdr:rowOff>
    </xdr:from>
    <xdr:to>
      <xdr:col>5</xdr:col>
      <xdr:colOff>684069</xdr:colOff>
      <xdr:row>81</xdr:row>
      <xdr:rowOff>34637</xdr:rowOff>
    </xdr:to>
    <xdr:graphicFrame macro="">
      <xdr:nvGraphicFramePr>
        <xdr:cNvPr id="11" name="Chart 10">
          <a:extLst>
            <a:ext uri="{FF2B5EF4-FFF2-40B4-BE49-F238E27FC236}">
              <a16:creationId xmlns:a16="http://schemas.microsoft.com/office/drawing/2014/main" id="{AF596D17-65D0-4EF1-A608-91A9212D3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1731819</xdr:colOff>
      <xdr:row>65</xdr:row>
      <xdr:rowOff>121228</xdr:rowOff>
    </xdr:from>
    <xdr:to>
      <xdr:col>12</xdr:col>
      <xdr:colOff>857249</xdr:colOff>
      <xdr:row>81</xdr:row>
      <xdr:rowOff>60614</xdr:rowOff>
    </xdr:to>
    <xdr:graphicFrame macro="">
      <xdr:nvGraphicFramePr>
        <xdr:cNvPr id="12" name="Chart 11">
          <a:extLst>
            <a:ext uri="{FF2B5EF4-FFF2-40B4-BE49-F238E27FC236}">
              <a16:creationId xmlns:a16="http://schemas.microsoft.com/office/drawing/2014/main" id="{0735BCA5-5835-4DF5-9E82-9EF1DFDC9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152400</xdr:rowOff>
    </xdr:from>
    <xdr:to>
      <xdr:col>8</xdr:col>
      <xdr:colOff>274320</xdr:colOff>
      <xdr:row>36</xdr:row>
      <xdr:rowOff>160020</xdr:rowOff>
    </xdr:to>
    <xdr:graphicFrame macro="">
      <xdr:nvGraphicFramePr>
        <xdr:cNvPr id="3" name="Chart 2">
          <a:extLst>
            <a:ext uri="{FF2B5EF4-FFF2-40B4-BE49-F238E27FC236}">
              <a16:creationId xmlns:a16="http://schemas.microsoft.com/office/drawing/2014/main" id="{5A78DB35-826C-44DC-90A8-B89B12C8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78</xdr:row>
      <xdr:rowOff>110490</xdr:rowOff>
    </xdr:from>
    <xdr:to>
      <xdr:col>2</xdr:col>
      <xdr:colOff>419100</xdr:colOff>
      <xdr:row>93</xdr:row>
      <xdr:rowOff>110490</xdr:rowOff>
    </xdr:to>
    <xdr:graphicFrame macro="">
      <xdr:nvGraphicFramePr>
        <xdr:cNvPr id="4" name="Chart 3">
          <a:extLst>
            <a:ext uri="{FF2B5EF4-FFF2-40B4-BE49-F238E27FC236}">
              <a16:creationId xmlns:a16="http://schemas.microsoft.com/office/drawing/2014/main" id="{157ABDA0-43B6-4529-8DE5-C877F8AE2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SON~1/AppData/Local/Temp/Southern%20Water%20Corp%20Economics%20Case%20Study%20MCU%20Mentor%20Facing%203005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mson%20King/Documents/Dola/Springboard/Economics/Southern%20Water%20Corp%20Economics%20Case%20Study1%20Oludolapo%20Kuy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ata Repository Table"/>
      <sheetName val="Water Trading Repository Table"/>
      <sheetName val="Economic Market Analysis"/>
      <sheetName val="Economic Cost Analysis"/>
      <sheetName val="What-If Analysis"/>
      <sheetName val="Variance Analysis"/>
      <sheetName val="Cost to Produce"/>
      <sheetName val="EBIT"/>
    </sheetNames>
    <sheetDataSet>
      <sheetData sheetId="0"/>
      <sheetData sheetId="1">
        <row r="1">
          <cell r="A1" t="str">
            <v>Data Source Reference</v>
          </cell>
        </row>
        <row r="2">
          <cell r="A2" t="str">
            <v>Account Type</v>
          </cell>
          <cell r="B2" t="str">
            <v>Value Drivers</v>
          </cell>
          <cell r="C2" t="str">
            <v>Unit</v>
          </cell>
          <cell r="D2" t="str">
            <v>Month</v>
          </cell>
          <cell r="G2" t="str">
            <v>Cost Centre / Profit Centre</v>
          </cell>
          <cell r="H2" t="str">
            <v>Cost Centre / Profit Centre Elements</v>
          </cell>
          <cell r="J2" t="str">
            <v>Row Data</v>
          </cell>
        </row>
        <row r="3">
          <cell r="A3" t="str">
            <v>Financial Actual</v>
          </cell>
          <cell r="B3" t="str">
            <v>Revenues</v>
          </cell>
          <cell r="C3" t="str">
            <v>Kootha</v>
          </cell>
          <cell r="D3">
            <v>41456</v>
          </cell>
          <cell r="G3" t="str">
            <v>001 Private Water Hedge Sales</v>
          </cell>
          <cell r="H3" t="str">
            <v>W-Transact (0211) - Soft</v>
          </cell>
          <cell r="J3">
            <v>1473589.0469999998</v>
          </cell>
        </row>
        <row r="4">
          <cell r="A4" t="str">
            <v>Financial Actual</v>
          </cell>
          <cell r="B4" t="str">
            <v>Revenues</v>
          </cell>
          <cell r="C4" t="str">
            <v>Kootha</v>
          </cell>
          <cell r="D4">
            <v>41487</v>
          </cell>
          <cell r="G4" t="str">
            <v>001 Private Water Hedge Sales</v>
          </cell>
          <cell r="H4" t="str">
            <v>W-Transact (0211) - Soft</v>
          </cell>
          <cell r="J4">
            <v>1419296.1002499999</v>
          </cell>
        </row>
        <row r="5">
          <cell r="A5" t="str">
            <v>Financial Actual</v>
          </cell>
          <cell r="B5" t="str">
            <v>Revenues</v>
          </cell>
          <cell r="C5" t="str">
            <v>Kootha</v>
          </cell>
          <cell r="D5">
            <v>41518</v>
          </cell>
          <cell r="G5" t="str">
            <v>001 Private Water Hedge Sales</v>
          </cell>
          <cell r="H5" t="str">
            <v>W-Transact (0211) - Soft</v>
          </cell>
          <cell r="J5">
            <v>1310673.21</v>
          </cell>
        </row>
        <row r="6">
          <cell r="A6" t="str">
            <v>Financial Actual</v>
          </cell>
          <cell r="B6" t="str">
            <v>Revenues</v>
          </cell>
          <cell r="C6" t="str">
            <v>Kootha</v>
          </cell>
          <cell r="D6">
            <v>41548</v>
          </cell>
          <cell r="G6" t="str">
            <v>001 Private Water Hedge Sales</v>
          </cell>
          <cell r="H6" t="str">
            <v>W-Transact (0211) - Soft</v>
          </cell>
          <cell r="J6">
            <v>1301024.7319999998</v>
          </cell>
        </row>
        <row r="7">
          <cell r="A7" t="str">
            <v>Financial Actual</v>
          </cell>
          <cell r="B7" t="str">
            <v>Revenues</v>
          </cell>
          <cell r="C7" t="str">
            <v>Kootha</v>
          </cell>
          <cell r="D7">
            <v>41579</v>
          </cell>
          <cell r="G7" t="str">
            <v>001 Private Water Hedge Sales</v>
          </cell>
          <cell r="H7" t="str">
            <v>W-Transact (0211) - Soft</v>
          </cell>
          <cell r="J7">
            <v>1373822.8629999999</v>
          </cell>
        </row>
        <row r="8">
          <cell r="A8" t="str">
            <v>Financial Actual</v>
          </cell>
          <cell r="B8" t="str">
            <v>Revenues</v>
          </cell>
          <cell r="C8" t="str">
            <v>Kootha</v>
          </cell>
          <cell r="D8">
            <v>41609</v>
          </cell>
          <cell r="G8" t="str">
            <v>001 Private Water Hedge Sales</v>
          </cell>
          <cell r="H8" t="str">
            <v>W-Transact (0211) - Soft</v>
          </cell>
          <cell r="J8">
            <v>1340623.0372500001</v>
          </cell>
        </row>
        <row r="9">
          <cell r="A9" t="str">
            <v>Financial Actual</v>
          </cell>
          <cell r="B9" t="str">
            <v>Revenues</v>
          </cell>
          <cell r="C9" t="str">
            <v>Kootha</v>
          </cell>
          <cell r="D9">
            <v>41640</v>
          </cell>
          <cell r="G9" t="str">
            <v>001 Private Water Hedge Sales</v>
          </cell>
          <cell r="H9" t="str">
            <v>W-Transact (0211) - Soft</v>
          </cell>
          <cell r="J9">
            <v>1948962.5522499997</v>
          </cell>
        </row>
        <row r="10">
          <cell r="A10" t="str">
            <v>Financial Actual</v>
          </cell>
          <cell r="B10" t="str">
            <v>Revenues</v>
          </cell>
          <cell r="C10" t="str">
            <v>Kootha</v>
          </cell>
          <cell r="D10">
            <v>41671</v>
          </cell>
          <cell r="G10" t="str">
            <v>001 Private Water Hedge Sales</v>
          </cell>
          <cell r="H10" t="str">
            <v>W-Transact (0211) - Soft</v>
          </cell>
          <cell r="J10">
            <v>1725161.6969999999</v>
          </cell>
        </row>
        <row r="11">
          <cell r="A11" t="str">
            <v>Financial Actual</v>
          </cell>
          <cell r="B11" t="str">
            <v>Revenues</v>
          </cell>
          <cell r="C11" t="str">
            <v>Kootha</v>
          </cell>
          <cell r="D11">
            <v>41699</v>
          </cell>
          <cell r="G11" t="str">
            <v>001 Private Water Hedge Sales</v>
          </cell>
          <cell r="H11" t="str">
            <v>W-Transact (0211) - Soft</v>
          </cell>
          <cell r="J11">
            <v>1818208.6194999998</v>
          </cell>
        </row>
        <row r="12">
          <cell r="A12" t="str">
            <v>Financial Actual</v>
          </cell>
          <cell r="B12" t="str">
            <v>Revenues</v>
          </cell>
          <cell r="C12" t="str">
            <v>Kootha</v>
          </cell>
          <cell r="D12">
            <v>41730</v>
          </cell>
          <cell r="G12" t="str">
            <v>001 Private Water Hedge Sales</v>
          </cell>
          <cell r="H12" t="str">
            <v>W-Transact (0211) - Soft</v>
          </cell>
          <cell r="J12">
            <v>1328501.68325</v>
          </cell>
        </row>
        <row r="13">
          <cell r="A13" t="str">
            <v>Financial Actual</v>
          </cell>
          <cell r="B13" t="str">
            <v>Revenues</v>
          </cell>
          <cell r="C13" t="str">
            <v>Kootha</v>
          </cell>
          <cell r="D13">
            <v>41760</v>
          </cell>
          <cell r="G13" t="str">
            <v>001 Private Water Hedge Sales</v>
          </cell>
          <cell r="H13" t="str">
            <v>W-Transact (0211) - Soft</v>
          </cell>
          <cell r="J13">
            <v>1344117.2814999998</v>
          </cell>
        </row>
        <row r="14">
          <cell r="A14" t="str">
            <v>Financial Actual</v>
          </cell>
          <cell r="B14" t="str">
            <v>Revenues</v>
          </cell>
          <cell r="C14" t="str">
            <v>Kootha</v>
          </cell>
          <cell r="D14">
            <v>41791</v>
          </cell>
          <cell r="G14" t="str">
            <v>001 Private Water Hedge Sales</v>
          </cell>
          <cell r="H14" t="str">
            <v>W-Transact (0211) - Soft</v>
          </cell>
          <cell r="J14">
            <v>1291609.1335</v>
          </cell>
        </row>
        <row r="15">
          <cell r="A15" t="str">
            <v>Financial Actual</v>
          </cell>
          <cell r="B15" t="str">
            <v>Revenues</v>
          </cell>
          <cell r="C15" t="str">
            <v>Kootha</v>
          </cell>
          <cell r="D15">
            <v>41456</v>
          </cell>
          <cell r="G15" t="str">
            <v>001 Private Water Hedge Sales</v>
          </cell>
          <cell r="H15" t="str">
            <v>W-Transact (0212) - Hard</v>
          </cell>
          <cell r="J15">
            <v>1620947.9516999999</v>
          </cell>
        </row>
        <row r="16">
          <cell r="A16" t="str">
            <v>Financial Actual</v>
          </cell>
          <cell r="B16" t="str">
            <v>Revenues</v>
          </cell>
          <cell r="C16" t="str">
            <v>Kootha</v>
          </cell>
          <cell r="D16">
            <v>41487</v>
          </cell>
          <cell r="G16" t="str">
            <v>001 Private Water Hedge Sales</v>
          </cell>
          <cell r="H16" t="str">
            <v>W-Transact (0212) - Hard</v>
          </cell>
          <cell r="J16">
            <v>1561225.710275</v>
          </cell>
        </row>
        <row r="17">
          <cell r="A17" t="str">
            <v>Financial Actual</v>
          </cell>
          <cell r="B17" t="str">
            <v>Revenues</v>
          </cell>
          <cell r="C17" t="str">
            <v>Kootha</v>
          </cell>
          <cell r="D17">
            <v>41518</v>
          </cell>
          <cell r="G17" t="str">
            <v>001 Private Water Hedge Sales</v>
          </cell>
          <cell r="H17" t="str">
            <v>W-Transact (0212) - Hard</v>
          </cell>
          <cell r="J17">
            <v>1441740.531</v>
          </cell>
        </row>
        <row r="18">
          <cell r="A18" t="str">
            <v>Financial Actual</v>
          </cell>
          <cell r="B18" t="str">
            <v>Revenues</v>
          </cell>
          <cell r="C18" t="str">
            <v>Kootha</v>
          </cell>
          <cell r="D18">
            <v>41548</v>
          </cell>
          <cell r="G18" t="str">
            <v>001 Private Water Hedge Sales</v>
          </cell>
          <cell r="H18" t="str">
            <v>W-Transact (0212) - Hard</v>
          </cell>
          <cell r="J18">
            <v>1431127.2052</v>
          </cell>
        </row>
        <row r="19">
          <cell r="A19" t="str">
            <v>Financial Actual</v>
          </cell>
          <cell r="B19" t="str">
            <v>Revenues</v>
          </cell>
          <cell r="C19" t="str">
            <v>Kootha</v>
          </cell>
          <cell r="D19">
            <v>41579</v>
          </cell>
          <cell r="G19" t="str">
            <v>001 Private Water Hedge Sales</v>
          </cell>
          <cell r="H19" t="str">
            <v>W-Transact (0212) - Hard</v>
          </cell>
          <cell r="J19">
            <v>1511205.1492999999</v>
          </cell>
        </row>
        <row r="20">
          <cell r="A20" t="str">
            <v>Financial Actual</v>
          </cell>
          <cell r="B20" t="str">
            <v>Revenues</v>
          </cell>
          <cell r="C20" t="str">
            <v>Kootha</v>
          </cell>
          <cell r="D20">
            <v>41609</v>
          </cell>
          <cell r="G20" t="str">
            <v>001 Private Water Hedge Sales</v>
          </cell>
          <cell r="H20" t="str">
            <v>W-Transact (0212) - Hard</v>
          </cell>
          <cell r="J20">
            <v>1474685.3409750003</v>
          </cell>
        </row>
        <row r="21">
          <cell r="A21" t="str">
            <v>Financial Actual</v>
          </cell>
          <cell r="B21" t="str">
            <v>Revenues</v>
          </cell>
          <cell r="C21" t="str">
            <v>Kootha</v>
          </cell>
          <cell r="D21">
            <v>41640</v>
          </cell>
          <cell r="G21" t="str">
            <v>001 Private Water Hedge Sales</v>
          </cell>
          <cell r="H21" t="str">
            <v>W-Transact (0212) - Hard</v>
          </cell>
          <cell r="J21">
            <v>2143858.8074749997</v>
          </cell>
        </row>
        <row r="22">
          <cell r="A22" t="str">
            <v>Financial Actual</v>
          </cell>
          <cell r="B22" t="str">
            <v>Revenues</v>
          </cell>
          <cell r="C22" t="str">
            <v>Kootha</v>
          </cell>
          <cell r="D22">
            <v>41671</v>
          </cell>
          <cell r="G22" t="str">
            <v>001 Private Water Hedge Sales</v>
          </cell>
          <cell r="H22" t="str">
            <v>W-Transact (0212) - Hard</v>
          </cell>
          <cell r="J22">
            <v>1897677.8667000001</v>
          </cell>
        </row>
        <row r="23">
          <cell r="A23" t="str">
            <v>Financial Actual</v>
          </cell>
          <cell r="B23" t="str">
            <v>Revenues</v>
          </cell>
          <cell r="C23" t="str">
            <v>Kootha</v>
          </cell>
          <cell r="D23">
            <v>41699</v>
          </cell>
          <cell r="G23" t="str">
            <v>001 Private Water Hedge Sales</v>
          </cell>
          <cell r="H23" t="str">
            <v>W-Transact (0212) - Hard</v>
          </cell>
          <cell r="J23">
            <v>2000029.4814499998</v>
          </cell>
        </row>
        <row r="24">
          <cell r="A24" t="str">
            <v>Financial Actual</v>
          </cell>
          <cell r="B24" t="str">
            <v>Revenues</v>
          </cell>
          <cell r="C24" t="str">
            <v>Kootha</v>
          </cell>
          <cell r="D24">
            <v>41730</v>
          </cell>
          <cell r="G24" t="str">
            <v>001 Private Water Hedge Sales</v>
          </cell>
          <cell r="H24" t="str">
            <v>W-Transact (0212) - Hard</v>
          </cell>
          <cell r="J24">
            <v>1461351.8515750002</v>
          </cell>
        </row>
        <row r="25">
          <cell r="A25" t="str">
            <v>Financial Actual</v>
          </cell>
          <cell r="B25" t="str">
            <v>Revenues</v>
          </cell>
          <cell r="C25" t="str">
            <v>Kootha</v>
          </cell>
          <cell r="D25">
            <v>41760</v>
          </cell>
          <cell r="G25" t="str">
            <v>001 Private Water Hedge Sales</v>
          </cell>
          <cell r="H25" t="str">
            <v>W-Transact (0212) - Hard</v>
          </cell>
          <cell r="J25">
            <v>1478529.0096499999</v>
          </cell>
        </row>
        <row r="26">
          <cell r="A26" t="str">
            <v>Financial Actual</v>
          </cell>
          <cell r="B26" t="str">
            <v>Revenues</v>
          </cell>
          <cell r="C26" t="str">
            <v>Kootha</v>
          </cell>
          <cell r="D26">
            <v>41791</v>
          </cell>
          <cell r="G26" t="str">
            <v>001 Private Water Hedge Sales</v>
          </cell>
          <cell r="H26" t="str">
            <v>W-Transact (0212) - Hard</v>
          </cell>
          <cell r="J26">
            <v>1420770.04685</v>
          </cell>
        </row>
        <row r="27">
          <cell r="A27" t="str">
            <v>Financial Actual</v>
          </cell>
          <cell r="B27" t="str">
            <v>Revenues</v>
          </cell>
          <cell r="C27" t="str">
            <v>Kootha</v>
          </cell>
          <cell r="D27">
            <v>41456</v>
          </cell>
          <cell r="G27" t="str">
            <v>002 Public Sales</v>
          </cell>
          <cell r="H27" t="str">
            <v>W-Transact (0211) - Soft</v>
          </cell>
          <cell r="J27">
            <v>567331.78309499996</v>
          </cell>
        </row>
        <row r="28">
          <cell r="A28" t="str">
            <v>Financial Actual</v>
          </cell>
          <cell r="B28" t="str">
            <v>Revenues</v>
          </cell>
          <cell r="C28" t="str">
            <v>Kootha</v>
          </cell>
          <cell r="D28">
            <v>41487</v>
          </cell>
          <cell r="G28" t="str">
            <v>002 Public Sales</v>
          </cell>
          <cell r="H28" t="str">
            <v>W-Transact (0211) - Soft</v>
          </cell>
          <cell r="J28">
            <v>546428.99859624996</v>
          </cell>
        </row>
        <row r="29">
          <cell r="A29" t="str">
            <v>Financial Actual</v>
          </cell>
          <cell r="B29" t="str">
            <v>Revenues</v>
          </cell>
          <cell r="C29" t="str">
            <v>Kootha</v>
          </cell>
          <cell r="D29">
            <v>41518</v>
          </cell>
          <cell r="G29" t="str">
            <v>002 Public Sales</v>
          </cell>
          <cell r="H29" t="str">
            <v>W-Transact (0211) - Soft</v>
          </cell>
          <cell r="J29">
            <v>504609.18584999995</v>
          </cell>
        </row>
        <row r="30">
          <cell r="A30" t="str">
            <v>Financial Actual</v>
          </cell>
          <cell r="B30" t="str">
            <v>Revenues</v>
          </cell>
          <cell r="C30" t="str">
            <v>Kootha</v>
          </cell>
          <cell r="D30">
            <v>41548</v>
          </cell>
          <cell r="G30" t="str">
            <v>002 Public Sales</v>
          </cell>
          <cell r="H30" t="str">
            <v>W-Transact (0211) - Soft</v>
          </cell>
          <cell r="J30">
            <v>500894.52181999997</v>
          </cell>
        </row>
        <row r="31">
          <cell r="A31" t="str">
            <v>Financial Actual</v>
          </cell>
          <cell r="B31" t="str">
            <v>Revenues</v>
          </cell>
          <cell r="C31" t="str">
            <v>Kootha</v>
          </cell>
          <cell r="D31">
            <v>41579</v>
          </cell>
          <cell r="G31" t="str">
            <v>002 Public Sales</v>
          </cell>
          <cell r="H31" t="str">
            <v>W-Transact (0211) - Soft</v>
          </cell>
          <cell r="J31">
            <v>528921.80225499999</v>
          </cell>
        </row>
        <row r="32">
          <cell r="A32" t="str">
            <v>Financial Actual</v>
          </cell>
          <cell r="B32" t="str">
            <v>Revenues</v>
          </cell>
          <cell r="C32" t="str">
            <v>Kootha</v>
          </cell>
          <cell r="D32">
            <v>41609</v>
          </cell>
          <cell r="G32" t="str">
            <v>002 Public Sales</v>
          </cell>
          <cell r="H32" t="str">
            <v>W-Transact (0211) - Soft</v>
          </cell>
          <cell r="J32">
            <v>516139.86934125004</v>
          </cell>
        </row>
        <row r="33">
          <cell r="A33" t="str">
            <v>Financial Actual</v>
          </cell>
          <cell r="B33" t="str">
            <v>Revenues</v>
          </cell>
          <cell r="C33" t="str">
            <v>Kootha</v>
          </cell>
          <cell r="D33">
            <v>41640</v>
          </cell>
          <cell r="G33" t="str">
            <v>002 Public Sales</v>
          </cell>
          <cell r="H33" t="str">
            <v>W-Transact (0211) - Soft</v>
          </cell>
          <cell r="J33">
            <v>750350.5826162498</v>
          </cell>
        </row>
        <row r="34">
          <cell r="A34" t="str">
            <v>Financial Actual</v>
          </cell>
          <cell r="B34" t="str">
            <v>Revenues</v>
          </cell>
          <cell r="C34" t="str">
            <v>Kootha</v>
          </cell>
          <cell r="D34">
            <v>41671</v>
          </cell>
          <cell r="G34" t="str">
            <v>002 Public Sales</v>
          </cell>
          <cell r="H34" t="str">
            <v>W-Transact (0211) - Soft</v>
          </cell>
          <cell r="J34">
            <v>664187.25334499998</v>
          </cell>
        </row>
        <row r="35">
          <cell r="A35" t="str">
            <v>Financial Actual</v>
          </cell>
          <cell r="B35" t="str">
            <v>Revenues</v>
          </cell>
          <cell r="C35" t="str">
            <v>Kootha</v>
          </cell>
          <cell r="D35">
            <v>41699</v>
          </cell>
          <cell r="G35" t="str">
            <v>002 Public Sales</v>
          </cell>
          <cell r="H35" t="str">
            <v>W-Transact (0211) - Soft</v>
          </cell>
          <cell r="J35">
            <v>700010.31850749988</v>
          </cell>
        </row>
        <row r="36">
          <cell r="A36" t="str">
            <v>Financial Actual</v>
          </cell>
          <cell r="B36" t="str">
            <v>Revenues</v>
          </cell>
          <cell r="C36" t="str">
            <v>Kootha</v>
          </cell>
          <cell r="D36">
            <v>41730</v>
          </cell>
          <cell r="G36" t="str">
            <v>002 Public Sales</v>
          </cell>
          <cell r="H36" t="str">
            <v>W-Transact (0211) - Soft</v>
          </cell>
          <cell r="J36">
            <v>511473.14805125003</v>
          </cell>
        </row>
        <row r="37">
          <cell r="A37" t="str">
            <v>Financial Actual</v>
          </cell>
          <cell r="B37" t="str">
            <v>Revenues</v>
          </cell>
          <cell r="C37" t="str">
            <v>Kootha</v>
          </cell>
          <cell r="D37">
            <v>41760</v>
          </cell>
          <cell r="G37" t="str">
            <v>002 Public Sales</v>
          </cell>
          <cell r="H37" t="str">
            <v>W-Transact (0211) - Soft</v>
          </cell>
          <cell r="J37">
            <v>517485.15337749996</v>
          </cell>
        </row>
        <row r="38">
          <cell r="A38" t="str">
            <v>Financial Actual</v>
          </cell>
          <cell r="B38" t="str">
            <v>Revenues</v>
          </cell>
          <cell r="C38" t="str">
            <v>Kootha</v>
          </cell>
          <cell r="D38">
            <v>41791</v>
          </cell>
          <cell r="G38" t="str">
            <v>002 Public Sales</v>
          </cell>
          <cell r="H38" t="str">
            <v>W-Transact (0211) - Soft</v>
          </cell>
          <cell r="J38">
            <v>497269.5163975</v>
          </cell>
        </row>
        <row r="39">
          <cell r="A39" t="str">
            <v>Financial Actual</v>
          </cell>
          <cell r="B39" t="str">
            <v>Revenues</v>
          </cell>
          <cell r="C39" t="str">
            <v>Kootha</v>
          </cell>
          <cell r="D39">
            <v>41456</v>
          </cell>
          <cell r="G39" t="str">
            <v>002 Public Sales</v>
          </cell>
          <cell r="H39" t="str">
            <v>W-Transact (0212) - Hard</v>
          </cell>
          <cell r="J39">
            <v>955954.05451507494</v>
          </cell>
        </row>
        <row r="40">
          <cell r="A40" t="str">
            <v>Financial Actual</v>
          </cell>
          <cell r="B40" t="str">
            <v>Revenues</v>
          </cell>
          <cell r="C40" t="str">
            <v>Kootha</v>
          </cell>
          <cell r="D40">
            <v>41487</v>
          </cell>
          <cell r="G40" t="str">
            <v>002 Public Sales</v>
          </cell>
          <cell r="H40" t="str">
            <v>W-Transact (0212) - Hard</v>
          </cell>
          <cell r="J40">
            <v>920732.86263468117</v>
          </cell>
        </row>
        <row r="41">
          <cell r="A41" t="str">
            <v>Financial Actual</v>
          </cell>
          <cell r="B41" t="str">
            <v>Revenues</v>
          </cell>
          <cell r="C41" t="str">
            <v>Kootha</v>
          </cell>
          <cell r="D41">
            <v>41518</v>
          </cell>
          <cell r="G41" t="str">
            <v>002 Public Sales</v>
          </cell>
          <cell r="H41" t="str">
            <v>W-Transact (0212) - Hard</v>
          </cell>
          <cell r="J41">
            <v>850266.47815724998</v>
          </cell>
        </row>
        <row r="42">
          <cell r="A42" t="str">
            <v>Financial Actual</v>
          </cell>
          <cell r="B42" t="str">
            <v>Revenues</v>
          </cell>
          <cell r="C42" t="str">
            <v>Kootha</v>
          </cell>
          <cell r="D42">
            <v>41548</v>
          </cell>
          <cell r="G42" t="str">
            <v>002 Public Sales</v>
          </cell>
          <cell r="H42" t="str">
            <v>W-Transact (0212) - Hard</v>
          </cell>
          <cell r="J42">
            <v>844007.26926670002</v>
          </cell>
        </row>
        <row r="43">
          <cell r="A43" t="str">
            <v>Financial Actual</v>
          </cell>
          <cell r="B43" t="str">
            <v>Revenues</v>
          </cell>
          <cell r="C43" t="str">
            <v>Kootha</v>
          </cell>
          <cell r="D43">
            <v>41579</v>
          </cell>
          <cell r="G43" t="str">
            <v>002 Public Sales</v>
          </cell>
          <cell r="H43" t="str">
            <v>W-Transact (0212) - Hard</v>
          </cell>
          <cell r="J43">
            <v>891233.23679967504</v>
          </cell>
        </row>
        <row r="44">
          <cell r="A44" t="str">
            <v>Financial Actual</v>
          </cell>
          <cell r="B44" t="str">
            <v>Revenues</v>
          </cell>
          <cell r="C44" t="str">
            <v>Kootha</v>
          </cell>
          <cell r="D44">
            <v>41609</v>
          </cell>
          <cell r="G44" t="str">
            <v>002 Public Sales</v>
          </cell>
          <cell r="H44" t="str">
            <v>W-Transact (0212) - Hard</v>
          </cell>
          <cell r="J44">
            <v>869695.6798400064</v>
          </cell>
        </row>
        <row r="45">
          <cell r="A45" t="str">
            <v>Financial Actual</v>
          </cell>
          <cell r="B45" t="str">
            <v>Revenues</v>
          </cell>
          <cell r="C45" t="str">
            <v>Kootha</v>
          </cell>
          <cell r="D45">
            <v>41640</v>
          </cell>
          <cell r="G45" t="str">
            <v>002 Public Sales</v>
          </cell>
          <cell r="H45" t="str">
            <v>W-Transact (0212) - Hard</v>
          </cell>
          <cell r="J45">
            <v>1264340.7317083809</v>
          </cell>
        </row>
        <row r="46">
          <cell r="A46" t="str">
            <v>Financial Actual</v>
          </cell>
          <cell r="B46" t="str">
            <v>Revenues</v>
          </cell>
          <cell r="C46" t="str">
            <v>Kootha</v>
          </cell>
          <cell r="D46">
            <v>41671</v>
          </cell>
          <cell r="G46" t="str">
            <v>002 Public Sales</v>
          </cell>
          <cell r="H46" t="str">
            <v>W-Transact (0212) - Hard</v>
          </cell>
          <cell r="J46">
            <v>1119155.521886325</v>
          </cell>
        </row>
        <row r="47">
          <cell r="A47" t="str">
            <v>Financial Actual</v>
          </cell>
          <cell r="B47" t="str">
            <v>Revenues</v>
          </cell>
          <cell r="C47" t="str">
            <v>Kootha</v>
          </cell>
          <cell r="D47">
            <v>41699</v>
          </cell>
          <cell r="G47" t="str">
            <v>002 Public Sales</v>
          </cell>
          <cell r="H47" t="str">
            <v>W-Transact (0212) - Hard</v>
          </cell>
          <cell r="J47">
            <v>1179517.3866851374</v>
          </cell>
        </row>
        <row r="48">
          <cell r="A48" t="str">
            <v>Financial Actual</v>
          </cell>
          <cell r="B48" t="str">
            <v>Revenues</v>
          </cell>
          <cell r="C48" t="str">
            <v>Kootha</v>
          </cell>
          <cell r="D48">
            <v>41730</v>
          </cell>
          <cell r="G48" t="str">
            <v>002 Public Sales</v>
          </cell>
          <cell r="H48" t="str">
            <v>W-Transact (0212) - Hard</v>
          </cell>
          <cell r="J48">
            <v>861832.25446635636</v>
          </cell>
        </row>
        <row r="49">
          <cell r="A49" t="str">
            <v>Financial Actual</v>
          </cell>
          <cell r="B49" t="str">
            <v>Revenues</v>
          </cell>
          <cell r="C49" t="str">
            <v>Kootha</v>
          </cell>
          <cell r="D49">
            <v>41760</v>
          </cell>
          <cell r="G49" t="str">
            <v>002 Public Sales</v>
          </cell>
          <cell r="H49" t="str">
            <v>W-Transact (0212) - Hard</v>
          </cell>
          <cell r="J49">
            <v>871962.48344108742</v>
          </cell>
        </row>
        <row r="50">
          <cell r="A50" t="str">
            <v>Financial Actual</v>
          </cell>
          <cell r="B50" t="str">
            <v>Revenues</v>
          </cell>
          <cell r="C50" t="str">
            <v>Kootha</v>
          </cell>
          <cell r="D50">
            <v>41791</v>
          </cell>
          <cell r="G50" t="str">
            <v>002 Public Sales</v>
          </cell>
          <cell r="H50" t="str">
            <v>W-Transact (0212) - Hard</v>
          </cell>
          <cell r="J50">
            <v>837899.13512978749</v>
          </cell>
        </row>
        <row r="51">
          <cell r="A51" t="str">
            <v>Financial Actual</v>
          </cell>
          <cell r="B51" t="str">
            <v>Revenues</v>
          </cell>
          <cell r="C51" t="str">
            <v>Kootha</v>
          </cell>
          <cell r="D51">
            <v>41456</v>
          </cell>
          <cell r="G51" t="str">
            <v>003 Residential Sales</v>
          </cell>
          <cell r="H51" t="str">
            <v>W-Transact (0211) - Soft</v>
          </cell>
          <cell r="J51">
            <v>1296758.36136</v>
          </cell>
        </row>
        <row r="52">
          <cell r="A52" t="str">
            <v>Financial Actual</v>
          </cell>
          <cell r="B52" t="str">
            <v>Revenues</v>
          </cell>
          <cell r="C52" t="str">
            <v>Kootha</v>
          </cell>
          <cell r="D52">
            <v>41487</v>
          </cell>
          <cell r="G52" t="str">
            <v>003 Residential Sales</v>
          </cell>
          <cell r="H52" t="str">
            <v>W-Transact (0211) - Soft</v>
          </cell>
          <cell r="J52">
            <v>1248980.56822</v>
          </cell>
        </row>
        <row r="53">
          <cell r="A53" t="str">
            <v>Financial Actual</v>
          </cell>
          <cell r="B53" t="str">
            <v>Revenues</v>
          </cell>
          <cell r="C53" t="str">
            <v>Kootha</v>
          </cell>
          <cell r="D53">
            <v>41518</v>
          </cell>
          <cell r="G53" t="str">
            <v>003 Residential Sales</v>
          </cell>
          <cell r="H53" t="str">
            <v>W-Transact (0211) - Soft</v>
          </cell>
          <cell r="J53">
            <v>1153392.4247999999</v>
          </cell>
        </row>
        <row r="54">
          <cell r="A54" t="str">
            <v>Financial Actual</v>
          </cell>
          <cell r="B54" t="str">
            <v>Revenues</v>
          </cell>
          <cell r="C54" t="str">
            <v>Kootha</v>
          </cell>
          <cell r="D54">
            <v>41548</v>
          </cell>
          <cell r="G54" t="str">
            <v>003 Residential Sales</v>
          </cell>
          <cell r="H54" t="str">
            <v>W-Transact (0211) - Soft</v>
          </cell>
          <cell r="J54">
            <v>1144901.76416</v>
          </cell>
        </row>
        <row r="55">
          <cell r="A55" t="str">
            <v>Financial Actual</v>
          </cell>
          <cell r="B55" t="str">
            <v>Revenues</v>
          </cell>
          <cell r="C55" t="str">
            <v>Kootha</v>
          </cell>
          <cell r="D55">
            <v>41579</v>
          </cell>
          <cell r="G55" t="str">
            <v>003 Residential Sales</v>
          </cell>
          <cell r="H55" t="str">
            <v>W-Transact (0211) - Soft</v>
          </cell>
          <cell r="J55">
            <v>1208964.11944</v>
          </cell>
        </row>
        <row r="56">
          <cell r="A56" t="str">
            <v>Financial Actual</v>
          </cell>
          <cell r="B56" t="str">
            <v>Revenues</v>
          </cell>
          <cell r="C56" t="str">
            <v>Kootha</v>
          </cell>
          <cell r="D56">
            <v>41609</v>
          </cell>
          <cell r="G56" t="str">
            <v>003 Residential Sales</v>
          </cell>
          <cell r="H56" t="str">
            <v>W-Transact (0211) - Soft</v>
          </cell>
          <cell r="J56">
            <v>1179748.2727800002</v>
          </cell>
        </row>
        <row r="57">
          <cell r="A57" t="str">
            <v>Financial Actual</v>
          </cell>
          <cell r="B57" t="str">
            <v>Revenues</v>
          </cell>
          <cell r="C57" t="str">
            <v>Kootha</v>
          </cell>
          <cell r="D57">
            <v>41640</v>
          </cell>
          <cell r="G57" t="str">
            <v>003 Residential Sales</v>
          </cell>
          <cell r="H57" t="str">
            <v>W-Transact (0211) - Soft</v>
          </cell>
          <cell r="J57">
            <v>1715087.0459799999</v>
          </cell>
        </row>
        <row r="58">
          <cell r="A58" t="str">
            <v>Financial Actual</v>
          </cell>
          <cell r="B58" t="str">
            <v>Revenues</v>
          </cell>
          <cell r="C58" t="str">
            <v>Kootha</v>
          </cell>
          <cell r="D58">
            <v>41671</v>
          </cell>
          <cell r="G58" t="str">
            <v>003 Residential Sales</v>
          </cell>
          <cell r="H58" t="str">
            <v>W-Transact (0211) - Soft</v>
          </cell>
          <cell r="J58">
            <v>1518142.2933600002</v>
          </cell>
        </row>
        <row r="59">
          <cell r="A59" t="str">
            <v>Financial Actual</v>
          </cell>
          <cell r="B59" t="str">
            <v>Revenues</v>
          </cell>
          <cell r="C59" t="str">
            <v>Kootha</v>
          </cell>
          <cell r="D59">
            <v>41699</v>
          </cell>
          <cell r="G59" t="str">
            <v>003 Residential Sales</v>
          </cell>
          <cell r="H59" t="str">
            <v>W-Transact (0211) - Soft</v>
          </cell>
          <cell r="J59">
            <v>1600023.58516</v>
          </cell>
        </row>
        <row r="60">
          <cell r="A60" t="str">
            <v>Financial Actual</v>
          </cell>
          <cell r="B60" t="str">
            <v>Revenues</v>
          </cell>
          <cell r="C60" t="str">
            <v>Kootha</v>
          </cell>
          <cell r="D60">
            <v>41730</v>
          </cell>
          <cell r="G60" t="str">
            <v>003 Residential Sales</v>
          </cell>
          <cell r="H60" t="str">
            <v>W-Transact (0211) - Soft</v>
          </cell>
          <cell r="J60">
            <v>1169081.4812600003</v>
          </cell>
        </row>
        <row r="61">
          <cell r="A61" t="str">
            <v>Financial Actual</v>
          </cell>
          <cell r="B61" t="str">
            <v>Revenues</v>
          </cell>
          <cell r="C61" t="str">
            <v>Kootha</v>
          </cell>
          <cell r="D61">
            <v>41760</v>
          </cell>
          <cell r="G61" t="str">
            <v>003 Residential Sales</v>
          </cell>
          <cell r="H61" t="str">
            <v>W-Transact (0211) - Soft</v>
          </cell>
          <cell r="J61">
            <v>1182823.2077200001</v>
          </cell>
        </row>
        <row r="62">
          <cell r="A62" t="str">
            <v>Financial Actual</v>
          </cell>
          <cell r="B62" t="str">
            <v>Revenues</v>
          </cell>
          <cell r="C62" t="str">
            <v>Kootha</v>
          </cell>
          <cell r="D62">
            <v>41791</v>
          </cell>
          <cell r="G62" t="str">
            <v>003 Residential Sales</v>
          </cell>
          <cell r="H62" t="str">
            <v>W-Transact (0211) - Soft</v>
          </cell>
          <cell r="J62">
            <v>1136616.0374800002</v>
          </cell>
        </row>
        <row r="63">
          <cell r="A63" t="str">
            <v>Financial Actual</v>
          </cell>
          <cell r="B63" t="str">
            <v>Revenues</v>
          </cell>
          <cell r="C63" t="str">
            <v>Surjek</v>
          </cell>
          <cell r="D63">
            <v>41456</v>
          </cell>
          <cell r="G63" t="str">
            <v>001 Private Water Hedge Sales</v>
          </cell>
          <cell r="H63" t="str">
            <v>W-Transact (0211) - Soft</v>
          </cell>
          <cell r="J63">
            <v>2406673.7462499999</v>
          </cell>
        </row>
        <row r="64">
          <cell r="A64" t="str">
            <v>Financial Actual</v>
          </cell>
          <cell r="B64" t="str">
            <v>Revenues</v>
          </cell>
          <cell r="C64" t="str">
            <v>Surjek</v>
          </cell>
          <cell r="D64">
            <v>41487</v>
          </cell>
          <cell r="G64" t="str">
            <v>001 Private Water Hedge Sales</v>
          </cell>
          <cell r="H64" t="str">
            <v>W-Transact (0211) - Soft</v>
          </cell>
          <cell r="J64">
            <v>2028377.0049999999</v>
          </cell>
        </row>
        <row r="65">
          <cell r="A65" t="str">
            <v>Financial Actual</v>
          </cell>
          <cell r="B65" t="str">
            <v>Revenues</v>
          </cell>
          <cell r="C65" t="str">
            <v>Surjek</v>
          </cell>
          <cell r="D65">
            <v>41518</v>
          </cell>
          <cell r="G65" t="str">
            <v>001 Private Water Hedge Sales</v>
          </cell>
          <cell r="H65" t="str">
            <v>W-Transact (0211) - Soft</v>
          </cell>
          <cell r="J65">
            <v>2241097.23875</v>
          </cell>
        </row>
        <row r="66">
          <cell r="A66" t="str">
            <v>Financial Actual</v>
          </cell>
          <cell r="B66" t="str">
            <v>Revenues</v>
          </cell>
          <cell r="C66" t="str">
            <v>Surjek</v>
          </cell>
          <cell r="D66">
            <v>41548</v>
          </cell>
          <cell r="G66" t="str">
            <v>001 Private Water Hedge Sales</v>
          </cell>
          <cell r="H66" t="str">
            <v>W-Transact (0211) - Soft</v>
          </cell>
          <cell r="J66">
            <v>2104393.5099999998</v>
          </cell>
        </row>
        <row r="67">
          <cell r="A67" t="str">
            <v>Financial Actual</v>
          </cell>
          <cell r="B67" t="str">
            <v>Revenues</v>
          </cell>
          <cell r="C67" t="str">
            <v>Surjek</v>
          </cell>
          <cell r="D67">
            <v>41579</v>
          </cell>
          <cell r="G67" t="str">
            <v>001 Private Water Hedge Sales</v>
          </cell>
          <cell r="H67" t="str">
            <v>W-Transact (0211) - Soft</v>
          </cell>
          <cell r="J67">
            <v>1921236.2224999999</v>
          </cell>
        </row>
        <row r="68">
          <cell r="A68" t="str">
            <v>Financial Actual</v>
          </cell>
          <cell r="B68" t="str">
            <v>Revenues</v>
          </cell>
          <cell r="C68" t="str">
            <v>Surjek</v>
          </cell>
          <cell r="D68">
            <v>41609</v>
          </cell>
          <cell r="G68" t="str">
            <v>001 Private Water Hedge Sales</v>
          </cell>
          <cell r="H68" t="str">
            <v>W-Transact (0211) - Soft</v>
          </cell>
          <cell r="J68">
            <v>2161522.17</v>
          </cell>
        </row>
        <row r="69">
          <cell r="A69" t="str">
            <v>Financial Actual</v>
          </cell>
          <cell r="B69" t="str">
            <v>Revenues</v>
          </cell>
          <cell r="C69" t="str">
            <v>Surjek</v>
          </cell>
          <cell r="D69">
            <v>41640</v>
          </cell>
          <cell r="G69" t="str">
            <v>001 Private Water Hedge Sales</v>
          </cell>
          <cell r="H69" t="str">
            <v>W-Transact (0211) - Soft</v>
          </cell>
          <cell r="J69">
            <v>3104730.2250000001</v>
          </cell>
        </row>
        <row r="70">
          <cell r="A70" t="str">
            <v>Financial Actual</v>
          </cell>
          <cell r="B70" t="str">
            <v>Revenues</v>
          </cell>
          <cell r="C70" t="str">
            <v>Surjek</v>
          </cell>
          <cell r="D70">
            <v>41671</v>
          </cell>
          <cell r="G70" t="str">
            <v>001 Private Water Hedge Sales</v>
          </cell>
          <cell r="H70" t="str">
            <v>W-Transact (0211) - Soft</v>
          </cell>
          <cell r="J70">
            <v>2116798.7124999999</v>
          </cell>
        </row>
        <row r="71">
          <cell r="A71" t="str">
            <v>Financial Actual</v>
          </cell>
          <cell r="B71" t="str">
            <v>Revenues</v>
          </cell>
          <cell r="C71" t="str">
            <v>Surjek</v>
          </cell>
          <cell r="D71">
            <v>41699</v>
          </cell>
          <cell r="G71" t="str">
            <v>001 Private Water Hedge Sales</v>
          </cell>
          <cell r="H71" t="str">
            <v>W-Transact (0211) - Soft</v>
          </cell>
          <cell r="J71">
            <v>2728427.88625</v>
          </cell>
        </row>
        <row r="72">
          <cell r="A72" t="str">
            <v>Financial Actual</v>
          </cell>
          <cell r="B72" t="str">
            <v>Revenues</v>
          </cell>
          <cell r="C72" t="str">
            <v>Surjek</v>
          </cell>
          <cell r="D72">
            <v>41730</v>
          </cell>
          <cell r="G72" t="str">
            <v>001 Private Water Hedge Sales</v>
          </cell>
          <cell r="H72" t="str">
            <v>W-Transact (0211) - Soft</v>
          </cell>
          <cell r="J72">
            <v>2259504.8675000002</v>
          </cell>
        </row>
        <row r="73">
          <cell r="A73" t="str">
            <v>Financial Actual</v>
          </cell>
          <cell r="B73" t="str">
            <v>Revenues</v>
          </cell>
          <cell r="C73" t="str">
            <v>Surjek</v>
          </cell>
          <cell r="D73">
            <v>41760</v>
          </cell>
          <cell r="G73" t="str">
            <v>001 Private Water Hedge Sales</v>
          </cell>
          <cell r="H73" t="str">
            <v>W-Transact (0211) - Soft</v>
          </cell>
          <cell r="J73">
            <v>2031569.2350000001</v>
          </cell>
        </row>
        <row r="74">
          <cell r="A74" t="str">
            <v>Financial Actual</v>
          </cell>
          <cell r="B74" t="str">
            <v>Revenues</v>
          </cell>
          <cell r="C74" t="str">
            <v>Surjek</v>
          </cell>
          <cell r="D74">
            <v>41791</v>
          </cell>
          <cell r="G74" t="str">
            <v>001 Private Water Hedge Sales</v>
          </cell>
          <cell r="H74" t="str">
            <v>W-Transact (0211) - Soft</v>
          </cell>
          <cell r="J74">
            <v>2245023.2324999999</v>
          </cell>
        </row>
        <row r="75">
          <cell r="A75" t="str">
            <v>Financial Actual</v>
          </cell>
          <cell r="B75" t="str">
            <v>Revenues</v>
          </cell>
          <cell r="C75" t="str">
            <v>Surjek</v>
          </cell>
          <cell r="D75">
            <v>41456</v>
          </cell>
          <cell r="G75" t="str">
            <v>001 Private Water Hedge Sales</v>
          </cell>
          <cell r="H75" t="str">
            <v>W-Transact (0212) - Hard</v>
          </cell>
          <cell r="J75">
            <v>4813347.4924999997</v>
          </cell>
        </row>
        <row r="76">
          <cell r="A76" t="str">
            <v>Financial Actual</v>
          </cell>
          <cell r="B76" t="str">
            <v>Revenues</v>
          </cell>
          <cell r="C76" t="str">
            <v>Surjek</v>
          </cell>
          <cell r="D76">
            <v>41487</v>
          </cell>
          <cell r="G76" t="str">
            <v>001 Private Water Hedge Sales</v>
          </cell>
          <cell r="H76" t="str">
            <v>W-Transact (0212) - Hard</v>
          </cell>
          <cell r="J76">
            <v>4056754.01</v>
          </cell>
        </row>
        <row r="77">
          <cell r="A77" t="str">
            <v>Financial Actual</v>
          </cell>
          <cell r="B77" t="str">
            <v>Revenues</v>
          </cell>
          <cell r="C77" t="str">
            <v>Surjek</v>
          </cell>
          <cell r="D77">
            <v>41518</v>
          </cell>
          <cell r="G77" t="str">
            <v>001 Private Water Hedge Sales</v>
          </cell>
          <cell r="H77" t="str">
            <v>W-Transact (0212) - Hard</v>
          </cell>
          <cell r="J77">
            <v>4482194.4775</v>
          </cell>
        </row>
        <row r="78">
          <cell r="A78" t="str">
            <v>Financial Actual</v>
          </cell>
          <cell r="B78" t="str">
            <v>Revenues</v>
          </cell>
          <cell r="C78" t="str">
            <v>Surjek</v>
          </cell>
          <cell r="D78">
            <v>41548</v>
          </cell>
          <cell r="G78" t="str">
            <v>001 Private Water Hedge Sales</v>
          </cell>
          <cell r="H78" t="str">
            <v>W-Transact (0212) - Hard</v>
          </cell>
          <cell r="J78">
            <v>4208787.0199999996</v>
          </cell>
        </row>
        <row r="79">
          <cell r="A79" t="str">
            <v>Financial Actual</v>
          </cell>
          <cell r="B79" t="str">
            <v>Revenues</v>
          </cell>
          <cell r="C79" t="str">
            <v>Surjek</v>
          </cell>
          <cell r="D79">
            <v>41579</v>
          </cell>
          <cell r="G79" t="str">
            <v>001 Private Water Hedge Sales</v>
          </cell>
          <cell r="H79" t="str">
            <v>W-Transact (0212) - Hard</v>
          </cell>
          <cell r="J79">
            <v>3842472.4449999998</v>
          </cell>
        </row>
        <row r="80">
          <cell r="A80" t="str">
            <v>Financial Actual</v>
          </cell>
          <cell r="B80" t="str">
            <v>Revenues</v>
          </cell>
          <cell r="C80" t="str">
            <v>Surjek</v>
          </cell>
          <cell r="D80">
            <v>41609</v>
          </cell>
          <cell r="G80" t="str">
            <v>001 Private Water Hedge Sales</v>
          </cell>
          <cell r="H80" t="str">
            <v>W-Transact (0212) - Hard</v>
          </cell>
          <cell r="J80">
            <v>4323044.34</v>
          </cell>
        </row>
        <row r="81">
          <cell r="A81" t="str">
            <v>Financial Actual</v>
          </cell>
          <cell r="B81" t="str">
            <v>Revenues</v>
          </cell>
          <cell r="C81" t="str">
            <v>Surjek</v>
          </cell>
          <cell r="D81">
            <v>41640</v>
          </cell>
          <cell r="G81" t="str">
            <v>001 Private Water Hedge Sales</v>
          </cell>
          <cell r="H81" t="str">
            <v>W-Transact (0212) - Hard</v>
          </cell>
          <cell r="J81">
            <v>6209460.4500000002</v>
          </cell>
        </row>
        <row r="82">
          <cell r="A82" t="str">
            <v>Financial Actual</v>
          </cell>
          <cell r="B82" t="str">
            <v>Revenues</v>
          </cell>
          <cell r="C82" t="str">
            <v>Surjek</v>
          </cell>
          <cell r="D82">
            <v>41671</v>
          </cell>
          <cell r="G82" t="str">
            <v>001 Private Water Hedge Sales</v>
          </cell>
          <cell r="H82" t="str">
            <v>W-Transact (0212) - Hard</v>
          </cell>
          <cell r="J82">
            <v>4633597.4249999998</v>
          </cell>
        </row>
        <row r="83">
          <cell r="A83" t="str">
            <v>Financial Actual</v>
          </cell>
          <cell r="B83" t="str">
            <v>Revenues</v>
          </cell>
          <cell r="C83" t="str">
            <v>Surjek</v>
          </cell>
          <cell r="D83">
            <v>41699</v>
          </cell>
          <cell r="G83" t="str">
            <v>001 Private Water Hedge Sales</v>
          </cell>
          <cell r="H83" t="str">
            <v>W-Transact (0212) - Hard</v>
          </cell>
          <cell r="J83">
            <v>5456855.7725</v>
          </cell>
        </row>
        <row r="84">
          <cell r="A84" t="str">
            <v>Financial Actual</v>
          </cell>
          <cell r="B84" t="str">
            <v>Revenues</v>
          </cell>
          <cell r="C84" t="str">
            <v>Surjek</v>
          </cell>
          <cell r="D84">
            <v>41730</v>
          </cell>
          <cell r="G84" t="str">
            <v>001 Private Water Hedge Sales</v>
          </cell>
          <cell r="H84" t="str">
            <v>W-Transact (0212) - Hard</v>
          </cell>
          <cell r="J84">
            <v>4519009.7350000003</v>
          </cell>
        </row>
        <row r="85">
          <cell r="A85" t="str">
            <v>Financial Actual</v>
          </cell>
          <cell r="B85" t="str">
            <v>Revenues</v>
          </cell>
          <cell r="C85" t="str">
            <v>Surjek</v>
          </cell>
          <cell r="D85">
            <v>41760</v>
          </cell>
          <cell r="G85" t="str">
            <v>001 Private Water Hedge Sales</v>
          </cell>
          <cell r="H85" t="str">
            <v>W-Transact (0212) - Hard</v>
          </cell>
          <cell r="J85">
            <v>4063138.47</v>
          </cell>
        </row>
        <row r="86">
          <cell r="A86" t="str">
            <v>Financial Actual</v>
          </cell>
          <cell r="B86" t="str">
            <v>Revenues</v>
          </cell>
          <cell r="C86" t="str">
            <v>Surjek</v>
          </cell>
          <cell r="D86">
            <v>41791</v>
          </cell>
          <cell r="G86" t="str">
            <v>001 Private Water Hedge Sales</v>
          </cell>
          <cell r="H86" t="str">
            <v>W-Transact (0212) - Hard</v>
          </cell>
          <cell r="J86">
            <v>4490046.4649999999</v>
          </cell>
        </row>
        <row r="87">
          <cell r="A87" t="str">
            <v>Financial Actual</v>
          </cell>
          <cell r="B87" t="str">
            <v>Revenues</v>
          </cell>
          <cell r="C87" t="str">
            <v>Surjek</v>
          </cell>
          <cell r="D87">
            <v>41456</v>
          </cell>
          <cell r="G87" t="str">
            <v>002 Public Sales</v>
          </cell>
          <cell r="H87" t="str">
            <v>W-Transact (0211) - Soft</v>
          </cell>
          <cell r="J87">
            <v>2117872.8966999999</v>
          </cell>
        </row>
        <row r="88">
          <cell r="A88" t="str">
            <v>Financial Actual</v>
          </cell>
          <cell r="B88" t="str">
            <v>Revenues</v>
          </cell>
          <cell r="C88" t="str">
            <v>Surjek</v>
          </cell>
          <cell r="D88">
            <v>41487</v>
          </cell>
          <cell r="G88" t="str">
            <v>002 Public Sales</v>
          </cell>
          <cell r="H88" t="str">
            <v>W-Transact (0211) - Soft</v>
          </cell>
          <cell r="J88">
            <v>1784971.7644</v>
          </cell>
        </row>
        <row r="89">
          <cell r="A89" t="str">
            <v>Financial Actual</v>
          </cell>
          <cell r="B89" t="str">
            <v>Revenues</v>
          </cell>
          <cell r="C89" t="str">
            <v>Surjek</v>
          </cell>
          <cell r="D89">
            <v>41518</v>
          </cell>
          <cell r="G89" t="str">
            <v>002 Public Sales</v>
          </cell>
          <cell r="H89" t="str">
            <v>W-Transact (0211) - Soft</v>
          </cell>
          <cell r="J89">
            <v>1972165.5701000001</v>
          </cell>
        </row>
        <row r="90">
          <cell r="A90" t="str">
            <v>Financial Actual</v>
          </cell>
          <cell r="B90" t="str">
            <v>Revenues</v>
          </cell>
          <cell r="C90" t="str">
            <v>Surjek</v>
          </cell>
          <cell r="D90">
            <v>41548</v>
          </cell>
          <cell r="G90" t="str">
            <v>002 Public Sales</v>
          </cell>
          <cell r="H90" t="str">
            <v>W-Transact (0211) - Soft</v>
          </cell>
          <cell r="J90">
            <v>1851866.2887999997</v>
          </cell>
        </row>
        <row r="91">
          <cell r="A91" t="str">
            <v>Financial Actual</v>
          </cell>
          <cell r="B91" t="str">
            <v>Revenues</v>
          </cell>
          <cell r="C91" t="str">
            <v>Surjek</v>
          </cell>
          <cell r="D91">
            <v>41579</v>
          </cell>
          <cell r="G91" t="str">
            <v>002 Public Sales</v>
          </cell>
          <cell r="H91" t="str">
            <v>W-Transact (0211) - Soft</v>
          </cell>
          <cell r="J91">
            <v>1690687.8758</v>
          </cell>
        </row>
        <row r="92">
          <cell r="A92" t="str">
            <v>Financial Actual</v>
          </cell>
          <cell r="B92" t="str">
            <v>Revenues</v>
          </cell>
          <cell r="C92" t="str">
            <v>Surjek</v>
          </cell>
          <cell r="D92">
            <v>41609</v>
          </cell>
          <cell r="G92" t="str">
            <v>002 Public Sales</v>
          </cell>
          <cell r="H92" t="str">
            <v>W-Transact (0211) - Soft</v>
          </cell>
          <cell r="J92">
            <v>1902139.5096</v>
          </cell>
        </row>
        <row r="93">
          <cell r="A93" t="str">
            <v>Financial Actual</v>
          </cell>
          <cell r="B93" t="str">
            <v>Revenues</v>
          </cell>
          <cell r="C93" t="str">
            <v>Surjek</v>
          </cell>
          <cell r="D93">
            <v>41640</v>
          </cell>
          <cell r="G93" t="str">
            <v>002 Public Sales</v>
          </cell>
          <cell r="H93" t="str">
            <v>W-Transact (0211) - Soft</v>
          </cell>
          <cell r="J93">
            <v>2732162.5980000002</v>
          </cell>
        </row>
        <row r="94">
          <cell r="A94" t="str">
            <v>Financial Actual</v>
          </cell>
          <cell r="B94" t="str">
            <v>Revenues</v>
          </cell>
          <cell r="C94" t="str">
            <v>Surjek</v>
          </cell>
          <cell r="D94">
            <v>41671</v>
          </cell>
          <cell r="G94" t="str">
            <v>002 Public Sales</v>
          </cell>
          <cell r="H94" t="str">
            <v>W-Transact (0211) - Soft</v>
          </cell>
          <cell r="J94">
            <v>2478782.8670000001</v>
          </cell>
        </row>
        <row r="95">
          <cell r="A95" t="str">
            <v>Financial Actual</v>
          </cell>
          <cell r="B95" t="str">
            <v>Revenues</v>
          </cell>
          <cell r="C95" t="str">
            <v>Surjek</v>
          </cell>
          <cell r="D95">
            <v>41699</v>
          </cell>
          <cell r="G95" t="str">
            <v>002 Public Sales</v>
          </cell>
          <cell r="H95" t="str">
            <v>W-Transact (0211) - Soft</v>
          </cell>
          <cell r="J95">
            <v>2401016.5399000002</v>
          </cell>
        </row>
        <row r="96">
          <cell r="A96" t="str">
            <v>Financial Actual</v>
          </cell>
          <cell r="B96" t="str">
            <v>Revenues</v>
          </cell>
          <cell r="C96" t="str">
            <v>Surjek</v>
          </cell>
          <cell r="D96">
            <v>41730</v>
          </cell>
          <cell r="G96" t="str">
            <v>002 Public Sales</v>
          </cell>
          <cell r="H96" t="str">
            <v>W-Transact (0211) - Soft</v>
          </cell>
          <cell r="J96">
            <v>1988364.2834000001</v>
          </cell>
        </row>
        <row r="97">
          <cell r="A97" t="str">
            <v>Financial Actual</v>
          </cell>
          <cell r="B97" t="str">
            <v>Revenues</v>
          </cell>
          <cell r="C97" t="str">
            <v>Surjek</v>
          </cell>
          <cell r="D97">
            <v>41760</v>
          </cell>
          <cell r="G97" t="str">
            <v>002 Public Sales</v>
          </cell>
          <cell r="H97" t="str">
            <v>W-Transact (0211) - Soft</v>
          </cell>
          <cell r="J97">
            <v>1787780.9268</v>
          </cell>
        </row>
        <row r="98">
          <cell r="A98" t="str">
            <v>Financial Actual</v>
          </cell>
          <cell r="B98" t="str">
            <v>Revenues</v>
          </cell>
          <cell r="C98" t="str">
            <v>Surjek</v>
          </cell>
          <cell r="D98">
            <v>41791</v>
          </cell>
          <cell r="G98" t="str">
            <v>002 Public Sales</v>
          </cell>
          <cell r="H98" t="str">
            <v>W-Transact (0211) - Soft</v>
          </cell>
          <cell r="J98">
            <v>1975620.4446</v>
          </cell>
        </row>
        <row r="99">
          <cell r="A99" t="str">
            <v>Financial Actual</v>
          </cell>
          <cell r="B99" t="str">
            <v>Revenues</v>
          </cell>
          <cell r="C99" t="str">
            <v>Surjek</v>
          </cell>
          <cell r="D99">
            <v>41456</v>
          </cell>
          <cell r="G99" t="str">
            <v>002 Public Sales</v>
          </cell>
          <cell r="H99" t="str">
            <v>W-Transact (0212) - Hard</v>
          </cell>
          <cell r="J99">
            <v>3850677.9939999999</v>
          </cell>
        </row>
        <row r="100">
          <cell r="A100" t="str">
            <v>Financial Actual</v>
          </cell>
          <cell r="B100" t="str">
            <v>Revenues</v>
          </cell>
          <cell r="C100" t="str">
            <v>Surjek</v>
          </cell>
          <cell r="D100">
            <v>41487</v>
          </cell>
          <cell r="G100" t="str">
            <v>002 Public Sales</v>
          </cell>
          <cell r="H100" t="str">
            <v>W-Transact (0212) - Hard</v>
          </cell>
          <cell r="J100">
            <v>3245403.2080000001</v>
          </cell>
        </row>
        <row r="101">
          <cell r="A101" t="str">
            <v>Financial Actual</v>
          </cell>
          <cell r="B101" t="str">
            <v>Revenues</v>
          </cell>
          <cell r="C101" t="str">
            <v>Surjek</v>
          </cell>
          <cell r="D101">
            <v>41518</v>
          </cell>
          <cell r="G101" t="str">
            <v>002 Public Sales</v>
          </cell>
          <cell r="H101" t="str">
            <v>W-Transact (0212) - Hard</v>
          </cell>
          <cell r="J101">
            <v>3585755.5820000004</v>
          </cell>
        </row>
        <row r="102">
          <cell r="A102" t="str">
            <v>Financial Actual</v>
          </cell>
          <cell r="B102" t="str">
            <v>Revenues</v>
          </cell>
          <cell r="C102" t="str">
            <v>Surjek</v>
          </cell>
          <cell r="D102">
            <v>41548</v>
          </cell>
          <cell r="G102" t="str">
            <v>002 Public Sales</v>
          </cell>
          <cell r="H102" t="str">
            <v>W-Transact (0212) - Hard</v>
          </cell>
          <cell r="J102">
            <v>3367029.6159999999</v>
          </cell>
        </row>
        <row r="103">
          <cell r="A103" t="str">
            <v>Financial Actual</v>
          </cell>
          <cell r="B103" t="str">
            <v>Revenues</v>
          </cell>
          <cell r="C103" t="str">
            <v>Surjek</v>
          </cell>
          <cell r="D103">
            <v>41579</v>
          </cell>
          <cell r="G103" t="str">
            <v>002 Public Sales</v>
          </cell>
          <cell r="H103" t="str">
            <v>W-Transact (0212) - Hard</v>
          </cell>
          <cell r="J103">
            <v>3073977.9560000002</v>
          </cell>
        </row>
        <row r="104">
          <cell r="A104" t="str">
            <v>Financial Actual</v>
          </cell>
          <cell r="B104" t="str">
            <v>Revenues</v>
          </cell>
          <cell r="C104" t="str">
            <v>Surjek</v>
          </cell>
          <cell r="D104">
            <v>41609</v>
          </cell>
          <cell r="G104" t="str">
            <v>002 Public Sales</v>
          </cell>
          <cell r="H104" t="str">
            <v>W-Transact (0212) - Hard</v>
          </cell>
          <cell r="J104">
            <v>3458435.4720000001</v>
          </cell>
        </row>
        <row r="105">
          <cell r="A105" t="str">
            <v>Financial Actual</v>
          </cell>
          <cell r="B105" t="str">
            <v>Revenues</v>
          </cell>
          <cell r="C105" t="str">
            <v>Surjek</v>
          </cell>
          <cell r="D105">
            <v>41640</v>
          </cell>
          <cell r="G105" t="str">
            <v>002 Public Sales</v>
          </cell>
          <cell r="H105" t="str">
            <v>W-Transact (0212) - Hard</v>
          </cell>
          <cell r="J105">
            <v>4967568.3600000003</v>
          </cell>
        </row>
        <row r="106">
          <cell r="A106" t="str">
            <v>Financial Actual</v>
          </cell>
          <cell r="B106" t="str">
            <v>Revenues</v>
          </cell>
          <cell r="C106" t="str">
            <v>Surjek</v>
          </cell>
          <cell r="D106">
            <v>41671</v>
          </cell>
          <cell r="G106" t="str">
            <v>002 Public Sales</v>
          </cell>
          <cell r="H106" t="str">
            <v>W-Transact (0212) - Hard</v>
          </cell>
          <cell r="J106">
            <v>4506877.9400000004</v>
          </cell>
        </row>
        <row r="107">
          <cell r="A107" t="str">
            <v>Financial Actual</v>
          </cell>
          <cell r="B107" t="str">
            <v>Revenues</v>
          </cell>
          <cell r="C107" t="str">
            <v>Surjek</v>
          </cell>
          <cell r="D107">
            <v>41699</v>
          </cell>
          <cell r="G107" t="str">
            <v>002 Public Sales</v>
          </cell>
          <cell r="H107" t="str">
            <v>W-Transact (0212) - Hard</v>
          </cell>
          <cell r="J107">
            <v>4365484.6179999998</v>
          </cell>
        </row>
        <row r="108">
          <cell r="A108" t="str">
            <v>Financial Actual</v>
          </cell>
          <cell r="B108" t="str">
            <v>Revenues</v>
          </cell>
          <cell r="C108" t="str">
            <v>Surjek</v>
          </cell>
          <cell r="D108">
            <v>41730</v>
          </cell>
          <cell r="G108" t="str">
            <v>002 Public Sales</v>
          </cell>
          <cell r="H108" t="str">
            <v>W-Transact (0212) - Hard</v>
          </cell>
          <cell r="J108">
            <v>4615207.7879999997</v>
          </cell>
        </row>
        <row r="109">
          <cell r="A109" t="str">
            <v>Financial Actual</v>
          </cell>
          <cell r="B109" t="str">
            <v>Revenues</v>
          </cell>
          <cell r="C109" t="str">
            <v>Surjek</v>
          </cell>
          <cell r="D109">
            <v>41760</v>
          </cell>
          <cell r="G109" t="str">
            <v>002 Public Sales</v>
          </cell>
          <cell r="H109" t="str">
            <v>W-Transact (0212) - Hard</v>
          </cell>
          <cell r="J109">
            <v>3250510.7760000005</v>
          </cell>
        </row>
        <row r="110">
          <cell r="A110" t="str">
            <v>Financial Actual</v>
          </cell>
          <cell r="B110" t="str">
            <v>Revenues</v>
          </cell>
          <cell r="C110" t="str">
            <v>Surjek</v>
          </cell>
          <cell r="D110">
            <v>41791</v>
          </cell>
          <cell r="G110" t="str">
            <v>002 Public Sales</v>
          </cell>
          <cell r="H110" t="str">
            <v>W-Transact (0212) - Hard</v>
          </cell>
          <cell r="J110">
            <v>3592037.1720000003</v>
          </cell>
        </row>
        <row r="111">
          <cell r="A111" t="str">
            <v>Financial Actual</v>
          </cell>
          <cell r="B111" t="str">
            <v>Revenues</v>
          </cell>
          <cell r="C111" t="str">
            <v>Surjek</v>
          </cell>
          <cell r="D111">
            <v>41456</v>
          </cell>
          <cell r="G111" t="str">
            <v>003 Residential Sales</v>
          </cell>
          <cell r="H111" t="str">
            <v>W-Transact (0211) - Soft</v>
          </cell>
          <cell r="J111">
            <v>4139478.8435499985</v>
          </cell>
        </row>
        <row r="112">
          <cell r="A112" t="str">
            <v>Financial Actual</v>
          </cell>
          <cell r="B112" t="str">
            <v>Revenues</v>
          </cell>
          <cell r="C112" t="str">
            <v>Surjek</v>
          </cell>
          <cell r="D112">
            <v>41487</v>
          </cell>
          <cell r="G112" t="str">
            <v>003 Residential Sales</v>
          </cell>
          <cell r="H112" t="str">
            <v>W-Transact (0211) - Soft</v>
          </cell>
          <cell r="J112">
            <v>3488808.4485999988</v>
          </cell>
        </row>
        <row r="113">
          <cell r="A113" t="str">
            <v>Financial Actual</v>
          </cell>
          <cell r="B113" t="str">
            <v>Revenues</v>
          </cell>
          <cell r="C113" t="str">
            <v>Surjek</v>
          </cell>
          <cell r="D113">
            <v>41518</v>
          </cell>
          <cell r="G113" t="str">
            <v>003 Residential Sales</v>
          </cell>
          <cell r="H113" t="str">
            <v>W-Transact (0211) - Soft</v>
          </cell>
          <cell r="J113">
            <v>3854687.2506499989</v>
          </cell>
        </row>
        <row r="114">
          <cell r="A114" t="str">
            <v>Financial Actual</v>
          </cell>
          <cell r="B114" t="str">
            <v>Revenues</v>
          </cell>
          <cell r="C114" t="str">
            <v>Surjek</v>
          </cell>
          <cell r="D114">
            <v>41548</v>
          </cell>
          <cell r="G114" t="str">
            <v>003 Residential Sales</v>
          </cell>
          <cell r="H114" t="str">
            <v>W-Transact (0211) - Soft</v>
          </cell>
          <cell r="J114">
            <v>3619556.8371999986</v>
          </cell>
        </row>
        <row r="115">
          <cell r="A115" t="str">
            <v>Financial Actual</v>
          </cell>
          <cell r="B115" t="str">
            <v>Revenues</v>
          </cell>
          <cell r="C115" t="str">
            <v>Surjek</v>
          </cell>
          <cell r="D115">
            <v>41579</v>
          </cell>
          <cell r="G115" t="str">
            <v>003 Residential Sales</v>
          </cell>
          <cell r="H115" t="str">
            <v>W-Transact (0211) - Soft</v>
          </cell>
          <cell r="J115">
            <v>3304526.302699999</v>
          </cell>
        </row>
        <row r="116">
          <cell r="A116" t="str">
            <v>Financial Actual</v>
          </cell>
          <cell r="B116" t="str">
            <v>Revenues</v>
          </cell>
          <cell r="C116" t="str">
            <v>Surjek</v>
          </cell>
          <cell r="D116">
            <v>41609</v>
          </cell>
          <cell r="G116" t="str">
            <v>003 Residential Sales</v>
          </cell>
          <cell r="H116" t="str">
            <v>W-Transact (0211) - Soft</v>
          </cell>
          <cell r="J116">
            <v>3717818.1323999991</v>
          </cell>
        </row>
        <row r="117">
          <cell r="A117" t="str">
            <v>Financial Actual</v>
          </cell>
          <cell r="B117" t="str">
            <v>Revenues</v>
          </cell>
          <cell r="C117" t="str">
            <v>Surjek</v>
          </cell>
          <cell r="D117">
            <v>41640</v>
          </cell>
          <cell r="G117" t="str">
            <v>003 Residential Sales</v>
          </cell>
          <cell r="H117" t="str">
            <v>W-Transact (0211) - Soft</v>
          </cell>
          <cell r="J117">
            <v>5340135.9869999988</v>
          </cell>
        </row>
        <row r="118">
          <cell r="A118" t="str">
            <v>Financial Actual</v>
          </cell>
          <cell r="B118" t="str">
            <v>Revenues</v>
          </cell>
          <cell r="C118" t="str">
            <v>Surjek</v>
          </cell>
          <cell r="D118">
            <v>41671</v>
          </cell>
          <cell r="G118" t="str">
            <v>003 Residential Sales</v>
          </cell>
          <cell r="H118" t="str">
            <v>W-Transact (0211) - Soft</v>
          </cell>
          <cell r="J118">
            <v>4844893.7854999984</v>
          </cell>
        </row>
        <row r="119">
          <cell r="A119" t="str">
            <v>Financial Actual</v>
          </cell>
          <cell r="B119" t="str">
            <v>Revenues</v>
          </cell>
          <cell r="C119" t="str">
            <v>Surjek</v>
          </cell>
          <cell r="D119">
            <v>41699</v>
          </cell>
          <cell r="G119" t="str">
            <v>003 Residential Sales</v>
          </cell>
          <cell r="H119" t="str">
            <v>W-Transact (0211) - Soft</v>
          </cell>
          <cell r="J119">
            <v>4692895.9643499991</v>
          </cell>
        </row>
        <row r="120">
          <cell r="A120" t="str">
            <v>Financial Actual</v>
          </cell>
          <cell r="B120" t="str">
            <v>Revenues</v>
          </cell>
          <cell r="C120" t="str">
            <v>Surjek</v>
          </cell>
          <cell r="D120">
            <v>41730</v>
          </cell>
          <cell r="G120" t="str">
            <v>003 Residential Sales</v>
          </cell>
          <cell r="H120" t="str">
            <v>W-Transact (0211) - Soft</v>
          </cell>
          <cell r="J120">
            <v>4886348.3721000003</v>
          </cell>
        </row>
        <row r="121">
          <cell r="A121" t="str">
            <v>Financial Actual</v>
          </cell>
          <cell r="B121" t="str">
            <v>Revenues</v>
          </cell>
          <cell r="C121" t="str">
            <v>Surjek</v>
          </cell>
          <cell r="D121">
            <v>41760</v>
          </cell>
          <cell r="G121" t="str">
            <v>003 Residential Sales</v>
          </cell>
          <cell r="H121" t="str">
            <v>W-Transact (0211) - Soft</v>
          </cell>
          <cell r="J121">
            <v>3494299.084199999</v>
          </cell>
        </row>
        <row r="122">
          <cell r="A122" t="str">
            <v>Financial Actual</v>
          </cell>
          <cell r="B122" t="str">
            <v>Revenues</v>
          </cell>
          <cell r="C122" t="str">
            <v>Surjek</v>
          </cell>
          <cell r="D122">
            <v>41791</v>
          </cell>
          <cell r="G122" t="str">
            <v>003 Residential Sales</v>
          </cell>
          <cell r="H122" t="str">
            <v>W-Transact (0211) - Soft</v>
          </cell>
          <cell r="J122">
            <v>3861439.9598999987</v>
          </cell>
        </row>
        <row r="123">
          <cell r="A123" t="str">
            <v>Financial Actual</v>
          </cell>
          <cell r="B123" t="str">
            <v>Revenues</v>
          </cell>
          <cell r="C123" t="str">
            <v>Jutik</v>
          </cell>
          <cell r="D123">
            <v>41456</v>
          </cell>
          <cell r="G123" t="str">
            <v>001 Private Water Hedge Sales</v>
          </cell>
          <cell r="H123" t="str">
            <v>W-Transact (0211) - Soft</v>
          </cell>
          <cell r="J123">
            <v>1766228.7212499999</v>
          </cell>
        </row>
        <row r="124">
          <cell r="A124" t="str">
            <v>Financial Actual</v>
          </cell>
          <cell r="B124" t="str">
            <v>Revenues</v>
          </cell>
          <cell r="C124" t="str">
            <v>Jutik</v>
          </cell>
          <cell r="D124">
            <v>41487</v>
          </cell>
          <cell r="G124" t="str">
            <v>001 Private Water Hedge Sales</v>
          </cell>
          <cell r="H124" t="str">
            <v>W-Transact (0211) - Soft</v>
          </cell>
          <cell r="J124">
            <v>1951422.76125</v>
          </cell>
        </row>
        <row r="125">
          <cell r="A125" t="str">
            <v>Financial Actual</v>
          </cell>
          <cell r="B125" t="str">
            <v>Revenues</v>
          </cell>
          <cell r="C125" t="str">
            <v>Jutik</v>
          </cell>
          <cell r="D125">
            <v>41518</v>
          </cell>
          <cell r="G125" t="str">
            <v>001 Private Water Hedge Sales</v>
          </cell>
          <cell r="H125" t="str">
            <v>W-Transact (0211) - Soft</v>
          </cell>
          <cell r="J125">
            <v>1699371.23875</v>
          </cell>
        </row>
        <row r="126">
          <cell r="A126" t="str">
            <v>Financial Actual</v>
          </cell>
          <cell r="B126" t="str">
            <v>Revenues</v>
          </cell>
          <cell r="C126" t="str">
            <v>Jutik</v>
          </cell>
          <cell r="D126">
            <v>41548</v>
          </cell>
          <cell r="G126" t="str">
            <v>001 Private Water Hedge Sales</v>
          </cell>
          <cell r="H126" t="str">
            <v>W-Transact (0211) - Soft</v>
          </cell>
          <cell r="J126">
            <v>1502189.2037500001</v>
          </cell>
        </row>
        <row r="127">
          <cell r="A127" t="str">
            <v>Financial Actual</v>
          </cell>
          <cell r="B127" t="str">
            <v>Revenues</v>
          </cell>
          <cell r="C127" t="str">
            <v>Jutik</v>
          </cell>
          <cell r="D127">
            <v>41579</v>
          </cell>
          <cell r="G127" t="str">
            <v>001 Private Water Hedge Sales</v>
          </cell>
          <cell r="H127" t="str">
            <v>W-Transact (0211) - Soft</v>
          </cell>
          <cell r="J127">
            <v>1650239.5062500001</v>
          </cell>
        </row>
        <row r="128">
          <cell r="A128" t="str">
            <v>Financial Actual</v>
          </cell>
          <cell r="B128" t="str">
            <v>Revenues</v>
          </cell>
          <cell r="C128" t="str">
            <v>Jutik</v>
          </cell>
          <cell r="D128">
            <v>41609</v>
          </cell>
          <cell r="G128" t="str">
            <v>001 Private Water Hedge Sales</v>
          </cell>
          <cell r="H128" t="str">
            <v>W-Transact (0211) - Soft</v>
          </cell>
          <cell r="J128">
            <v>1406546.085</v>
          </cell>
        </row>
        <row r="129">
          <cell r="A129" t="str">
            <v>Financial Actual</v>
          </cell>
          <cell r="B129" t="str">
            <v>Revenues</v>
          </cell>
          <cell r="C129" t="str">
            <v>Jutik</v>
          </cell>
          <cell r="D129">
            <v>41640</v>
          </cell>
          <cell r="G129" t="str">
            <v>001 Private Water Hedge Sales</v>
          </cell>
          <cell r="H129" t="str">
            <v>W-Transact (0211) - Soft</v>
          </cell>
          <cell r="J129">
            <v>2151540.1949999998</v>
          </cell>
        </row>
        <row r="130">
          <cell r="A130" t="str">
            <v>Financial Actual</v>
          </cell>
          <cell r="B130" t="str">
            <v>Revenues</v>
          </cell>
          <cell r="C130" t="str">
            <v>Jutik</v>
          </cell>
          <cell r="D130">
            <v>41671</v>
          </cell>
          <cell r="G130" t="str">
            <v>001 Private Water Hedge Sales</v>
          </cell>
          <cell r="H130" t="str">
            <v>W-Transact (0211) - Soft</v>
          </cell>
          <cell r="J130">
            <v>2191228.2262499998</v>
          </cell>
        </row>
        <row r="131">
          <cell r="A131" t="str">
            <v>Financial Actual</v>
          </cell>
          <cell r="B131" t="str">
            <v>Revenues</v>
          </cell>
          <cell r="C131" t="str">
            <v>Jutik</v>
          </cell>
          <cell r="D131">
            <v>41699</v>
          </cell>
          <cell r="G131" t="str">
            <v>001 Private Water Hedge Sales</v>
          </cell>
          <cell r="H131" t="str">
            <v>W-Transact (0211) - Soft</v>
          </cell>
          <cell r="J131">
            <v>1965526.61625</v>
          </cell>
        </row>
        <row r="132">
          <cell r="A132" t="str">
            <v>Financial Actual</v>
          </cell>
          <cell r="B132" t="str">
            <v>Revenues</v>
          </cell>
          <cell r="C132" t="str">
            <v>Jutik</v>
          </cell>
          <cell r="D132">
            <v>41730</v>
          </cell>
          <cell r="G132" t="str">
            <v>001 Private Water Hedge Sales</v>
          </cell>
          <cell r="H132" t="str">
            <v>W-Transact (0211) - Soft</v>
          </cell>
          <cell r="J132">
            <v>2084911.36</v>
          </cell>
        </row>
        <row r="133">
          <cell r="A133" t="str">
            <v>Financial Actual</v>
          </cell>
          <cell r="B133" t="str">
            <v>Revenues</v>
          </cell>
          <cell r="C133" t="str">
            <v>Jutik</v>
          </cell>
          <cell r="D133">
            <v>41760</v>
          </cell>
          <cell r="G133" t="str">
            <v>001 Private Water Hedge Sales</v>
          </cell>
          <cell r="H133" t="str">
            <v>W-Transact (0211) - Soft</v>
          </cell>
          <cell r="J133">
            <v>2053699.35375</v>
          </cell>
        </row>
        <row r="134">
          <cell r="A134" t="str">
            <v>Financial Actual</v>
          </cell>
          <cell r="B134" t="str">
            <v>Revenues</v>
          </cell>
          <cell r="C134" t="str">
            <v>Jutik</v>
          </cell>
          <cell r="D134">
            <v>41791</v>
          </cell>
          <cell r="G134" t="str">
            <v>001 Private Water Hedge Sales</v>
          </cell>
          <cell r="H134" t="str">
            <v>W-Transact (0211) - Soft</v>
          </cell>
          <cell r="J134">
            <v>2197266.9237500001</v>
          </cell>
        </row>
        <row r="135">
          <cell r="A135" t="str">
            <v>Financial Actual</v>
          </cell>
          <cell r="B135" t="str">
            <v>Revenues</v>
          </cell>
          <cell r="C135" t="str">
            <v>Jutik</v>
          </cell>
          <cell r="D135">
            <v>41456</v>
          </cell>
          <cell r="G135" t="str">
            <v>001 Private Water Hedge Sales</v>
          </cell>
          <cell r="H135" t="str">
            <v>W-Transact (0212) - Hard</v>
          </cell>
          <cell r="J135">
            <v>3532457.4424999999</v>
          </cell>
        </row>
        <row r="136">
          <cell r="A136" t="str">
            <v>Financial Actual</v>
          </cell>
          <cell r="B136" t="str">
            <v>Revenues</v>
          </cell>
          <cell r="C136" t="str">
            <v>Jutik</v>
          </cell>
          <cell r="D136">
            <v>41487</v>
          </cell>
          <cell r="G136" t="str">
            <v>001 Private Water Hedge Sales</v>
          </cell>
          <cell r="H136" t="str">
            <v>W-Transact (0212) - Hard</v>
          </cell>
          <cell r="J136">
            <v>3902845.5225</v>
          </cell>
        </row>
        <row r="137">
          <cell r="A137" t="str">
            <v>Financial Actual</v>
          </cell>
          <cell r="B137" t="str">
            <v>Revenues</v>
          </cell>
          <cell r="C137" t="str">
            <v>Jutik</v>
          </cell>
          <cell r="D137">
            <v>41518</v>
          </cell>
          <cell r="G137" t="str">
            <v>001 Private Water Hedge Sales</v>
          </cell>
          <cell r="H137" t="str">
            <v>W-Transact (0212) - Hard</v>
          </cell>
          <cell r="J137">
            <v>3398742.4775</v>
          </cell>
        </row>
        <row r="138">
          <cell r="A138" t="str">
            <v>Financial Actual</v>
          </cell>
          <cell r="B138" t="str">
            <v>Revenues</v>
          </cell>
          <cell r="C138" t="str">
            <v>Jutik</v>
          </cell>
          <cell r="D138">
            <v>41548</v>
          </cell>
          <cell r="G138" t="str">
            <v>001 Private Water Hedge Sales</v>
          </cell>
          <cell r="H138" t="str">
            <v>W-Transact (0212) - Hard</v>
          </cell>
          <cell r="J138">
            <v>3004378.4075000002</v>
          </cell>
        </row>
        <row r="139">
          <cell r="A139" t="str">
            <v>Financial Actual</v>
          </cell>
          <cell r="B139" t="str">
            <v>Revenues</v>
          </cell>
          <cell r="C139" t="str">
            <v>Jutik</v>
          </cell>
          <cell r="D139">
            <v>41579</v>
          </cell>
          <cell r="G139" t="str">
            <v>001 Private Water Hedge Sales</v>
          </cell>
          <cell r="H139" t="str">
            <v>W-Transact (0212) - Hard</v>
          </cell>
          <cell r="J139">
            <v>3300479.0125000002</v>
          </cell>
        </row>
        <row r="140">
          <cell r="A140" t="str">
            <v>Financial Actual</v>
          </cell>
          <cell r="B140" t="str">
            <v>Revenues</v>
          </cell>
          <cell r="C140" t="str">
            <v>Jutik</v>
          </cell>
          <cell r="D140">
            <v>41609</v>
          </cell>
          <cell r="G140" t="str">
            <v>001 Private Water Hedge Sales</v>
          </cell>
          <cell r="H140" t="str">
            <v>W-Transact (0212) - Hard</v>
          </cell>
          <cell r="J140">
            <v>2813092.17</v>
          </cell>
        </row>
        <row r="141">
          <cell r="A141" t="str">
            <v>Financial Actual</v>
          </cell>
          <cell r="B141" t="str">
            <v>Revenues</v>
          </cell>
          <cell r="C141" t="str">
            <v>Jutik</v>
          </cell>
          <cell r="D141">
            <v>41640</v>
          </cell>
          <cell r="G141" t="str">
            <v>001 Private Water Hedge Sales</v>
          </cell>
          <cell r="H141" t="str">
            <v>W-Transact (0212) - Hard</v>
          </cell>
          <cell r="J141">
            <v>4303080.3899999997</v>
          </cell>
        </row>
        <row r="142">
          <cell r="A142" t="str">
            <v>Financial Actual</v>
          </cell>
          <cell r="B142" t="str">
            <v>Revenues</v>
          </cell>
          <cell r="C142" t="str">
            <v>Jutik</v>
          </cell>
          <cell r="D142">
            <v>41671</v>
          </cell>
          <cell r="G142" t="str">
            <v>001 Private Water Hedge Sales</v>
          </cell>
          <cell r="H142" t="str">
            <v>W-Transact (0212) - Hard</v>
          </cell>
          <cell r="J142">
            <v>4382456.4524999997</v>
          </cell>
        </row>
        <row r="143">
          <cell r="A143" t="str">
            <v>Financial Actual</v>
          </cell>
          <cell r="B143" t="str">
            <v>Revenues</v>
          </cell>
          <cell r="C143" t="str">
            <v>Jutik</v>
          </cell>
          <cell r="D143">
            <v>41699</v>
          </cell>
          <cell r="G143" t="str">
            <v>001 Private Water Hedge Sales</v>
          </cell>
          <cell r="H143" t="str">
            <v>W-Transact (0212) - Hard</v>
          </cell>
          <cell r="J143">
            <v>3931053.2324999999</v>
          </cell>
        </row>
        <row r="144">
          <cell r="A144" t="str">
            <v>Financial Actual</v>
          </cell>
          <cell r="B144" t="str">
            <v>Revenues</v>
          </cell>
          <cell r="C144" t="str">
            <v>Jutik</v>
          </cell>
          <cell r="D144">
            <v>41730</v>
          </cell>
          <cell r="G144" t="str">
            <v>001 Private Water Hedge Sales</v>
          </cell>
          <cell r="H144" t="str">
            <v>W-Transact (0212) - Hard</v>
          </cell>
          <cell r="J144">
            <v>4169822.72</v>
          </cell>
        </row>
        <row r="145">
          <cell r="A145" t="str">
            <v>Financial Actual</v>
          </cell>
          <cell r="B145" t="str">
            <v>Revenues</v>
          </cell>
          <cell r="C145" t="str">
            <v>Jutik</v>
          </cell>
          <cell r="D145">
            <v>41760</v>
          </cell>
          <cell r="G145" t="str">
            <v>001 Private Water Hedge Sales</v>
          </cell>
          <cell r="H145" t="str">
            <v>W-Transact (0212) - Hard</v>
          </cell>
          <cell r="J145">
            <v>4107398.7075</v>
          </cell>
        </row>
        <row r="146">
          <cell r="A146" t="str">
            <v>Financial Actual</v>
          </cell>
          <cell r="B146" t="str">
            <v>Revenues</v>
          </cell>
          <cell r="C146" t="str">
            <v>Jutik</v>
          </cell>
          <cell r="D146">
            <v>41791</v>
          </cell>
          <cell r="G146" t="str">
            <v>001 Private Water Hedge Sales</v>
          </cell>
          <cell r="H146" t="str">
            <v>W-Transact (0212) - Hard</v>
          </cell>
          <cell r="J146">
            <v>4394533.8475000001</v>
          </cell>
        </row>
        <row r="147">
          <cell r="A147" t="str">
            <v>Financial Actual</v>
          </cell>
          <cell r="B147" t="str">
            <v>Revenues</v>
          </cell>
          <cell r="C147" t="str">
            <v>Jutik</v>
          </cell>
          <cell r="D147">
            <v>41456</v>
          </cell>
          <cell r="G147" t="str">
            <v>002 Public Sales</v>
          </cell>
          <cell r="H147" t="str">
            <v>W-Transact (0211) - Soft</v>
          </cell>
          <cell r="J147">
            <v>1554281.2747</v>
          </cell>
        </row>
        <row r="148">
          <cell r="A148" t="str">
            <v>Financial Actual</v>
          </cell>
          <cell r="B148" t="str">
            <v>Revenues</v>
          </cell>
          <cell r="C148" t="str">
            <v>Jutik</v>
          </cell>
          <cell r="D148">
            <v>41487</v>
          </cell>
          <cell r="G148" t="str">
            <v>002 Public Sales</v>
          </cell>
          <cell r="H148" t="str">
            <v>W-Transact (0211) - Soft</v>
          </cell>
          <cell r="J148">
            <v>1717252.0299</v>
          </cell>
        </row>
        <row r="149">
          <cell r="A149" t="str">
            <v>Financial Actual</v>
          </cell>
          <cell r="B149" t="str">
            <v>Revenues</v>
          </cell>
          <cell r="C149" t="str">
            <v>Jutik</v>
          </cell>
          <cell r="D149">
            <v>41518</v>
          </cell>
          <cell r="G149" t="str">
            <v>002 Public Sales</v>
          </cell>
          <cell r="H149" t="str">
            <v>W-Transact (0211) - Soft</v>
          </cell>
          <cell r="J149">
            <v>1495446.6901</v>
          </cell>
        </row>
        <row r="150">
          <cell r="A150" t="str">
            <v>Financial Actual</v>
          </cell>
          <cell r="B150" t="str">
            <v>Revenues</v>
          </cell>
          <cell r="C150" t="str">
            <v>Jutik</v>
          </cell>
          <cell r="D150">
            <v>41548</v>
          </cell>
          <cell r="G150" t="str">
            <v>002 Public Sales</v>
          </cell>
          <cell r="H150" t="str">
            <v>W-Transact (0211) - Soft</v>
          </cell>
          <cell r="J150">
            <v>1321926.4993</v>
          </cell>
        </row>
        <row r="151">
          <cell r="A151" t="str">
            <v>Financial Actual</v>
          </cell>
          <cell r="B151" t="str">
            <v>Revenues</v>
          </cell>
          <cell r="C151" t="str">
            <v>Jutik</v>
          </cell>
          <cell r="D151">
            <v>41579</v>
          </cell>
          <cell r="G151" t="str">
            <v>002 Public Sales</v>
          </cell>
          <cell r="H151" t="str">
            <v>W-Transact (0211) - Soft</v>
          </cell>
          <cell r="J151">
            <v>1452210.7655</v>
          </cell>
        </row>
        <row r="152">
          <cell r="A152" t="str">
            <v>Financial Actual</v>
          </cell>
          <cell r="B152" t="str">
            <v>Revenues</v>
          </cell>
          <cell r="C152" t="str">
            <v>Jutik</v>
          </cell>
          <cell r="D152">
            <v>41609</v>
          </cell>
          <cell r="G152" t="str">
            <v>002 Public Sales</v>
          </cell>
          <cell r="H152" t="str">
            <v>W-Transact (0211) - Soft</v>
          </cell>
          <cell r="J152">
            <v>1237760.5548</v>
          </cell>
        </row>
        <row r="153">
          <cell r="A153" t="str">
            <v>Financial Actual</v>
          </cell>
          <cell r="B153" t="str">
            <v>Revenues</v>
          </cell>
          <cell r="C153" t="str">
            <v>Jutik</v>
          </cell>
          <cell r="D153">
            <v>41640</v>
          </cell>
          <cell r="G153" t="str">
            <v>002 Public Sales</v>
          </cell>
          <cell r="H153" t="str">
            <v>W-Transact (0211) - Soft</v>
          </cell>
          <cell r="J153">
            <v>1893355.3716</v>
          </cell>
        </row>
        <row r="154">
          <cell r="A154" t="str">
            <v>Financial Actual</v>
          </cell>
          <cell r="B154" t="str">
            <v>Revenues</v>
          </cell>
          <cell r="C154" t="str">
            <v>Jutik</v>
          </cell>
          <cell r="D154">
            <v>41671</v>
          </cell>
          <cell r="G154" t="str">
            <v>002 Public Sales</v>
          </cell>
          <cell r="H154" t="str">
            <v>W-Transact (0211) - Soft</v>
          </cell>
          <cell r="J154">
            <v>1928280.8390999998</v>
          </cell>
        </row>
        <row r="155">
          <cell r="A155" t="str">
            <v>Financial Actual</v>
          </cell>
          <cell r="B155" t="str">
            <v>Revenues</v>
          </cell>
          <cell r="C155" t="str">
            <v>Jutik</v>
          </cell>
          <cell r="D155">
            <v>41699</v>
          </cell>
          <cell r="G155" t="str">
            <v>002 Public Sales</v>
          </cell>
          <cell r="H155" t="str">
            <v>W-Transact (0211) - Soft</v>
          </cell>
          <cell r="J155">
            <v>1729663.4223</v>
          </cell>
        </row>
        <row r="156">
          <cell r="A156" t="str">
            <v>Financial Actual</v>
          </cell>
          <cell r="B156" t="str">
            <v>Revenues</v>
          </cell>
          <cell r="C156" t="str">
            <v>Jutik</v>
          </cell>
          <cell r="D156">
            <v>41730</v>
          </cell>
          <cell r="G156" t="str">
            <v>002 Public Sales</v>
          </cell>
          <cell r="H156" t="str">
            <v>W-Transact (0211) - Soft</v>
          </cell>
          <cell r="J156">
            <v>1834721.9968000001</v>
          </cell>
        </row>
        <row r="157">
          <cell r="A157" t="str">
            <v>Financial Actual</v>
          </cell>
          <cell r="B157" t="str">
            <v>Revenues</v>
          </cell>
          <cell r="C157" t="str">
            <v>Jutik</v>
          </cell>
          <cell r="D157">
            <v>41760</v>
          </cell>
          <cell r="G157" t="str">
            <v>002 Public Sales</v>
          </cell>
          <cell r="H157" t="str">
            <v>W-Transact (0211) - Soft</v>
          </cell>
          <cell r="J157">
            <v>1807255.4313000001</v>
          </cell>
        </row>
        <row r="158">
          <cell r="A158" t="str">
            <v>Financial Actual</v>
          </cell>
          <cell r="B158" t="str">
            <v>Revenues</v>
          </cell>
          <cell r="C158" t="str">
            <v>Jutik</v>
          </cell>
          <cell r="D158">
            <v>41791</v>
          </cell>
          <cell r="G158" t="str">
            <v>002 Public Sales</v>
          </cell>
          <cell r="H158" t="str">
            <v>W-Transact (0211) - Soft</v>
          </cell>
          <cell r="J158">
            <v>1933594.8929000001</v>
          </cell>
        </row>
        <row r="159">
          <cell r="A159" t="str">
            <v>Financial Actual</v>
          </cell>
          <cell r="B159" t="str">
            <v>Revenues</v>
          </cell>
          <cell r="C159" t="str">
            <v>Jutik</v>
          </cell>
          <cell r="D159">
            <v>41456</v>
          </cell>
          <cell r="G159" t="str">
            <v>002 Public Sales</v>
          </cell>
          <cell r="H159" t="str">
            <v>W-Transact (0212) - Hard</v>
          </cell>
          <cell r="J159">
            <v>2825965.9539999999</v>
          </cell>
        </row>
        <row r="160">
          <cell r="A160" t="str">
            <v>Financial Actual</v>
          </cell>
          <cell r="B160" t="str">
            <v>Revenues</v>
          </cell>
          <cell r="C160" t="str">
            <v>Jutik</v>
          </cell>
          <cell r="D160">
            <v>41487</v>
          </cell>
          <cell r="G160" t="str">
            <v>002 Public Sales</v>
          </cell>
          <cell r="H160" t="str">
            <v>W-Transact (0212) - Hard</v>
          </cell>
          <cell r="J160">
            <v>2122276.4180000001</v>
          </cell>
        </row>
        <row r="161">
          <cell r="A161" t="str">
            <v>Financial Actual</v>
          </cell>
          <cell r="B161" t="str">
            <v>Revenues</v>
          </cell>
          <cell r="C161" t="str">
            <v>Jutik</v>
          </cell>
          <cell r="D161">
            <v>41518</v>
          </cell>
          <cell r="G161" t="str">
            <v>002 Public Sales</v>
          </cell>
          <cell r="H161" t="str">
            <v>W-Transact (0212) - Hard</v>
          </cell>
          <cell r="J161">
            <v>3718993.9819999998</v>
          </cell>
        </row>
        <row r="162">
          <cell r="A162" t="str">
            <v>Financial Actual</v>
          </cell>
          <cell r="B162" t="str">
            <v>Revenues</v>
          </cell>
          <cell r="C162" t="str">
            <v>Jutik</v>
          </cell>
          <cell r="D162">
            <v>41548</v>
          </cell>
          <cell r="G162" t="str">
            <v>002 Public Sales</v>
          </cell>
          <cell r="H162" t="str">
            <v>W-Transact (0212) - Hard</v>
          </cell>
          <cell r="J162">
            <v>3403502.7259999998</v>
          </cell>
        </row>
        <row r="163">
          <cell r="A163" t="str">
            <v>Financial Actual</v>
          </cell>
          <cell r="B163" t="str">
            <v>Revenues</v>
          </cell>
          <cell r="C163" t="str">
            <v>Jutik</v>
          </cell>
          <cell r="D163">
            <v>41579</v>
          </cell>
          <cell r="G163" t="str">
            <v>002 Public Sales</v>
          </cell>
          <cell r="H163" t="str">
            <v>W-Transact (0212) - Hard</v>
          </cell>
          <cell r="J163">
            <v>2640383.2100000004</v>
          </cell>
        </row>
        <row r="164">
          <cell r="A164" t="str">
            <v>Financial Actual</v>
          </cell>
          <cell r="B164" t="str">
            <v>Revenues</v>
          </cell>
          <cell r="C164" t="str">
            <v>Jutik</v>
          </cell>
          <cell r="D164">
            <v>41609</v>
          </cell>
          <cell r="G164" t="str">
            <v>002 Public Sales</v>
          </cell>
          <cell r="H164" t="str">
            <v>W-Transact (0212) - Hard</v>
          </cell>
          <cell r="J164">
            <v>3250473.736</v>
          </cell>
        </row>
        <row r="165">
          <cell r="A165" t="str">
            <v>Financial Actual</v>
          </cell>
          <cell r="B165" t="str">
            <v>Revenues</v>
          </cell>
          <cell r="C165" t="str">
            <v>Jutik</v>
          </cell>
          <cell r="D165">
            <v>41640</v>
          </cell>
          <cell r="G165" t="str">
            <v>002 Public Sales</v>
          </cell>
          <cell r="H165" t="str">
            <v>W-Transact (0212) - Hard</v>
          </cell>
          <cell r="J165">
            <v>3442464.3119999999</v>
          </cell>
        </row>
        <row r="166">
          <cell r="A166" t="str">
            <v>Financial Actual</v>
          </cell>
          <cell r="B166" t="str">
            <v>Revenues</v>
          </cell>
          <cell r="C166" t="str">
            <v>Jutik</v>
          </cell>
          <cell r="D166">
            <v>41671</v>
          </cell>
          <cell r="G166" t="str">
            <v>002 Public Sales</v>
          </cell>
          <cell r="H166" t="str">
            <v>W-Transact (0212) - Hard</v>
          </cell>
          <cell r="J166">
            <v>3505965.162</v>
          </cell>
        </row>
        <row r="167">
          <cell r="A167" t="str">
            <v>Financial Actual</v>
          </cell>
          <cell r="B167" t="str">
            <v>Revenues</v>
          </cell>
          <cell r="C167" t="str">
            <v>Jutik</v>
          </cell>
          <cell r="D167">
            <v>41699</v>
          </cell>
          <cell r="G167" t="str">
            <v>002 Public Sales</v>
          </cell>
          <cell r="H167" t="str">
            <v>W-Transact (0212) - Hard</v>
          </cell>
          <cell r="J167">
            <v>3144842.5860000001</v>
          </cell>
        </row>
        <row r="168">
          <cell r="A168" t="str">
            <v>Financial Actual</v>
          </cell>
          <cell r="B168" t="str">
            <v>Revenues</v>
          </cell>
          <cell r="C168" t="str">
            <v>Jutik</v>
          </cell>
          <cell r="D168">
            <v>41730</v>
          </cell>
          <cell r="G168" t="str">
            <v>002 Public Sales</v>
          </cell>
          <cell r="H168" t="str">
            <v>W-Transact (0212) - Hard</v>
          </cell>
          <cell r="J168">
            <v>3335858.1760000004</v>
          </cell>
        </row>
        <row r="169">
          <cell r="A169" t="str">
            <v>Financial Actual</v>
          </cell>
          <cell r="B169" t="str">
            <v>Revenues</v>
          </cell>
          <cell r="C169" t="str">
            <v>Jutik</v>
          </cell>
          <cell r="D169">
            <v>41760</v>
          </cell>
          <cell r="G169" t="str">
            <v>002 Public Sales</v>
          </cell>
          <cell r="H169" t="str">
            <v>W-Transact (0212) - Hard</v>
          </cell>
          <cell r="J169">
            <v>3285918.966</v>
          </cell>
        </row>
        <row r="170">
          <cell r="A170" t="str">
            <v>Financial Actual</v>
          </cell>
          <cell r="B170" t="str">
            <v>Revenues</v>
          </cell>
          <cell r="C170" t="str">
            <v>Jutik</v>
          </cell>
          <cell r="D170">
            <v>41791</v>
          </cell>
          <cell r="G170" t="str">
            <v>002 Public Sales</v>
          </cell>
          <cell r="H170" t="str">
            <v>W-Transact (0212) - Hard</v>
          </cell>
          <cell r="J170">
            <v>3515627.0780000002</v>
          </cell>
        </row>
        <row r="171">
          <cell r="A171" t="str">
            <v>Financial Actual</v>
          </cell>
          <cell r="B171" t="str">
            <v>Revenues</v>
          </cell>
          <cell r="C171" t="str">
            <v>Jutik</v>
          </cell>
          <cell r="D171">
            <v>41456</v>
          </cell>
          <cell r="G171" t="str">
            <v>003 Residential Sales</v>
          </cell>
          <cell r="H171" t="str">
            <v>W-Transact (0211) - Soft</v>
          </cell>
          <cell r="J171">
            <v>3037913.400549999</v>
          </cell>
        </row>
        <row r="172">
          <cell r="A172" t="str">
            <v>Financial Actual</v>
          </cell>
          <cell r="B172" t="str">
            <v>Revenues</v>
          </cell>
          <cell r="C172" t="str">
            <v>Jutik</v>
          </cell>
          <cell r="D172">
            <v>41487</v>
          </cell>
          <cell r="G172" t="str">
            <v>003 Residential Sales</v>
          </cell>
          <cell r="H172" t="str">
            <v>W-Transact (0211) - Soft</v>
          </cell>
          <cell r="J172">
            <v>3356447.1493499991</v>
          </cell>
        </row>
        <row r="173">
          <cell r="A173" t="str">
            <v>Financial Actual</v>
          </cell>
          <cell r="B173" t="str">
            <v>Revenues</v>
          </cell>
          <cell r="C173" t="str">
            <v>Jutik</v>
          </cell>
          <cell r="D173">
            <v>41518</v>
          </cell>
          <cell r="G173" t="str">
            <v>003 Residential Sales</v>
          </cell>
          <cell r="H173" t="str">
            <v>W-Transact (0211) - Soft</v>
          </cell>
          <cell r="J173">
            <v>2922918.5306499992</v>
          </cell>
        </row>
        <row r="174">
          <cell r="A174" t="str">
            <v>Financial Actual</v>
          </cell>
          <cell r="B174" t="str">
            <v>Revenues</v>
          </cell>
          <cell r="C174" t="str">
            <v>Jutik</v>
          </cell>
          <cell r="D174">
            <v>41548</v>
          </cell>
          <cell r="G174" t="str">
            <v>003 Residential Sales</v>
          </cell>
          <cell r="H174" t="str">
            <v>W-Transact (0211) - Soft</v>
          </cell>
          <cell r="J174">
            <v>2583765.4304499994</v>
          </cell>
        </row>
        <row r="175">
          <cell r="A175" t="str">
            <v>Financial Actual</v>
          </cell>
          <cell r="B175" t="str">
            <v>Revenues</v>
          </cell>
          <cell r="C175" t="str">
            <v>Jutik</v>
          </cell>
          <cell r="D175">
            <v>41579</v>
          </cell>
          <cell r="G175" t="str">
            <v>003 Residential Sales</v>
          </cell>
          <cell r="H175" t="str">
            <v>W-Transact (0211) - Soft</v>
          </cell>
          <cell r="J175">
            <v>2838411.9507499994</v>
          </cell>
        </row>
        <row r="176">
          <cell r="A176" t="str">
            <v>Financial Actual</v>
          </cell>
          <cell r="B176" t="str">
            <v>Revenues</v>
          </cell>
          <cell r="C176" t="str">
            <v>Jutik</v>
          </cell>
          <cell r="D176">
            <v>41609</v>
          </cell>
          <cell r="G176" t="str">
            <v>003 Residential Sales</v>
          </cell>
          <cell r="H176" t="str">
            <v>W-Transact (0211) - Soft</v>
          </cell>
          <cell r="J176">
            <v>2419259.2661999995</v>
          </cell>
        </row>
        <row r="177">
          <cell r="A177" t="str">
            <v>Financial Actual</v>
          </cell>
          <cell r="B177" t="str">
            <v>Revenues</v>
          </cell>
          <cell r="C177" t="str">
            <v>Jutik</v>
          </cell>
          <cell r="D177">
            <v>41640</v>
          </cell>
          <cell r="G177" t="str">
            <v>003 Residential Sales</v>
          </cell>
          <cell r="H177" t="str">
            <v>W-Transact (0211) - Soft</v>
          </cell>
          <cell r="J177">
            <v>3700649.1353999986</v>
          </cell>
        </row>
        <row r="178">
          <cell r="A178" t="str">
            <v>Financial Actual</v>
          </cell>
          <cell r="B178" t="str">
            <v>Revenues</v>
          </cell>
          <cell r="C178" t="str">
            <v>Jutik</v>
          </cell>
          <cell r="D178">
            <v>41671</v>
          </cell>
          <cell r="G178" t="str">
            <v>003 Residential Sales</v>
          </cell>
          <cell r="H178" t="str">
            <v>W-Transact (0211) - Soft</v>
          </cell>
          <cell r="J178">
            <v>3768912.5491499985</v>
          </cell>
        </row>
        <row r="179">
          <cell r="A179" t="str">
            <v>Financial Actual</v>
          </cell>
          <cell r="B179" t="str">
            <v>Revenues</v>
          </cell>
          <cell r="C179" t="str">
            <v>Jutik</v>
          </cell>
          <cell r="D179">
            <v>41699</v>
          </cell>
          <cell r="G179" t="str">
            <v>003 Residential Sales</v>
          </cell>
          <cell r="H179" t="str">
            <v>W-Transact (0211) - Soft</v>
          </cell>
          <cell r="J179">
            <v>3380705.7799499989</v>
          </cell>
        </row>
        <row r="180">
          <cell r="A180" t="str">
            <v>Financial Actual</v>
          </cell>
          <cell r="B180" t="str">
            <v>Revenues</v>
          </cell>
          <cell r="C180" t="str">
            <v>Jutik</v>
          </cell>
          <cell r="D180">
            <v>41730</v>
          </cell>
          <cell r="G180" t="str">
            <v>003 Residential Sales</v>
          </cell>
          <cell r="H180" t="str">
            <v>W-Transact (0211) - Soft</v>
          </cell>
          <cell r="J180">
            <v>3586047.5391999991</v>
          </cell>
        </row>
        <row r="181">
          <cell r="A181" t="str">
            <v>Financial Actual</v>
          </cell>
          <cell r="B181" t="str">
            <v>Revenues</v>
          </cell>
          <cell r="C181" t="str">
            <v>Jutik</v>
          </cell>
          <cell r="D181">
            <v>41760</v>
          </cell>
          <cell r="G181" t="str">
            <v>003 Residential Sales</v>
          </cell>
          <cell r="H181" t="str">
            <v>W-Transact (0211) - Soft</v>
          </cell>
          <cell r="J181">
            <v>3032362.88845</v>
          </cell>
        </row>
        <row r="182">
          <cell r="A182" t="str">
            <v>Financial Actual</v>
          </cell>
          <cell r="B182" t="str">
            <v>Revenues</v>
          </cell>
          <cell r="C182" t="str">
            <v>Jutik</v>
          </cell>
          <cell r="D182">
            <v>41791</v>
          </cell>
          <cell r="G182" t="str">
            <v>003 Residential Sales</v>
          </cell>
          <cell r="H182" t="str">
            <v>W-Transact (0211) - Soft</v>
          </cell>
          <cell r="J182">
            <v>3079299.10885</v>
          </cell>
        </row>
        <row r="183">
          <cell r="A183" t="str">
            <v>Financial Actual</v>
          </cell>
          <cell r="B183" t="str">
            <v>Expenses</v>
          </cell>
          <cell r="C183" t="str">
            <v>Kootha</v>
          </cell>
          <cell r="D183">
            <v>41456</v>
          </cell>
          <cell r="G183" t="str">
            <v>Chemical Costs</v>
          </cell>
          <cell r="H183" t="str">
            <v>Chem-Exp (001)</v>
          </cell>
          <cell r="J183">
            <v>593751.84077137313</v>
          </cell>
        </row>
        <row r="184">
          <cell r="A184" t="str">
            <v>Financial Actual</v>
          </cell>
          <cell r="B184" t="str">
            <v>Expenses</v>
          </cell>
          <cell r="C184" t="str">
            <v>Kootha</v>
          </cell>
          <cell r="D184">
            <v>41487</v>
          </cell>
          <cell r="G184" t="str">
            <v>Chemical Costs</v>
          </cell>
          <cell r="H184" t="str">
            <v>Chem-Exp (001)</v>
          </cell>
          <cell r="J184">
            <v>820393.03401412489</v>
          </cell>
        </row>
        <row r="185">
          <cell r="A185" t="str">
            <v>Financial Actual</v>
          </cell>
          <cell r="B185" t="str">
            <v>Expenses</v>
          </cell>
          <cell r="C185" t="str">
            <v>Kootha</v>
          </cell>
          <cell r="D185">
            <v>41518</v>
          </cell>
          <cell r="G185" t="str">
            <v>Chemical Costs</v>
          </cell>
          <cell r="H185" t="str">
            <v>Chem-Exp (001)</v>
          </cell>
          <cell r="J185">
            <v>642291.58212862327</v>
          </cell>
        </row>
        <row r="186">
          <cell r="A186" t="str">
            <v>Financial Actual</v>
          </cell>
          <cell r="B186" t="str">
            <v>Expenses</v>
          </cell>
          <cell r="C186" t="str">
            <v>Kootha</v>
          </cell>
          <cell r="D186">
            <v>41548</v>
          </cell>
          <cell r="G186" t="str">
            <v>Chemical Costs</v>
          </cell>
          <cell r="H186" t="str">
            <v>Chem-Exp (001)</v>
          </cell>
          <cell r="J186">
            <v>609639.97288837493</v>
          </cell>
        </row>
        <row r="187">
          <cell r="A187" t="str">
            <v>Financial Actual</v>
          </cell>
          <cell r="B187" t="str">
            <v>Expenses</v>
          </cell>
          <cell r="C187" t="str">
            <v>Kootha</v>
          </cell>
          <cell r="D187">
            <v>41579</v>
          </cell>
          <cell r="G187" t="str">
            <v>Chemical Costs</v>
          </cell>
          <cell r="H187" t="str">
            <v>Chem-Exp (001)</v>
          </cell>
          <cell r="J187">
            <v>626073.16897124995</v>
          </cell>
        </row>
        <row r="188">
          <cell r="A188" t="str">
            <v>Financial Actual</v>
          </cell>
          <cell r="B188" t="str">
            <v>Expenses</v>
          </cell>
          <cell r="C188" t="str">
            <v>Kootha</v>
          </cell>
          <cell r="D188">
            <v>41609</v>
          </cell>
          <cell r="G188" t="str">
            <v>Chemical Costs</v>
          </cell>
          <cell r="H188" t="str">
            <v>Chem-Exp (001)</v>
          </cell>
          <cell r="J188">
            <v>602153.37789750006</v>
          </cell>
        </row>
        <row r="189">
          <cell r="A189" t="str">
            <v>Financial Actual</v>
          </cell>
          <cell r="B189" t="str">
            <v>Expenses</v>
          </cell>
          <cell r="C189" t="str">
            <v>Kootha</v>
          </cell>
          <cell r="D189">
            <v>41640</v>
          </cell>
          <cell r="G189" t="str">
            <v>Chemical Costs</v>
          </cell>
          <cell r="H189" t="str">
            <v>Chem-Exp (001)</v>
          </cell>
          <cell r="J189">
            <v>1146143.9846999997</v>
          </cell>
        </row>
        <row r="190">
          <cell r="A190" t="str">
            <v>Financial Actual</v>
          </cell>
          <cell r="B190" t="str">
            <v>Expenses</v>
          </cell>
          <cell r="C190" t="str">
            <v>Kootha</v>
          </cell>
          <cell r="D190">
            <v>41671</v>
          </cell>
          <cell r="G190" t="str">
            <v>Chemical Costs</v>
          </cell>
          <cell r="H190" t="str">
            <v>Chem-Exp (001)</v>
          </cell>
          <cell r="J190">
            <v>964931.83751249989</v>
          </cell>
        </row>
        <row r="191">
          <cell r="A191" t="str">
            <v>Financial Actual</v>
          </cell>
          <cell r="B191" t="str">
            <v>Expenses</v>
          </cell>
          <cell r="C191" t="str">
            <v>Kootha</v>
          </cell>
          <cell r="D191">
            <v>41699</v>
          </cell>
          <cell r="G191" t="str">
            <v>Chemical Costs</v>
          </cell>
          <cell r="H191" t="str">
            <v>Chem-Exp (001)</v>
          </cell>
          <cell r="J191">
            <v>962733.95790000004</v>
          </cell>
        </row>
        <row r="192">
          <cell r="A192" t="str">
            <v>Financial Actual</v>
          </cell>
          <cell r="B192" t="str">
            <v>Expenses</v>
          </cell>
          <cell r="C192" t="str">
            <v>Kootha</v>
          </cell>
          <cell r="D192">
            <v>41730</v>
          </cell>
          <cell r="G192" t="str">
            <v>Chemical Costs</v>
          </cell>
          <cell r="H192" t="str">
            <v>Chem-Exp (001)</v>
          </cell>
          <cell r="J192">
            <v>964825.21760624985</v>
          </cell>
        </row>
        <row r="193">
          <cell r="A193" t="str">
            <v>Financial Actual</v>
          </cell>
          <cell r="B193" t="str">
            <v>Expenses</v>
          </cell>
          <cell r="C193" t="str">
            <v>Kootha</v>
          </cell>
          <cell r="D193">
            <v>41760</v>
          </cell>
          <cell r="G193" t="str">
            <v>Chemical Costs</v>
          </cell>
          <cell r="H193" t="str">
            <v>Chem-Exp (001)</v>
          </cell>
          <cell r="J193">
            <v>1024534.78359375</v>
          </cell>
        </row>
        <row r="194">
          <cell r="A194" t="str">
            <v>Financial Actual</v>
          </cell>
          <cell r="B194" t="str">
            <v>Expenses</v>
          </cell>
          <cell r="C194" t="str">
            <v>Kootha</v>
          </cell>
          <cell r="D194">
            <v>41791</v>
          </cell>
          <cell r="G194" t="str">
            <v>Chemical Costs</v>
          </cell>
          <cell r="H194" t="str">
            <v>Chem-Exp (001)</v>
          </cell>
          <cell r="J194">
            <v>1168045.22566875</v>
          </cell>
        </row>
        <row r="195">
          <cell r="A195" t="str">
            <v>Financial Actual</v>
          </cell>
          <cell r="B195" t="str">
            <v>Expenses</v>
          </cell>
          <cell r="C195" t="str">
            <v>Kootha</v>
          </cell>
          <cell r="D195">
            <v>41456</v>
          </cell>
          <cell r="G195" t="str">
            <v>Facility Costs</v>
          </cell>
          <cell r="H195" t="str">
            <v>Utility-Exp (002) - Heating</v>
          </cell>
          <cell r="J195">
            <v>276807.38497499918</v>
          </cell>
        </row>
        <row r="196">
          <cell r="A196" t="str">
            <v>Financial Actual</v>
          </cell>
          <cell r="B196" t="str">
            <v>Expenses</v>
          </cell>
          <cell r="C196" t="str">
            <v>Kootha</v>
          </cell>
          <cell r="D196">
            <v>41487</v>
          </cell>
          <cell r="G196" t="str">
            <v>Facility Costs</v>
          </cell>
          <cell r="H196" t="str">
            <v>Utility-Exp (002) - Heating</v>
          </cell>
          <cell r="J196">
            <v>382467.614925</v>
          </cell>
        </row>
        <row r="197">
          <cell r="A197" t="str">
            <v>Financial Actual</v>
          </cell>
          <cell r="B197" t="str">
            <v>Expenses</v>
          </cell>
          <cell r="C197" t="str">
            <v>Kootha</v>
          </cell>
          <cell r="D197">
            <v>41518</v>
          </cell>
          <cell r="G197" t="str">
            <v>Facility Costs</v>
          </cell>
          <cell r="H197" t="str">
            <v>Utility-Exp (002) - Heating</v>
          </cell>
          <cell r="J197">
            <v>299436.63502499921</v>
          </cell>
        </row>
        <row r="198">
          <cell r="A198" t="str">
            <v>Financial Actual</v>
          </cell>
          <cell r="B198" t="str">
            <v>Expenses</v>
          </cell>
          <cell r="C198" t="str">
            <v>Kootha</v>
          </cell>
          <cell r="D198">
            <v>41548</v>
          </cell>
          <cell r="G198" t="str">
            <v>Facility Costs</v>
          </cell>
          <cell r="H198" t="str">
            <v>Utility-Exp (002) - Heating</v>
          </cell>
          <cell r="J198">
            <v>284214.43957499997</v>
          </cell>
        </row>
        <row r="199">
          <cell r="A199" t="str">
            <v>Financial Actual</v>
          </cell>
          <cell r="B199" t="str">
            <v>Expenses</v>
          </cell>
          <cell r="C199" t="str">
            <v>Kootha</v>
          </cell>
          <cell r="D199">
            <v>41579</v>
          </cell>
          <cell r="G199" t="str">
            <v>Facility Costs</v>
          </cell>
          <cell r="H199" t="str">
            <v>Utility-Exp (002) - Heating</v>
          </cell>
          <cell r="J199">
            <v>291875.60325000004</v>
          </cell>
        </row>
        <row r="200">
          <cell r="A200" t="str">
            <v>Financial Actual</v>
          </cell>
          <cell r="B200" t="str">
            <v>Expenses</v>
          </cell>
          <cell r="C200" t="str">
            <v>Kootha</v>
          </cell>
          <cell r="D200">
            <v>41609</v>
          </cell>
          <cell r="G200" t="str">
            <v>Facility Costs</v>
          </cell>
          <cell r="H200" t="str">
            <v>Utility-Exp (002) - Heating</v>
          </cell>
          <cell r="J200">
            <v>280724.18550000002</v>
          </cell>
        </row>
        <row r="201">
          <cell r="A201" t="str">
            <v>Financial Actual</v>
          </cell>
          <cell r="B201" t="str">
            <v>Expenses</v>
          </cell>
          <cell r="C201" t="str">
            <v>Kootha</v>
          </cell>
          <cell r="D201">
            <v>41640</v>
          </cell>
          <cell r="G201" t="str">
            <v>Facility Costs</v>
          </cell>
          <cell r="H201" t="str">
            <v>Utility-Exp (002) - Heating</v>
          </cell>
          <cell r="J201">
            <v>534332.85999999987</v>
          </cell>
        </row>
        <row r="202">
          <cell r="A202" t="str">
            <v>Financial Actual</v>
          </cell>
          <cell r="B202" t="str">
            <v>Expenses</v>
          </cell>
          <cell r="C202" t="str">
            <v>Kootha</v>
          </cell>
          <cell r="D202">
            <v>41671</v>
          </cell>
          <cell r="G202" t="str">
            <v>Facility Costs</v>
          </cell>
          <cell r="H202" t="str">
            <v>Utility-Exp (002) - Heating</v>
          </cell>
          <cell r="J202">
            <v>449851.67249999999</v>
          </cell>
        </row>
        <row r="203">
          <cell r="A203" t="str">
            <v>Financial Actual</v>
          </cell>
          <cell r="B203" t="str">
            <v>Expenses</v>
          </cell>
          <cell r="C203" t="str">
            <v>Kootha</v>
          </cell>
          <cell r="D203">
            <v>41699</v>
          </cell>
          <cell r="G203" t="str">
            <v>Facility Costs</v>
          </cell>
          <cell r="H203" t="str">
            <v>Utility-Exp (002) - Heating</v>
          </cell>
          <cell r="J203">
            <v>448827.02</v>
          </cell>
        </row>
        <row r="204">
          <cell r="A204" t="str">
            <v>Financial Actual</v>
          </cell>
          <cell r="B204" t="str">
            <v>Expenses</v>
          </cell>
          <cell r="C204" t="str">
            <v>Kootha</v>
          </cell>
          <cell r="D204">
            <v>41730</v>
          </cell>
          <cell r="G204" t="str">
            <v>Facility Costs</v>
          </cell>
          <cell r="H204" t="str">
            <v>Utility-Exp (002) - Heating</v>
          </cell>
          <cell r="J204">
            <v>449801.96625</v>
          </cell>
        </row>
        <row r="205">
          <cell r="A205" t="str">
            <v>Financial Actual</v>
          </cell>
          <cell r="B205" t="str">
            <v>Expenses</v>
          </cell>
          <cell r="C205" t="str">
            <v>Kootha</v>
          </cell>
          <cell r="D205">
            <v>41760</v>
          </cell>
          <cell r="G205" t="str">
            <v>Facility Costs</v>
          </cell>
          <cell r="H205" t="str">
            <v>Utility-Exp (002) - Heating</v>
          </cell>
          <cell r="J205">
            <v>477638.59375</v>
          </cell>
        </row>
        <row r="206">
          <cell r="A206" t="str">
            <v>Financial Actual</v>
          </cell>
          <cell r="B206" t="str">
            <v>Expenses</v>
          </cell>
          <cell r="C206" t="str">
            <v>Kootha</v>
          </cell>
          <cell r="D206">
            <v>41791</v>
          </cell>
          <cell r="G206" t="str">
            <v>Facility Costs</v>
          </cell>
          <cell r="H206" t="str">
            <v>Utility-Exp (002) - Heating</v>
          </cell>
          <cell r="J206">
            <v>544543.22875000001</v>
          </cell>
        </row>
        <row r="207">
          <cell r="A207" t="str">
            <v>Financial Actual</v>
          </cell>
          <cell r="B207" t="str">
            <v>Expenses</v>
          </cell>
          <cell r="C207" t="str">
            <v>Kootha</v>
          </cell>
          <cell r="D207">
            <v>41456</v>
          </cell>
          <cell r="G207" t="str">
            <v>Facility Costs</v>
          </cell>
          <cell r="H207" t="str">
            <v>Utility-Exp (002) - Electricity</v>
          </cell>
          <cell r="J207">
            <v>415211.07746249868</v>
          </cell>
        </row>
        <row r="208">
          <cell r="A208" t="str">
            <v>Financial Actual</v>
          </cell>
          <cell r="B208" t="str">
            <v>Expenses</v>
          </cell>
          <cell r="C208" t="str">
            <v>Kootha</v>
          </cell>
          <cell r="D208">
            <v>41487</v>
          </cell>
          <cell r="G208" t="str">
            <v>Facility Costs</v>
          </cell>
          <cell r="H208" t="str">
            <v>Utility-Exp (002) - Electricity</v>
          </cell>
          <cell r="J208">
            <v>573701.42238750006</v>
          </cell>
        </row>
        <row r="209">
          <cell r="A209" t="str">
            <v>Financial Actual</v>
          </cell>
          <cell r="B209" t="str">
            <v>Expenses</v>
          </cell>
          <cell r="C209" t="str">
            <v>Kootha</v>
          </cell>
          <cell r="D209">
            <v>41518</v>
          </cell>
          <cell r="G209" t="str">
            <v>Facility Costs</v>
          </cell>
          <cell r="H209" t="str">
            <v>Utility-Exp (002) - Electricity</v>
          </cell>
          <cell r="J209">
            <v>449154.95253749873</v>
          </cell>
        </row>
        <row r="210">
          <cell r="A210" t="str">
            <v>Financial Actual</v>
          </cell>
          <cell r="B210" t="str">
            <v>Expenses</v>
          </cell>
          <cell r="C210" t="str">
            <v>Kootha</v>
          </cell>
          <cell r="D210">
            <v>41548</v>
          </cell>
          <cell r="G210" t="str">
            <v>Facility Costs</v>
          </cell>
          <cell r="H210" t="str">
            <v>Utility-Exp (002) - Electricity</v>
          </cell>
          <cell r="J210">
            <v>426321.65936249989</v>
          </cell>
        </row>
        <row r="211">
          <cell r="A211" t="str">
            <v>Financial Actual</v>
          </cell>
          <cell r="B211" t="str">
            <v>Expenses</v>
          </cell>
          <cell r="C211" t="str">
            <v>Kootha</v>
          </cell>
          <cell r="D211">
            <v>41579</v>
          </cell>
          <cell r="G211" t="str">
            <v>Facility Costs</v>
          </cell>
          <cell r="H211" t="str">
            <v>Utility-Exp (002) - Electricity</v>
          </cell>
          <cell r="J211">
            <v>437813.40487499995</v>
          </cell>
        </row>
        <row r="212">
          <cell r="A212" t="str">
            <v>Financial Actual</v>
          </cell>
          <cell r="B212" t="str">
            <v>Expenses</v>
          </cell>
          <cell r="C212" t="str">
            <v>Kootha</v>
          </cell>
          <cell r="D212">
            <v>41609</v>
          </cell>
          <cell r="G212" t="str">
            <v>Facility Costs</v>
          </cell>
          <cell r="H212" t="str">
            <v>Utility-Exp (002) - Electricity</v>
          </cell>
          <cell r="J212">
            <v>421086.27824999997</v>
          </cell>
        </row>
        <row r="213">
          <cell r="A213" t="str">
            <v>Financial Actual</v>
          </cell>
          <cell r="B213" t="str">
            <v>Expenses</v>
          </cell>
          <cell r="C213" t="str">
            <v>Kootha</v>
          </cell>
          <cell r="D213">
            <v>41640</v>
          </cell>
          <cell r="G213" t="str">
            <v>Facility Costs</v>
          </cell>
          <cell r="H213" t="str">
            <v>Utility-Exp (002) - Electricity</v>
          </cell>
          <cell r="J213">
            <v>801499.2899999998</v>
          </cell>
        </row>
        <row r="214">
          <cell r="A214" t="str">
            <v>Financial Actual</v>
          </cell>
          <cell r="B214" t="str">
            <v>Expenses</v>
          </cell>
          <cell r="C214" t="str">
            <v>Kootha</v>
          </cell>
          <cell r="D214">
            <v>41671</v>
          </cell>
          <cell r="G214" t="str">
            <v>Facility Costs</v>
          </cell>
          <cell r="H214" t="str">
            <v>Utility-Exp (002) - Electricity</v>
          </cell>
          <cell r="J214">
            <v>674777.50874999992</v>
          </cell>
        </row>
        <row r="215">
          <cell r="A215" t="str">
            <v>Financial Actual</v>
          </cell>
          <cell r="B215" t="str">
            <v>Expenses</v>
          </cell>
          <cell r="C215" t="str">
            <v>Kootha</v>
          </cell>
          <cell r="D215">
            <v>41699</v>
          </cell>
          <cell r="G215" t="str">
            <v>Facility Costs</v>
          </cell>
          <cell r="H215" t="str">
            <v>Utility-Exp (002) - Electricity</v>
          </cell>
          <cell r="J215">
            <v>673240.53</v>
          </cell>
        </row>
        <row r="216">
          <cell r="A216" t="str">
            <v>Financial Actual</v>
          </cell>
          <cell r="B216" t="str">
            <v>Expenses</v>
          </cell>
          <cell r="C216" t="str">
            <v>Kootha</v>
          </cell>
          <cell r="D216">
            <v>41730</v>
          </cell>
          <cell r="G216" t="str">
            <v>Facility Costs</v>
          </cell>
          <cell r="H216" t="str">
            <v>Utility-Exp (002) - Electricity</v>
          </cell>
          <cell r="J216">
            <v>674702.94937499997</v>
          </cell>
        </row>
        <row r="217">
          <cell r="A217" t="str">
            <v>Financial Actual</v>
          </cell>
          <cell r="B217" t="str">
            <v>Expenses</v>
          </cell>
          <cell r="C217" t="str">
            <v>Kootha</v>
          </cell>
          <cell r="D217">
            <v>41760</v>
          </cell>
          <cell r="G217" t="str">
            <v>Facility Costs</v>
          </cell>
          <cell r="H217" t="str">
            <v>Utility-Exp (002) - Electricity</v>
          </cell>
          <cell r="J217">
            <v>716457.890625</v>
          </cell>
        </row>
        <row r="218">
          <cell r="A218" t="str">
            <v>Financial Actual</v>
          </cell>
          <cell r="B218" t="str">
            <v>Expenses</v>
          </cell>
          <cell r="C218" t="str">
            <v>Kootha</v>
          </cell>
          <cell r="D218">
            <v>41791</v>
          </cell>
          <cell r="G218" t="str">
            <v>Facility Costs</v>
          </cell>
          <cell r="H218" t="str">
            <v>Utility-Exp (002) - Electricity</v>
          </cell>
          <cell r="J218">
            <v>816814.8431249999</v>
          </cell>
        </row>
        <row r="219">
          <cell r="A219" t="str">
            <v>Financial Actual</v>
          </cell>
          <cell r="B219" t="str">
            <v>Expenses</v>
          </cell>
          <cell r="C219" t="str">
            <v>Kootha</v>
          </cell>
          <cell r="D219">
            <v>41456</v>
          </cell>
          <cell r="G219" t="str">
            <v>Operational Maintenance Costs</v>
          </cell>
          <cell r="H219" t="str">
            <v>Plant Maintenance (001)</v>
          </cell>
          <cell r="J219">
            <v>360688.41072499886</v>
          </cell>
        </row>
        <row r="220">
          <cell r="A220" t="str">
            <v>Financial Actual</v>
          </cell>
          <cell r="B220" t="str">
            <v>Expenses</v>
          </cell>
          <cell r="C220" t="str">
            <v>Kootha</v>
          </cell>
          <cell r="D220">
            <v>41487</v>
          </cell>
          <cell r="G220" t="str">
            <v>Operational Maintenance Costs</v>
          </cell>
          <cell r="H220" t="str">
            <v>Plant Maintenance (001)</v>
          </cell>
          <cell r="J220">
            <v>498366.89217499993</v>
          </cell>
        </row>
        <row r="221">
          <cell r="A221" t="str">
            <v>Financial Actual</v>
          </cell>
          <cell r="B221" t="str">
            <v>Expenses</v>
          </cell>
          <cell r="C221" t="str">
            <v>Kootha</v>
          </cell>
          <cell r="D221">
            <v>41518</v>
          </cell>
          <cell r="G221" t="str">
            <v>Operational Maintenance Costs</v>
          </cell>
          <cell r="H221" t="str">
            <v>Plant Maintenance (001)</v>
          </cell>
          <cell r="J221">
            <v>390175.00927499885</v>
          </cell>
        </row>
        <row r="222">
          <cell r="A222" t="str">
            <v>Financial Actual</v>
          </cell>
          <cell r="B222" t="str">
            <v>Expenses</v>
          </cell>
          <cell r="C222" t="str">
            <v>Kootha</v>
          </cell>
          <cell r="D222">
            <v>41548</v>
          </cell>
          <cell r="G222" t="str">
            <v>Operational Maintenance Costs</v>
          </cell>
          <cell r="H222" t="str">
            <v>Plant Maintenance (001)</v>
          </cell>
          <cell r="J222">
            <v>370340.02732499992</v>
          </cell>
        </row>
        <row r="223">
          <cell r="A223" t="str">
            <v>Financial Actual</v>
          </cell>
          <cell r="B223" t="str">
            <v>Expenses</v>
          </cell>
          <cell r="C223" t="str">
            <v>Kootha</v>
          </cell>
          <cell r="D223">
            <v>41579</v>
          </cell>
          <cell r="G223" t="str">
            <v>Operational Maintenance Costs</v>
          </cell>
          <cell r="H223" t="str">
            <v>Plant Maintenance (001)</v>
          </cell>
          <cell r="J223">
            <v>380322.75574999995</v>
          </cell>
        </row>
        <row r="224">
          <cell r="A224" t="str">
            <v>Financial Actual</v>
          </cell>
          <cell r="B224" t="str">
            <v>Expenses</v>
          </cell>
          <cell r="C224" t="str">
            <v>Kootha</v>
          </cell>
          <cell r="D224">
            <v>41609</v>
          </cell>
          <cell r="G224" t="str">
            <v>Operational Maintenance Costs</v>
          </cell>
          <cell r="H224" t="str">
            <v>Plant Maintenance (001)</v>
          </cell>
          <cell r="J224">
            <v>365792.12049999996</v>
          </cell>
        </row>
        <row r="225">
          <cell r="A225" t="str">
            <v>Financial Actual</v>
          </cell>
          <cell r="B225" t="str">
            <v>Expenses</v>
          </cell>
          <cell r="C225" t="str">
            <v>Kootha</v>
          </cell>
          <cell r="D225">
            <v>41640</v>
          </cell>
          <cell r="G225" t="str">
            <v>Operational Maintenance Costs</v>
          </cell>
          <cell r="H225" t="str">
            <v>Plant Maintenance (001)</v>
          </cell>
          <cell r="J225">
            <v>459526.25959999987</v>
          </cell>
        </row>
        <row r="226">
          <cell r="A226" t="str">
            <v>Financial Actual</v>
          </cell>
          <cell r="B226" t="str">
            <v>Expenses</v>
          </cell>
          <cell r="C226" t="str">
            <v>Kootha</v>
          </cell>
          <cell r="D226">
            <v>41671</v>
          </cell>
          <cell r="G226" t="str">
            <v>Operational Maintenance Costs</v>
          </cell>
          <cell r="H226" t="str">
            <v>Plant Maintenance (001)</v>
          </cell>
          <cell r="J226">
            <v>386872.43834999995</v>
          </cell>
        </row>
        <row r="227">
          <cell r="A227" t="str">
            <v>Financial Actual</v>
          </cell>
          <cell r="B227" t="str">
            <v>Expenses</v>
          </cell>
          <cell r="C227" t="str">
            <v>Kootha</v>
          </cell>
          <cell r="D227">
            <v>41699</v>
          </cell>
          <cell r="G227" t="str">
            <v>Operational Maintenance Costs</v>
          </cell>
          <cell r="H227" t="str">
            <v>Plant Maintenance (001)</v>
          </cell>
          <cell r="J227">
            <v>385991.23719999997</v>
          </cell>
        </row>
        <row r="228">
          <cell r="A228" t="str">
            <v>Financial Actual</v>
          </cell>
          <cell r="B228" t="str">
            <v>Expenses</v>
          </cell>
          <cell r="C228" t="str">
            <v>Kootha</v>
          </cell>
          <cell r="D228">
            <v>41730</v>
          </cell>
          <cell r="G228" t="str">
            <v>Operational Maintenance Costs</v>
          </cell>
          <cell r="H228" t="str">
            <v>Plant Maintenance (001)</v>
          </cell>
          <cell r="J228">
            <v>386829.69097499992</v>
          </cell>
        </row>
        <row r="229">
          <cell r="A229" t="str">
            <v>Financial Actual</v>
          </cell>
          <cell r="B229" t="str">
            <v>Expenses</v>
          </cell>
          <cell r="C229" t="str">
            <v>Kootha</v>
          </cell>
          <cell r="D229">
            <v>41760</v>
          </cell>
          <cell r="G229" t="str">
            <v>Operational Maintenance Costs</v>
          </cell>
          <cell r="H229" t="str">
            <v>Plant Maintenance (001)</v>
          </cell>
          <cell r="J229">
            <v>410769.19062499999</v>
          </cell>
        </row>
        <row r="230">
          <cell r="A230" t="str">
            <v>Financial Actual</v>
          </cell>
          <cell r="B230" t="str">
            <v>Expenses</v>
          </cell>
          <cell r="C230" t="str">
            <v>Kootha</v>
          </cell>
          <cell r="D230">
            <v>41791</v>
          </cell>
          <cell r="G230" t="str">
            <v>Operational Maintenance Costs</v>
          </cell>
          <cell r="H230" t="str">
            <v>Plant Maintenance (001)</v>
          </cell>
          <cell r="J230">
            <v>468307.17672499991</v>
          </cell>
        </row>
        <row r="231">
          <cell r="A231" t="str">
            <v>Financial Actual</v>
          </cell>
          <cell r="B231" t="str">
            <v>Expenses</v>
          </cell>
          <cell r="C231" t="str">
            <v>Kootha</v>
          </cell>
          <cell r="D231">
            <v>41456</v>
          </cell>
          <cell r="G231" t="str">
            <v>Operational Maintenance Costs</v>
          </cell>
          <cell r="H231" t="str">
            <v>Plant Outages (002)</v>
          </cell>
          <cell r="J231">
            <v>226478.76952499934</v>
          </cell>
        </row>
        <row r="232">
          <cell r="A232" t="str">
            <v>Financial Actual</v>
          </cell>
          <cell r="B232" t="str">
            <v>Expenses</v>
          </cell>
          <cell r="C232" t="str">
            <v>Kootha</v>
          </cell>
          <cell r="D232">
            <v>41487</v>
          </cell>
          <cell r="G232" t="str">
            <v>Operational Maintenance Costs</v>
          </cell>
          <cell r="H232" t="str">
            <v>Plant Outages (002)</v>
          </cell>
          <cell r="J232">
            <v>312928.04857500002</v>
          </cell>
        </row>
        <row r="233">
          <cell r="A233" t="str">
            <v>Financial Actual</v>
          </cell>
          <cell r="B233" t="str">
            <v>Expenses</v>
          </cell>
          <cell r="C233" t="str">
            <v>Kootha</v>
          </cell>
          <cell r="D233">
            <v>41518</v>
          </cell>
          <cell r="G233" t="str">
            <v>Operational Maintenance Costs</v>
          </cell>
          <cell r="H233" t="str">
            <v>Plant Outages (002)</v>
          </cell>
          <cell r="J233">
            <v>244993.61047499935</v>
          </cell>
        </row>
        <row r="234">
          <cell r="A234" t="str">
            <v>Financial Actual</v>
          </cell>
          <cell r="B234" t="str">
            <v>Expenses</v>
          </cell>
          <cell r="C234" t="str">
            <v>Kootha</v>
          </cell>
          <cell r="D234">
            <v>41548</v>
          </cell>
          <cell r="G234" t="str">
            <v>Operational Maintenance Costs</v>
          </cell>
          <cell r="H234" t="str">
            <v>Plant Outages (002)</v>
          </cell>
          <cell r="J234">
            <v>232539.08692499998</v>
          </cell>
        </row>
        <row r="235">
          <cell r="A235" t="str">
            <v>Financial Actual</v>
          </cell>
          <cell r="B235" t="str">
            <v>Expenses</v>
          </cell>
          <cell r="C235" t="str">
            <v>Kootha</v>
          </cell>
          <cell r="D235">
            <v>41579</v>
          </cell>
          <cell r="G235" t="str">
            <v>Operational Maintenance Costs</v>
          </cell>
          <cell r="H235" t="str">
            <v>Plant Outages (002)</v>
          </cell>
          <cell r="J235">
            <v>238807.31175000002</v>
          </cell>
        </row>
        <row r="236">
          <cell r="A236" t="str">
            <v>Financial Actual</v>
          </cell>
          <cell r="B236" t="str">
            <v>Expenses</v>
          </cell>
          <cell r="C236" t="str">
            <v>Kootha</v>
          </cell>
          <cell r="D236">
            <v>41609</v>
          </cell>
          <cell r="G236" t="str">
            <v>Operational Maintenance Costs</v>
          </cell>
          <cell r="H236" t="str">
            <v>Plant Outages (002)</v>
          </cell>
          <cell r="J236">
            <v>229683.42450000002</v>
          </cell>
        </row>
        <row r="237">
          <cell r="A237" t="str">
            <v>Financial Actual</v>
          </cell>
          <cell r="B237" t="str">
            <v>Expenses</v>
          </cell>
          <cell r="C237" t="str">
            <v>Kootha</v>
          </cell>
          <cell r="D237">
            <v>41640</v>
          </cell>
          <cell r="G237" t="str">
            <v>Operational Maintenance Costs</v>
          </cell>
          <cell r="H237" t="str">
            <v>Plant Outages (002)</v>
          </cell>
          <cell r="J237">
            <v>288539.74439999997</v>
          </cell>
        </row>
        <row r="238">
          <cell r="A238" t="str">
            <v>Financial Actual</v>
          </cell>
          <cell r="B238" t="str">
            <v>Expenses</v>
          </cell>
          <cell r="C238" t="str">
            <v>Kootha</v>
          </cell>
          <cell r="D238">
            <v>41671</v>
          </cell>
          <cell r="G238" t="str">
            <v>Operational Maintenance Costs</v>
          </cell>
          <cell r="H238" t="str">
            <v>Plant Outages (002)</v>
          </cell>
          <cell r="J238">
            <v>242919.90315</v>
          </cell>
        </row>
        <row r="239">
          <cell r="A239" t="str">
            <v>Financial Actual</v>
          </cell>
          <cell r="B239" t="str">
            <v>Expenses</v>
          </cell>
          <cell r="C239" t="str">
            <v>Kootha</v>
          </cell>
          <cell r="D239">
            <v>41699</v>
          </cell>
          <cell r="G239" t="str">
            <v>Operational Maintenance Costs</v>
          </cell>
          <cell r="H239" t="str">
            <v>Plant Outages (002)</v>
          </cell>
          <cell r="J239">
            <v>242366.59080000003</v>
          </cell>
        </row>
        <row r="240">
          <cell r="A240" t="str">
            <v>Financial Actual</v>
          </cell>
          <cell r="B240" t="str">
            <v>Expenses</v>
          </cell>
          <cell r="C240" t="str">
            <v>Kootha</v>
          </cell>
          <cell r="D240">
            <v>41730</v>
          </cell>
          <cell r="G240" t="str">
            <v>Operational Maintenance Costs</v>
          </cell>
          <cell r="H240" t="str">
            <v>Plant Outages (002)</v>
          </cell>
          <cell r="J240">
            <v>242893.06177500001</v>
          </cell>
        </row>
        <row r="241">
          <cell r="A241" t="str">
            <v>Financial Actual</v>
          </cell>
          <cell r="B241" t="str">
            <v>Expenses</v>
          </cell>
          <cell r="C241" t="str">
            <v>Kootha</v>
          </cell>
          <cell r="D241">
            <v>41760</v>
          </cell>
          <cell r="G241" t="str">
            <v>Operational Maintenance Costs</v>
          </cell>
          <cell r="H241" t="str">
            <v>Plant Outages (002)</v>
          </cell>
          <cell r="J241">
            <v>257924.84062500004</v>
          </cell>
        </row>
        <row r="242">
          <cell r="A242" t="str">
            <v>Financial Actual</v>
          </cell>
          <cell r="B242" t="str">
            <v>Expenses</v>
          </cell>
          <cell r="C242" t="str">
            <v>Kootha</v>
          </cell>
          <cell r="D242">
            <v>41791</v>
          </cell>
          <cell r="G242" t="str">
            <v>Operational Maintenance Costs</v>
          </cell>
          <cell r="H242" t="str">
            <v>Plant Outages (002)</v>
          </cell>
          <cell r="J242">
            <v>294053.34352500003</v>
          </cell>
        </row>
        <row r="243">
          <cell r="A243" t="str">
            <v>Financial Actual</v>
          </cell>
          <cell r="B243" t="str">
            <v>Expenses</v>
          </cell>
          <cell r="C243" t="str">
            <v>Kootha</v>
          </cell>
          <cell r="D243">
            <v>41456</v>
          </cell>
          <cell r="G243" t="str">
            <v>Operational Maintenance Costs</v>
          </cell>
          <cell r="H243" t="str">
            <v>Plant Op. Costs (003)</v>
          </cell>
          <cell r="J243">
            <v>255837.1285374992</v>
          </cell>
        </row>
        <row r="244">
          <cell r="A244" t="str">
            <v>Financial Actual</v>
          </cell>
          <cell r="B244" t="str">
            <v>Expenses</v>
          </cell>
          <cell r="C244" t="str">
            <v>Kootha</v>
          </cell>
          <cell r="D244">
            <v>41487</v>
          </cell>
          <cell r="G244" t="str">
            <v>Operational Maintenance Costs</v>
          </cell>
          <cell r="H244" t="str">
            <v>Plant Op. Costs (003)</v>
          </cell>
          <cell r="J244">
            <v>353492.79561249999</v>
          </cell>
        </row>
        <row r="245">
          <cell r="A245" t="str">
            <v>Financial Actual</v>
          </cell>
          <cell r="B245" t="str">
            <v>Expenses</v>
          </cell>
          <cell r="C245" t="str">
            <v>Kootha</v>
          </cell>
          <cell r="D245">
            <v>41518</v>
          </cell>
          <cell r="G245" t="str">
            <v>Operational Maintenance Costs</v>
          </cell>
          <cell r="H245" t="str">
            <v>Plant Op. Costs (003)</v>
          </cell>
          <cell r="J245">
            <v>276752.04146249924</v>
          </cell>
        </row>
        <row r="246">
          <cell r="A246" t="str">
            <v>Financial Actual</v>
          </cell>
          <cell r="B246" t="str">
            <v>Expenses</v>
          </cell>
          <cell r="C246" t="str">
            <v>Kootha</v>
          </cell>
          <cell r="D246">
            <v>41548</v>
          </cell>
          <cell r="G246" t="str">
            <v>Operational Maintenance Costs</v>
          </cell>
          <cell r="H246" t="str">
            <v>Plant Op. Costs (003)</v>
          </cell>
          <cell r="J246">
            <v>262683.04263749992</v>
          </cell>
        </row>
        <row r="247">
          <cell r="A247" t="str">
            <v>Financial Actual</v>
          </cell>
          <cell r="B247" t="str">
            <v>Expenses</v>
          </cell>
          <cell r="C247" t="str">
            <v>Kootha</v>
          </cell>
          <cell r="D247">
            <v>41579</v>
          </cell>
          <cell r="G247" t="str">
            <v>Operational Maintenance Costs</v>
          </cell>
          <cell r="H247" t="str">
            <v>Plant Op. Costs (003)</v>
          </cell>
          <cell r="J247">
            <v>269763.81512500002</v>
          </cell>
        </row>
        <row r="248">
          <cell r="A248" t="str">
            <v>Financial Actual</v>
          </cell>
          <cell r="B248" t="str">
            <v>Expenses</v>
          </cell>
          <cell r="C248" t="str">
            <v>Kootha</v>
          </cell>
          <cell r="D248">
            <v>41609</v>
          </cell>
          <cell r="G248" t="str">
            <v>Operational Maintenance Costs</v>
          </cell>
          <cell r="H248" t="str">
            <v>Plant Op. Costs (003)</v>
          </cell>
          <cell r="J248">
            <v>259457.20175000001</v>
          </cell>
        </row>
        <row r="249">
          <cell r="A249" t="str">
            <v>Financial Actual</v>
          </cell>
          <cell r="B249" t="str">
            <v>Expenses</v>
          </cell>
          <cell r="C249" t="str">
            <v>Kootha</v>
          </cell>
          <cell r="D249">
            <v>41640</v>
          </cell>
          <cell r="G249" t="str">
            <v>Operational Maintenance Costs</v>
          </cell>
          <cell r="H249" t="str">
            <v>Plant Op. Costs (003)</v>
          </cell>
          <cell r="J249">
            <v>325943.04459999991</v>
          </cell>
        </row>
        <row r="250">
          <cell r="A250" t="str">
            <v>Financial Actual</v>
          </cell>
          <cell r="B250" t="str">
            <v>Expenses</v>
          </cell>
          <cell r="C250" t="str">
            <v>Kootha</v>
          </cell>
          <cell r="D250">
            <v>41671</v>
          </cell>
          <cell r="G250" t="str">
            <v>Operational Maintenance Costs</v>
          </cell>
          <cell r="H250" t="str">
            <v>Plant Op. Costs (003)</v>
          </cell>
          <cell r="J250">
            <v>274409.52022499999</v>
          </cell>
        </row>
        <row r="251">
          <cell r="A251" t="str">
            <v>Financial Actual</v>
          </cell>
          <cell r="B251" t="str">
            <v>Expenses</v>
          </cell>
          <cell r="C251" t="str">
            <v>Kootha</v>
          </cell>
          <cell r="D251">
            <v>41699</v>
          </cell>
          <cell r="G251" t="str">
            <v>Operational Maintenance Costs</v>
          </cell>
          <cell r="H251" t="str">
            <v>Plant Op. Costs (003)</v>
          </cell>
          <cell r="J251">
            <v>273784.48220000003</v>
          </cell>
        </row>
        <row r="252">
          <cell r="A252" t="str">
            <v>Financial Actual</v>
          </cell>
          <cell r="B252" t="str">
            <v>Expenses</v>
          </cell>
          <cell r="C252" t="str">
            <v>Kootha</v>
          </cell>
          <cell r="D252">
            <v>41730</v>
          </cell>
          <cell r="G252" t="str">
            <v>Operational Maintenance Costs</v>
          </cell>
          <cell r="H252" t="str">
            <v>Plant Op. Costs (003)</v>
          </cell>
          <cell r="J252">
            <v>274379.19941249996</v>
          </cell>
        </row>
        <row r="253">
          <cell r="A253" t="str">
            <v>Financial Actual</v>
          </cell>
          <cell r="B253" t="str">
            <v>Expenses</v>
          </cell>
          <cell r="C253" t="str">
            <v>Kootha</v>
          </cell>
          <cell r="D253">
            <v>41760</v>
          </cell>
          <cell r="G253" t="str">
            <v>Operational Maintenance Costs</v>
          </cell>
          <cell r="H253" t="str">
            <v>Plant Op. Costs (003)</v>
          </cell>
          <cell r="J253">
            <v>291359.54218749999</v>
          </cell>
        </row>
        <row r="254">
          <cell r="A254" t="str">
            <v>Financial Actual</v>
          </cell>
          <cell r="B254" t="str">
            <v>Expenses</v>
          </cell>
          <cell r="C254" t="str">
            <v>Kootha</v>
          </cell>
          <cell r="D254">
            <v>41791</v>
          </cell>
          <cell r="G254" t="str">
            <v>Operational Maintenance Costs</v>
          </cell>
          <cell r="H254" t="str">
            <v>Plant Op. Costs (003)</v>
          </cell>
          <cell r="J254">
            <v>332171.36953749997</v>
          </cell>
        </row>
        <row r="255">
          <cell r="A255" t="str">
            <v>Financial Actual</v>
          </cell>
          <cell r="B255" t="str">
            <v>Expenses</v>
          </cell>
          <cell r="C255" t="str">
            <v>Kootha</v>
          </cell>
          <cell r="D255">
            <v>41456</v>
          </cell>
          <cell r="G255" t="str">
            <v>Operational Maintenance Costs</v>
          </cell>
          <cell r="H255" t="str">
            <v>Plant Admin Costs (004)</v>
          </cell>
          <cell r="J255">
            <v>176150.15407499947</v>
          </cell>
        </row>
        <row r="256">
          <cell r="A256" t="str">
            <v>Financial Actual</v>
          </cell>
          <cell r="B256" t="str">
            <v>Expenses</v>
          </cell>
          <cell r="C256" t="str">
            <v>Kootha</v>
          </cell>
          <cell r="D256">
            <v>41487</v>
          </cell>
          <cell r="G256" t="str">
            <v>Operational Maintenance Costs</v>
          </cell>
          <cell r="H256" t="str">
            <v>Plant Admin Costs (004)</v>
          </cell>
          <cell r="J256">
            <v>243388.48222500001</v>
          </cell>
        </row>
        <row r="257">
          <cell r="A257" t="str">
            <v>Financial Actual</v>
          </cell>
          <cell r="B257" t="str">
            <v>Expenses</v>
          </cell>
          <cell r="C257" t="str">
            <v>Kootha</v>
          </cell>
          <cell r="D257">
            <v>41518</v>
          </cell>
          <cell r="G257" t="str">
            <v>Operational Maintenance Costs</v>
          </cell>
          <cell r="H257" t="str">
            <v>Plant Admin Costs (004)</v>
          </cell>
          <cell r="J257">
            <v>190550.58592499947</v>
          </cell>
        </row>
        <row r="258">
          <cell r="A258" t="str">
            <v>Financial Actual</v>
          </cell>
          <cell r="B258" t="str">
            <v>Expenses</v>
          </cell>
          <cell r="C258" t="str">
            <v>Kootha</v>
          </cell>
          <cell r="D258">
            <v>41548</v>
          </cell>
          <cell r="G258" t="str">
            <v>Operational Maintenance Costs</v>
          </cell>
          <cell r="H258" t="str">
            <v>Plant Admin Costs (004)</v>
          </cell>
          <cell r="J258">
            <v>180863.73427499997</v>
          </cell>
        </row>
        <row r="259">
          <cell r="A259" t="str">
            <v>Financial Actual</v>
          </cell>
          <cell r="B259" t="str">
            <v>Expenses</v>
          </cell>
          <cell r="C259" t="str">
            <v>Kootha</v>
          </cell>
          <cell r="D259">
            <v>41579</v>
          </cell>
          <cell r="G259" t="str">
            <v>Operational Maintenance Costs</v>
          </cell>
          <cell r="H259" t="str">
            <v>Plant Admin Costs (004)</v>
          </cell>
          <cell r="J259">
            <v>185739.02025</v>
          </cell>
        </row>
        <row r="260">
          <cell r="A260" t="str">
            <v>Financial Actual</v>
          </cell>
          <cell r="B260" t="str">
            <v>Expenses</v>
          </cell>
          <cell r="C260" t="str">
            <v>Kootha</v>
          </cell>
          <cell r="D260">
            <v>41609</v>
          </cell>
          <cell r="G260" t="str">
            <v>Operational Maintenance Costs</v>
          </cell>
          <cell r="H260" t="str">
            <v>Plant Admin Costs (004)</v>
          </cell>
          <cell r="J260">
            <v>178642.66350000002</v>
          </cell>
        </row>
        <row r="261">
          <cell r="A261" t="str">
            <v>Financial Actual</v>
          </cell>
          <cell r="B261" t="str">
            <v>Expenses</v>
          </cell>
          <cell r="C261" t="str">
            <v>Kootha</v>
          </cell>
          <cell r="D261">
            <v>41640</v>
          </cell>
          <cell r="G261" t="str">
            <v>Operational Maintenance Costs</v>
          </cell>
          <cell r="H261" t="str">
            <v>Plant Admin Costs (004)</v>
          </cell>
          <cell r="J261">
            <v>224419.80119999996</v>
          </cell>
        </row>
        <row r="262">
          <cell r="A262" t="str">
            <v>Financial Actual</v>
          </cell>
          <cell r="B262" t="str">
            <v>Expenses</v>
          </cell>
          <cell r="C262" t="str">
            <v>Kootha</v>
          </cell>
          <cell r="D262">
            <v>41671</v>
          </cell>
          <cell r="G262" t="str">
            <v>Operational Maintenance Costs</v>
          </cell>
          <cell r="H262" t="str">
            <v>Plant Admin Costs (004)</v>
          </cell>
          <cell r="J262">
            <v>188937.70244999998</v>
          </cell>
        </row>
        <row r="263">
          <cell r="A263" t="str">
            <v>Financial Actual</v>
          </cell>
          <cell r="B263" t="str">
            <v>Expenses</v>
          </cell>
          <cell r="C263" t="str">
            <v>Kootha</v>
          </cell>
          <cell r="D263">
            <v>41699</v>
          </cell>
          <cell r="G263" t="str">
            <v>Operational Maintenance Costs</v>
          </cell>
          <cell r="H263" t="str">
            <v>Plant Admin Costs (004)</v>
          </cell>
          <cell r="J263">
            <v>188507.34840000002</v>
          </cell>
        </row>
        <row r="264">
          <cell r="A264" t="str">
            <v>Financial Actual</v>
          </cell>
          <cell r="B264" t="str">
            <v>Expenses</v>
          </cell>
          <cell r="C264" t="str">
            <v>Kootha</v>
          </cell>
          <cell r="D264">
            <v>41730</v>
          </cell>
          <cell r="G264" t="str">
            <v>Operational Maintenance Costs</v>
          </cell>
          <cell r="H264" t="str">
            <v>Plant Admin Costs (004)</v>
          </cell>
          <cell r="J264">
            <v>188916.82582500001</v>
          </cell>
        </row>
        <row r="265">
          <cell r="A265" t="str">
            <v>Financial Actual</v>
          </cell>
          <cell r="B265" t="str">
            <v>Expenses</v>
          </cell>
          <cell r="C265" t="str">
            <v>Kootha</v>
          </cell>
          <cell r="D265">
            <v>41760</v>
          </cell>
          <cell r="G265" t="str">
            <v>Operational Maintenance Costs</v>
          </cell>
          <cell r="H265" t="str">
            <v>Plant Admin Costs (004)</v>
          </cell>
          <cell r="J265">
            <v>200608.20937500001</v>
          </cell>
        </row>
        <row r="266">
          <cell r="A266" t="str">
            <v>Financial Actual</v>
          </cell>
          <cell r="B266" t="str">
            <v>Expenses</v>
          </cell>
          <cell r="C266" t="str">
            <v>Kootha</v>
          </cell>
          <cell r="D266">
            <v>41791</v>
          </cell>
          <cell r="G266" t="str">
            <v>Operational Maintenance Costs</v>
          </cell>
          <cell r="H266" t="str">
            <v>Plant Admin Costs (004)</v>
          </cell>
          <cell r="J266">
            <v>228708.15607500001</v>
          </cell>
        </row>
        <row r="267">
          <cell r="A267" t="str">
            <v>Financial Actual</v>
          </cell>
          <cell r="B267" t="str">
            <v>Expenses</v>
          </cell>
          <cell r="C267" t="str">
            <v>Kootha</v>
          </cell>
          <cell r="D267">
            <v>41456</v>
          </cell>
          <cell r="G267" t="str">
            <v>Labour Costs</v>
          </cell>
          <cell r="H267" t="str">
            <v>Labour-Costs (001)</v>
          </cell>
          <cell r="J267">
            <v>1153364.1040624965</v>
          </cell>
        </row>
        <row r="268">
          <cell r="A268" t="str">
            <v>Financial Actual</v>
          </cell>
          <cell r="B268" t="str">
            <v>Expenses</v>
          </cell>
          <cell r="C268" t="str">
            <v>Kootha</v>
          </cell>
          <cell r="D268">
            <v>41487</v>
          </cell>
          <cell r="G268" t="str">
            <v>Labour Costs</v>
          </cell>
          <cell r="H268" t="str">
            <v>Labour-Costs (001)</v>
          </cell>
          <cell r="J268">
            <v>1593615.0621875001</v>
          </cell>
        </row>
        <row r="269">
          <cell r="A269" t="str">
            <v>Financial Actual</v>
          </cell>
          <cell r="B269" t="str">
            <v>Expenses</v>
          </cell>
          <cell r="C269" t="str">
            <v>Kootha</v>
          </cell>
          <cell r="D269">
            <v>41518</v>
          </cell>
          <cell r="G269" t="str">
            <v>Labour Costs</v>
          </cell>
          <cell r="H269" t="str">
            <v>Labour-Costs (001)</v>
          </cell>
          <cell r="J269">
            <v>1247652.6459374966</v>
          </cell>
        </row>
        <row r="270">
          <cell r="A270" t="str">
            <v>Financial Actual</v>
          </cell>
          <cell r="B270" t="str">
            <v>Expenses</v>
          </cell>
          <cell r="C270" t="str">
            <v>Kootha</v>
          </cell>
          <cell r="D270">
            <v>41548</v>
          </cell>
          <cell r="G270" t="str">
            <v>Labour Costs</v>
          </cell>
          <cell r="H270" t="str">
            <v>Labour-Costs (001)</v>
          </cell>
          <cell r="J270">
            <v>1184226.8315625</v>
          </cell>
        </row>
        <row r="271">
          <cell r="A271" t="str">
            <v>Financial Actual</v>
          </cell>
          <cell r="B271" t="str">
            <v>Expenses</v>
          </cell>
          <cell r="C271" t="str">
            <v>Kootha</v>
          </cell>
          <cell r="D271">
            <v>41579</v>
          </cell>
          <cell r="G271" t="str">
            <v>Labour Costs</v>
          </cell>
          <cell r="H271" t="str">
            <v>Labour-Costs (001)</v>
          </cell>
          <cell r="J271">
            <v>1216148.346875</v>
          </cell>
        </row>
        <row r="272">
          <cell r="A272" t="str">
            <v>Financial Actual</v>
          </cell>
          <cell r="B272" t="str">
            <v>Expenses</v>
          </cell>
          <cell r="C272" t="str">
            <v>Kootha</v>
          </cell>
          <cell r="D272">
            <v>41609</v>
          </cell>
          <cell r="G272" t="str">
            <v>Labour Costs</v>
          </cell>
          <cell r="H272" t="str">
            <v>Labour-Costs (001)</v>
          </cell>
          <cell r="J272">
            <v>1169684.1062500002</v>
          </cell>
        </row>
        <row r="273">
          <cell r="A273" t="str">
            <v>Financial Actual</v>
          </cell>
          <cell r="B273" t="str">
            <v>Expenses</v>
          </cell>
          <cell r="C273" t="str">
            <v>Kootha</v>
          </cell>
          <cell r="D273">
            <v>41640</v>
          </cell>
          <cell r="G273" t="str">
            <v>Labour Costs</v>
          </cell>
          <cell r="H273" t="str">
            <v>Labour-Costs (001)</v>
          </cell>
          <cell r="J273">
            <v>1469415.3649999998</v>
          </cell>
        </row>
        <row r="274">
          <cell r="A274" t="str">
            <v>Financial Actual</v>
          </cell>
          <cell r="B274" t="str">
            <v>Expenses</v>
          </cell>
          <cell r="C274" t="str">
            <v>Kootha</v>
          </cell>
          <cell r="D274">
            <v>41671</v>
          </cell>
          <cell r="G274" t="str">
            <v>Labour Costs</v>
          </cell>
          <cell r="H274" t="str">
            <v>Labour-Costs (001)</v>
          </cell>
          <cell r="J274">
            <v>1237092.099375</v>
          </cell>
        </row>
        <row r="275">
          <cell r="A275" t="str">
            <v>Financial Actual</v>
          </cell>
          <cell r="B275" t="str">
            <v>Expenses</v>
          </cell>
          <cell r="C275" t="str">
            <v>Kootha</v>
          </cell>
          <cell r="D275">
            <v>41699</v>
          </cell>
          <cell r="G275" t="str">
            <v>Labour Costs</v>
          </cell>
          <cell r="H275" t="str">
            <v>Labour-Costs (001)</v>
          </cell>
          <cell r="J275">
            <v>1234274.3050000002</v>
          </cell>
        </row>
        <row r="276">
          <cell r="A276" t="str">
            <v>Financial Actual</v>
          </cell>
          <cell r="B276" t="str">
            <v>Expenses</v>
          </cell>
          <cell r="C276" t="str">
            <v>Kootha</v>
          </cell>
          <cell r="D276">
            <v>41730</v>
          </cell>
          <cell r="G276" t="str">
            <v>Labour Costs</v>
          </cell>
          <cell r="H276" t="str">
            <v>Labour-Costs (001)</v>
          </cell>
          <cell r="J276">
            <v>1236955.4071875</v>
          </cell>
        </row>
        <row r="277">
          <cell r="A277" t="str">
            <v>Financial Actual</v>
          </cell>
          <cell r="B277" t="str">
            <v>Expenses</v>
          </cell>
          <cell r="C277" t="str">
            <v>Kootha</v>
          </cell>
          <cell r="D277">
            <v>41760</v>
          </cell>
          <cell r="G277" t="str">
            <v>Labour Costs</v>
          </cell>
          <cell r="H277" t="str">
            <v>Labour-Costs (001)</v>
          </cell>
          <cell r="J277">
            <v>1313506.1328125</v>
          </cell>
        </row>
        <row r="278">
          <cell r="A278" t="str">
            <v>Financial Actual</v>
          </cell>
          <cell r="B278" t="str">
            <v>Expenses</v>
          </cell>
          <cell r="C278" t="str">
            <v>Kootha</v>
          </cell>
          <cell r="D278">
            <v>41791</v>
          </cell>
          <cell r="G278" t="str">
            <v>Labour Costs</v>
          </cell>
          <cell r="H278" t="str">
            <v>Labour-Costs (001)</v>
          </cell>
          <cell r="J278">
            <v>1497493.8790625001</v>
          </cell>
        </row>
        <row r="279">
          <cell r="A279" t="str">
            <v>Financial Actual</v>
          </cell>
          <cell r="B279" t="str">
            <v>Expenses</v>
          </cell>
          <cell r="C279" t="str">
            <v>Surjek</v>
          </cell>
          <cell r="D279">
            <v>41456</v>
          </cell>
          <cell r="G279" t="str">
            <v>Chemical Costs</v>
          </cell>
          <cell r="H279" t="str">
            <v>Chem-Exp (001)</v>
          </cell>
          <cell r="J279">
            <v>2533034.5131168002</v>
          </cell>
        </row>
        <row r="280">
          <cell r="A280" t="str">
            <v>Financial Actual</v>
          </cell>
          <cell r="B280" t="str">
            <v>Expenses</v>
          </cell>
          <cell r="C280" t="str">
            <v>Surjek</v>
          </cell>
          <cell r="D280">
            <v>41487</v>
          </cell>
          <cell r="G280" t="str">
            <v>Chemical Costs</v>
          </cell>
          <cell r="H280" t="str">
            <v>Chem-Exp (001)</v>
          </cell>
          <cell r="J280">
            <v>3051574.1625600001</v>
          </cell>
        </row>
        <row r="281">
          <cell r="A281" t="str">
            <v>Financial Actual</v>
          </cell>
          <cell r="B281" t="str">
            <v>Expenses</v>
          </cell>
          <cell r="C281" t="str">
            <v>Surjek</v>
          </cell>
          <cell r="D281">
            <v>41518</v>
          </cell>
          <cell r="G281" t="str">
            <v>Chemical Costs</v>
          </cell>
          <cell r="H281" t="str">
            <v>Chem-Exp (001)</v>
          </cell>
          <cell r="J281">
            <v>3084202.7580672004</v>
          </cell>
        </row>
        <row r="282">
          <cell r="A282" t="str">
            <v>Financial Actual</v>
          </cell>
          <cell r="B282" t="str">
            <v>Expenses</v>
          </cell>
          <cell r="C282" t="str">
            <v>Surjek</v>
          </cell>
          <cell r="D282">
            <v>41548</v>
          </cell>
          <cell r="G282" t="str">
            <v>Chemical Costs</v>
          </cell>
          <cell r="H282" t="str">
            <v>Chem-Exp (001)</v>
          </cell>
          <cell r="J282">
            <v>4135202.765971201</v>
          </cell>
        </row>
        <row r="283">
          <cell r="A283" t="str">
            <v>Financial Actual</v>
          </cell>
          <cell r="B283" t="str">
            <v>Expenses</v>
          </cell>
          <cell r="C283" t="str">
            <v>Surjek</v>
          </cell>
          <cell r="D283">
            <v>41579</v>
          </cell>
          <cell r="G283" t="str">
            <v>Chemical Costs</v>
          </cell>
          <cell r="H283" t="str">
            <v>Chem-Exp (001)</v>
          </cell>
          <cell r="J283">
            <v>4473275.8948415993</v>
          </cell>
        </row>
        <row r="284">
          <cell r="A284" t="str">
            <v>Financial Actual</v>
          </cell>
          <cell r="B284" t="str">
            <v>Expenses</v>
          </cell>
          <cell r="C284" t="str">
            <v>Surjek</v>
          </cell>
          <cell r="D284">
            <v>41609</v>
          </cell>
          <cell r="G284" t="str">
            <v>Chemical Costs</v>
          </cell>
          <cell r="H284" t="str">
            <v>Chem-Exp (001)</v>
          </cell>
          <cell r="J284">
            <v>3464957.9260800011</v>
          </cell>
        </row>
        <row r="285">
          <cell r="A285" t="str">
            <v>Financial Actual</v>
          </cell>
          <cell r="B285" t="str">
            <v>Expenses</v>
          </cell>
          <cell r="C285" t="str">
            <v>Surjek</v>
          </cell>
          <cell r="D285">
            <v>41640</v>
          </cell>
          <cell r="G285" t="str">
            <v>Chemical Costs</v>
          </cell>
          <cell r="H285" t="str">
            <v>Chem-Exp (001)</v>
          </cell>
          <cell r="J285">
            <v>4049642.8266000003</v>
          </cell>
        </row>
        <row r="286">
          <cell r="A286" t="str">
            <v>Financial Actual</v>
          </cell>
          <cell r="B286" t="str">
            <v>Expenses</v>
          </cell>
          <cell r="C286" t="str">
            <v>Surjek</v>
          </cell>
          <cell r="D286">
            <v>41671</v>
          </cell>
          <cell r="G286" t="str">
            <v>Chemical Costs</v>
          </cell>
          <cell r="H286" t="str">
            <v>Chem-Exp (001)</v>
          </cell>
          <cell r="J286">
            <v>4767948.2214000002</v>
          </cell>
        </row>
        <row r="287">
          <cell r="A287" t="str">
            <v>Financial Actual</v>
          </cell>
          <cell r="B287" t="str">
            <v>Expenses</v>
          </cell>
          <cell r="C287" t="str">
            <v>Surjek</v>
          </cell>
          <cell r="D287">
            <v>41699</v>
          </cell>
          <cell r="G287" t="str">
            <v>Chemical Costs</v>
          </cell>
          <cell r="H287" t="str">
            <v>Chem-Exp (001)</v>
          </cell>
          <cell r="J287">
            <v>4346722.8083999995</v>
          </cell>
        </row>
        <row r="288">
          <cell r="A288" t="str">
            <v>Financial Actual</v>
          </cell>
          <cell r="B288" t="str">
            <v>Expenses</v>
          </cell>
          <cell r="C288" t="str">
            <v>Surjek</v>
          </cell>
          <cell r="D288">
            <v>41730</v>
          </cell>
          <cell r="G288" t="str">
            <v>Chemical Costs</v>
          </cell>
          <cell r="H288" t="str">
            <v>Chem-Exp (001)</v>
          </cell>
          <cell r="J288">
            <v>4671541.1274000006</v>
          </cell>
        </row>
        <row r="289">
          <cell r="A289" t="str">
            <v>Financial Actual</v>
          </cell>
          <cell r="B289" t="str">
            <v>Expenses</v>
          </cell>
          <cell r="C289" t="str">
            <v>Surjek</v>
          </cell>
          <cell r="D289">
            <v>41760</v>
          </cell>
          <cell r="G289" t="str">
            <v>Chemical Costs</v>
          </cell>
          <cell r="H289" t="str">
            <v>Chem-Exp (001)</v>
          </cell>
          <cell r="J289">
            <v>5478104.6040000012</v>
          </cell>
        </row>
        <row r="290">
          <cell r="A290" t="str">
            <v>Financial Actual</v>
          </cell>
          <cell r="B290" t="str">
            <v>Expenses</v>
          </cell>
          <cell r="C290" t="str">
            <v>Surjek</v>
          </cell>
          <cell r="D290">
            <v>41791</v>
          </cell>
          <cell r="G290" t="str">
            <v>Chemical Costs</v>
          </cell>
          <cell r="H290" t="str">
            <v>Chem-Exp (001)</v>
          </cell>
          <cell r="J290">
            <v>2269805.1667200001</v>
          </cell>
        </row>
        <row r="291">
          <cell r="A291" t="str">
            <v>Financial Actual</v>
          </cell>
          <cell r="B291" t="str">
            <v>Expenses</v>
          </cell>
          <cell r="C291" t="str">
            <v>Surjek</v>
          </cell>
          <cell r="D291">
            <v>41456</v>
          </cell>
          <cell r="G291" t="str">
            <v>Facility Costs</v>
          </cell>
          <cell r="H291" t="str">
            <v>Utility-Exp (002) - Heating</v>
          </cell>
          <cell r="J291">
            <v>1266517.2565584001</v>
          </cell>
        </row>
        <row r="292">
          <cell r="A292" t="str">
            <v>Financial Actual</v>
          </cell>
          <cell r="B292" t="str">
            <v>Expenses</v>
          </cell>
          <cell r="C292" t="str">
            <v>Surjek</v>
          </cell>
          <cell r="D292">
            <v>41487</v>
          </cell>
          <cell r="G292" t="str">
            <v>Facility Costs</v>
          </cell>
          <cell r="H292" t="str">
            <v>Utility-Exp (002) - Heating</v>
          </cell>
          <cell r="J292">
            <v>1525787.08128</v>
          </cell>
        </row>
        <row r="293">
          <cell r="A293" t="str">
            <v>Financial Actual</v>
          </cell>
          <cell r="B293" t="str">
            <v>Expenses</v>
          </cell>
          <cell r="C293" t="str">
            <v>Surjek</v>
          </cell>
          <cell r="D293">
            <v>41518</v>
          </cell>
          <cell r="G293" t="str">
            <v>Facility Costs</v>
          </cell>
          <cell r="H293" t="str">
            <v>Utility-Exp (002) - Heating</v>
          </cell>
          <cell r="J293">
            <v>1542101.3790336002</v>
          </cell>
        </row>
        <row r="294">
          <cell r="A294" t="str">
            <v>Financial Actual</v>
          </cell>
          <cell r="B294" t="str">
            <v>Expenses</v>
          </cell>
          <cell r="C294" t="str">
            <v>Surjek</v>
          </cell>
          <cell r="D294">
            <v>41548</v>
          </cell>
          <cell r="G294" t="str">
            <v>Facility Costs</v>
          </cell>
          <cell r="H294" t="str">
            <v>Utility-Exp (002) - Heating</v>
          </cell>
          <cell r="J294">
            <v>2067601.3829856005</v>
          </cell>
        </row>
        <row r="295">
          <cell r="A295" t="str">
            <v>Financial Actual</v>
          </cell>
          <cell r="B295" t="str">
            <v>Expenses</v>
          </cell>
          <cell r="C295" t="str">
            <v>Surjek</v>
          </cell>
          <cell r="D295">
            <v>41579</v>
          </cell>
          <cell r="G295" t="str">
            <v>Facility Costs</v>
          </cell>
          <cell r="H295" t="str">
            <v>Utility-Exp (002) - Heating</v>
          </cell>
          <cell r="J295">
            <v>2236637.9474207996</v>
          </cell>
        </row>
        <row r="296">
          <cell r="A296" t="str">
            <v>Financial Actual</v>
          </cell>
          <cell r="B296" t="str">
            <v>Expenses</v>
          </cell>
          <cell r="C296" t="str">
            <v>Surjek</v>
          </cell>
          <cell r="D296">
            <v>41609</v>
          </cell>
          <cell r="G296" t="str">
            <v>Facility Costs</v>
          </cell>
          <cell r="H296" t="str">
            <v>Utility-Exp (002) - Heating</v>
          </cell>
          <cell r="J296">
            <v>1732478.9630400005</v>
          </cell>
        </row>
        <row r="297">
          <cell r="A297" t="str">
            <v>Financial Actual</v>
          </cell>
          <cell r="B297" t="str">
            <v>Expenses</v>
          </cell>
          <cell r="C297" t="str">
            <v>Surjek</v>
          </cell>
          <cell r="D297">
            <v>41640</v>
          </cell>
          <cell r="G297" t="str">
            <v>Facility Costs</v>
          </cell>
          <cell r="H297" t="str">
            <v>Utility-Exp (002) - Heating</v>
          </cell>
          <cell r="J297">
            <v>2024821.4133000001</v>
          </cell>
        </row>
        <row r="298">
          <cell r="A298" t="str">
            <v>Financial Actual</v>
          </cell>
          <cell r="B298" t="str">
            <v>Expenses</v>
          </cell>
          <cell r="C298" t="str">
            <v>Surjek</v>
          </cell>
          <cell r="D298">
            <v>41671</v>
          </cell>
          <cell r="G298" t="str">
            <v>Facility Costs</v>
          </cell>
          <cell r="H298" t="str">
            <v>Utility-Exp (002) - Heating</v>
          </cell>
          <cell r="J298">
            <v>2383974.1107000001</v>
          </cell>
        </row>
        <row r="299">
          <cell r="A299" t="str">
            <v>Financial Actual</v>
          </cell>
          <cell r="B299" t="str">
            <v>Expenses</v>
          </cell>
          <cell r="C299" t="str">
            <v>Surjek</v>
          </cell>
          <cell r="D299">
            <v>41699</v>
          </cell>
          <cell r="G299" t="str">
            <v>Facility Costs</v>
          </cell>
          <cell r="H299" t="str">
            <v>Utility-Exp (002) - Heating</v>
          </cell>
          <cell r="J299">
            <v>2173361.4041999998</v>
          </cell>
        </row>
        <row r="300">
          <cell r="A300" t="str">
            <v>Financial Actual</v>
          </cell>
          <cell r="B300" t="str">
            <v>Expenses</v>
          </cell>
          <cell r="C300" t="str">
            <v>Surjek</v>
          </cell>
          <cell r="D300">
            <v>41730</v>
          </cell>
          <cell r="G300" t="str">
            <v>Facility Costs</v>
          </cell>
          <cell r="H300" t="str">
            <v>Utility-Exp (002) - Heating</v>
          </cell>
          <cell r="J300">
            <v>2335770.5637000003</v>
          </cell>
        </row>
        <row r="301">
          <cell r="A301" t="str">
            <v>Financial Actual</v>
          </cell>
          <cell r="B301" t="str">
            <v>Expenses</v>
          </cell>
          <cell r="C301" t="str">
            <v>Surjek</v>
          </cell>
          <cell r="D301">
            <v>41760</v>
          </cell>
          <cell r="G301" t="str">
            <v>Facility Costs</v>
          </cell>
          <cell r="H301" t="str">
            <v>Utility-Exp (002) - Heating</v>
          </cell>
          <cell r="J301">
            <v>2739052.3020000006</v>
          </cell>
        </row>
        <row r="302">
          <cell r="A302" t="str">
            <v>Financial Actual</v>
          </cell>
          <cell r="B302" t="str">
            <v>Expenses</v>
          </cell>
          <cell r="C302" t="str">
            <v>Surjek</v>
          </cell>
          <cell r="D302">
            <v>41791</v>
          </cell>
          <cell r="G302" t="str">
            <v>Facility Costs</v>
          </cell>
          <cell r="H302" t="str">
            <v>Utility-Exp (002) - Heating</v>
          </cell>
          <cell r="J302">
            <v>1134902.58336</v>
          </cell>
        </row>
        <row r="303">
          <cell r="A303" t="str">
            <v>Financial Actual</v>
          </cell>
          <cell r="B303" t="str">
            <v>Expenses</v>
          </cell>
          <cell r="C303" t="str">
            <v>Surjek</v>
          </cell>
          <cell r="D303">
            <v>41456</v>
          </cell>
          <cell r="G303" t="str">
            <v>Facility Costs</v>
          </cell>
          <cell r="H303" t="str">
            <v>Utility-Exp (002) - Electricity</v>
          </cell>
          <cell r="J303">
            <v>1055431.0471320001</v>
          </cell>
        </row>
        <row r="304">
          <cell r="A304" t="str">
            <v>Financial Actual</v>
          </cell>
          <cell r="B304" t="str">
            <v>Expenses</v>
          </cell>
          <cell r="C304" t="str">
            <v>Surjek</v>
          </cell>
          <cell r="D304">
            <v>41487</v>
          </cell>
          <cell r="G304" t="str">
            <v>Facility Costs</v>
          </cell>
          <cell r="H304" t="str">
            <v>Utility-Exp (002) - Electricity</v>
          </cell>
          <cell r="J304">
            <v>1271489.2344000002</v>
          </cell>
        </row>
        <row r="305">
          <cell r="A305" t="str">
            <v>Financial Actual</v>
          </cell>
          <cell r="B305" t="str">
            <v>Expenses</v>
          </cell>
          <cell r="C305" t="str">
            <v>Surjek</v>
          </cell>
          <cell r="D305">
            <v>41518</v>
          </cell>
          <cell r="G305" t="str">
            <v>Facility Costs</v>
          </cell>
          <cell r="H305" t="str">
            <v>Utility-Exp (002) - Electricity</v>
          </cell>
          <cell r="J305">
            <v>1285084.4825280001</v>
          </cell>
        </row>
        <row r="306">
          <cell r="A306" t="str">
            <v>Financial Actual</v>
          </cell>
          <cell r="B306" t="str">
            <v>Expenses</v>
          </cell>
          <cell r="C306" t="str">
            <v>Surjek</v>
          </cell>
          <cell r="D306">
            <v>41548</v>
          </cell>
          <cell r="G306" t="str">
            <v>Facility Costs</v>
          </cell>
          <cell r="H306" t="str">
            <v>Utility-Exp (002) - Electricity</v>
          </cell>
          <cell r="J306">
            <v>1723001.1524880002</v>
          </cell>
        </row>
        <row r="307">
          <cell r="A307" t="str">
            <v>Financial Actual</v>
          </cell>
          <cell r="B307" t="str">
            <v>Expenses</v>
          </cell>
          <cell r="C307" t="str">
            <v>Surjek</v>
          </cell>
          <cell r="D307">
            <v>41579</v>
          </cell>
          <cell r="G307" t="str">
            <v>Facility Costs</v>
          </cell>
          <cell r="H307" t="str">
            <v>Utility-Exp (002) - Electricity</v>
          </cell>
          <cell r="J307">
            <v>1863864.9561839998</v>
          </cell>
        </row>
        <row r="308">
          <cell r="A308" t="str">
            <v>Financial Actual</v>
          </cell>
          <cell r="B308" t="str">
            <v>Expenses</v>
          </cell>
          <cell r="C308" t="str">
            <v>Surjek</v>
          </cell>
          <cell r="D308">
            <v>41609</v>
          </cell>
          <cell r="G308" t="str">
            <v>Facility Costs</v>
          </cell>
          <cell r="H308" t="str">
            <v>Utility-Exp (002) - Electricity</v>
          </cell>
          <cell r="J308">
            <v>1443732.4692000004</v>
          </cell>
        </row>
        <row r="309">
          <cell r="A309" t="str">
            <v>Financial Actual</v>
          </cell>
          <cell r="B309" t="str">
            <v>Expenses</v>
          </cell>
          <cell r="C309" t="str">
            <v>Surjek</v>
          </cell>
          <cell r="D309">
            <v>41640</v>
          </cell>
          <cell r="G309" t="str">
            <v>Facility Costs</v>
          </cell>
          <cell r="H309" t="str">
            <v>Utility-Exp (002) - Electricity</v>
          </cell>
          <cell r="J309">
            <v>1687351.1777500003</v>
          </cell>
        </row>
        <row r="310">
          <cell r="A310" t="str">
            <v>Financial Actual</v>
          </cell>
          <cell r="B310" t="str">
            <v>Expenses</v>
          </cell>
          <cell r="C310" t="str">
            <v>Surjek</v>
          </cell>
          <cell r="D310">
            <v>41671</v>
          </cell>
          <cell r="G310" t="str">
            <v>Facility Costs</v>
          </cell>
          <cell r="H310" t="str">
            <v>Utility-Exp (002) - Electricity</v>
          </cell>
          <cell r="J310">
            <v>1986645.0922500002</v>
          </cell>
        </row>
        <row r="311">
          <cell r="A311" t="str">
            <v>Financial Actual</v>
          </cell>
          <cell r="B311" t="str">
            <v>Expenses</v>
          </cell>
          <cell r="C311" t="str">
            <v>Surjek</v>
          </cell>
          <cell r="D311">
            <v>41699</v>
          </cell>
          <cell r="G311" t="str">
            <v>Facility Costs</v>
          </cell>
          <cell r="H311" t="str">
            <v>Utility-Exp (002) - Electricity</v>
          </cell>
          <cell r="J311">
            <v>1811134.5035000001</v>
          </cell>
        </row>
        <row r="312">
          <cell r="A312" t="str">
            <v>Financial Actual</v>
          </cell>
          <cell r="B312" t="str">
            <v>Expenses</v>
          </cell>
          <cell r="C312" t="str">
            <v>Surjek</v>
          </cell>
          <cell r="D312">
            <v>41730</v>
          </cell>
          <cell r="G312" t="str">
            <v>Facility Costs</v>
          </cell>
          <cell r="H312" t="str">
            <v>Utility-Exp (002) - Electricity</v>
          </cell>
          <cell r="J312">
            <v>1946475.4697500004</v>
          </cell>
        </row>
        <row r="313">
          <cell r="A313" t="str">
            <v>Financial Actual</v>
          </cell>
          <cell r="B313" t="str">
            <v>Expenses</v>
          </cell>
          <cell r="C313" t="str">
            <v>Surjek</v>
          </cell>
          <cell r="D313">
            <v>41760</v>
          </cell>
          <cell r="G313" t="str">
            <v>Facility Costs</v>
          </cell>
          <cell r="H313" t="str">
            <v>Utility-Exp (002) - Electricity</v>
          </cell>
          <cell r="J313">
            <v>2282543.5850000004</v>
          </cell>
        </row>
        <row r="314">
          <cell r="A314" t="str">
            <v>Financial Actual</v>
          </cell>
          <cell r="B314" t="str">
            <v>Expenses</v>
          </cell>
          <cell r="C314" t="str">
            <v>Surjek</v>
          </cell>
          <cell r="D314">
            <v>41791</v>
          </cell>
          <cell r="G314" t="str">
            <v>Facility Costs</v>
          </cell>
          <cell r="H314" t="str">
            <v>Utility-Exp (002) - Electricity</v>
          </cell>
          <cell r="J314">
            <v>945752.15280000004</v>
          </cell>
        </row>
        <row r="315">
          <cell r="A315" t="str">
            <v>Financial Actual</v>
          </cell>
          <cell r="B315" t="str">
            <v>Expenses</v>
          </cell>
          <cell r="C315" t="str">
            <v>Surjek</v>
          </cell>
          <cell r="D315">
            <v>41456</v>
          </cell>
          <cell r="G315" t="str">
            <v>Operational Maintenance Costs</v>
          </cell>
          <cell r="H315" t="str">
            <v>Plant Maintenance (001)</v>
          </cell>
          <cell r="J315">
            <v>996326.908492608</v>
          </cell>
        </row>
        <row r="316">
          <cell r="A316" t="str">
            <v>Financial Actual</v>
          </cell>
          <cell r="B316" t="str">
            <v>Expenses</v>
          </cell>
          <cell r="C316" t="str">
            <v>Surjek</v>
          </cell>
          <cell r="D316">
            <v>41487</v>
          </cell>
          <cell r="G316" t="str">
            <v>Operational Maintenance Costs</v>
          </cell>
          <cell r="H316" t="str">
            <v>Plant Maintenance (001)</v>
          </cell>
          <cell r="J316">
            <v>1200285.8372736</v>
          </cell>
        </row>
        <row r="317">
          <cell r="A317" t="str">
            <v>Financial Actual</v>
          </cell>
          <cell r="B317" t="str">
            <v>Expenses</v>
          </cell>
          <cell r="C317" t="str">
            <v>Surjek</v>
          </cell>
          <cell r="D317">
            <v>41518</v>
          </cell>
          <cell r="G317" t="str">
            <v>Operational Maintenance Costs</v>
          </cell>
          <cell r="H317" t="str">
            <v>Plant Maintenance (001)</v>
          </cell>
          <cell r="J317">
            <v>1213119.7515064322</v>
          </cell>
        </row>
        <row r="318">
          <cell r="A318" t="str">
            <v>Financial Actual</v>
          </cell>
          <cell r="B318" t="str">
            <v>Expenses</v>
          </cell>
          <cell r="C318" t="str">
            <v>Surjek</v>
          </cell>
          <cell r="D318">
            <v>41548</v>
          </cell>
          <cell r="G318" t="str">
            <v>Operational Maintenance Costs</v>
          </cell>
          <cell r="H318" t="str">
            <v>Plant Maintenance (001)</v>
          </cell>
          <cell r="J318">
            <v>1626513.0879486722</v>
          </cell>
        </row>
        <row r="319">
          <cell r="A319" t="str">
            <v>Financial Actual</v>
          </cell>
          <cell r="B319" t="str">
            <v>Expenses</v>
          </cell>
          <cell r="C319" t="str">
            <v>Surjek</v>
          </cell>
          <cell r="D319">
            <v>41579</v>
          </cell>
          <cell r="G319" t="str">
            <v>Operational Maintenance Costs</v>
          </cell>
          <cell r="H319" t="str">
            <v>Plant Maintenance (001)</v>
          </cell>
          <cell r="J319">
            <v>1759488.5186376958</v>
          </cell>
        </row>
        <row r="320">
          <cell r="A320" t="str">
            <v>Financial Actual</v>
          </cell>
          <cell r="B320" t="str">
            <v>Expenses</v>
          </cell>
          <cell r="C320" t="str">
            <v>Surjek</v>
          </cell>
          <cell r="D320">
            <v>41609</v>
          </cell>
          <cell r="G320" t="str">
            <v>Operational Maintenance Costs</v>
          </cell>
          <cell r="H320" t="str">
            <v>Plant Maintenance (001)</v>
          </cell>
          <cell r="J320">
            <v>1362883.4509248002</v>
          </cell>
        </row>
        <row r="321">
          <cell r="A321" t="str">
            <v>Financial Actual</v>
          </cell>
          <cell r="B321" t="str">
            <v>Expenses</v>
          </cell>
          <cell r="C321" t="str">
            <v>Surjek</v>
          </cell>
          <cell r="D321">
            <v>41640</v>
          </cell>
          <cell r="G321" t="str">
            <v>Operational Maintenance Costs</v>
          </cell>
          <cell r="H321" t="str">
            <v>Plant Maintenance (001)</v>
          </cell>
          <cell r="J321">
            <v>1592859.5117959999</v>
          </cell>
        </row>
        <row r="322">
          <cell r="A322" t="str">
            <v>Financial Actual</v>
          </cell>
          <cell r="B322" t="str">
            <v>Expenses</v>
          </cell>
          <cell r="C322" t="str">
            <v>Surjek</v>
          </cell>
          <cell r="D322">
            <v>41671</v>
          </cell>
          <cell r="G322" t="str">
            <v>Operational Maintenance Costs</v>
          </cell>
          <cell r="H322" t="str">
            <v>Plant Maintenance (001)</v>
          </cell>
          <cell r="J322">
            <v>1875392.9670840001</v>
          </cell>
        </row>
        <row r="323">
          <cell r="A323" t="str">
            <v>Financial Actual</v>
          </cell>
          <cell r="B323" t="str">
            <v>Expenses</v>
          </cell>
          <cell r="C323" t="str">
            <v>Surjek</v>
          </cell>
          <cell r="D323">
            <v>41699</v>
          </cell>
          <cell r="G323" t="str">
            <v>Operational Maintenance Costs</v>
          </cell>
          <cell r="H323" t="str">
            <v>Plant Maintenance (001)</v>
          </cell>
          <cell r="J323">
            <v>1709710.9713039999</v>
          </cell>
        </row>
        <row r="324">
          <cell r="A324" t="str">
            <v>Financial Actual</v>
          </cell>
          <cell r="B324" t="str">
            <v>Expenses</v>
          </cell>
          <cell r="C324" t="str">
            <v>Surjek</v>
          </cell>
          <cell r="D324">
            <v>41730</v>
          </cell>
          <cell r="G324" t="str">
            <v>Operational Maintenance Costs</v>
          </cell>
          <cell r="H324" t="str">
            <v>Plant Maintenance (001)</v>
          </cell>
          <cell r="J324">
            <v>1837472.8434440002</v>
          </cell>
        </row>
        <row r="325">
          <cell r="A325" t="str">
            <v>Financial Actual</v>
          </cell>
          <cell r="B325" t="str">
            <v>Expenses</v>
          </cell>
          <cell r="C325" t="str">
            <v>Surjek</v>
          </cell>
          <cell r="D325">
            <v>41760</v>
          </cell>
          <cell r="G325" t="str">
            <v>Operational Maintenance Costs</v>
          </cell>
          <cell r="H325" t="str">
            <v>Plant Maintenance (001)</v>
          </cell>
          <cell r="J325">
            <v>2154721.1442400003</v>
          </cell>
        </row>
        <row r="326">
          <cell r="A326" t="str">
            <v>Financial Actual</v>
          </cell>
          <cell r="B326" t="str">
            <v>Expenses</v>
          </cell>
          <cell r="C326" t="str">
            <v>Surjek</v>
          </cell>
          <cell r="D326">
            <v>41791</v>
          </cell>
          <cell r="G326" t="str">
            <v>Operational Maintenance Costs</v>
          </cell>
          <cell r="H326" t="str">
            <v>Plant Maintenance (001)</v>
          </cell>
          <cell r="J326">
            <v>892790.0322432</v>
          </cell>
        </row>
        <row r="327">
          <cell r="A327" t="str">
            <v>Financial Actual</v>
          </cell>
          <cell r="B327" t="str">
            <v>Expenses</v>
          </cell>
          <cell r="C327" t="str">
            <v>Surjek</v>
          </cell>
          <cell r="D327">
            <v>41456</v>
          </cell>
          <cell r="G327" t="str">
            <v>Operational Maintenance Costs</v>
          </cell>
          <cell r="H327" t="str">
            <v>Plant Outages (002)</v>
          </cell>
          <cell r="J327">
            <v>869931.04490880016</v>
          </cell>
        </row>
        <row r="328">
          <cell r="A328" t="str">
            <v>Financial Actual</v>
          </cell>
          <cell r="B328" t="str">
            <v>Expenses</v>
          </cell>
          <cell r="C328" t="str">
            <v>Surjek</v>
          </cell>
          <cell r="D328">
            <v>41487</v>
          </cell>
          <cell r="G328" t="str">
            <v>Operational Maintenance Costs</v>
          </cell>
          <cell r="H328" t="str">
            <v>Plant Outages (002)</v>
          </cell>
          <cell r="J328">
            <v>1048015.3689600001</v>
          </cell>
        </row>
        <row r="329">
          <cell r="A329" t="str">
            <v>Financial Actual</v>
          </cell>
          <cell r="B329" t="str">
            <v>Expenses</v>
          </cell>
          <cell r="C329" t="str">
            <v>Surjek</v>
          </cell>
          <cell r="D329">
            <v>41518</v>
          </cell>
          <cell r="G329" t="str">
            <v>Operational Maintenance Costs</v>
          </cell>
          <cell r="H329" t="str">
            <v>Plant Outages (002)</v>
          </cell>
          <cell r="J329">
            <v>1059221.1492352001</v>
          </cell>
        </row>
        <row r="330">
          <cell r="A330" t="str">
            <v>Financial Actual</v>
          </cell>
          <cell r="B330" t="str">
            <v>Expenses</v>
          </cell>
          <cell r="C330" t="str">
            <v>Surjek</v>
          </cell>
          <cell r="D330">
            <v>41548</v>
          </cell>
          <cell r="G330" t="str">
            <v>Operational Maintenance Costs</v>
          </cell>
          <cell r="H330" t="str">
            <v>Plant Outages (002)</v>
          </cell>
          <cell r="J330">
            <v>1420170.6468992003</v>
          </cell>
        </row>
        <row r="331">
          <cell r="A331" t="str">
            <v>Financial Actual</v>
          </cell>
          <cell r="B331" t="str">
            <v>Expenses</v>
          </cell>
          <cell r="C331" t="str">
            <v>Surjek</v>
          </cell>
          <cell r="D331">
            <v>41579</v>
          </cell>
          <cell r="G331" t="str">
            <v>Operational Maintenance Costs</v>
          </cell>
          <cell r="H331" t="str">
            <v>Plant Outages (002)</v>
          </cell>
          <cell r="J331">
            <v>1536276.5699455999</v>
          </cell>
        </row>
        <row r="332">
          <cell r="A332" t="str">
            <v>Financial Actual</v>
          </cell>
          <cell r="B332" t="str">
            <v>Expenses</v>
          </cell>
          <cell r="C332" t="str">
            <v>Surjek</v>
          </cell>
          <cell r="D332">
            <v>41609</v>
          </cell>
          <cell r="G332" t="str">
            <v>Operational Maintenance Costs</v>
          </cell>
          <cell r="H332" t="str">
            <v>Plant Outages (002)</v>
          </cell>
          <cell r="J332">
            <v>785390.46324480022</v>
          </cell>
        </row>
        <row r="333">
          <cell r="A333" t="str">
            <v>Financial Actual</v>
          </cell>
          <cell r="B333" t="str">
            <v>Expenses</v>
          </cell>
          <cell r="C333" t="str">
            <v>Surjek</v>
          </cell>
          <cell r="D333">
            <v>41640</v>
          </cell>
          <cell r="G333" t="str">
            <v>Operational Maintenance Costs</v>
          </cell>
          <cell r="H333" t="str">
            <v>Plant Outages (002)</v>
          </cell>
          <cell r="J333">
            <v>734335.23255680013</v>
          </cell>
        </row>
        <row r="334">
          <cell r="A334" t="str">
            <v>Financial Actual</v>
          </cell>
          <cell r="B334" t="str">
            <v>Expenses</v>
          </cell>
          <cell r="C334" t="str">
            <v>Surjek</v>
          </cell>
          <cell r="D334">
            <v>41671</v>
          </cell>
          <cell r="G334" t="str">
            <v>Operational Maintenance Costs</v>
          </cell>
          <cell r="H334" t="str">
            <v>Plant Outages (002)</v>
          </cell>
          <cell r="J334">
            <v>864587.94414720009</v>
          </cell>
        </row>
        <row r="335">
          <cell r="A335" t="str">
            <v>Financial Actual</v>
          </cell>
          <cell r="B335" t="str">
            <v>Expenses</v>
          </cell>
          <cell r="C335" t="str">
            <v>Surjek</v>
          </cell>
          <cell r="D335">
            <v>41699</v>
          </cell>
          <cell r="G335" t="str">
            <v>Operational Maintenance Costs</v>
          </cell>
          <cell r="H335" t="str">
            <v>Plant Outages (002)</v>
          </cell>
          <cell r="J335">
            <v>788205.73592320003</v>
          </cell>
        </row>
        <row r="336">
          <cell r="A336" t="str">
            <v>Financial Actual</v>
          </cell>
          <cell r="B336" t="str">
            <v>Expenses</v>
          </cell>
          <cell r="C336" t="str">
            <v>Surjek</v>
          </cell>
          <cell r="D336">
            <v>41730</v>
          </cell>
          <cell r="G336" t="str">
            <v>Operational Maintenance Costs</v>
          </cell>
          <cell r="H336" t="str">
            <v>Plant Outages (002)</v>
          </cell>
          <cell r="J336">
            <v>847106.12443520024</v>
          </cell>
        </row>
        <row r="337">
          <cell r="A337" t="str">
            <v>Financial Actual</v>
          </cell>
          <cell r="B337" t="str">
            <v>Expenses</v>
          </cell>
          <cell r="C337" t="str">
            <v>Surjek</v>
          </cell>
          <cell r="D337">
            <v>41760</v>
          </cell>
          <cell r="G337" t="str">
            <v>Operational Maintenance Costs</v>
          </cell>
          <cell r="H337" t="str">
            <v>Plant Outages (002)</v>
          </cell>
          <cell r="J337">
            <v>993362.96819200017</v>
          </cell>
        </row>
        <row r="338">
          <cell r="A338" t="str">
            <v>Financial Actual</v>
          </cell>
          <cell r="B338" t="str">
            <v>Expenses</v>
          </cell>
          <cell r="C338" t="str">
            <v>Surjek</v>
          </cell>
          <cell r="D338">
            <v>41791</v>
          </cell>
          <cell r="G338" t="str">
            <v>Operational Maintenance Costs</v>
          </cell>
          <cell r="H338" t="str">
            <v>Plant Outages (002)</v>
          </cell>
          <cell r="J338">
            <v>514489.17112320004</v>
          </cell>
        </row>
        <row r="339">
          <cell r="A339" t="str">
            <v>Financial Actual</v>
          </cell>
          <cell r="B339" t="str">
            <v>Expenses</v>
          </cell>
          <cell r="C339" t="str">
            <v>Surjek</v>
          </cell>
          <cell r="D339">
            <v>41456</v>
          </cell>
          <cell r="G339" t="str">
            <v>Operational Maintenance Costs</v>
          </cell>
          <cell r="H339" t="str">
            <v>Plant Op. Costs (003)</v>
          </cell>
          <cell r="J339">
            <v>921103.45931519999</v>
          </cell>
        </row>
        <row r="340">
          <cell r="A340" t="str">
            <v>Financial Actual</v>
          </cell>
          <cell r="B340" t="str">
            <v>Expenses</v>
          </cell>
          <cell r="C340" t="str">
            <v>Surjek</v>
          </cell>
          <cell r="D340">
            <v>41487</v>
          </cell>
          <cell r="G340" t="str">
            <v>Operational Maintenance Costs</v>
          </cell>
          <cell r="H340" t="str">
            <v>Plant Op. Costs (003)</v>
          </cell>
          <cell r="J340">
            <v>1109663.3318399999</v>
          </cell>
        </row>
        <row r="341">
          <cell r="A341" t="str">
            <v>Financial Actual</v>
          </cell>
          <cell r="B341" t="str">
            <v>Expenses</v>
          </cell>
          <cell r="C341" t="str">
            <v>Surjek</v>
          </cell>
          <cell r="D341">
            <v>41518</v>
          </cell>
          <cell r="G341" t="str">
            <v>Operational Maintenance Costs</v>
          </cell>
          <cell r="H341" t="str">
            <v>Plant Op. Costs (003)</v>
          </cell>
          <cell r="J341">
            <v>1121528.2756608</v>
          </cell>
        </row>
        <row r="342">
          <cell r="A342" t="str">
            <v>Financial Actual</v>
          </cell>
          <cell r="B342" t="str">
            <v>Expenses</v>
          </cell>
          <cell r="C342" t="str">
            <v>Surjek</v>
          </cell>
          <cell r="D342">
            <v>41548</v>
          </cell>
          <cell r="G342" t="str">
            <v>Operational Maintenance Costs</v>
          </cell>
          <cell r="H342" t="str">
            <v>Plant Op. Costs (003)</v>
          </cell>
          <cell r="J342">
            <v>1503710.0967168</v>
          </cell>
        </row>
        <row r="343">
          <cell r="A343" t="str">
            <v>Financial Actual</v>
          </cell>
          <cell r="B343" t="str">
            <v>Expenses</v>
          </cell>
          <cell r="C343" t="str">
            <v>Surjek</v>
          </cell>
          <cell r="D343">
            <v>41579</v>
          </cell>
          <cell r="G343" t="str">
            <v>Operational Maintenance Costs</v>
          </cell>
          <cell r="H343" t="str">
            <v>Plant Op. Costs (003)</v>
          </cell>
          <cell r="J343">
            <v>1626645.7799423998</v>
          </cell>
        </row>
        <row r="344">
          <cell r="A344" t="str">
            <v>Financial Actual</v>
          </cell>
          <cell r="B344" t="str">
            <v>Expenses</v>
          </cell>
          <cell r="C344" t="str">
            <v>Surjek</v>
          </cell>
          <cell r="D344">
            <v>41609</v>
          </cell>
          <cell r="G344" t="str">
            <v>Operational Maintenance Costs</v>
          </cell>
          <cell r="H344" t="str">
            <v>Plant Op. Costs (003)</v>
          </cell>
          <cell r="J344">
            <v>831589.90225920011</v>
          </cell>
        </row>
        <row r="345">
          <cell r="A345" t="str">
            <v>Financial Actual</v>
          </cell>
          <cell r="B345" t="str">
            <v>Expenses</v>
          </cell>
          <cell r="C345" t="str">
            <v>Surjek</v>
          </cell>
          <cell r="D345">
            <v>41640</v>
          </cell>
          <cell r="G345" t="str">
            <v>Operational Maintenance Costs</v>
          </cell>
          <cell r="H345" t="str">
            <v>Plant Op. Costs (003)</v>
          </cell>
          <cell r="J345">
            <v>777531.42270720005</v>
          </cell>
        </row>
        <row r="346">
          <cell r="A346" t="str">
            <v>Financial Actual</v>
          </cell>
          <cell r="B346" t="str">
            <v>Expenses</v>
          </cell>
          <cell r="C346" t="str">
            <v>Surjek</v>
          </cell>
          <cell r="D346">
            <v>41671</v>
          </cell>
          <cell r="G346" t="str">
            <v>Operational Maintenance Costs</v>
          </cell>
          <cell r="H346" t="str">
            <v>Plant Op. Costs (003)</v>
          </cell>
          <cell r="J346">
            <v>915446.05850879999</v>
          </cell>
        </row>
        <row r="347">
          <cell r="A347" t="str">
            <v>Financial Actual</v>
          </cell>
          <cell r="B347" t="str">
            <v>Expenses</v>
          </cell>
          <cell r="C347" t="str">
            <v>Surjek</v>
          </cell>
          <cell r="D347">
            <v>41699</v>
          </cell>
          <cell r="G347" t="str">
            <v>Operational Maintenance Costs</v>
          </cell>
          <cell r="H347" t="str">
            <v>Plant Op. Costs (003)</v>
          </cell>
          <cell r="J347">
            <v>834570.77921279997</v>
          </cell>
        </row>
        <row r="348">
          <cell r="A348" t="str">
            <v>Financial Actual</v>
          </cell>
          <cell r="B348" t="str">
            <v>Expenses</v>
          </cell>
          <cell r="C348" t="str">
            <v>Surjek</v>
          </cell>
          <cell r="D348">
            <v>41730</v>
          </cell>
          <cell r="G348" t="str">
            <v>Operational Maintenance Costs</v>
          </cell>
          <cell r="H348" t="str">
            <v>Plant Op. Costs (003)</v>
          </cell>
          <cell r="J348">
            <v>896935.89646080008</v>
          </cell>
        </row>
        <row r="349">
          <cell r="A349" t="str">
            <v>Financial Actual</v>
          </cell>
          <cell r="B349" t="str">
            <v>Expenses</v>
          </cell>
          <cell r="C349" t="str">
            <v>Surjek</v>
          </cell>
          <cell r="D349">
            <v>41760</v>
          </cell>
          <cell r="G349" t="str">
            <v>Operational Maintenance Costs</v>
          </cell>
          <cell r="H349" t="str">
            <v>Plant Op. Costs (003)</v>
          </cell>
          <cell r="J349">
            <v>1051796.083968</v>
          </cell>
        </row>
        <row r="350">
          <cell r="A350" t="str">
            <v>Financial Actual</v>
          </cell>
          <cell r="B350" t="str">
            <v>Expenses</v>
          </cell>
          <cell r="C350" t="str">
            <v>Surjek</v>
          </cell>
          <cell r="D350">
            <v>41791</v>
          </cell>
          <cell r="G350" t="str">
            <v>Operational Maintenance Costs</v>
          </cell>
          <cell r="H350" t="str">
            <v>Plant Op. Costs (003)</v>
          </cell>
          <cell r="J350">
            <v>544753.24001279997</v>
          </cell>
        </row>
        <row r="351">
          <cell r="A351" t="str">
            <v>Financial Actual</v>
          </cell>
          <cell r="B351" t="str">
            <v>Expenses</v>
          </cell>
          <cell r="C351" t="str">
            <v>Surjek</v>
          </cell>
          <cell r="D351">
            <v>41456</v>
          </cell>
          <cell r="G351" t="str">
            <v>Operational Maintenance Costs</v>
          </cell>
          <cell r="H351" t="str">
            <v>Plant Admin Costs (004)</v>
          </cell>
          <cell r="J351">
            <v>498931.04046240001</v>
          </cell>
        </row>
        <row r="352">
          <cell r="A352" t="str">
            <v>Financial Actual</v>
          </cell>
          <cell r="B352" t="str">
            <v>Expenses</v>
          </cell>
          <cell r="C352" t="str">
            <v>Surjek</v>
          </cell>
          <cell r="D352">
            <v>41487</v>
          </cell>
          <cell r="G352" t="str">
            <v>Operational Maintenance Costs</v>
          </cell>
          <cell r="H352" t="str">
            <v>Plant Admin Costs (004)</v>
          </cell>
          <cell r="J352">
            <v>601067.63808000006</v>
          </cell>
        </row>
        <row r="353">
          <cell r="A353" t="str">
            <v>Financial Actual</v>
          </cell>
          <cell r="B353" t="str">
            <v>Expenses</v>
          </cell>
          <cell r="C353" t="str">
            <v>Surjek</v>
          </cell>
          <cell r="D353">
            <v>41518</v>
          </cell>
          <cell r="G353" t="str">
            <v>Operational Maintenance Costs</v>
          </cell>
          <cell r="H353" t="str">
            <v>Plant Admin Costs (004)</v>
          </cell>
          <cell r="J353">
            <v>607494.48264960002</v>
          </cell>
        </row>
        <row r="354">
          <cell r="A354" t="str">
            <v>Financial Actual</v>
          </cell>
          <cell r="B354" t="str">
            <v>Expenses</v>
          </cell>
          <cell r="C354" t="str">
            <v>Surjek</v>
          </cell>
          <cell r="D354">
            <v>41548</v>
          </cell>
          <cell r="G354" t="str">
            <v>Operational Maintenance Costs</v>
          </cell>
          <cell r="H354" t="str">
            <v>Plant Admin Costs (004)</v>
          </cell>
          <cell r="J354">
            <v>814509.63572160015</v>
          </cell>
        </row>
        <row r="355">
          <cell r="A355" t="str">
            <v>Financial Actual</v>
          </cell>
          <cell r="B355" t="str">
            <v>Expenses</v>
          </cell>
          <cell r="C355" t="str">
            <v>Surjek</v>
          </cell>
          <cell r="D355">
            <v>41579</v>
          </cell>
          <cell r="G355" t="str">
            <v>Operational Maintenance Costs</v>
          </cell>
          <cell r="H355" t="str">
            <v>Plant Admin Costs (004)</v>
          </cell>
          <cell r="J355">
            <v>881099.79746879986</v>
          </cell>
        </row>
        <row r="356">
          <cell r="A356" t="str">
            <v>Financial Actual</v>
          </cell>
          <cell r="B356" t="str">
            <v>Expenses</v>
          </cell>
          <cell r="C356" t="str">
            <v>Surjek</v>
          </cell>
          <cell r="D356">
            <v>41609</v>
          </cell>
          <cell r="G356" t="str">
            <v>Operational Maintenance Costs</v>
          </cell>
          <cell r="H356" t="str">
            <v>Plant Admin Costs (004)</v>
          </cell>
          <cell r="J356">
            <v>450444.53039040015</v>
          </cell>
        </row>
        <row r="357">
          <cell r="A357" t="str">
            <v>Financial Actual</v>
          </cell>
          <cell r="B357" t="str">
            <v>Expenses</v>
          </cell>
          <cell r="C357" t="str">
            <v>Surjek</v>
          </cell>
          <cell r="D357">
            <v>41640</v>
          </cell>
          <cell r="G357" t="str">
            <v>Operational Maintenance Costs</v>
          </cell>
          <cell r="H357" t="str">
            <v>Plant Admin Costs (004)</v>
          </cell>
          <cell r="J357">
            <v>421162.85396640003</v>
          </cell>
        </row>
        <row r="358">
          <cell r="A358" t="str">
            <v>Financial Actual</v>
          </cell>
          <cell r="B358" t="str">
            <v>Expenses</v>
          </cell>
          <cell r="C358" t="str">
            <v>Surjek</v>
          </cell>
          <cell r="D358">
            <v>41671</v>
          </cell>
          <cell r="G358" t="str">
            <v>Operational Maintenance Costs</v>
          </cell>
          <cell r="H358" t="str">
            <v>Plant Admin Costs (004)</v>
          </cell>
          <cell r="J358">
            <v>495866.61502560001</v>
          </cell>
        </row>
        <row r="359">
          <cell r="A359" t="str">
            <v>Financial Actual</v>
          </cell>
          <cell r="B359" t="str">
            <v>Expenses</v>
          </cell>
          <cell r="C359" t="str">
            <v>Surjek</v>
          </cell>
          <cell r="D359">
            <v>41699</v>
          </cell>
          <cell r="G359" t="str">
            <v>Operational Maintenance Costs</v>
          </cell>
          <cell r="H359" t="str">
            <v>Plant Admin Costs (004)</v>
          </cell>
          <cell r="J359">
            <v>452059.1720736</v>
          </cell>
        </row>
        <row r="360">
          <cell r="A360" t="str">
            <v>Financial Actual</v>
          </cell>
          <cell r="B360" t="str">
            <v>Expenses</v>
          </cell>
          <cell r="C360" t="str">
            <v>Surjek</v>
          </cell>
          <cell r="D360">
            <v>41730</v>
          </cell>
          <cell r="G360" t="str">
            <v>Operational Maintenance Costs</v>
          </cell>
          <cell r="H360" t="str">
            <v>Plant Admin Costs (004)</v>
          </cell>
          <cell r="J360">
            <v>485840.2772496001</v>
          </cell>
        </row>
        <row r="361">
          <cell r="A361" t="str">
            <v>Financial Actual</v>
          </cell>
          <cell r="B361" t="str">
            <v>Expenses</v>
          </cell>
          <cell r="C361" t="str">
            <v>Surjek</v>
          </cell>
          <cell r="D361">
            <v>41760</v>
          </cell>
          <cell r="G361" t="str">
            <v>Operational Maintenance Costs</v>
          </cell>
          <cell r="H361" t="str">
            <v>Plant Admin Costs (004)</v>
          </cell>
          <cell r="J361">
            <v>569722.87881600007</v>
          </cell>
        </row>
        <row r="362">
          <cell r="A362" t="str">
            <v>Financial Actual</v>
          </cell>
          <cell r="B362" t="str">
            <v>Expenses</v>
          </cell>
          <cell r="C362" t="str">
            <v>Surjek</v>
          </cell>
          <cell r="D362">
            <v>41791</v>
          </cell>
          <cell r="G362" t="str">
            <v>Operational Maintenance Costs</v>
          </cell>
          <cell r="H362" t="str">
            <v>Plant Admin Costs (004)</v>
          </cell>
          <cell r="J362">
            <v>295074.67167360004</v>
          </cell>
        </row>
        <row r="363">
          <cell r="A363" t="str">
            <v>Financial Actual</v>
          </cell>
          <cell r="B363" t="str">
            <v>Expenses</v>
          </cell>
          <cell r="C363" t="str">
            <v>Surjek</v>
          </cell>
          <cell r="D363">
            <v>41456</v>
          </cell>
          <cell r="G363" t="str">
            <v>Labour Costs</v>
          </cell>
          <cell r="H363" t="str">
            <v>Labour-Costs (001)</v>
          </cell>
          <cell r="J363">
            <v>3198275.9004000002</v>
          </cell>
        </row>
        <row r="364">
          <cell r="A364" t="str">
            <v>Financial Actual</v>
          </cell>
          <cell r="B364" t="str">
            <v>Expenses</v>
          </cell>
          <cell r="C364" t="str">
            <v>Surjek</v>
          </cell>
          <cell r="D364">
            <v>41487</v>
          </cell>
          <cell r="G364" t="str">
            <v>Labour Costs</v>
          </cell>
          <cell r="H364" t="str">
            <v>Labour-Costs (001)</v>
          </cell>
          <cell r="J364">
            <v>3852997.68</v>
          </cell>
        </row>
        <row r="365">
          <cell r="A365" t="str">
            <v>Financial Actual</v>
          </cell>
          <cell r="B365" t="str">
            <v>Expenses</v>
          </cell>
          <cell r="C365" t="str">
            <v>Surjek</v>
          </cell>
          <cell r="D365">
            <v>41518</v>
          </cell>
          <cell r="G365" t="str">
            <v>Labour Costs</v>
          </cell>
          <cell r="H365" t="str">
            <v>Labour-Costs (001)</v>
          </cell>
          <cell r="J365">
            <v>3894195.4016000004</v>
          </cell>
        </row>
        <row r="366">
          <cell r="A366" t="str">
            <v>Financial Actual</v>
          </cell>
          <cell r="B366" t="str">
            <v>Expenses</v>
          </cell>
          <cell r="C366" t="str">
            <v>Surjek</v>
          </cell>
          <cell r="D366">
            <v>41548</v>
          </cell>
          <cell r="G366" t="str">
            <v>Labour Costs</v>
          </cell>
          <cell r="H366" t="str">
            <v>Labour-Costs (001)</v>
          </cell>
          <cell r="J366">
            <v>5221215.6136000007</v>
          </cell>
        </row>
        <row r="367">
          <cell r="A367" t="str">
            <v>Financial Actual</v>
          </cell>
          <cell r="B367" t="str">
            <v>Expenses</v>
          </cell>
          <cell r="C367" t="str">
            <v>Surjek</v>
          </cell>
          <cell r="D367">
            <v>41579</v>
          </cell>
          <cell r="G367" t="str">
            <v>Labour Costs</v>
          </cell>
          <cell r="H367" t="str">
            <v>Labour-Costs (001)</v>
          </cell>
          <cell r="J367">
            <v>5648075.6247999994</v>
          </cell>
        </row>
        <row r="368">
          <cell r="A368" t="str">
            <v>Financial Actual</v>
          </cell>
          <cell r="B368" t="str">
            <v>Expenses</v>
          </cell>
          <cell r="C368" t="str">
            <v>Surjek</v>
          </cell>
          <cell r="D368">
            <v>41609</v>
          </cell>
          <cell r="G368" t="str">
            <v>Labour Costs</v>
          </cell>
          <cell r="H368" t="str">
            <v>Labour-Costs (001)</v>
          </cell>
          <cell r="J368">
            <v>2887464.9384000008</v>
          </cell>
        </row>
        <row r="369">
          <cell r="A369" t="str">
            <v>Financial Actual</v>
          </cell>
          <cell r="B369" t="str">
            <v>Expenses</v>
          </cell>
          <cell r="C369" t="str">
            <v>Surjek</v>
          </cell>
          <cell r="D369">
            <v>41640</v>
          </cell>
          <cell r="G369" t="str">
            <v>Labour Costs</v>
          </cell>
          <cell r="H369" t="str">
            <v>Labour-Costs (001)</v>
          </cell>
          <cell r="J369">
            <v>2699761.8844000003</v>
          </cell>
        </row>
        <row r="370">
          <cell r="A370" t="str">
            <v>Financial Actual</v>
          </cell>
          <cell r="B370" t="str">
            <v>Expenses</v>
          </cell>
          <cell r="C370" t="str">
            <v>Surjek</v>
          </cell>
          <cell r="D370">
            <v>41671</v>
          </cell>
          <cell r="G370" t="str">
            <v>Labour Costs</v>
          </cell>
          <cell r="H370" t="str">
            <v>Labour-Costs (001)</v>
          </cell>
          <cell r="J370">
            <v>3178632.1476000003</v>
          </cell>
        </row>
        <row r="371">
          <cell r="A371" t="str">
            <v>Financial Actual</v>
          </cell>
          <cell r="B371" t="str">
            <v>Expenses</v>
          </cell>
          <cell r="C371" t="str">
            <v>Surjek</v>
          </cell>
          <cell r="D371">
            <v>41699</v>
          </cell>
          <cell r="G371" t="str">
            <v>Labour Costs</v>
          </cell>
          <cell r="H371" t="str">
            <v>Labour-Costs (001)</v>
          </cell>
          <cell r="J371">
            <v>2897815.2056</v>
          </cell>
        </row>
        <row r="372">
          <cell r="A372" t="str">
            <v>Financial Actual</v>
          </cell>
          <cell r="B372" t="str">
            <v>Expenses</v>
          </cell>
          <cell r="C372" t="str">
            <v>Surjek</v>
          </cell>
          <cell r="D372">
            <v>41730</v>
          </cell>
          <cell r="G372" t="str">
            <v>Labour Costs</v>
          </cell>
          <cell r="H372" t="str">
            <v>Labour-Costs (001)</v>
          </cell>
          <cell r="J372">
            <v>3114360.7516000005</v>
          </cell>
        </row>
        <row r="373">
          <cell r="A373" t="str">
            <v>Financial Actual</v>
          </cell>
          <cell r="B373" t="str">
            <v>Expenses</v>
          </cell>
          <cell r="C373" t="str">
            <v>Surjek</v>
          </cell>
          <cell r="D373">
            <v>41760</v>
          </cell>
          <cell r="G373" t="str">
            <v>Labour Costs</v>
          </cell>
          <cell r="H373" t="str">
            <v>Labour-Costs (001)</v>
          </cell>
          <cell r="J373">
            <v>3652069.7360000005</v>
          </cell>
        </row>
        <row r="374">
          <cell r="A374" t="str">
            <v>Financial Actual</v>
          </cell>
          <cell r="B374" t="str">
            <v>Expenses</v>
          </cell>
          <cell r="C374" t="str">
            <v>Surjek</v>
          </cell>
          <cell r="D374">
            <v>41791</v>
          </cell>
          <cell r="G374" t="str">
            <v>Labour Costs</v>
          </cell>
          <cell r="H374" t="str">
            <v>Labour-Costs (001)</v>
          </cell>
          <cell r="J374">
            <v>1891504.3056000001</v>
          </cell>
        </row>
        <row r="375">
          <cell r="A375" t="str">
            <v>Financial Actual</v>
          </cell>
          <cell r="B375" t="str">
            <v>Expenses</v>
          </cell>
          <cell r="C375" t="str">
            <v>Jutik</v>
          </cell>
          <cell r="D375">
            <v>41456</v>
          </cell>
          <cell r="G375" t="str">
            <v>Chemical Costs</v>
          </cell>
          <cell r="H375" t="str">
            <v>Chem-Exp (001)</v>
          </cell>
          <cell r="J375">
            <v>1625596.3356633</v>
          </cell>
        </row>
        <row r="376">
          <cell r="A376" t="str">
            <v>Financial Actual</v>
          </cell>
          <cell r="B376" t="str">
            <v>Expenses</v>
          </cell>
          <cell r="C376" t="str">
            <v>Jutik</v>
          </cell>
          <cell r="D376">
            <v>41487</v>
          </cell>
          <cell r="G376" t="str">
            <v>Chemical Costs</v>
          </cell>
          <cell r="H376" t="str">
            <v>Chem-Exp (001)</v>
          </cell>
          <cell r="J376">
            <v>1295067.8472731998</v>
          </cell>
        </row>
        <row r="377">
          <cell r="A377" t="str">
            <v>Financial Actual</v>
          </cell>
          <cell r="B377" t="str">
            <v>Expenses</v>
          </cell>
          <cell r="C377" t="str">
            <v>Jutik</v>
          </cell>
          <cell r="D377">
            <v>41518</v>
          </cell>
          <cell r="G377" t="str">
            <v>Chemical Costs</v>
          </cell>
          <cell r="H377" t="str">
            <v>Chem-Exp (001)</v>
          </cell>
          <cell r="J377">
            <v>1750624.8818057997</v>
          </cell>
        </row>
        <row r="378">
          <cell r="A378" t="str">
            <v>Financial Actual</v>
          </cell>
          <cell r="B378" t="str">
            <v>Expenses</v>
          </cell>
          <cell r="C378" t="str">
            <v>Jutik</v>
          </cell>
          <cell r="D378">
            <v>41548</v>
          </cell>
          <cell r="G378" t="str">
            <v>Chemical Costs</v>
          </cell>
          <cell r="H378" t="str">
            <v>Chem-Exp (001)</v>
          </cell>
          <cell r="J378">
            <v>1472529.3869285996</v>
          </cell>
        </row>
        <row r="379">
          <cell r="A379" t="str">
            <v>Financial Actual</v>
          </cell>
          <cell r="B379" t="str">
            <v>Expenses</v>
          </cell>
          <cell r="C379" t="str">
            <v>Jutik</v>
          </cell>
          <cell r="D379">
            <v>41579</v>
          </cell>
          <cell r="G379" t="str">
            <v>Chemical Costs</v>
          </cell>
          <cell r="H379" t="str">
            <v>Chem-Exp (001)</v>
          </cell>
          <cell r="J379">
            <v>1252200.4923928501</v>
          </cell>
        </row>
        <row r="380">
          <cell r="A380" t="str">
            <v>Financial Actual</v>
          </cell>
          <cell r="B380" t="str">
            <v>Expenses</v>
          </cell>
          <cell r="C380" t="str">
            <v>Jutik</v>
          </cell>
          <cell r="D380">
            <v>41609</v>
          </cell>
          <cell r="G380" t="str">
            <v>Chemical Costs</v>
          </cell>
          <cell r="H380" t="str">
            <v>Chem-Exp (001)</v>
          </cell>
          <cell r="J380">
            <v>1406782.6738875001</v>
          </cell>
        </row>
        <row r="381">
          <cell r="A381" t="str">
            <v>Financial Actual</v>
          </cell>
          <cell r="B381" t="str">
            <v>Expenses</v>
          </cell>
          <cell r="C381" t="str">
            <v>Jutik</v>
          </cell>
          <cell r="D381">
            <v>41640</v>
          </cell>
          <cell r="G381" t="str">
            <v>Chemical Costs</v>
          </cell>
          <cell r="H381" t="str">
            <v>Chem-Exp (001)</v>
          </cell>
          <cell r="J381">
            <v>1877449.5046125001</v>
          </cell>
        </row>
        <row r="382">
          <cell r="A382" t="str">
            <v>Financial Actual</v>
          </cell>
          <cell r="B382" t="str">
            <v>Expenses</v>
          </cell>
          <cell r="C382" t="str">
            <v>Jutik</v>
          </cell>
          <cell r="D382">
            <v>41671</v>
          </cell>
          <cell r="G382" t="str">
            <v>Chemical Costs</v>
          </cell>
          <cell r="H382" t="str">
            <v>Chem-Exp (001)</v>
          </cell>
          <cell r="J382">
            <v>1912219.1750437501</v>
          </cell>
        </row>
        <row r="383">
          <cell r="A383" t="str">
            <v>Financial Actual</v>
          </cell>
          <cell r="B383" t="str">
            <v>Expenses</v>
          </cell>
          <cell r="C383" t="str">
            <v>Jutik</v>
          </cell>
          <cell r="D383">
            <v>41699</v>
          </cell>
          <cell r="G383" t="str">
            <v>Chemical Costs</v>
          </cell>
          <cell r="H383" t="str">
            <v>Chem-Exp (001)</v>
          </cell>
          <cell r="J383">
            <v>2266625.1980531253</v>
          </cell>
        </row>
        <row r="384">
          <cell r="A384" t="str">
            <v>Financial Actual</v>
          </cell>
          <cell r="B384" t="str">
            <v>Expenses</v>
          </cell>
          <cell r="C384" t="str">
            <v>Jutik</v>
          </cell>
          <cell r="D384">
            <v>41730</v>
          </cell>
          <cell r="G384" t="str">
            <v>Chemical Costs</v>
          </cell>
          <cell r="H384" t="str">
            <v>Chem-Exp (001)</v>
          </cell>
          <cell r="J384">
            <v>2234200.5744250002</v>
          </cell>
        </row>
        <row r="385">
          <cell r="A385" t="str">
            <v>Financial Actual</v>
          </cell>
          <cell r="B385" t="str">
            <v>Expenses</v>
          </cell>
          <cell r="C385" t="str">
            <v>Jutik</v>
          </cell>
          <cell r="D385">
            <v>41760</v>
          </cell>
          <cell r="G385" t="str">
            <v>Chemical Costs</v>
          </cell>
          <cell r="H385" t="str">
            <v>Chem-Exp (001)</v>
          </cell>
          <cell r="J385">
            <v>2593715.6428375002</v>
          </cell>
        </row>
        <row r="386">
          <cell r="A386" t="str">
            <v>Financial Actual</v>
          </cell>
          <cell r="B386" t="str">
            <v>Expenses</v>
          </cell>
          <cell r="C386" t="str">
            <v>Jutik</v>
          </cell>
          <cell r="D386">
            <v>41791</v>
          </cell>
          <cell r="G386" t="str">
            <v>Chemical Costs</v>
          </cell>
          <cell r="H386" t="str">
            <v>Chem-Exp (001)</v>
          </cell>
          <cell r="J386">
            <v>2274807.7859325004</v>
          </cell>
        </row>
        <row r="387">
          <cell r="A387" t="str">
            <v>Financial Actual</v>
          </cell>
          <cell r="B387" t="str">
            <v>Expenses</v>
          </cell>
          <cell r="C387" t="str">
            <v>Jutik</v>
          </cell>
          <cell r="D387">
            <v>41456</v>
          </cell>
          <cell r="G387" t="str">
            <v>Facility Costs</v>
          </cell>
          <cell r="H387" t="str">
            <v>Utility-Exp (002) - Heating</v>
          </cell>
          <cell r="J387">
            <v>895736.75638589996</v>
          </cell>
        </row>
        <row r="388">
          <cell r="A388" t="str">
            <v>Financial Actual</v>
          </cell>
          <cell r="B388" t="str">
            <v>Expenses</v>
          </cell>
          <cell r="C388" t="str">
            <v>Jutik</v>
          </cell>
          <cell r="D388">
            <v>41487</v>
          </cell>
          <cell r="G388" t="str">
            <v>Facility Costs</v>
          </cell>
          <cell r="H388" t="str">
            <v>Utility-Exp (002) - Heating</v>
          </cell>
          <cell r="J388">
            <v>713608.81380359991</v>
          </cell>
        </row>
        <row r="389">
          <cell r="A389" t="str">
            <v>Financial Actual</v>
          </cell>
          <cell r="B389" t="str">
            <v>Expenses</v>
          </cell>
          <cell r="C389" t="str">
            <v>Jutik</v>
          </cell>
          <cell r="D389">
            <v>41518</v>
          </cell>
          <cell r="G389" t="str">
            <v>Facility Costs</v>
          </cell>
          <cell r="H389" t="str">
            <v>Utility-Exp (002) - Heating</v>
          </cell>
          <cell r="J389">
            <v>964630.03691340005</v>
          </cell>
        </row>
        <row r="390">
          <cell r="A390" t="str">
            <v>Financial Actual</v>
          </cell>
          <cell r="B390" t="str">
            <v>Expenses</v>
          </cell>
          <cell r="C390" t="str">
            <v>Jutik</v>
          </cell>
          <cell r="D390">
            <v>41548</v>
          </cell>
          <cell r="G390" t="str">
            <v>Facility Costs</v>
          </cell>
          <cell r="H390" t="str">
            <v>Utility-Exp (002) - Heating</v>
          </cell>
          <cell r="J390">
            <v>811393.74381779996</v>
          </cell>
        </row>
        <row r="391">
          <cell r="A391" t="str">
            <v>Financial Actual</v>
          </cell>
          <cell r="B391" t="str">
            <v>Expenses</v>
          </cell>
          <cell r="C391" t="str">
            <v>Jutik</v>
          </cell>
          <cell r="D391">
            <v>41579</v>
          </cell>
          <cell r="G391" t="str">
            <v>Facility Costs</v>
          </cell>
          <cell r="H391" t="str">
            <v>Utility-Exp (002) - Heating</v>
          </cell>
          <cell r="J391">
            <v>689988.02642055007</v>
          </cell>
        </row>
        <row r="392">
          <cell r="A392" t="str">
            <v>Financial Actual</v>
          </cell>
          <cell r="B392" t="str">
            <v>Expenses</v>
          </cell>
          <cell r="C392" t="str">
            <v>Jutik</v>
          </cell>
          <cell r="D392">
            <v>41609</v>
          </cell>
          <cell r="G392" t="str">
            <v>Facility Costs</v>
          </cell>
          <cell r="H392" t="str">
            <v>Utility-Exp (002) - Heating</v>
          </cell>
          <cell r="J392">
            <v>775165.96316250006</v>
          </cell>
        </row>
        <row r="393">
          <cell r="A393" t="str">
            <v>Financial Actual</v>
          </cell>
          <cell r="B393" t="str">
            <v>Expenses</v>
          </cell>
          <cell r="C393" t="str">
            <v>Jutik</v>
          </cell>
          <cell r="D393">
            <v>41640</v>
          </cell>
          <cell r="G393" t="str">
            <v>Facility Costs</v>
          </cell>
          <cell r="H393" t="str">
            <v>Utility-Exp (002) - Heating</v>
          </cell>
          <cell r="J393">
            <v>1034512.9923375</v>
          </cell>
        </row>
        <row r="394">
          <cell r="A394" t="str">
            <v>Financial Actual</v>
          </cell>
          <cell r="B394" t="str">
            <v>Expenses</v>
          </cell>
          <cell r="C394" t="str">
            <v>Jutik</v>
          </cell>
          <cell r="D394">
            <v>41671</v>
          </cell>
          <cell r="G394" t="str">
            <v>Facility Costs</v>
          </cell>
          <cell r="H394" t="str">
            <v>Utility-Exp (002) - Heating</v>
          </cell>
          <cell r="J394">
            <v>888365.66788124992</v>
          </cell>
        </row>
        <row r="395">
          <cell r="A395" t="str">
            <v>Financial Actual</v>
          </cell>
          <cell r="B395" t="str">
            <v>Expenses</v>
          </cell>
          <cell r="C395" t="str">
            <v>Jutik</v>
          </cell>
          <cell r="D395">
            <v>41699</v>
          </cell>
          <cell r="G395" t="str">
            <v>Facility Costs</v>
          </cell>
          <cell r="H395" t="str">
            <v>Utility-Exp (002) - Heating</v>
          </cell>
          <cell r="J395">
            <v>1248956.7417843752</v>
          </cell>
        </row>
        <row r="396">
          <cell r="A396" t="str">
            <v>Financial Actual</v>
          </cell>
          <cell r="B396" t="str">
            <v>Expenses</v>
          </cell>
          <cell r="C396" t="str">
            <v>Jutik</v>
          </cell>
          <cell r="D396">
            <v>41730</v>
          </cell>
          <cell r="G396" t="str">
            <v>Facility Costs</v>
          </cell>
          <cell r="H396" t="str">
            <v>Utility-Exp (002) - Heating</v>
          </cell>
          <cell r="J396">
            <v>680069.70427499991</v>
          </cell>
        </row>
        <row r="397">
          <cell r="A397" t="str">
            <v>Financial Actual</v>
          </cell>
          <cell r="B397" t="str">
            <v>Expenses</v>
          </cell>
          <cell r="C397" t="str">
            <v>Jutik</v>
          </cell>
          <cell r="D397">
            <v>41760</v>
          </cell>
          <cell r="G397" t="str">
            <v>Facility Costs</v>
          </cell>
          <cell r="H397" t="str">
            <v>Utility-Exp (002) - Heating</v>
          </cell>
          <cell r="J397">
            <v>878169.84401249979</v>
          </cell>
        </row>
        <row r="398">
          <cell r="A398" t="str">
            <v>Financial Actual</v>
          </cell>
          <cell r="B398" t="str">
            <v>Expenses</v>
          </cell>
          <cell r="C398" t="str">
            <v>Jutik</v>
          </cell>
          <cell r="D398">
            <v>41791</v>
          </cell>
          <cell r="G398" t="str">
            <v>Facility Costs</v>
          </cell>
          <cell r="H398" t="str">
            <v>Utility-Exp (002) - Heating</v>
          </cell>
          <cell r="J398">
            <v>1253465.5146975003</v>
          </cell>
        </row>
        <row r="399">
          <cell r="A399" t="str">
            <v>Financial Actual</v>
          </cell>
          <cell r="B399" t="str">
            <v>Expenses</v>
          </cell>
          <cell r="C399" t="str">
            <v>Jutik</v>
          </cell>
          <cell r="D399">
            <v>41456</v>
          </cell>
          <cell r="G399" t="str">
            <v>Facility Costs</v>
          </cell>
          <cell r="H399" t="str">
            <v>Utility-Exp (002) - Electricity</v>
          </cell>
          <cell r="J399">
            <v>829385.88554250007</v>
          </cell>
        </row>
        <row r="400">
          <cell r="A400" t="str">
            <v>Financial Actual</v>
          </cell>
          <cell r="B400" t="str">
            <v>Expenses</v>
          </cell>
          <cell r="C400" t="str">
            <v>Jutik</v>
          </cell>
          <cell r="D400">
            <v>41487</v>
          </cell>
          <cell r="G400" t="str">
            <v>Facility Costs</v>
          </cell>
          <cell r="H400" t="str">
            <v>Utility-Exp (002) - Electricity</v>
          </cell>
          <cell r="J400">
            <v>660748.90166999993</v>
          </cell>
        </row>
        <row r="401">
          <cell r="A401" t="str">
            <v>Financial Actual</v>
          </cell>
          <cell r="B401" t="str">
            <v>Expenses</v>
          </cell>
          <cell r="C401" t="str">
            <v>Jutik</v>
          </cell>
          <cell r="D401">
            <v>41518</v>
          </cell>
          <cell r="G401" t="str">
            <v>Facility Costs</v>
          </cell>
          <cell r="H401" t="str">
            <v>Utility-Exp (002) - Electricity</v>
          </cell>
          <cell r="J401">
            <v>893175.96010499995</v>
          </cell>
        </row>
        <row r="402">
          <cell r="A402" t="str">
            <v>Financial Actual</v>
          </cell>
          <cell r="B402" t="str">
            <v>Expenses</v>
          </cell>
          <cell r="C402" t="str">
            <v>Jutik</v>
          </cell>
          <cell r="D402">
            <v>41548</v>
          </cell>
          <cell r="G402" t="str">
            <v>Facility Costs</v>
          </cell>
          <cell r="H402" t="str">
            <v>Utility-Exp (002) - Electricity</v>
          </cell>
          <cell r="J402">
            <v>751290.50353499991</v>
          </cell>
        </row>
        <row r="403">
          <cell r="A403" t="str">
            <v>Financial Actual</v>
          </cell>
          <cell r="B403" t="str">
            <v>Expenses</v>
          </cell>
          <cell r="C403" t="str">
            <v>Jutik</v>
          </cell>
          <cell r="D403">
            <v>41579</v>
          </cell>
          <cell r="G403" t="str">
            <v>Facility Costs</v>
          </cell>
          <cell r="H403" t="str">
            <v>Utility-Exp (002) - Electricity</v>
          </cell>
          <cell r="J403">
            <v>638877.80224125006</v>
          </cell>
        </row>
        <row r="404">
          <cell r="A404" t="str">
            <v>Financial Actual</v>
          </cell>
          <cell r="B404" t="str">
            <v>Expenses</v>
          </cell>
          <cell r="C404" t="str">
            <v>Jutik</v>
          </cell>
          <cell r="D404">
            <v>41609</v>
          </cell>
          <cell r="G404" t="str">
            <v>Facility Costs</v>
          </cell>
          <cell r="H404" t="str">
            <v>Utility-Exp (002) - Electricity</v>
          </cell>
          <cell r="J404">
            <v>717746.26218750002</v>
          </cell>
        </row>
        <row r="405">
          <cell r="A405" t="str">
            <v>Financial Actual</v>
          </cell>
          <cell r="B405" t="str">
            <v>Expenses</v>
          </cell>
          <cell r="C405" t="str">
            <v>Jutik</v>
          </cell>
          <cell r="D405">
            <v>41640</v>
          </cell>
          <cell r="G405" t="str">
            <v>Facility Costs</v>
          </cell>
          <cell r="H405" t="str">
            <v>Utility-Exp (002) - Electricity</v>
          </cell>
          <cell r="J405">
            <v>957882.40031249996</v>
          </cell>
        </row>
        <row r="406">
          <cell r="A406" t="str">
            <v>Financial Actual</v>
          </cell>
          <cell r="B406" t="str">
            <v>Expenses</v>
          </cell>
          <cell r="C406" t="str">
            <v>Jutik</v>
          </cell>
          <cell r="D406">
            <v>41671</v>
          </cell>
          <cell r="G406" t="str">
            <v>Facility Costs</v>
          </cell>
          <cell r="H406" t="str">
            <v>Utility-Exp (002) - Electricity</v>
          </cell>
          <cell r="J406">
            <v>822560.80359374988</v>
          </cell>
        </row>
        <row r="407">
          <cell r="A407" t="str">
            <v>Financial Actual</v>
          </cell>
          <cell r="B407" t="str">
            <v>Expenses</v>
          </cell>
          <cell r="C407" t="str">
            <v>Jutik</v>
          </cell>
          <cell r="D407">
            <v>41699</v>
          </cell>
          <cell r="G407" t="str">
            <v>Facility Costs</v>
          </cell>
          <cell r="H407" t="str">
            <v>Utility-Exp (002) - Electricity</v>
          </cell>
          <cell r="J407">
            <v>1156441.4275781249</v>
          </cell>
        </row>
        <row r="408">
          <cell r="A408" t="str">
            <v>Financial Actual</v>
          </cell>
          <cell r="B408" t="str">
            <v>Expenses</v>
          </cell>
          <cell r="C408" t="str">
            <v>Jutik</v>
          </cell>
          <cell r="D408">
            <v>41730</v>
          </cell>
          <cell r="G408" t="str">
            <v>Facility Costs</v>
          </cell>
          <cell r="H408" t="str">
            <v>Utility-Exp (002) - Electricity</v>
          </cell>
          <cell r="J408">
            <v>629694.17062500003</v>
          </cell>
        </row>
        <row r="409">
          <cell r="A409" t="str">
            <v>Financial Actual</v>
          </cell>
          <cell r="B409" t="str">
            <v>Expenses</v>
          </cell>
          <cell r="C409" t="str">
            <v>Jutik</v>
          </cell>
          <cell r="D409">
            <v>41760</v>
          </cell>
          <cell r="G409" t="str">
            <v>Facility Costs</v>
          </cell>
          <cell r="H409" t="str">
            <v>Utility-Exp (002) - Electricity</v>
          </cell>
          <cell r="J409">
            <v>813120.22593749978</v>
          </cell>
        </row>
        <row r="410">
          <cell r="A410" t="str">
            <v>Financial Actual</v>
          </cell>
          <cell r="B410" t="str">
            <v>Expenses</v>
          </cell>
          <cell r="C410" t="str">
            <v>Jutik</v>
          </cell>
          <cell r="D410">
            <v>41791</v>
          </cell>
          <cell r="G410" t="str">
            <v>Facility Costs</v>
          </cell>
          <cell r="H410" t="str">
            <v>Utility-Exp (002) - Electricity</v>
          </cell>
          <cell r="J410">
            <v>1160616.2173125001</v>
          </cell>
        </row>
        <row r="411">
          <cell r="A411" t="str">
            <v>Financial Actual</v>
          </cell>
          <cell r="B411" t="str">
            <v>Expenses</v>
          </cell>
          <cell r="C411" t="str">
            <v>Jutik</v>
          </cell>
          <cell r="D411">
            <v>41456</v>
          </cell>
          <cell r="G411" t="str">
            <v>Operational Maintenance Costs</v>
          </cell>
          <cell r="H411" t="str">
            <v>Plant Maintenance (001)</v>
          </cell>
          <cell r="J411">
            <v>716589.40510871995</v>
          </cell>
        </row>
        <row r="412">
          <cell r="A412" t="str">
            <v>Financial Actual</v>
          </cell>
          <cell r="B412" t="str">
            <v>Expenses</v>
          </cell>
          <cell r="C412" t="str">
            <v>Jutik</v>
          </cell>
          <cell r="D412">
            <v>41487</v>
          </cell>
          <cell r="G412" t="str">
            <v>Operational Maintenance Costs</v>
          </cell>
          <cell r="H412" t="str">
            <v>Plant Maintenance (001)</v>
          </cell>
          <cell r="J412">
            <v>570887.05104287993</v>
          </cell>
        </row>
        <row r="413">
          <cell r="A413" t="str">
            <v>Financial Actual</v>
          </cell>
          <cell r="B413" t="str">
            <v>Expenses</v>
          </cell>
          <cell r="C413" t="str">
            <v>Jutik</v>
          </cell>
          <cell r="D413">
            <v>41518</v>
          </cell>
          <cell r="G413" t="str">
            <v>Operational Maintenance Costs</v>
          </cell>
          <cell r="H413" t="str">
            <v>Plant Maintenance (001)</v>
          </cell>
          <cell r="J413">
            <v>771704.02953071985</v>
          </cell>
        </row>
        <row r="414">
          <cell r="A414" t="str">
            <v>Financial Actual</v>
          </cell>
          <cell r="B414" t="str">
            <v>Expenses</v>
          </cell>
          <cell r="C414" t="str">
            <v>Jutik</v>
          </cell>
          <cell r="D414">
            <v>41548</v>
          </cell>
          <cell r="G414" t="str">
            <v>Operational Maintenance Costs</v>
          </cell>
          <cell r="H414" t="str">
            <v>Plant Maintenance (001)</v>
          </cell>
          <cell r="J414">
            <v>649114.99505423987</v>
          </cell>
        </row>
        <row r="415">
          <cell r="A415" t="str">
            <v>Financial Actual</v>
          </cell>
          <cell r="B415" t="str">
            <v>Expenses</v>
          </cell>
          <cell r="C415" t="str">
            <v>Jutik</v>
          </cell>
          <cell r="D415">
            <v>41579</v>
          </cell>
          <cell r="G415" t="str">
            <v>Operational Maintenance Costs</v>
          </cell>
          <cell r="H415" t="str">
            <v>Plant Maintenance (001)</v>
          </cell>
          <cell r="J415">
            <v>551990.42113644001</v>
          </cell>
        </row>
        <row r="416">
          <cell r="A416" t="str">
            <v>Financial Actual</v>
          </cell>
          <cell r="B416" t="str">
            <v>Expenses</v>
          </cell>
          <cell r="C416" t="str">
            <v>Jutik</v>
          </cell>
          <cell r="D416">
            <v>41609</v>
          </cell>
          <cell r="G416" t="str">
            <v>Operational Maintenance Costs</v>
          </cell>
          <cell r="H416" t="str">
            <v>Plant Maintenance (001)</v>
          </cell>
          <cell r="J416">
            <v>620132.77052999998</v>
          </cell>
        </row>
        <row r="417">
          <cell r="A417" t="str">
            <v>Financial Actual</v>
          </cell>
          <cell r="B417" t="str">
            <v>Expenses</v>
          </cell>
          <cell r="C417" t="str">
            <v>Jutik</v>
          </cell>
          <cell r="D417">
            <v>41640</v>
          </cell>
          <cell r="G417" t="str">
            <v>Operational Maintenance Costs</v>
          </cell>
          <cell r="H417" t="str">
            <v>Plant Maintenance (001)</v>
          </cell>
          <cell r="J417">
            <v>827610.39387000003</v>
          </cell>
        </row>
        <row r="418">
          <cell r="A418" t="str">
            <v>Financial Actual</v>
          </cell>
          <cell r="B418" t="str">
            <v>Expenses</v>
          </cell>
          <cell r="C418" t="str">
            <v>Jutik</v>
          </cell>
          <cell r="D418">
            <v>41671</v>
          </cell>
          <cell r="G418" t="str">
            <v>Operational Maintenance Costs</v>
          </cell>
          <cell r="H418" t="str">
            <v>Plant Maintenance (001)</v>
          </cell>
          <cell r="J418">
            <v>710692.53430499986</v>
          </cell>
        </row>
        <row r="419">
          <cell r="A419" t="str">
            <v>Financial Actual</v>
          </cell>
          <cell r="B419" t="str">
            <v>Expenses</v>
          </cell>
          <cell r="C419" t="str">
            <v>Jutik</v>
          </cell>
          <cell r="D419">
            <v>41699</v>
          </cell>
          <cell r="G419" t="str">
            <v>Operational Maintenance Costs</v>
          </cell>
          <cell r="H419" t="str">
            <v>Plant Maintenance (001)</v>
          </cell>
          <cell r="J419">
            <v>999165.39342749992</v>
          </cell>
        </row>
        <row r="420">
          <cell r="A420" t="str">
            <v>Financial Actual</v>
          </cell>
          <cell r="B420" t="str">
            <v>Expenses</v>
          </cell>
          <cell r="C420" t="str">
            <v>Jutik</v>
          </cell>
          <cell r="D420">
            <v>41730</v>
          </cell>
          <cell r="G420" t="str">
            <v>Operational Maintenance Costs</v>
          </cell>
          <cell r="H420" t="str">
            <v>Plant Maintenance (001)</v>
          </cell>
          <cell r="J420">
            <v>544055.76341999997</v>
          </cell>
        </row>
        <row r="421">
          <cell r="A421" t="str">
            <v>Financial Actual</v>
          </cell>
          <cell r="B421" t="str">
            <v>Expenses</v>
          </cell>
          <cell r="C421" t="str">
            <v>Jutik</v>
          </cell>
          <cell r="D421">
            <v>41760</v>
          </cell>
          <cell r="G421" t="str">
            <v>Operational Maintenance Costs</v>
          </cell>
          <cell r="H421" t="str">
            <v>Plant Maintenance (001)</v>
          </cell>
          <cell r="J421">
            <v>702535.87520999974</v>
          </cell>
        </row>
        <row r="422">
          <cell r="A422" t="str">
            <v>Financial Actual</v>
          </cell>
          <cell r="B422" t="str">
            <v>Expenses</v>
          </cell>
          <cell r="C422" t="str">
            <v>Jutik</v>
          </cell>
          <cell r="D422">
            <v>41791</v>
          </cell>
          <cell r="G422" t="str">
            <v>Operational Maintenance Costs</v>
          </cell>
          <cell r="H422" t="str">
            <v>Plant Maintenance (001)</v>
          </cell>
          <cell r="J422">
            <v>1002772.411758</v>
          </cell>
        </row>
        <row r="423">
          <cell r="A423" t="str">
            <v>Financial Actual</v>
          </cell>
          <cell r="B423" t="str">
            <v>Expenses</v>
          </cell>
          <cell r="C423" t="str">
            <v>Jutik</v>
          </cell>
          <cell r="D423">
            <v>41456</v>
          </cell>
          <cell r="G423" t="str">
            <v>Operational Maintenance Costs</v>
          </cell>
          <cell r="H423" t="str">
            <v>Plant Outages (002)</v>
          </cell>
          <cell r="J423">
            <v>251329.05622500001</v>
          </cell>
        </row>
        <row r="424">
          <cell r="A424" t="str">
            <v>Financial Actual</v>
          </cell>
          <cell r="B424" t="str">
            <v>Expenses</v>
          </cell>
          <cell r="C424" t="str">
            <v>Jutik</v>
          </cell>
          <cell r="D424">
            <v>41487</v>
          </cell>
          <cell r="G424" t="str">
            <v>Operational Maintenance Costs</v>
          </cell>
          <cell r="H424" t="str">
            <v>Plant Outages (002)</v>
          </cell>
          <cell r="J424">
            <v>200226.9399</v>
          </cell>
        </row>
        <row r="425">
          <cell r="A425" t="str">
            <v>Financial Actual</v>
          </cell>
          <cell r="B425" t="str">
            <v>Expenses</v>
          </cell>
          <cell r="C425" t="str">
            <v>Jutik</v>
          </cell>
          <cell r="D425">
            <v>41518</v>
          </cell>
          <cell r="G425" t="str">
            <v>Operational Maintenance Costs</v>
          </cell>
          <cell r="H425" t="str">
            <v>Plant Outages (002)</v>
          </cell>
          <cell r="J425">
            <v>270659.38184999995</v>
          </cell>
        </row>
        <row r="426">
          <cell r="A426" t="str">
            <v>Financial Actual</v>
          </cell>
          <cell r="B426" t="str">
            <v>Expenses</v>
          </cell>
          <cell r="C426" t="str">
            <v>Jutik</v>
          </cell>
          <cell r="D426">
            <v>41548</v>
          </cell>
          <cell r="G426" t="str">
            <v>Operational Maintenance Costs</v>
          </cell>
          <cell r="H426" t="str">
            <v>Plant Outages (002)</v>
          </cell>
          <cell r="J426">
            <v>227663.78894999996</v>
          </cell>
        </row>
        <row r="427">
          <cell r="A427" t="str">
            <v>Financial Actual</v>
          </cell>
          <cell r="B427" t="str">
            <v>Expenses</v>
          </cell>
          <cell r="C427" t="str">
            <v>Jutik</v>
          </cell>
          <cell r="D427">
            <v>41579</v>
          </cell>
          <cell r="G427" t="str">
            <v>Operational Maintenance Costs</v>
          </cell>
          <cell r="H427" t="str">
            <v>Plant Outages (002)</v>
          </cell>
          <cell r="J427">
            <v>193599.33401250001</v>
          </cell>
        </row>
        <row r="428">
          <cell r="A428" t="str">
            <v>Financial Actual</v>
          </cell>
          <cell r="B428" t="str">
            <v>Expenses</v>
          </cell>
          <cell r="C428" t="str">
            <v>Jutik</v>
          </cell>
          <cell r="D428">
            <v>41609</v>
          </cell>
          <cell r="G428" t="str">
            <v>Operational Maintenance Costs</v>
          </cell>
          <cell r="H428" t="str">
            <v>Plant Outages (002)</v>
          </cell>
          <cell r="J428">
            <v>143549.25243750002</v>
          </cell>
        </row>
        <row r="429">
          <cell r="A429" t="str">
            <v>Financial Actual</v>
          </cell>
          <cell r="B429" t="str">
            <v>Expenses</v>
          </cell>
          <cell r="C429" t="str">
            <v>Jutik</v>
          </cell>
          <cell r="D429">
            <v>41640</v>
          </cell>
          <cell r="G429" t="str">
            <v>Operational Maintenance Costs</v>
          </cell>
          <cell r="H429" t="str">
            <v>Plant Outages (002)</v>
          </cell>
          <cell r="J429">
            <v>153261.18405000001</v>
          </cell>
        </row>
        <row r="430">
          <cell r="A430" t="str">
            <v>Financial Actual</v>
          </cell>
          <cell r="B430" t="str">
            <v>Expenses</v>
          </cell>
          <cell r="C430" t="str">
            <v>Jutik</v>
          </cell>
          <cell r="D430">
            <v>41671</v>
          </cell>
          <cell r="G430" t="str">
            <v>Operational Maintenance Costs</v>
          </cell>
          <cell r="H430" t="str">
            <v>Plant Outages (002)</v>
          </cell>
          <cell r="J430">
            <v>131609.72857499999</v>
          </cell>
        </row>
        <row r="431">
          <cell r="A431" t="str">
            <v>Financial Actual</v>
          </cell>
          <cell r="B431" t="str">
            <v>Expenses</v>
          </cell>
          <cell r="C431" t="str">
            <v>Jutik</v>
          </cell>
          <cell r="D431">
            <v>41699</v>
          </cell>
          <cell r="G431" t="str">
            <v>Operational Maintenance Costs</v>
          </cell>
          <cell r="H431" t="str">
            <v>Plant Outages (002)</v>
          </cell>
          <cell r="J431">
            <v>185030.62841250002</v>
          </cell>
        </row>
        <row r="432">
          <cell r="A432" t="str">
            <v>Financial Actual</v>
          </cell>
          <cell r="B432" t="str">
            <v>Expenses</v>
          </cell>
          <cell r="C432" t="str">
            <v>Jutik</v>
          </cell>
          <cell r="D432">
            <v>41730</v>
          </cell>
          <cell r="G432" t="str">
            <v>Operational Maintenance Costs</v>
          </cell>
          <cell r="H432" t="str">
            <v>Plant Outages (002)</v>
          </cell>
          <cell r="J432">
            <v>100751.0673</v>
          </cell>
        </row>
        <row r="433">
          <cell r="A433" t="str">
            <v>Financial Actual</v>
          </cell>
          <cell r="B433" t="str">
            <v>Expenses</v>
          </cell>
          <cell r="C433" t="str">
            <v>Jutik</v>
          </cell>
          <cell r="D433">
            <v>41760</v>
          </cell>
          <cell r="G433" t="str">
            <v>Operational Maintenance Costs</v>
          </cell>
          <cell r="H433" t="str">
            <v>Plant Outages (002)</v>
          </cell>
          <cell r="J433">
            <v>130099.23614999997</v>
          </cell>
        </row>
        <row r="434">
          <cell r="A434" t="str">
            <v>Financial Actual</v>
          </cell>
          <cell r="B434" t="str">
            <v>Expenses</v>
          </cell>
          <cell r="C434" t="str">
            <v>Jutik</v>
          </cell>
          <cell r="D434">
            <v>41791</v>
          </cell>
          <cell r="G434" t="str">
            <v>Operational Maintenance Costs</v>
          </cell>
          <cell r="H434" t="str">
            <v>Plant Outages (002)</v>
          </cell>
          <cell r="J434">
            <v>232123.24346250005</v>
          </cell>
        </row>
        <row r="435">
          <cell r="A435" t="str">
            <v>Financial Actual</v>
          </cell>
          <cell r="B435" t="str">
            <v>Expenses</v>
          </cell>
          <cell r="C435" t="str">
            <v>Jutik</v>
          </cell>
          <cell r="D435">
            <v>41456</v>
          </cell>
          <cell r="G435" t="str">
            <v>Operational Maintenance Costs</v>
          </cell>
          <cell r="H435" t="str">
            <v>Plant Op. Costs (003)</v>
          </cell>
          <cell r="J435">
            <v>623296.05943799997</v>
          </cell>
        </row>
        <row r="436">
          <cell r="A436" t="str">
            <v>Financial Actual</v>
          </cell>
          <cell r="B436" t="str">
            <v>Expenses</v>
          </cell>
          <cell r="C436" t="str">
            <v>Jutik</v>
          </cell>
          <cell r="D436">
            <v>41487</v>
          </cell>
          <cell r="G436" t="str">
            <v>Operational Maintenance Costs</v>
          </cell>
          <cell r="H436" t="str">
            <v>Plant Op. Costs (003)</v>
          </cell>
          <cell r="J436">
            <v>496562.81095199991</v>
          </cell>
        </row>
        <row r="437">
          <cell r="A437" t="str">
            <v>Financial Actual</v>
          </cell>
          <cell r="B437" t="str">
            <v>Expenses</v>
          </cell>
          <cell r="C437" t="str">
            <v>Jutik</v>
          </cell>
          <cell r="D437">
            <v>41518</v>
          </cell>
          <cell r="G437" t="str">
            <v>Operational Maintenance Costs</v>
          </cell>
          <cell r="H437" t="str">
            <v>Plant Op. Costs (003)</v>
          </cell>
          <cell r="J437">
            <v>671235.2669879999</v>
          </cell>
        </row>
        <row r="438">
          <cell r="A438" t="str">
            <v>Financial Actual</v>
          </cell>
          <cell r="B438" t="str">
            <v>Expenses</v>
          </cell>
          <cell r="C438" t="str">
            <v>Jutik</v>
          </cell>
          <cell r="D438">
            <v>41548</v>
          </cell>
          <cell r="G438" t="str">
            <v>Operational Maintenance Costs</v>
          </cell>
          <cell r="H438" t="str">
            <v>Plant Op. Costs (003)</v>
          </cell>
          <cell r="J438">
            <v>564606.19659599988</v>
          </cell>
        </row>
        <row r="439">
          <cell r="A439" t="str">
            <v>Financial Actual</v>
          </cell>
          <cell r="B439" t="str">
            <v>Expenses</v>
          </cell>
          <cell r="C439" t="str">
            <v>Jutik</v>
          </cell>
          <cell r="D439">
            <v>41579</v>
          </cell>
          <cell r="G439" t="str">
            <v>Operational Maintenance Costs</v>
          </cell>
          <cell r="H439" t="str">
            <v>Plant Op. Costs (003)</v>
          </cell>
          <cell r="J439">
            <v>480126.34835100005</v>
          </cell>
        </row>
        <row r="440">
          <cell r="A440" t="str">
            <v>Financial Actual</v>
          </cell>
          <cell r="B440" t="str">
            <v>Expenses</v>
          </cell>
          <cell r="C440" t="str">
            <v>Jutik</v>
          </cell>
          <cell r="D440">
            <v>41609</v>
          </cell>
          <cell r="G440" t="str">
            <v>Operational Maintenance Costs</v>
          </cell>
          <cell r="H440" t="str">
            <v>Plant Op. Costs (003)</v>
          </cell>
          <cell r="J440">
            <v>356002.146045</v>
          </cell>
        </row>
        <row r="441">
          <cell r="A441" t="str">
            <v>Financial Actual</v>
          </cell>
          <cell r="B441" t="str">
            <v>Expenses</v>
          </cell>
          <cell r="C441" t="str">
            <v>Jutik</v>
          </cell>
          <cell r="D441">
            <v>41640</v>
          </cell>
          <cell r="G441" t="str">
            <v>Operational Maintenance Costs</v>
          </cell>
          <cell r="H441" t="str">
            <v>Plant Op. Costs (003)</v>
          </cell>
          <cell r="J441">
            <v>380087.73644399998</v>
          </cell>
        </row>
        <row r="442">
          <cell r="A442" t="str">
            <v>Financial Actual</v>
          </cell>
          <cell r="B442" t="str">
            <v>Expenses</v>
          </cell>
          <cell r="C442" t="str">
            <v>Jutik</v>
          </cell>
          <cell r="D442">
            <v>41671</v>
          </cell>
          <cell r="G442" t="str">
            <v>Operational Maintenance Costs</v>
          </cell>
          <cell r="H442" t="str">
            <v>Plant Op. Costs (003)</v>
          </cell>
          <cell r="J442">
            <v>326392.12686599995</v>
          </cell>
        </row>
        <row r="443">
          <cell r="A443" t="str">
            <v>Financial Actual</v>
          </cell>
          <cell r="B443" t="str">
            <v>Expenses</v>
          </cell>
          <cell r="C443" t="str">
            <v>Jutik</v>
          </cell>
          <cell r="D443">
            <v>41699</v>
          </cell>
          <cell r="G443" t="str">
            <v>Operational Maintenance Costs</v>
          </cell>
          <cell r="H443" t="str">
            <v>Plant Op. Costs (003)</v>
          </cell>
          <cell r="J443">
            <v>458875.95846300002</v>
          </cell>
        </row>
        <row r="444">
          <cell r="A444" t="str">
            <v>Financial Actual</v>
          </cell>
          <cell r="B444" t="str">
            <v>Expenses</v>
          </cell>
          <cell r="C444" t="str">
            <v>Jutik</v>
          </cell>
          <cell r="D444">
            <v>41730</v>
          </cell>
          <cell r="G444" t="str">
            <v>Operational Maintenance Costs</v>
          </cell>
          <cell r="H444" t="str">
            <v>Plant Op. Costs (003)</v>
          </cell>
          <cell r="J444">
            <v>249862.64690399999</v>
          </cell>
        </row>
        <row r="445">
          <cell r="A445" t="str">
            <v>Financial Actual</v>
          </cell>
          <cell r="B445" t="str">
            <v>Expenses</v>
          </cell>
          <cell r="C445" t="str">
            <v>Jutik</v>
          </cell>
          <cell r="D445">
            <v>41760</v>
          </cell>
          <cell r="G445" t="str">
            <v>Operational Maintenance Costs</v>
          </cell>
          <cell r="H445" t="str">
            <v>Plant Op. Costs (003)</v>
          </cell>
          <cell r="J445">
            <v>322646.10565199988</v>
          </cell>
        </row>
        <row r="446">
          <cell r="A446" t="str">
            <v>Financial Actual</v>
          </cell>
          <cell r="B446" t="str">
            <v>Expenses</v>
          </cell>
          <cell r="C446" t="str">
            <v>Jutik</v>
          </cell>
          <cell r="D446">
            <v>41791</v>
          </cell>
          <cell r="G446" t="str">
            <v>Operational Maintenance Costs</v>
          </cell>
          <cell r="H446" t="str">
            <v>Plant Op. Costs (003)</v>
          </cell>
          <cell r="J446">
            <v>575665.6437870001</v>
          </cell>
        </row>
        <row r="447">
          <cell r="A447" t="str">
            <v>Financial Actual</v>
          </cell>
          <cell r="B447" t="str">
            <v>Expenses</v>
          </cell>
          <cell r="C447" t="str">
            <v>Jutik</v>
          </cell>
          <cell r="D447">
            <v>41456</v>
          </cell>
          <cell r="G447" t="str">
            <v>Operational Maintenance Costs</v>
          </cell>
          <cell r="H447" t="str">
            <v>Plant Admin Costs (004)</v>
          </cell>
          <cell r="J447">
            <v>211116.407229</v>
          </cell>
        </row>
        <row r="448">
          <cell r="A448" t="str">
            <v>Financial Actual</v>
          </cell>
          <cell r="B448" t="str">
            <v>Expenses</v>
          </cell>
          <cell r="C448" t="str">
            <v>Jutik</v>
          </cell>
          <cell r="D448">
            <v>41487</v>
          </cell>
          <cell r="G448" t="str">
            <v>Operational Maintenance Costs</v>
          </cell>
          <cell r="H448" t="str">
            <v>Plant Admin Costs (004)</v>
          </cell>
          <cell r="J448">
            <v>168190.62951599999</v>
          </cell>
        </row>
        <row r="449">
          <cell r="A449" t="str">
            <v>Financial Actual</v>
          </cell>
          <cell r="B449" t="str">
            <v>Expenses</v>
          </cell>
          <cell r="C449" t="str">
            <v>Jutik</v>
          </cell>
          <cell r="D449">
            <v>41518</v>
          </cell>
          <cell r="G449" t="str">
            <v>Operational Maintenance Costs</v>
          </cell>
          <cell r="H449" t="str">
            <v>Plant Admin Costs (004)</v>
          </cell>
          <cell r="J449">
            <v>227353.88075399998</v>
          </cell>
        </row>
        <row r="450">
          <cell r="A450" t="str">
            <v>Financial Actual</v>
          </cell>
          <cell r="B450" t="str">
            <v>Expenses</v>
          </cell>
          <cell r="C450" t="str">
            <v>Jutik</v>
          </cell>
          <cell r="D450">
            <v>41548</v>
          </cell>
          <cell r="G450" t="str">
            <v>Operational Maintenance Costs</v>
          </cell>
          <cell r="H450" t="str">
            <v>Plant Admin Costs (004)</v>
          </cell>
          <cell r="J450">
            <v>191237.58271799999</v>
          </cell>
        </row>
        <row r="451">
          <cell r="A451" t="str">
            <v>Financial Actual</v>
          </cell>
          <cell r="B451" t="str">
            <v>Expenses</v>
          </cell>
          <cell r="C451" t="str">
            <v>Jutik</v>
          </cell>
          <cell r="D451">
            <v>41579</v>
          </cell>
          <cell r="G451" t="str">
            <v>Operational Maintenance Costs</v>
          </cell>
          <cell r="H451" t="str">
            <v>Plant Admin Costs (004)</v>
          </cell>
          <cell r="J451">
            <v>162623.44057050001</v>
          </cell>
        </row>
        <row r="452">
          <cell r="A452" t="str">
            <v>Financial Actual</v>
          </cell>
          <cell r="B452" t="str">
            <v>Expenses</v>
          </cell>
          <cell r="C452" t="str">
            <v>Jutik</v>
          </cell>
          <cell r="D452">
            <v>41609</v>
          </cell>
          <cell r="G452" t="str">
            <v>Operational Maintenance Costs</v>
          </cell>
          <cell r="H452" t="str">
            <v>Plant Admin Costs (004)</v>
          </cell>
          <cell r="J452">
            <v>120581.37204750002</v>
          </cell>
        </row>
        <row r="453">
          <cell r="A453" t="str">
            <v>Financial Actual</v>
          </cell>
          <cell r="B453" t="str">
            <v>Expenses</v>
          </cell>
          <cell r="C453" t="str">
            <v>Jutik</v>
          </cell>
          <cell r="D453">
            <v>41640</v>
          </cell>
          <cell r="G453" t="str">
            <v>Operational Maintenance Costs</v>
          </cell>
          <cell r="H453" t="str">
            <v>Plant Admin Costs (004)</v>
          </cell>
          <cell r="J453">
            <v>128739.394602</v>
          </cell>
        </row>
        <row r="454">
          <cell r="A454" t="str">
            <v>Financial Actual</v>
          </cell>
          <cell r="B454" t="str">
            <v>Expenses</v>
          </cell>
          <cell r="C454" t="str">
            <v>Jutik</v>
          </cell>
          <cell r="D454">
            <v>41671</v>
          </cell>
          <cell r="G454" t="str">
            <v>Operational Maintenance Costs</v>
          </cell>
          <cell r="H454" t="str">
            <v>Plant Admin Costs (004)</v>
          </cell>
          <cell r="J454">
            <v>110552.17200299999</v>
          </cell>
        </row>
        <row r="455">
          <cell r="A455" t="str">
            <v>Financial Actual</v>
          </cell>
          <cell r="B455" t="str">
            <v>Expenses</v>
          </cell>
          <cell r="C455" t="str">
            <v>Jutik</v>
          </cell>
          <cell r="D455">
            <v>41699</v>
          </cell>
          <cell r="G455" t="str">
            <v>Operational Maintenance Costs</v>
          </cell>
          <cell r="H455" t="str">
            <v>Plant Admin Costs (004)</v>
          </cell>
          <cell r="J455">
            <v>155425.7278665</v>
          </cell>
        </row>
        <row r="456">
          <cell r="A456" t="str">
            <v>Financial Actual</v>
          </cell>
          <cell r="B456" t="str">
            <v>Expenses</v>
          </cell>
          <cell r="C456" t="str">
            <v>Jutik</v>
          </cell>
          <cell r="D456">
            <v>41730</v>
          </cell>
          <cell r="G456" t="str">
            <v>Operational Maintenance Costs</v>
          </cell>
          <cell r="H456" t="str">
            <v>Plant Admin Costs (004)</v>
          </cell>
          <cell r="J456">
            <v>84630.896531999999</v>
          </cell>
        </row>
        <row r="457">
          <cell r="A457" t="str">
            <v>Financial Actual</v>
          </cell>
          <cell r="B457" t="str">
            <v>Expenses</v>
          </cell>
          <cell r="C457" t="str">
            <v>Jutik</v>
          </cell>
          <cell r="D457">
            <v>41760</v>
          </cell>
          <cell r="G457" t="str">
            <v>Operational Maintenance Costs</v>
          </cell>
          <cell r="H457" t="str">
            <v>Plant Admin Costs (004)</v>
          </cell>
          <cell r="J457">
            <v>109283.35836599997</v>
          </cell>
        </row>
        <row r="458">
          <cell r="A458" t="str">
            <v>Financial Actual</v>
          </cell>
          <cell r="B458" t="str">
            <v>Expenses</v>
          </cell>
          <cell r="C458" t="str">
            <v>Jutik</v>
          </cell>
          <cell r="D458">
            <v>41791</v>
          </cell>
          <cell r="G458" t="str">
            <v>Operational Maintenance Costs</v>
          </cell>
          <cell r="H458" t="str">
            <v>Plant Admin Costs (004)</v>
          </cell>
          <cell r="J458">
            <v>194983.52450850004</v>
          </cell>
        </row>
        <row r="459">
          <cell r="A459" t="str">
            <v>Financial Actual</v>
          </cell>
          <cell r="B459" t="str">
            <v>Expenses</v>
          </cell>
          <cell r="C459" t="str">
            <v>Jutik</v>
          </cell>
          <cell r="D459">
            <v>41456</v>
          </cell>
          <cell r="G459" t="str">
            <v>Labour Costs</v>
          </cell>
          <cell r="H459" t="str">
            <v>Labour-Costs (001)</v>
          </cell>
          <cell r="J459">
            <v>3015948.6746999999</v>
          </cell>
        </row>
        <row r="460">
          <cell r="A460" t="str">
            <v>Financial Actual</v>
          </cell>
          <cell r="B460" t="str">
            <v>Expenses</v>
          </cell>
          <cell r="C460" t="str">
            <v>Jutik</v>
          </cell>
          <cell r="D460">
            <v>41487</v>
          </cell>
          <cell r="G460" t="str">
            <v>Labour Costs</v>
          </cell>
          <cell r="H460" t="str">
            <v>Labour-Costs (001)</v>
          </cell>
          <cell r="J460">
            <v>2402723.2787999995</v>
          </cell>
        </row>
        <row r="461">
          <cell r="A461" t="str">
            <v>Financial Actual</v>
          </cell>
          <cell r="B461" t="str">
            <v>Expenses</v>
          </cell>
          <cell r="C461" t="str">
            <v>Jutik</v>
          </cell>
          <cell r="D461">
            <v>41518</v>
          </cell>
          <cell r="G461" t="str">
            <v>Labour Costs</v>
          </cell>
          <cell r="H461" t="str">
            <v>Labour-Costs (001)</v>
          </cell>
          <cell r="J461">
            <v>3247912.5821999996</v>
          </cell>
        </row>
        <row r="462">
          <cell r="A462" t="str">
            <v>Financial Actual</v>
          </cell>
          <cell r="B462" t="str">
            <v>Expenses</v>
          </cell>
          <cell r="C462" t="str">
            <v>Jutik</v>
          </cell>
          <cell r="D462">
            <v>41548</v>
          </cell>
          <cell r="G462" t="str">
            <v>Labour Costs</v>
          </cell>
          <cell r="H462" t="str">
            <v>Labour-Costs (001)</v>
          </cell>
          <cell r="J462">
            <v>2731965.4673999995</v>
          </cell>
        </row>
        <row r="463">
          <cell r="A463" t="str">
            <v>Financial Actual</v>
          </cell>
          <cell r="B463" t="str">
            <v>Expenses</v>
          </cell>
          <cell r="C463" t="str">
            <v>Jutik</v>
          </cell>
          <cell r="D463">
            <v>41579</v>
          </cell>
          <cell r="G463" t="str">
            <v>Labour Costs</v>
          </cell>
          <cell r="H463" t="str">
            <v>Labour-Costs (001)</v>
          </cell>
          <cell r="J463">
            <v>2323192.0081500001</v>
          </cell>
        </row>
        <row r="464">
          <cell r="A464" t="str">
            <v>Financial Actual</v>
          </cell>
          <cell r="B464" t="str">
            <v>Expenses</v>
          </cell>
          <cell r="C464" t="str">
            <v>Jutik</v>
          </cell>
          <cell r="D464">
            <v>41609</v>
          </cell>
          <cell r="G464" t="str">
            <v>Labour Costs</v>
          </cell>
          <cell r="H464" t="str">
            <v>Labour-Costs (001)</v>
          </cell>
          <cell r="J464">
            <v>1722591.0292499999</v>
          </cell>
        </row>
        <row r="465">
          <cell r="A465" t="str">
            <v>Financial Actual</v>
          </cell>
          <cell r="B465" t="str">
            <v>Expenses</v>
          </cell>
          <cell r="C465" t="str">
            <v>Jutik</v>
          </cell>
          <cell r="D465">
            <v>41640</v>
          </cell>
          <cell r="G465" t="str">
            <v>Labour Costs</v>
          </cell>
          <cell r="H465" t="str">
            <v>Labour-Costs (001)</v>
          </cell>
          <cell r="J465">
            <v>1839134.2085999998</v>
          </cell>
        </row>
        <row r="466">
          <cell r="A466" t="str">
            <v>Financial Actual</v>
          </cell>
          <cell r="B466" t="str">
            <v>Expenses</v>
          </cell>
          <cell r="C466" t="str">
            <v>Jutik</v>
          </cell>
          <cell r="D466">
            <v>41671</v>
          </cell>
          <cell r="G466" t="str">
            <v>Labour Costs</v>
          </cell>
          <cell r="H466" t="str">
            <v>Labour-Costs (001)</v>
          </cell>
          <cell r="J466">
            <v>2579316.7429</v>
          </cell>
        </row>
        <row r="467">
          <cell r="A467" t="str">
            <v>Financial Actual</v>
          </cell>
          <cell r="B467" t="str">
            <v>Expenses</v>
          </cell>
          <cell r="C467" t="str">
            <v>Jutik</v>
          </cell>
          <cell r="D467">
            <v>41699</v>
          </cell>
          <cell r="G467" t="str">
            <v>Labour Costs</v>
          </cell>
          <cell r="H467" t="str">
            <v>Labour-Costs (001)</v>
          </cell>
          <cell r="J467">
            <v>2220367.5409499998</v>
          </cell>
        </row>
        <row r="468">
          <cell r="A468" t="str">
            <v>Financial Actual</v>
          </cell>
          <cell r="B468" t="str">
            <v>Expenses</v>
          </cell>
          <cell r="C468" t="str">
            <v>Jutik</v>
          </cell>
          <cell r="D468">
            <v>41730</v>
          </cell>
          <cell r="G468" t="str">
            <v>Labour Costs</v>
          </cell>
          <cell r="H468" t="str">
            <v>Labour-Costs (001)</v>
          </cell>
          <cell r="J468">
            <v>2209012.8075999999</v>
          </cell>
        </row>
        <row r="469">
          <cell r="A469" t="str">
            <v>Financial Actual</v>
          </cell>
          <cell r="B469" t="str">
            <v>Expenses</v>
          </cell>
          <cell r="C469" t="str">
            <v>Jutik</v>
          </cell>
          <cell r="D469">
            <v>41760</v>
          </cell>
          <cell r="G469" t="str">
            <v>Labour Costs</v>
          </cell>
          <cell r="H469" t="str">
            <v>Labour-Costs (001)</v>
          </cell>
          <cell r="J469">
            <v>2561190.8338000001</v>
          </cell>
        </row>
        <row r="470">
          <cell r="A470" t="str">
            <v>Financial Actual</v>
          </cell>
          <cell r="B470" t="str">
            <v>Expenses</v>
          </cell>
          <cell r="C470" t="str">
            <v>Jutik</v>
          </cell>
          <cell r="D470">
            <v>41791</v>
          </cell>
          <cell r="G470" t="str">
            <v>Labour Costs</v>
          </cell>
          <cell r="H470" t="str">
            <v>Labour-Costs (001)</v>
          </cell>
          <cell r="J470">
            <v>2785478.9215500001</v>
          </cell>
        </row>
        <row r="471">
          <cell r="A471" t="str">
            <v>Financial Budget</v>
          </cell>
          <cell r="B471" t="str">
            <v>Revenues</v>
          </cell>
          <cell r="C471" t="str">
            <v>Kootha</v>
          </cell>
          <cell r="D471">
            <v>41456</v>
          </cell>
          <cell r="G471" t="str">
            <v>001 Private Water Hedge Sales</v>
          </cell>
          <cell r="H471" t="str">
            <v>W-Transact (0211) - Soft</v>
          </cell>
          <cell r="J471">
            <v>1393573.1617478998</v>
          </cell>
        </row>
        <row r="472">
          <cell r="A472" t="str">
            <v>Financial Budget</v>
          </cell>
          <cell r="B472" t="str">
            <v>Revenues</v>
          </cell>
          <cell r="C472" t="str">
            <v>Kootha</v>
          </cell>
          <cell r="D472">
            <v>41487</v>
          </cell>
          <cell r="G472" t="str">
            <v>001 Private Water Hedge Sales</v>
          </cell>
          <cell r="H472" t="str">
            <v>W-Transact (0211) - Soft</v>
          </cell>
          <cell r="J472">
            <v>1485861.087351725</v>
          </cell>
        </row>
        <row r="473">
          <cell r="A473" t="str">
            <v>Financial Budget</v>
          </cell>
          <cell r="B473" t="str">
            <v>Revenues</v>
          </cell>
          <cell r="C473" t="str">
            <v>Kootha</v>
          </cell>
          <cell r="D473">
            <v>41518</v>
          </cell>
          <cell r="G473" t="str">
            <v>001 Private Water Hedge Sales</v>
          </cell>
          <cell r="H473" t="str">
            <v>W-Transact (0211) - Soft</v>
          </cell>
          <cell r="J473">
            <v>1365590.417499</v>
          </cell>
        </row>
        <row r="474">
          <cell r="A474" t="str">
            <v>Financial Budget</v>
          </cell>
          <cell r="B474" t="str">
            <v>Revenues</v>
          </cell>
          <cell r="C474" t="str">
            <v>Kootha</v>
          </cell>
          <cell r="D474">
            <v>41548</v>
          </cell>
          <cell r="G474" t="str">
            <v>001 Private Water Hedge Sales</v>
          </cell>
          <cell r="H474" t="str">
            <v>W-Transact (0211) - Soft</v>
          </cell>
          <cell r="J474">
            <v>1190958.0396727999</v>
          </cell>
        </row>
        <row r="475">
          <cell r="A475" t="str">
            <v>Financial Budget</v>
          </cell>
          <cell r="B475" t="str">
            <v>Revenues</v>
          </cell>
          <cell r="C475" t="str">
            <v>Kootha</v>
          </cell>
          <cell r="D475">
            <v>41579</v>
          </cell>
          <cell r="G475" t="str">
            <v>001 Private Water Hedge Sales</v>
          </cell>
          <cell r="H475" t="str">
            <v>W-Transact (0211) - Soft</v>
          </cell>
          <cell r="J475">
            <v>1446085.9455937999</v>
          </cell>
        </row>
        <row r="476">
          <cell r="A476" t="str">
            <v>Financial Budget</v>
          </cell>
          <cell r="B476" t="str">
            <v>Revenues</v>
          </cell>
          <cell r="C476" t="str">
            <v>Kootha</v>
          </cell>
          <cell r="D476">
            <v>41609</v>
          </cell>
          <cell r="G476" t="str">
            <v>001 Private Water Hedge Sales</v>
          </cell>
          <cell r="H476" t="str">
            <v>W-Transact (0211) - Soft</v>
          </cell>
          <cell r="J476">
            <v>1339684.6011239251</v>
          </cell>
        </row>
        <row r="477">
          <cell r="A477" t="str">
            <v>Financial Budget</v>
          </cell>
          <cell r="B477" t="str">
            <v>Revenues</v>
          </cell>
          <cell r="C477" t="str">
            <v>Kootha</v>
          </cell>
          <cell r="D477">
            <v>41640</v>
          </cell>
          <cell r="G477" t="str">
            <v>001 Private Water Hedge Sales</v>
          </cell>
          <cell r="H477" t="str">
            <v>W-Transact (0211) - Soft</v>
          </cell>
          <cell r="J477">
            <v>1936684.0881708246</v>
          </cell>
        </row>
        <row r="478">
          <cell r="A478" t="str">
            <v>Financial Budget</v>
          </cell>
          <cell r="B478" t="str">
            <v>Revenues</v>
          </cell>
          <cell r="C478" t="str">
            <v>Kootha</v>
          </cell>
          <cell r="D478">
            <v>41671</v>
          </cell>
          <cell r="G478" t="str">
            <v>001 Private Water Hedge Sales</v>
          </cell>
          <cell r="H478" t="str">
            <v>W-Transact (0211) - Soft</v>
          </cell>
          <cell r="J478">
            <v>1649599.6146714</v>
          </cell>
        </row>
        <row r="479">
          <cell r="A479" t="str">
            <v>Financial Budget</v>
          </cell>
          <cell r="B479" t="str">
            <v>Revenues</v>
          </cell>
          <cell r="C479" t="str">
            <v>Kootha</v>
          </cell>
          <cell r="D479">
            <v>41699</v>
          </cell>
          <cell r="G479" t="str">
            <v>001 Private Water Hedge Sales</v>
          </cell>
          <cell r="H479" t="str">
            <v>W-Transact (0211) - Soft</v>
          </cell>
          <cell r="J479">
            <v>1849481.8077553997</v>
          </cell>
        </row>
        <row r="480">
          <cell r="A480" t="str">
            <v>Financial Budget</v>
          </cell>
          <cell r="B480" t="str">
            <v>Revenues</v>
          </cell>
          <cell r="C480" t="str">
            <v>Kootha</v>
          </cell>
          <cell r="D480">
            <v>41730</v>
          </cell>
          <cell r="G480" t="str">
            <v>001 Private Water Hedge Sales</v>
          </cell>
          <cell r="H480" t="str">
            <v>W-Transact (0211) - Soft</v>
          </cell>
          <cell r="J480">
            <v>1283332.6260195</v>
          </cell>
        </row>
        <row r="481">
          <cell r="A481" t="str">
            <v>Financial Budget</v>
          </cell>
          <cell r="B481" t="str">
            <v>Revenues</v>
          </cell>
          <cell r="C481" t="str">
            <v>Kootha</v>
          </cell>
          <cell r="D481">
            <v>41760</v>
          </cell>
          <cell r="G481" t="str">
            <v>001 Private Water Hedge Sales</v>
          </cell>
          <cell r="H481" t="str">
            <v>W-Transact (0211) - Soft</v>
          </cell>
          <cell r="J481">
            <v>1392102.2684495498</v>
          </cell>
        </row>
        <row r="482">
          <cell r="A482" t="str">
            <v>Financial Budget</v>
          </cell>
          <cell r="B482" t="str">
            <v>Revenues</v>
          </cell>
          <cell r="C482" t="str">
            <v>Kootha</v>
          </cell>
          <cell r="D482">
            <v>41791</v>
          </cell>
          <cell r="G482" t="str">
            <v>001 Private Water Hedge Sales</v>
          </cell>
          <cell r="H482" t="str">
            <v>W-Transact (0211) - Soft</v>
          </cell>
          <cell r="J482">
            <v>1411857.9438288501</v>
          </cell>
        </row>
        <row r="483">
          <cell r="A483" t="str">
            <v>Financial Budget</v>
          </cell>
          <cell r="B483" t="str">
            <v>Revenues</v>
          </cell>
          <cell r="C483" t="str">
            <v>Kootha</v>
          </cell>
          <cell r="D483">
            <v>41456</v>
          </cell>
          <cell r="G483" t="str">
            <v>001 Private Water Hedge Sales</v>
          </cell>
          <cell r="H483" t="str">
            <v>W-Transact (0212) - Hard</v>
          </cell>
          <cell r="J483">
            <v>1625486.6059647598</v>
          </cell>
        </row>
        <row r="484">
          <cell r="A484" t="str">
            <v>Financial Budget</v>
          </cell>
          <cell r="B484" t="str">
            <v>Revenues</v>
          </cell>
          <cell r="C484" t="str">
            <v>Kootha</v>
          </cell>
          <cell r="D484">
            <v>41487</v>
          </cell>
          <cell r="G484" t="str">
            <v>001 Private Water Hedge Sales</v>
          </cell>
          <cell r="H484" t="str">
            <v>W-Transact (0212) - Hard</v>
          </cell>
          <cell r="J484">
            <v>1659895.1751643799</v>
          </cell>
        </row>
        <row r="485">
          <cell r="A485" t="str">
            <v>Financial Budget</v>
          </cell>
          <cell r="B485" t="str">
            <v>Revenues</v>
          </cell>
          <cell r="C485" t="str">
            <v>Kootha</v>
          </cell>
          <cell r="D485">
            <v>41518</v>
          </cell>
          <cell r="G485" t="str">
            <v>001 Private Water Hedge Sales</v>
          </cell>
          <cell r="H485" t="str">
            <v>W-Transact (0212) - Hard</v>
          </cell>
          <cell r="J485">
            <v>1444191.4899026998</v>
          </cell>
        </row>
        <row r="486">
          <cell r="A486" t="str">
            <v>Financial Budget</v>
          </cell>
          <cell r="B486" t="str">
            <v>Revenues</v>
          </cell>
          <cell r="C486" t="str">
            <v>Kootha</v>
          </cell>
          <cell r="D486">
            <v>41548</v>
          </cell>
          <cell r="G486" t="str">
            <v>001 Private Water Hedge Sales</v>
          </cell>
          <cell r="H486" t="str">
            <v>W-Transact (0212) - Hard</v>
          </cell>
          <cell r="J486">
            <v>1446297.1535751198</v>
          </cell>
        </row>
        <row r="487">
          <cell r="A487" t="str">
            <v>Financial Budget</v>
          </cell>
          <cell r="B487" t="str">
            <v>Revenues</v>
          </cell>
          <cell r="C487" t="str">
            <v>Kootha</v>
          </cell>
          <cell r="D487">
            <v>41579</v>
          </cell>
          <cell r="G487" t="str">
            <v>001 Private Water Hedge Sales</v>
          </cell>
          <cell r="H487" t="str">
            <v>W-Transact (0212) - Hard</v>
          </cell>
          <cell r="J487">
            <v>1514832.0416583198</v>
          </cell>
        </row>
        <row r="488">
          <cell r="A488" t="str">
            <v>Financial Budget</v>
          </cell>
          <cell r="B488" t="str">
            <v>Revenues</v>
          </cell>
          <cell r="C488" t="str">
            <v>Kootha</v>
          </cell>
          <cell r="D488">
            <v>41609</v>
          </cell>
          <cell r="G488" t="str">
            <v>001 Private Water Hedge Sales</v>
          </cell>
          <cell r="H488" t="str">
            <v>W-Transact (0212) - Hard</v>
          </cell>
          <cell r="J488">
            <v>1583222.1820707603</v>
          </cell>
        </row>
        <row r="489">
          <cell r="A489" t="str">
            <v>Financial Budget</v>
          </cell>
          <cell r="B489" t="str">
            <v>Revenues</v>
          </cell>
          <cell r="C489" t="str">
            <v>Kootha</v>
          </cell>
          <cell r="D489">
            <v>41640</v>
          </cell>
          <cell r="G489" t="str">
            <v>001 Private Water Hedge Sales</v>
          </cell>
          <cell r="H489" t="str">
            <v>W-Transact (0212) - Hard</v>
          </cell>
          <cell r="J489">
            <v>2185449.6683400148</v>
          </cell>
        </row>
        <row r="490">
          <cell r="A490" t="str">
            <v>Financial Budget</v>
          </cell>
          <cell r="B490" t="str">
            <v>Revenues</v>
          </cell>
          <cell r="C490" t="str">
            <v>Kootha</v>
          </cell>
          <cell r="D490">
            <v>41671</v>
          </cell>
          <cell r="G490" t="str">
            <v>001 Private Water Hedge Sales</v>
          </cell>
          <cell r="H490" t="str">
            <v>W-Transact (0212) - Hard</v>
          </cell>
          <cell r="J490">
            <v>1908874.1661135301</v>
          </cell>
        </row>
        <row r="491">
          <cell r="A491" t="str">
            <v>Financial Budget</v>
          </cell>
          <cell r="B491" t="str">
            <v>Revenues</v>
          </cell>
          <cell r="C491" t="str">
            <v>Kootha</v>
          </cell>
          <cell r="D491">
            <v>41699</v>
          </cell>
          <cell r="G491" t="str">
            <v>001 Private Water Hedge Sales</v>
          </cell>
          <cell r="H491" t="str">
            <v>W-Transact (0212) - Hard</v>
          </cell>
          <cell r="J491">
            <v>2172232.0198028446</v>
          </cell>
        </row>
        <row r="492">
          <cell r="A492" t="str">
            <v>Financial Budget</v>
          </cell>
          <cell r="B492" t="str">
            <v>Revenues</v>
          </cell>
          <cell r="C492" t="str">
            <v>Kootha</v>
          </cell>
          <cell r="D492">
            <v>41730</v>
          </cell>
          <cell r="G492" t="str">
            <v>001 Private Water Hedge Sales</v>
          </cell>
          <cell r="H492" t="str">
            <v>W-Transact (0212) - Hard</v>
          </cell>
          <cell r="J492">
            <v>1578698.4052564728</v>
          </cell>
        </row>
        <row r="493">
          <cell r="A493" t="str">
            <v>Financial Budget</v>
          </cell>
          <cell r="B493" t="str">
            <v>Revenues</v>
          </cell>
          <cell r="C493" t="str">
            <v>Kootha</v>
          </cell>
          <cell r="D493">
            <v>41760</v>
          </cell>
          <cell r="G493" t="str">
            <v>001 Private Water Hedge Sales</v>
          </cell>
          <cell r="H493" t="str">
            <v>W-Transact (0212) - Hard</v>
          </cell>
          <cell r="J493">
            <v>1427519.7588170748</v>
          </cell>
        </row>
        <row r="494">
          <cell r="A494" t="str">
            <v>Financial Budget</v>
          </cell>
          <cell r="B494" t="str">
            <v>Revenues</v>
          </cell>
          <cell r="C494" t="str">
            <v>Kootha</v>
          </cell>
          <cell r="D494">
            <v>41791</v>
          </cell>
          <cell r="G494" t="str">
            <v>001 Private Water Hedge Sales</v>
          </cell>
          <cell r="H494" t="str">
            <v>W-Transact (0212) - Hard</v>
          </cell>
          <cell r="J494">
            <v>1514114.6389280451</v>
          </cell>
        </row>
        <row r="495">
          <cell r="A495" t="str">
            <v>Financial Budget</v>
          </cell>
          <cell r="B495" t="str">
            <v>Revenues</v>
          </cell>
          <cell r="C495" t="str">
            <v>Kootha</v>
          </cell>
          <cell r="D495">
            <v>41456</v>
          </cell>
          <cell r="G495" t="str">
            <v>002 Public Sales</v>
          </cell>
          <cell r="H495" t="str">
            <v>W-Transact (0211) - Soft</v>
          </cell>
          <cell r="J495">
            <v>572721.43503440253</v>
          </cell>
        </row>
        <row r="496">
          <cell r="A496" t="str">
            <v>Financial Budget</v>
          </cell>
          <cell r="B496" t="str">
            <v>Revenues</v>
          </cell>
          <cell r="C496" t="str">
            <v>Kootha</v>
          </cell>
          <cell r="D496">
            <v>41487</v>
          </cell>
          <cell r="G496" t="str">
            <v>002 Public Sales</v>
          </cell>
          <cell r="H496" t="str">
            <v>W-Transact (0211) - Soft</v>
          </cell>
          <cell r="J496">
            <v>553259.36107870308</v>
          </cell>
        </row>
        <row r="497">
          <cell r="A497" t="str">
            <v>Financial Budget</v>
          </cell>
          <cell r="B497" t="str">
            <v>Revenues</v>
          </cell>
          <cell r="C497" t="str">
            <v>Kootha</v>
          </cell>
          <cell r="D497">
            <v>41518</v>
          </cell>
          <cell r="G497" t="str">
            <v>002 Public Sales</v>
          </cell>
          <cell r="H497" t="str">
            <v>W-Transact (0211) - Soft</v>
          </cell>
          <cell r="J497">
            <v>488663.53557713993</v>
          </cell>
        </row>
        <row r="498">
          <cell r="A498" t="str">
            <v>Financial Budget</v>
          </cell>
          <cell r="B498" t="str">
            <v>Revenues</v>
          </cell>
          <cell r="C498" t="str">
            <v>Kootha</v>
          </cell>
          <cell r="D498">
            <v>41548</v>
          </cell>
          <cell r="G498" t="str">
            <v>002 Public Sales</v>
          </cell>
          <cell r="H498" t="str">
            <v>W-Transact (0211) - Soft</v>
          </cell>
          <cell r="J498">
            <v>489975.02124432393</v>
          </cell>
        </row>
        <row r="499">
          <cell r="A499" t="str">
            <v>Financial Budget</v>
          </cell>
          <cell r="B499" t="str">
            <v>Revenues</v>
          </cell>
          <cell r="C499" t="str">
            <v>Kootha</v>
          </cell>
          <cell r="D499">
            <v>41579</v>
          </cell>
          <cell r="G499" t="str">
            <v>002 Public Sales</v>
          </cell>
          <cell r="H499" t="str">
            <v>W-Transact (0211) - Soft</v>
          </cell>
          <cell r="J499">
            <v>529133.37097590195</v>
          </cell>
        </row>
        <row r="500">
          <cell r="A500" t="str">
            <v>Financial Budget</v>
          </cell>
          <cell r="B500" t="str">
            <v>Revenues</v>
          </cell>
          <cell r="C500" t="str">
            <v>Kootha</v>
          </cell>
          <cell r="D500">
            <v>41609</v>
          </cell>
          <cell r="G500" t="str">
            <v>002 Public Sales</v>
          </cell>
          <cell r="H500" t="str">
            <v>W-Transact (0211) - Soft</v>
          </cell>
          <cell r="J500">
            <v>548346.99718814401</v>
          </cell>
        </row>
        <row r="501">
          <cell r="A501" t="str">
            <v>Financial Budget</v>
          </cell>
          <cell r="B501" t="str">
            <v>Revenues</v>
          </cell>
          <cell r="C501" t="str">
            <v>Kootha</v>
          </cell>
          <cell r="D501">
            <v>41640</v>
          </cell>
          <cell r="G501" t="str">
            <v>002 Public Sales</v>
          </cell>
          <cell r="H501" t="str">
            <v>W-Transact (0211) - Soft</v>
          </cell>
          <cell r="J501">
            <v>708180.8798732165</v>
          </cell>
        </row>
        <row r="502">
          <cell r="A502" t="str">
            <v>Financial Budget</v>
          </cell>
          <cell r="B502" t="str">
            <v>Revenues</v>
          </cell>
          <cell r="C502" t="str">
            <v>Kootha</v>
          </cell>
          <cell r="D502">
            <v>41671</v>
          </cell>
          <cell r="G502" t="str">
            <v>002 Public Sales</v>
          </cell>
          <cell r="H502" t="str">
            <v>W-Transact (0211) - Soft</v>
          </cell>
          <cell r="J502">
            <v>640010.83732324198</v>
          </cell>
        </row>
        <row r="503">
          <cell r="A503" t="str">
            <v>Financial Budget</v>
          </cell>
          <cell r="B503" t="str">
            <v>Revenues</v>
          </cell>
          <cell r="C503" t="str">
            <v>Kootha</v>
          </cell>
          <cell r="D503">
            <v>41699</v>
          </cell>
          <cell r="G503" t="str">
            <v>002 Public Sales</v>
          </cell>
          <cell r="H503" t="str">
            <v>W-Transact (0211) - Soft</v>
          </cell>
          <cell r="J503">
            <v>667459.8386969011</v>
          </cell>
        </row>
        <row r="504">
          <cell r="A504" t="str">
            <v>Financial Budget</v>
          </cell>
          <cell r="B504" t="str">
            <v>Revenues</v>
          </cell>
          <cell r="C504" t="str">
            <v>Kootha</v>
          </cell>
          <cell r="D504">
            <v>41730</v>
          </cell>
          <cell r="G504" t="str">
            <v>002 Public Sales</v>
          </cell>
          <cell r="H504" t="str">
            <v>W-Transact (0211) - Soft</v>
          </cell>
          <cell r="J504">
            <v>522776.70462318265</v>
          </cell>
        </row>
        <row r="505">
          <cell r="A505" t="str">
            <v>Financial Budget</v>
          </cell>
          <cell r="B505" t="str">
            <v>Revenues</v>
          </cell>
          <cell r="C505" t="str">
            <v>Kootha</v>
          </cell>
          <cell r="D505">
            <v>41760</v>
          </cell>
          <cell r="G505" t="str">
            <v>002 Public Sales</v>
          </cell>
          <cell r="H505" t="str">
            <v>W-Transact (0211) - Soft</v>
          </cell>
          <cell r="J505">
            <v>512724.28996642696</v>
          </cell>
        </row>
        <row r="506">
          <cell r="A506" t="str">
            <v>Financial Budget</v>
          </cell>
          <cell r="B506" t="str">
            <v>Revenues</v>
          </cell>
          <cell r="C506" t="str">
            <v>Kootha</v>
          </cell>
          <cell r="D506">
            <v>41791</v>
          </cell>
          <cell r="G506" t="str">
            <v>002 Public Sales</v>
          </cell>
          <cell r="H506" t="str">
            <v>W-Transact (0211) - Soft</v>
          </cell>
          <cell r="J506">
            <v>505076.6478049407</v>
          </cell>
        </row>
        <row r="507">
          <cell r="A507" t="str">
            <v>Financial Budget</v>
          </cell>
          <cell r="B507" t="str">
            <v>Revenues</v>
          </cell>
          <cell r="C507" t="str">
            <v>Kootha</v>
          </cell>
          <cell r="D507">
            <v>41456</v>
          </cell>
          <cell r="G507" t="str">
            <v>002 Public Sales</v>
          </cell>
          <cell r="H507" t="str">
            <v>W-Transact (0212) - Hard</v>
          </cell>
          <cell r="J507">
            <v>951843.45208066003</v>
          </cell>
        </row>
        <row r="508">
          <cell r="A508" t="str">
            <v>Financial Budget</v>
          </cell>
          <cell r="B508" t="str">
            <v>Revenues</v>
          </cell>
          <cell r="C508" t="str">
            <v>Kootha</v>
          </cell>
          <cell r="D508">
            <v>41487</v>
          </cell>
          <cell r="G508" t="str">
            <v>002 Public Sales</v>
          </cell>
          <cell r="H508" t="str">
            <v>W-Transact (0212) - Hard</v>
          </cell>
          <cell r="J508">
            <v>948078.62865493121</v>
          </cell>
        </row>
        <row r="509">
          <cell r="A509" t="str">
            <v>Financial Budget</v>
          </cell>
          <cell r="B509" t="str">
            <v>Revenues</v>
          </cell>
          <cell r="C509" t="str">
            <v>Kootha</v>
          </cell>
          <cell r="D509">
            <v>41518</v>
          </cell>
          <cell r="G509" t="str">
            <v>002 Public Sales</v>
          </cell>
          <cell r="H509" t="str">
            <v>W-Transact (0212) - Hard</v>
          </cell>
          <cell r="J509">
            <v>839638.14718028437</v>
          </cell>
        </row>
        <row r="510">
          <cell r="A510" t="str">
            <v>Financial Budget</v>
          </cell>
          <cell r="B510" t="str">
            <v>Revenues</v>
          </cell>
          <cell r="C510" t="str">
            <v>Kootha</v>
          </cell>
          <cell r="D510">
            <v>41548</v>
          </cell>
          <cell r="G510" t="str">
            <v>002 Public Sales</v>
          </cell>
          <cell r="H510" t="str">
            <v>W-Transact (0212) - Hard</v>
          </cell>
          <cell r="J510">
            <v>837761.61547412642</v>
          </cell>
        </row>
        <row r="511">
          <cell r="A511" t="str">
            <v>Financial Budget</v>
          </cell>
          <cell r="B511" t="str">
            <v>Revenues</v>
          </cell>
          <cell r="C511" t="str">
            <v>Kootha</v>
          </cell>
          <cell r="D511">
            <v>41579</v>
          </cell>
          <cell r="G511" t="str">
            <v>002 Public Sales</v>
          </cell>
          <cell r="H511" t="str">
            <v>W-Transact (0212) - Hard</v>
          </cell>
          <cell r="J511">
            <v>825905.84054225881</v>
          </cell>
        </row>
        <row r="512">
          <cell r="A512" t="str">
            <v>Financial Budget</v>
          </cell>
          <cell r="B512" t="str">
            <v>Revenues</v>
          </cell>
          <cell r="C512" t="str">
            <v>Kootha</v>
          </cell>
          <cell r="D512">
            <v>41609</v>
          </cell>
          <cell r="G512" t="str">
            <v>002 Public Sales</v>
          </cell>
          <cell r="H512" t="str">
            <v>W-Transact (0212) - Hard</v>
          </cell>
          <cell r="J512">
            <v>862303.26656136638</v>
          </cell>
        </row>
        <row r="513">
          <cell r="A513" t="str">
            <v>Financial Budget</v>
          </cell>
          <cell r="B513" t="str">
            <v>Revenues</v>
          </cell>
          <cell r="C513" t="str">
            <v>Kootha</v>
          </cell>
          <cell r="D513">
            <v>41640</v>
          </cell>
          <cell r="G513" t="str">
            <v>002 Public Sales</v>
          </cell>
          <cell r="H513" t="str">
            <v>W-Transact (0212) - Hard</v>
          </cell>
          <cell r="J513">
            <v>1253846.7036352013</v>
          </cell>
        </row>
        <row r="514">
          <cell r="A514" t="str">
            <v>Financial Budget</v>
          </cell>
          <cell r="B514" t="str">
            <v>Revenues</v>
          </cell>
          <cell r="C514" t="str">
            <v>Kootha</v>
          </cell>
          <cell r="D514">
            <v>41671</v>
          </cell>
          <cell r="G514" t="str">
            <v>002 Public Sales</v>
          </cell>
          <cell r="H514" t="str">
            <v>W-Transact (0212) - Hard</v>
          </cell>
          <cell r="J514">
            <v>1118819.7752297593</v>
          </cell>
        </row>
        <row r="515">
          <cell r="A515" t="str">
            <v>Financial Budget</v>
          </cell>
          <cell r="B515" t="str">
            <v>Revenues</v>
          </cell>
          <cell r="C515" t="str">
            <v>Kootha</v>
          </cell>
          <cell r="D515">
            <v>41699</v>
          </cell>
          <cell r="G515" t="str">
            <v>002 Public Sales</v>
          </cell>
          <cell r="H515" t="str">
            <v>W-Transact (0212) - Hard</v>
          </cell>
          <cell r="J515">
            <v>1243211.3255661349</v>
          </cell>
        </row>
        <row r="516">
          <cell r="A516" t="str">
            <v>Financial Budget</v>
          </cell>
          <cell r="B516" t="str">
            <v>Revenues</v>
          </cell>
          <cell r="C516" t="str">
            <v>Kootha</v>
          </cell>
          <cell r="D516">
            <v>41730</v>
          </cell>
          <cell r="G516" t="str">
            <v>002 Public Sales</v>
          </cell>
          <cell r="H516" t="str">
            <v>W-Transact (0212) - Hard</v>
          </cell>
          <cell r="J516">
            <v>873553.17312709882</v>
          </cell>
        </row>
        <row r="517">
          <cell r="A517" t="str">
            <v>Financial Budget</v>
          </cell>
          <cell r="B517" t="str">
            <v>Revenues</v>
          </cell>
          <cell r="C517" t="str">
            <v>Kootha</v>
          </cell>
          <cell r="D517">
            <v>41760</v>
          </cell>
          <cell r="G517" t="str">
            <v>002 Public Sales</v>
          </cell>
          <cell r="H517" t="str">
            <v>W-Transact (0212) - Hard</v>
          </cell>
          <cell r="J517">
            <v>904225.09532840759</v>
          </cell>
        </row>
        <row r="518">
          <cell r="A518" t="str">
            <v>Financial Budget</v>
          </cell>
          <cell r="B518" t="str">
            <v>Revenues</v>
          </cell>
          <cell r="C518" t="str">
            <v>Kootha</v>
          </cell>
          <cell r="D518">
            <v>41791</v>
          </cell>
          <cell r="G518" t="str">
            <v>002 Public Sales</v>
          </cell>
          <cell r="H518" t="str">
            <v>W-Transact (0212) - Hard</v>
          </cell>
          <cell r="J518">
            <v>871415.10053497902</v>
          </cell>
        </row>
        <row r="519">
          <cell r="A519" t="str">
            <v>Financial Budget</v>
          </cell>
          <cell r="B519" t="str">
            <v>Revenues</v>
          </cell>
          <cell r="C519" t="str">
            <v>Kootha</v>
          </cell>
          <cell r="D519">
            <v>41456</v>
          </cell>
          <cell r="G519" t="str">
            <v>003 Residential Sales</v>
          </cell>
          <cell r="H519" t="str">
            <v>W-Transact (0211) - Soft</v>
          </cell>
          <cell r="J519">
            <v>1297406.74054068</v>
          </cell>
        </row>
        <row r="520">
          <cell r="A520" t="str">
            <v>Financial Budget</v>
          </cell>
          <cell r="B520" t="str">
            <v>Revenues</v>
          </cell>
          <cell r="C520" t="str">
            <v>Kootha</v>
          </cell>
          <cell r="D520">
            <v>41487</v>
          </cell>
          <cell r="G520" t="str">
            <v>003 Residential Sales</v>
          </cell>
          <cell r="H520" t="str">
            <v>W-Transact (0211) - Soft</v>
          </cell>
          <cell r="J520">
            <v>1246732.403197204</v>
          </cell>
        </row>
        <row r="521">
          <cell r="A521" t="str">
            <v>Financial Budget</v>
          </cell>
          <cell r="B521" t="str">
            <v>Revenues</v>
          </cell>
          <cell r="C521" t="str">
            <v>Kootha</v>
          </cell>
          <cell r="D521">
            <v>41518</v>
          </cell>
          <cell r="G521" t="str">
            <v>003 Residential Sales</v>
          </cell>
          <cell r="H521" t="str">
            <v>W-Transact (0211) - Soft</v>
          </cell>
          <cell r="J521">
            <v>1261003.9380338399</v>
          </cell>
        </row>
        <row r="522">
          <cell r="A522" t="str">
            <v>Financial Budget</v>
          </cell>
          <cell r="B522" t="str">
            <v>Revenues</v>
          </cell>
          <cell r="C522" t="str">
            <v>Kootha</v>
          </cell>
          <cell r="D522">
            <v>41548</v>
          </cell>
          <cell r="G522" t="str">
            <v>003 Residential Sales</v>
          </cell>
          <cell r="H522" t="str">
            <v>W-Transact (0211) - Soft</v>
          </cell>
          <cell r="J522">
            <v>1179821.26796688</v>
          </cell>
        </row>
        <row r="523">
          <cell r="A523" t="str">
            <v>Financial Budget</v>
          </cell>
          <cell r="B523" t="str">
            <v>Revenues</v>
          </cell>
          <cell r="C523" t="str">
            <v>Kootha</v>
          </cell>
          <cell r="D523">
            <v>41579</v>
          </cell>
          <cell r="G523" t="str">
            <v>003 Residential Sales</v>
          </cell>
          <cell r="H523" t="str">
            <v>W-Transact (0211) - Soft</v>
          </cell>
          <cell r="J523">
            <v>1225043.3422285519</v>
          </cell>
        </row>
        <row r="524">
          <cell r="A524" t="str">
            <v>Financial Budget</v>
          </cell>
          <cell r="B524" t="str">
            <v>Revenues</v>
          </cell>
          <cell r="C524" t="str">
            <v>Kootha</v>
          </cell>
          <cell r="D524">
            <v>41609</v>
          </cell>
          <cell r="G524" t="str">
            <v>003 Residential Sales</v>
          </cell>
          <cell r="H524" t="str">
            <v>W-Transact (0211) - Soft</v>
          </cell>
          <cell r="J524">
            <v>1129962.8956686843</v>
          </cell>
        </row>
        <row r="525">
          <cell r="A525" t="str">
            <v>Financial Budget</v>
          </cell>
          <cell r="B525" t="str">
            <v>Revenues</v>
          </cell>
          <cell r="C525" t="str">
            <v>Kootha</v>
          </cell>
          <cell r="D525">
            <v>41640</v>
          </cell>
          <cell r="G525" t="str">
            <v>003 Residential Sales</v>
          </cell>
          <cell r="H525" t="str">
            <v>W-Transact (0211) - Soft</v>
          </cell>
          <cell r="J525">
            <v>1834971.6304940018</v>
          </cell>
        </row>
        <row r="526">
          <cell r="A526" t="str">
            <v>Financial Budget</v>
          </cell>
          <cell r="B526" t="str">
            <v>Revenues</v>
          </cell>
          <cell r="C526" t="str">
            <v>Kootha</v>
          </cell>
          <cell r="D526">
            <v>41671</v>
          </cell>
          <cell r="G526" t="str">
            <v>003 Residential Sales</v>
          </cell>
          <cell r="H526" t="str">
            <v>W-Transact (0211) - Soft</v>
          </cell>
          <cell r="J526">
            <v>1482921.3921540482</v>
          </cell>
        </row>
        <row r="527">
          <cell r="A527" t="str">
            <v>Financial Budget</v>
          </cell>
          <cell r="B527" t="str">
            <v>Revenues</v>
          </cell>
          <cell r="C527" t="str">
            <v>Kootha</v>
          </cell>
          <cell r="D527">
            <v>41699</v>
          </cell>
          <cell r="G527" t="str">
            <v>003 Residential Sales</v>
          </cell>
          <cell r="H527" t="str">
            <v>W-Transact (0211) - Soft</v>
          </cell>
          <cell r="J527">
            <v>1660344.4743205321</v>
          </cell>
        </row>
        <row r="528">
          <cell r="A528" t="str">
            <v>Financial Budget</v>
          </cell>
          <cell r="B528" t="str">
            <v>Revenues</v>
          </cell>
          <cell r="C528" t="str">
            <v>Kootha</v>
          </cell>
          <cell r="D528">
            <v>41730</v>
          </cell>
          <cell r="G528" t="str">
            <v>003 Residential Sales</v>
          </cell>
          <cell r="H528" t="str">
            <v>W-Transact (0211) - Soft</v>
          </cell>
          <cell r="J528">
            <v>1113082.4783076462</v>
          </cell>
        </row>
        <row r="529">
          <cell r="A529" t="str">
            <v>Financial Budget</v>
          </cell>
          <cell r="B529" t="str">
            <v>Revenues</v>
          </cell>
          <cell r="C529" t="str">
            <v>Kootha</v>
          </cell>
          <cell r="D529">
            <v>41760</v>
          </cell>
          <cell r="G529" t="str">
            <v>003 Residential Sales</v>
          </cell>
          <cell r="H529" t="str">
            <v>W-Transact (0211) - Soft</v>
          </cell>
          <cell r="J529">
            <v>1161768.9546225839</v>
          </cell>
        </row>
        <row r="530">
          <cell r="A530" t="str">
            <v>Financial Budget</v>
          </cell>
          <cell r="B530" t="str">
            <v>Revenues</v>
          </cell>
          <cell r="C530" t="str">
            <v>Kootha</v>
          </cell>
          <cell r="D530">
            <v>41791</v>
          </cell>
          <cell r="G530" t="str">
            <v>003 Residential Sales</v>
          </cell>
          <cell r="H530" t="str">
            <v>W-Transact (0211) - Soft</v>
          </cell>
          <cell r="J530">
            <v>1224249.1339697081</v>
          </cell>
        </row>
        <row r="531">
          <cell r="A531" t="str">
            <v>Financial Budget</v>
          </cell>
          <cell r="B531" t="str">
            <v>Revenues</v>
          </cell>
          <cell r="C531" t="str">
            <v>Surjek</v>
          </cell>
          <cell r="D531">
            <v>41456</v>
          </cell>
          <cell r="G531" t="str">
            <v>001 Private Water Hedge Sales</v>
          </cell>
          <cell r="H531" t="str">
            <v>W-Transact (0211) - Soft</v>
          </cell>
          <cell r="J531">
            <v>2439885.8439482502</v>
          </cell>
        </row>
        <row r="532">
          <cell r="A532" t="str">
            <v>Financial Budget</v>
          </cell>
          <cell r="B532" t="str">
            <v>Revenues</v>
          </cell>
          <cell r="C532" t="str">
            <v>Surjek</v>
          </cell>
          <cell r="D532">
            <v>41487</v>
          </cell>
          <cell r="G532" t="str">
            <v>001 Private Water Hedge Sales</v>
          </cell>
          <cell r="H532" t="str">
            <v>W-Transact (0211) - Soft</v>
          </cell>
          <cell r="J532">
            <v>2069958.7336024998</v>
          </cell>
        </row>
        <row r="533">
          <cell r="A533" t="str">
            <v>Financial Budget</v>
          </cell>
          <cell r="B533" t="str">
            <v>Revenues</v>
          </cell>
          <cell r="C533" t="str">
            <v>Surjek</v>
          </cell>
          <cell r="D533">
            <v>41518</v>
          </cell>
          <cell r="G533" t="str">
            <v>001 Private Water Hedge Sales</v>
          </cell>
          <cell r="H533" t="str">
            <v>W-Transact (0211) - Soft</v>
          </cell>
          <cell r="J533">
            <v>2209497.7676836252</v>
          </cell>
        </row>
        <row r="534">
          <cell r="A534" t="str">
            <v>Financial Budget</v>
          </cell>
          <cell r="B534" t="str">
            <v>Revenues</v>
          </cell>
          <cell r="C534" t="str">
            <v>Surjek</v>
          </cell>
          <cell r="D534">
            <v>41548</v>
          </cell>
          <cell r="G534" t="str">
            <v>001 Private Water Hedge Sales</v>
          </cell>
          <cell r="H534" t="str">
            <v>W-Transact (0211) - Soft</v>
          </cell>
          <cell r="J534">
            <v>2131961.0649809996</v>
          </cell>
        </row>
        <row r="535">
          <cell r="A535" t="str">
            <v>Financial Budget</v>
          </cell>
          <cell r="B535" t="str">
            <v>Revenues</v>
          </cell>
          <cell r="C535" t="str">
            <v>Surjek</v>
          </cell>
          <cell r="D535">
            <v>41579</v>
          </cell>
          <cell r="G535" t="str">
            <v>001 Private Water Hedge Sales</v>
          </cell>
          <cell r="H535" t="str">
            <v>W-Transact (0211) - Soft</v>
          </cell>
          <cell r="J535">
            <v>1933724.25794625</v>
          </cell>
        </row>
        <row r="536">
          <cell r="A536" t="str">
            <v>Financial Budget</v>
          </cell>
          <cell r="B536" t="str">
            <v>Revenues</v>
          </cell>
          <cell r="C536" t="str">
            <v>Surjek</v>
          </cell>
          <cell r="D536">
            <v>41609</v>
          </cell>
          <cell r="G536" t="str">
            <v>001 Private Water Hedge Sales</v>
          </cell>
          <cell r="H536" t="str">
            <v>W-Transact (0211) - Soft</v>
          </cell>
          <cell r="J536">
            <v>2147472.275895</v>
          </cell>
        </row>
        <row r="537">
          <cell r="A537" t="str">
            <v>Financial Budget</v>
          </cell>
          <cell r="B537" t="str">
            <v>Revenues</v>
          </cell>
          <cell r="C537" t="str">
            <v>Surjek</v>
          </cell>
          <cell r="D537">
            <v>41640</v>
          </cell>
          <cell r="G537" t="str">
            <v>001 Private Water Hedge Sales</v>
          </cell>
          <cell r="H537" t="str">
            <v>W-Transact (0211) - Soft</v>
          </cell>
          <cell r="J537">
            <v>2981782.90809</v>
          </cell>
        </row>
        <row r="538">
          <cell r="A538" t="str">
            <v>Financial Budget</v>
          </cell>
          <cell r="B538" t="str">
            <v>Revenues</v>
          </cell>
          <cell r="C538" t="str">
            <v>Surjek</v>
          </cell>
          <cell r="D538">
            <v>41671</v>
          </cell>
          <cell r="G538" t="str">
            <v>001 Private Water Hedge Sales</v>
          </cell>
          <cell r="H538" t="str">
            <v>W-Transact (0211) - Soft</v>
          </cell>
          <cell r="J538">
            <v>2090550.4084649999</v>
          </cell>
        </row>
        <row r="539">
          <cell r="A539" t="str">
            <v>Financial Budget</v>
          </cell>
          <cell r="B539" t="str">
            <v>Revenues</v>
          </cell>
          <cell r="C539" t="str">
            <v>Surjek</v>
          </cell>
          <cell r="D539">
            <v>41699</v>
          </cell>
          <cell r="G539" t="str">
            <v>001 Private Water Hedge Sales</v>
          </cell>
          <cell r="H539" t="str">
            <v>W-Transact (0211) - Soft</v>
          </cell>
          <cell r="J539">
            <v>2633205.7530198749</v>
          </cell>
        </row>
        <row r="540">
          <cell r="A540" t="str">
            <v>Financial Budget</v>
          </cell>
          <cell r="B540" t="str">
            <v>Revenues</v>
          </cell>
          <cell r="C540" t="str">
            <v>Surjek</v>
          </cell>
          <cell r="D540">
            <v>41730</v>
          </cell>
          <cell r="G540" t="str">
            <v>001 Private Water Hedge Sales</v>
          </cell>
          <cell r="H540" t="str">
            <v>W-Transact (0211) - Soft</v>
          </cell>
          <cell r="J540">
            <v>2356889.5272892499</v>
          </cell>
        </row>
        <row r="541">
          <cell r="A541" t="str">
            <v>Financial Budget</v>
          </cell>
          <cell r="B541" t="str">
            <v>Revenues</v>
          </cell>
          <cell r="C541" t="str">
            <v>Surjek</v>
          </cell>
          <cell r="D541">
            <v>41760</v>
          </cell>
          <cell r="G541" t="str">
            <v>001 Private Water Hedge Sales</v>
          </cell>
          <cell r="H541" t="str">
            <v>W-Transact (0211) - Soft</v>
          </cell>
          <cell r="J541">
            <v>2084390.0351099998</v>
          </cell>
        </row>
        <row r="542">
          <cell r="A542" t="str">
            <v>Financial Budget</v>
          </cell>
          <cell r="B542" t="str">
            <v>Revenues</v>
          </cell>
          <cell r="C542" t="str">
            <v>Surjek</v>
          </cell>
          <cell r="D542">
            <v>41791</v>
          </cell>
          <cell r="G542" t="str">
            <v>001 Private Water Hedge Sales</v>
          </cell>
          <cell r="H542" t="str">
            <v>W-Transact (0211) - Soft</v>
          </cell>
          <cell r="J542">
            <v>2138384.6289562499</v>
          </cell>
        </row>
        <row r="543">
          <cell r="A543" t="str">
            <v>Financial Budget</v>
          </cell>
          <cell r="B543" t="str">
            <v>Revenues</v>
          </cell>
          <cell r="C543" t="str">
            <v>Surjek</v>
          </cell>
          <cell r="D543">
            <v>41456</v>
          </cell>
          <cell r="G543" t="str">
            <v>001 Private Water Hedge Sales</v>
          </cell>
          <cell r="H543" t="str">
            <v>W-Transact (0212) - Hard</v>
          </cell>
          <cell r="J543">
            <v>5139211.1177422497</v>
          </cell>
        </row>
        <row r="544">
          <cell r="A544" t="str">
            <v>Financial Budget</v>
          </cell>
          <cell r="B544" t="str">
            <v>Revenues</v>
          </cell>
          <cell r="C544" t="str">
            <v>Surjek</v>
          </cell>
          <cell r="D544">
            <v>41487</v>
          </cell>
          <cell r="G544" t="str">
            <v>001 Private Water Hedge Sales</v>
          </cell>
          <cell r="H544" t="str">
            <v>W-Transact (0212) - Hard</v>
          </cell>
          <cell r="J544">
            <v>3946004.6255270001</v>
          </cell>
        </row>
        <row r="545">
          <cell r="A545" t="str">
            <v>Financial Budget</v>
          </cell>
          <cell r="B545" t="str">
            <v>Revenues</v>
          </cell>
          <cell r="C545" t="str">
            <v>Surjek</v>
          </cell>
          <cell r="D545">
            <v>41518</v>
          </cell>
          <cell r="G545" t="str">
            <v>001 Private Water Hedge Sales</v>
          </cell>
          <cell r="H545" t="str">
            <v>W-Transact (0212) - Hard</v>
          </cell>
          <cell r="J545">
            <v>4346383.9848317504</v>
          </cell>
        </row>
        <row r="546">
          <cell r="A546" t="str">
            <v>Financial Budget</v>
          </cell>
          <cell r="B546" t="str">
            <v>Revenues</v>
          </cell>
          <cell r="C546" t="str">
            <v>Surjek</v>
          </cell>
          <cell r="D546">
            <v>41548</v>
          </cell>
          <cell r="G546" t="str">
            <v>001 Private Water Hedge Sales</v>
          </cell>
          <cell r="H546" t="str">
            <v>W-Transact (0212) - Hard</v>
          </cell>
          <cell r="J546">
            <v>4282440.7928499999</v>
          </cell>
        </row>
        <row r="547">
          <cell r="A547" t="str">
            <v>Financial Budget</v>
          </cell>
          <cell r="B547" t="str">
            <v>Revenues</v>
          </cell>
          <cell r="C547" t="str">
            <v>Surjek</v>
          </cell>
          <cell r="D547">
            <v>41579</v>
          </cell>
          <cell r="G547" t="str">
            <v>001 Private Water Hedge Sales</v>
          </cell>
          <cell r="H547" t="str">
            <v>W-Transact (0212) - Hard</v>
          </cell>
          <cell r="J547">
            <v>4041128.2704065</v>
          </cell>
        </row>
        <row r="548">
          <cell r="A548" t="str">
            <v>Financial Budget</v>
          </cell>
          <cell r="B548" t="str">
            <v>Revenues</v>
          </cell>
          <cell r="C548" t="str">
            <v>Surjek</v>
          </cell>
          <cell r="D548">
            <v>41609</v>
          </cell>
          <cell r="G548" t="str">
            <v>001 Private Water Hedge Sales</v>
          </cell>
          <cell r="H548" t="str">
            <v>W-Transact (0212) - Hard</v>
          </cell>
          <cell r="J548">
            <v>4489049.242656</v>
          </cell>
        </row>
        <row r="549">
          <cell r="A549" t="str">
            <v>Financial Budget</v>
          </cell>
          <cell r="B549" t="str">
            <v>Revenues</v>
          </cell>
          <cell r="C549" t="str">
            <v>Surjek</v>
          </cell>
          <cell r="D549">
            <v>41640</v>
          </cell>
          <cell r="G549" t="str">
            <v>001 Private Water Hedge Sales</v>
          </cell>
          <cell r="H549" t="str">
            <v>W-Transact (0212) - Hard</v>
          </cell>
          <cell r="J549">
            <v>6198904.3672349993</v>
          </cell>
        </row>
        <row r="550">
          <cell r="A550" t="str">
            <v>Financial Budget</v>
          </cell>
          <cell r="B550" t="str">
            <v>Revenues</v>
          </cell>
          <cell r="C550" t="str">
            <v>Surjek</v>
          </cell>
          <cell r="D550">
            <v>41671</v>
          </cell>
          <cell r="G550" t="str">
            <v>001 Private Water Hedge Sales</v>
          </cell>
          <cell r="H550" t="str">
            <v>W-Transact (0212) - Hard</v>
          </cell>
          <cell r="J550">
            <v>4648888.2965024998</v>
          </cell>
        </row>
        <row r="551">
          <cell r="A551" t="str">
            <v>Financial Budget</v>
          </cell>
          <cell r="B551" t="str">
            <v>Revenues</v>
          </cell>
          <cell r="C551" t="str">
            <v>Surjek</v>
          </cell>
          <cell r="D551">
            <v>41699</v>
          </cell>
          <cell r="G551" t="str">
            <v>001 Private Water Hedge Sales</v>
          </cell>
          <cell r="H551" t="str">
            <v>W-Transact (0212) - Hard</v>
          </cell>
          <cell r="J551">
            <v>5898315.4044952495</v>
          </cell>
        </row>
        <row r="552">
          <cell r="A552" t="str">
            <v>Financial Budget</v>
          </cell>
          <cell r="B552" t="str">
            <v>Revenues</v>
          </cell>
          <cell r="C552" t="str">
            <v>Surjek</v>
          </cell>
          <cell r="D552">
            <v>41730</v>
          </cell>
          <cell r="G552" t="str">
            <v>001 Private Water Hedge Sales</v>
          </cell>
          <cell r="H552" t="str">
            <v>W-Transact (0212) - Hard</v>
          </cell>
          <cell r="J552">
            <v>4664521.8484669998</v>
          </cell>
        </row>
        <row r="553">
          <cell r="A553" t="str">
            <v>Financial Budget</v>
          </cell>
          <cell r="B553" t="str">
            <v>Revenues</v>
          </cell>
          <cell r="C553" t="str">
            <v>Surjek</v>
          </cell>
          <cell r="D553">
            <v>41760</v>
          </cell>
          <cell r="G553" t="str">
            <v>001 Private Water Hedge Sales</v>
          </cell>
          <cell r="H553" t="str">
            <v>W-Transact (0212) - Hard</v>
          </cell>
          <cell r="J553">
            <v>4250449.1534670005</v>
          </cell>
        </row>
        <row r="554">
          <cell r="A554" t="str">
            <v>Financial Budget</v>
          </cell>
          <cell r="B554" t="str">
            <v>Revenues</v>
          </cell>
          <cell r="C554" t="str">
            <v>Surjek</v>
          </cell>
          <cell r="D554">
            <v>41791</v>
          </cell>
          <cell r="G554" t="str">
            <v>001 Private Water Hedge Sales</v>
          </cell>
          <cell r="H554" t="str">
            <v>W-Transact (0212) - Hard</v>
          </cell>
          <cell r="J554">
            <v>4197744.4401284996</v>
          </cell>
        </row>
        <row r="555">
          <cell r="A555" t="str">
            <v>Financial Budget</v>
          </cell>
          <cell r="B555" t="str">
            <v>Revenues</v>
          </cell>
          <cell r="C555" t="str">
            <v>Surjek</v>
          </cell>
          <cell r="D555">
            <v>41456</v>
          </cell>
          <cell r="G555" t="str">
            <v>002 Public Sales</v>
          </cell>
          <cell r="H555" t="str">
            <v>W-Transact (0211) - Soft</v>
          </cell>
          <cell r="J555">
            <v>2126344.3882868001</v>
          </cell>
        </row>
        <row r="556">
          <cell r="A556" t="str">
            <v>Financial Budget</v>
          </cell>
          <cell r="B556" t="str">
            <v>Revenues</v>
          </cell>
          <cell r="C556" t="str">
            <v>Surjek</v>
          </cell>
          <cell r="D556">
            <v>41487</v>
          </cell>
          <cell r="G556" t="str">
            <v>002 Public Sales</v>
          </cell>
          <cell r="H556" t="str">
            <v>W-Transact (0211) - Soft</v>
          </cell>
          <cell r="J556">
            <v>1830310.04721576</v>
          </cell>
        </row>
        <row r="557">
          <cell r="A557" t="str">
            <v>Financial Budget</v>
          </cell>
          <cell r="B557" t="str">
            <v>Revenues</v>
          </cell>
          <cell r="C557" t="str">
            <v>Surjek</v>
          </cell>
          <cell r="D557">
            <v>41518</v>
          </cell>
          <cell r="G557" t="str">
            <v>002 Public Sales</v>
          </cell>
          <cell r="H557" t="str">
            <v>W-Transact (0211) - Soft</v>
          </cell>
          <cell r="J557">
            <v>1932722.2586980001</v>
          </cell>
        </row>
        <row r="558">
          <cell r="A558" t="str">
            <v>Financial Budget</v>
          </cell>
          <cell r="B558" t="str">
            <v>Revenues</v>
          </cell>
          <cell r="C558" t="str">
            <v>Surjek</v>
          </cell>
          <cell r="D558">
            <v>41548</v>
          </cell>
          <cell r="G558" t="str">
            <v>002 Public Sales</v>
          </cell>
          <cell r="H558" t="str">
            <v>W-Transact (0211) - Soft</v>
          </cell>
          <cell r="J558">
            <v>1863347.8597905599</v>
          </cell>
        </row>
        <row r="559">
          <cell r="A559" t="str">
            <v>Financial Budget</v>
          </cell>
          <cell r="B559" t="str">
            <v>Revenues</v>
          </cell>
          <cell r="C559" t="str">
            <v>Surjek</v>
          </cell>
          <cell r="D559">
            <v>41579</v>
          </cell>
          <cell r="G559" t="str">
            <v>002 Public Sales</v>
          </cell>
          <cell r="H559" t="str">
            <v>W-Transact (0211) - Soft</v>
          </cell>
          <cell r="J559">
            <v>1772855.3065638801</v>
          </cell>
        </row>
        <row r="560">
          <cell r="A560" t="str">
            <v>Financial Budget</v>
          </cell>
          <cell r="B560" t="str">
            <v>Revenues</v>
          </cell>
          <cell r="C560" t="str">
            <v>Surjek</v>
          </cell>
          <cell r="D560">
            <v>41609</v>
          </cell>
          <cell r="G560" t="str">
            <v>002 Public Sales</v>
          </cell>
          <cell r="H560" t="str">
            <v>W-Transact (0211) - Soft</v>
          </cell>
          <cell r="J560">
            <v>1900808.01194328</v>
          </cell>
        </row>
        <row r="561">
          <cell r="A561" t="str">
            <v>Financial Budget</v>
          </cell>
          <cell r="B561" t="str">
            <v>Revenues</v>
          </cell>
          <cell r="C561" t="str">
            <v>Surjek</v>
          </cell>
          <cell r="D561">
            <v>41640</v>
          </cell>
          <cell r="G561" t="str">
            <v>002 Public Sales</v>
          </cell>
          <cell r="H561" t="str">
            <v>W-Transact (0211) - Soft</v>
          </cell>
          <cell r="J561">
            <v>2656208.4777756003</v>
          </cell>
        </row>
        <row r="562">
          <cell r="A562" t="str">
            <v>Financial Budget</v>
          </cell>
          <cell r="B562" t="str">
            <v>Revenues</v>
          </cell>
          <cell r="C562" t="str">
            <v>Surjek</v>
          </cell>
          <cell r="D562">
            <v>41671</v>
          </cell>
          <cell r="G562" t="str">
            <v>002 Public Sales</v>
          </cell>
          <cell r="H562" t="str">
            <v>W-Transact (0211) - Soft</v>
          </cell>
          <cell r="J562">
            <v>2616107.4378318004</v>
          </cell>
        </row>
        <row r="563">
          <cell r="A563" t="str">
            <v>Financial Budget</v>
          </cell>
          <cell r="B563" t="str">
            <v>Revenues</v>
          </cell>
          <cell r="C563" t="str">
            <v>Surjek</v>
          </cell>
          <cell r="D563">
            <v>41699</v>
          </cell>
          <cell r="G563" t="str">
            <v>002 Public Sales</v>
          </cell>
          <cell r="H563" t="str">
            <v>W-Transact (0211) - Soft</v>
          </cell>
          <cell r="J563">
            <v>2497537.4048039801</v>
          </cell>
        </row>
        <row r="564">
          <cell r="A564" t="str">
            <v>Financial Budget</v>
          </cell>
          <cell r="B564" t="str">
            <v>Revenues</v>
          </cell>
          <cell r="C564" t="str">
            <v>Surjek</v>
          </cell>
          <cell r="D564">
            <v>41730</v>
          </cell>
          <cell r="G564" t="str">
            <v>002 Public Sales</v>
          </cell>
          <cell r="H564" t="str">
            <v>W-Transact (0211) - Soft</v>
          </cell>
          <cell r="J564">
            <v>1880594.9392397199</v>
          </cell>
        </row>
        <row r="565">
          <cell r="A565" t="str">
            <v>Financial Budget</v>
          </cell>
          <cell r="B565" t="str">
            <v>Revenues</v>
          </cell>
          <cell r="C565" t="str">
            <v>Surjek</v>
          </cell>
          <cell r="D565">
            <v>41760</v>
          </cell>
          <cell r="G565" t="str">
            <v>002 Public Sales</v>
          </cell>
          <cell r="H565" t="str">
            <v>W-Transact (0211) - Soft</v>
          </cell>
          <cell r="J565">
            <v>1799580.2809168801</v>
          </cell>
        </row>
        <row r="566">
          <cell r="A566" t="str">
            <v>Financial Budget</v>
          </cell>
          <cell r="B566" t="str">
            <v>Revenues</v>
          </cell>
          <cell r="C566" t="str">
            <v>Surjek</v>
          </cell>
          <cell r="D566">
            <v>41791</v>
          </cell>
          <cell r="G566" t="str">
            <v>002 Public Sales</v>
          </cell>
          <cell r="H566" t="str">
            <v>W-Transact (0211) - Soft</v>
          </cell>
          <cell r="J566">
            <v>1962186.22557672</v>
          </cell>
        </row>
        <row r="567">
          <cell r="A567" t="str">
            <v>Financial Budget</v>
          </cell>
          <cell r="B567" t="str">
            <v>Revenues</v>
          </cell>
          <cell r="C567" t="str">
            <v>Surjek</v>
          </cell>
          <cell r="D567">
            <v>41456</v>
          </cell>
          <cell r="G567" t="str">
            <v>002 Public Sales</v>
          </cell>
          <cell r="H567" t="str">
            <v>W-Transact (0212) - Hard</v>
          </cell>
          <cell r="J567">
            <v>3873782.0619640001</v>
          </cell>
        </row>
        <row r="568">
          <cell r="A568" t="str">
            <v>Financial Budget</v>
          </cell>
          <cell r="B568" t="str">
            <v>Revenues</v>
          </cell>
          <cell r="C568" t="str">
            <v>Surjek</v>
          </cell>
          <cell r="D568">
            <v>41487</v>
          </cell>
          <cell r="G568" t="str">
            <v>002 Public Sales</v>
          </cell>
          <cell r="H568" t="str">
            <v>W-Transact (0212) - Hard</v>
          </cell>
          <cell r="J568">
            <v>3236640.6193384002</v>
          </cell>
        </row>
        <row r="569">
          <cell r="A569" t="str">
            <v>Financial Budget</v>
          </cell>
          <cell r="B569" t="str">
            <v>Revenues</v>
          </cell>
          <cell r="C569" t="str">
            <v>Surjek</v>
          </cell>
          <cell r="D569">
            <v>41518</v>
          </cell>
          <cell r="G569" t="str">
            <v>002 Public Sales</v>
          </cell>
          <cell r="H569" t="str">
            <v>W-Transact (0212) - Hard</v>
          </cell>
          <cell r="J569">
            <v>3452365.4743496003</v>
          </cell>
        </row>
        <row r="570">
          <cell r="A570" t="str">
            <v>Financial Budget</v>
          </cell>
          <cell r="B570" t="str">
            <v>Revenues</v>
          </cell>
          <cell r="C570" t="str">
            <v>Surjek</v>
          </cell>
          <cell r="D570">
            <v>41548</v>
          </cell>
          <cell r="G570" t="str">
            <v>002 Public Sales</v>
          </cell>
          <cell r="H570" t="str">
            <v>W-Transact (0212) - Hard</v>
          </cell>
          <cell r="J570">
            <v>3356591.8241904001</v>
          </cell>
        </row>
        <row r="571">
          <cell r="A571" t="str">
            <v>Financial Budget</v>
          </cell>
          <cell r="B571" t="str">
            <v>Revenues</v>
          </cell>
          <cell r="C571" t="str">
            <v>Surjek</v>
          </cell>
          <cell r="D571">
            <v>41579</v>
          </cell>
          <cell r="G571" t="str">
            <v>002 Public Sales</v>
          </cell>
          <cell r="H571" t="str">
            <v>W-Transact (0212) - Hard</v>
          </cell>
          <cell r="J571">
            <v>3011576.2034932002</v>
          </cell>
        </row>
        <row r="572">
          <cell r="A572" t="str">
            <v>Financial Budget</v>
          </cell>
          <cell r="B572" t="str">
            <v>Revenues</v>
          </cell>
          <cell r="C572" t="str">
            <v>Surjek</v>
          </cell>
          <cell r="D572">
            <v>41609</v>
          </cell>
          <cell r="G572" t="str">
            <v>002 Public Sales</v>
          </cell>
          <cell r="H572" t="str">
            <v>W-Transact (0212) - Hard</v>
          </cell>
          <cell r="J572">
            <v>3605073.1360128</v>
          </cell>
        </row>
        <row r="573">
          <cell r="A573" t="str">
            <v>Financial Budget</v>
          </cell>
          <cell r="B573" t="str">
            <v>Revenues</v>
          </cell>
          <cell r="C573" t="str">
            <v>Surjek</v>
          </cell>
          <cell r="D573">
            <v>41640</v>
          </cell>
          <cell r="G573" t="str">
            <v>002 Public Sales</v>
          </cell>
          <cell r="H573" t="str">
            <v>W-Transact (0212) - Hard</v>
          </cell>
          <cell r="J573">
            <v>5213462.9938199995</v>
          </cell>
        </row>
        <row r="574">
          <cell r="A574" t="str">
            <v>Financial Budget</v>
          </cell>
          <cell r="B574" t="str">
            <v>Revenues</v>
          </cell>
          <cell r="C574" t="str">
            <v>Surjek</v>
          </cell>
          <cell r="D574">
            <v>41671</v>
          </cell>
          <cell r="G574" t="str">
            <v>002 Public Sales</v>
          </cell>
          <cell r="H574" t="str">
            <v>W-Transact (0212) - Hard</v>
          </cell>
          <cell r="J574">
            <v>4601973.0645340011</v>
          </cell>
        </row>
        <row r="575">
          <cell r="A575" t="str">
            <v>Financial Budget</v>
          </cell>
          <cell r="B575" t="str">
            <v>Revenues</v>
          </cell>
          <cell r="C575" t="str">
            <v>Surjek</v>
          </cell>
          <cell r="D575">
            <v>41699</v>
          </cell>
          <cell r="G575" t="str">
            <v>002 Public Sales</v>
          </cell>
          <cell r="H575" t="str">
            <v>W-Transact (0212) - Hard</v>
          </cell>
          <cell r="J575">
            <v>4341474.4526009997</v>
          </cell>
        </row>
        <row r="576">
          <cell r="A576" t="str">
            <v>Financial Budget</v>
          </cell>
          <cell r="B576" t="str">
            <v>Revenues</v>
          </cell>
          <cell r="C576" t="str">
            <v>Surjek</v>
          </cell>
          <cell r="D576">
            <v>41730</v>
          </cell>
          <cell r="G576" t="str">
            <v>002 Public Sales</v>
          </cell>
          <cell r="H576" t="str">
            <v>W-Transact (0212) - Hard</v>
          </cell>
          <cell r="J576">
            <v>4348448.7778535997</v>
          </cell>
        </row>
        <row r="577">
          <cell r="A577" t="str">
            <v>Financial Budget</v>
          </cell>
          <cell r="B577" t="str">
            <v>Revenues</v>
          </cell>
          <cell r="C577" t="str">
            <v>Surjek</v>
          </cell>
          <cell r="D577">
            <v>41760</v>
          </cell>
          <cell r="G577" t="str">
            <v>002 Public Sales</v>
          </cell>
          <cell r="H577" t="str">
            <v>W-Transact (0212) - Hard</v>
          </cell>
          <cell r="J577">
            <v>3249860.6738448003</v>
          </cell>
        </row>
        <row r="578">
          <cell r="A578" t="str">
            <v>Financial Budget</v>
          </cell>
          <cell r="B578" t="str">
            <v>Revenues</v>
          </cell>
          <cell r="C578" t="str">
            <v>Surjek</v>
          </cell>
          <cell r="D578">
            <v>41791</v>
          </cell>
          <cell r="G578" t="str">
            <v>002 Public Sales</v>
          </cell>
          <cell r="H578" t="str">
            <v>W-Transact (0212) - Hard</v>
          </cell>
          <cell r="J578">
            <v>3447637.2776856003</v>
          </cell>
        </row>
        <row r="579">
          <cell r="A579" t="str">
            <v>Financial Budget</v>
          </cell>
          <cell r="B579" t="str">
            <v>Revenues</v>
          </cell>
          <cell r="C579" t="str">
            <v>Surjek</v>
          </cell>
          <cell r="D579">
            <v>41456</v>
          </cell>
          <cell r="G579" t="str">
            <v>003 Residential Sales</v>
          </cell>
          <cell r="H579" t="str">
            <v>W-Transact (0211) - Soft</v>
          </cell>
          <cell r="J579">
            <v>4205710.5050467979</v>
          </cell>
        </row>
        <row r="580">
          <cell r="A580" t="str">
            <v>Financial Budget</v>
          </cell>
          <cell r="B580" t="str">
            <v>Revenues</v>
          </cell>
          <cell r="C580" t="str">
            <v>Surjek</v>
          </cell>
          <cell r="D580">
            <v>41487</v>
          </cell>
          <cell r="G580" t="str">
            <v>003 Residential Sales</v>
          </cell>
          <cell r="H580" t="str">
            <v>W-Transact (0211) - Soft</v>
          </cell>
          <cell r="J580">
            <v>3388330.7652803189</v>
          </cell>
        </row>
        <row r="581">
          <cell r="A581" t="str">
            <v>Financial Budget</v>
          </cell>
          <cell r="B581" t="str">
            <v>Revenues</v>
          </cell>
          <cell r="C581" t="str">
            <v>Surjek</v>
          </cell>
          <cell r="D581">
            <v>41518</v>
          </cell>
          <cell r="G581" t="str">
            <v>003 Residential Sales</v>
          </cell>
          <cell r="H581" t="str">
            <v>W-Transact (0211) - Soft</v>
          </cell>
          <cell r="J581">
            <v>4067080.518160814</v>
          </cell>
        </row>
        <row r="582">
          <cell r="A582" t="str">
            <v>Financial Budget</v>
          </cell>
          <cell r="B582" t="str">
            <v>Revenues</v>
          </cell>
          <cell r="C582" t="str">
            <v>Surjek</v>
          </cell>
          <cell r="D582">
            <v>41548</v>
          </cell>
          <cell r="G582" t="str">
            <v>003 Residential Sales</v>
          </cell>
          <cell r="H582" t="str">
            <v>W-Transact (0211) - Soft</v>
          </cell>
          <cell r="J582">
            <v>3744069.5923996787</v>
          </cell>
        </row>
        <row r="583">
          <cell r="A583" t="str">
            <v>Financial Budget</v>
          </cell>
          <cell r="B583" t="str">
            <v>Revenues</v>
          </cell>
          <cell r="C583" t="str">
            <v>Surjek</v>
          </cell>
          <cell r="D583">
            <v>41579</v>
          </cell>
          <cell r="G583" t="str">
            <v>003 Residential Sales</v>
          </cell>
          <cell r="H583" t="str">
            <v>W-Transact (0211) - Soft</v>
          </cell>
          <cell r="J583">
            <v>3462813.1125993291</v>
          </cell>
        </row>
        <row r="584">
          <cell r="A584" t="str">
            <v>Financial Budget</v>
          </cell>
          <cell r="B584" t="str">
            <v>Revenues</v>
          </cell>
          <cell r="C584" t="str">
            <v>Surjek</v>
          </cell>
          <cell r="D584">
            <v>41609</v>
          </cell>
          <cell r="G584" t="str">
            <v>003 Residential Sales</v>
          </cell>
          <cell r="H584" t="str">
            <v>W-Transact (0211) - Soft</v>
          </cell>
          <cell r="J584">
            <v>3568361.8434775192</v>
          </cell>
        </row>
        <row r="585">
          <cell r="A585" t="str">
            <v>Financial Budget</v>
          </cell>
          <cell r="B585" t="str">
            <v>Revenues</v>
          </cell>
          <cell r="C585" t="str">
            <v>Surjek</v>
          </cell>
          <cell r="D585">
            <v>41640</v>
          </cell>
          <cell r="G585" t="str">
            <v>003 Residential Sales</v>
          </cell>
          <cell r="H585" t="str">
            <v>W-Transact (0211) - Soft</v>
          </cell>
          <cell r="J585">
            <v>5471503.3322801981</v>
          </cell>
        </row>
        <row r="586">
          <cell r="A586" t="str">
            <v>Financial Budget</v>
          </cell>
          <cell r="B586" t="str">
            <v>Revenues</v>
          </cell>
          <cell r="C586" t="str">
            <v>Surjek</v>
          </cell>
          <cell r="D586">
            <v>41671</v>
          </cell>
          <cell r="G586" t="str">
            <v>003 Residential Sales</v>
          </cell>
          <cell r="H586" t="str">
            <v>W-Transact (0211) - Soft</v>
          </cell>
          <cell r="J586">
            <v>5059522.5801976481</v>
          </cell>
        </row>
        <row r="587">
          <cell r="A587" t="str">
            <v>Financial Budget</v>
          </cell>
          <cell r="B587" t="str">
            <v>Revenues</v>
          </cell>
          <cell r="C587" t="str">
            <v>Surjek</v>
          </cell>
          <cell r="D587">
            <v>41699</v>
          </cell>
          <cell r="G587" t="str">
            <v>003 Residential Sales</v>
          </cell>
          <cell r="H587" t="str">
            <v>W-Transact (0211) - Soft</v>
          </cell>
          <cell r="J587">
            <v>4550701.2166301943</v>
          </cell>
        </row>
        <row r="588">
          <cell r="A588" t="str">
            <v>Financial Budget</v>
          </cell>
          <cell r="B588" t="str">
            <v>Revenues</v>
          </cell>
          <cell r="C588" t="str">
            <v>Surjek</v>
          </cell>
          <cell r="D588">
            <v>41730</v>
          </cell>
          <cell r="G588" t="str">
            <v>003 Residential Sales</v>
          </cell>
          <cell r="H588" t="str">
            <v>W-Transact (0211) - Soft</v>
          </cell>
          <cell r="J588">
            <v>4783246.4214486899</v>
          </cell>
        </row>
        <row r="589">
          <cell r="A589" t="str">
            <v>Financial Budget</v>
          </cell>
          <cell r="B589" t="str">
            <v>Revenues</v>
          </cell>
          <cell r="C589" t="str">
            <v>Surjek</v>
          </cell>
          <cell r="D589">
            <v>41760</v>
          </cell>
          <cell r="G589" t="str">
            <v>003 Residential Sales</v>
          </cell>
          <cell r="H589" t="str">
            <v>W-Transact (0211) - Soft</v>
          </cell>
          <cell r="J589">
            <v>3615900.6923301592</v>
          </cell>
        </row>
        <row r="590">
          <cell r="A590" t="str">
            <v>Financial Budget</v>
          </cell>
          <cell r="B590" t="str">
            <v>Revenues</v>
          </cell>
          <cell r="C590" t="str">
            <v>Surjek</v>
          </cell>
          <cell r="D590">
            <v>41791</v>
          </cell>
          <cell r="G590" t="str">
            <v>003 Residential Sales</v>
          </cell>
          <cell r="H590" t="str">
            <v>W-Transact (0211) - Soft</v>
          </cell>
          <cell r="J590">
            <v>3879202.5837155385</v>
          </cell>
        </row>
        <row r="591">
          <cell r="A591" t="str">
            <v>Financial Budget</v>
          </cell>
          <cell r="B591" t="str">
            <v>Revenues</v>
          </cell>
          <cell r="C591" t="str">
            <v>Jutik</v>
          </cell>
          <cell r="D591">
            <v>41456</v>
          </cell>
          <cell r="G591" t="str">
            <v>001 Private Water Hedge Sales</v>
          </cell>
          <cell r="H591" t="str">
            <v>W-Transact (0211) - Soft</v>
          </cell>
          <cell r="J591">
            <v>1689221.1490034999</v>
          </cell>
        </row>
        <row r="592">
          <cell r="A592" t="str">
            <v>Financial Budget</v>
          </cell>
          <cell r="B592" t="str">
            <v>Revenues</v>
          </cell>
          <cell r="C592" t="str">
            <v>Jutik</v>
          </cell>
          <cell r="D592">
            <v>41487</v>
          </cell>
          <cell r="G592" t="str">
            <v>001 Private Water Hedge Sales</v>
          </cell>
          <cell r="H592" t="str">
            <v>W-Transact (0211) - Soft</v>
          </cell>
          <cell r="J592">
            <v>2059921.8667754997</v>
          </cell>
        </row>
        <row r="593">
          <cell r="A593" t="str">
            <v>Financial Budget</v>
          </cell>
          <cell r="B593" t="str">
            <v>Revenues</v>
          </cell>
          <cell r="C593" t="str">
            <v>Jutik</v>
          </cell>
          <cell r="D593">
            <v>41518</v>
          </cell>
          <cell r="G593" t="str">
            <v>001 Private Water Hedge Sales</v>
          </cell>
          <cell r="H593" t="str">
            <v>W-Transact (0211) - Soft</v>
          </cell>
          <cell r="J593">
            <v>1793176.531129</v>
          </cell>
        </row>
        <row r="594">
          <cell r="A594" t="str">
            <v>Financial Budget</v>
          </cell>
          <cell r="B594" t="str">
            <v>Revenues</v>
          </cell>
          <cell r="C594" t="str">
            <v>Jutik</v>
          </cell>
          <cell r="D594">
            <v>41548</v>
          </cell>
          <cell r="G594" t="str">
            <v>001 Private Water Hedge Sales</v>
          </cell>
          <cell r="H594" t="str">
            <v>W-Transact (0211) - Soft</v>
          </cell>
          <cell r="J594">
            <v>1547855.7555440001</v>
          </cell>
        </row>
        <row r="595">
          <cell r="A595" t="str">
            <v>Financial Budget</v>
          </cell>
          <cell r="B595" t="str">
            <v>Revenues</v>
          </cell>
          <cell r="C595" t="str">
            <v>Jutik</v>
          </cell>
          <cell r="D595">
            <v>41579</v>
          </cell>
          <cell r="G595" t="str">
            <v>001 Private Water Hedge Sales</v>
          </cell>
          <cell r="H595" t="str">
            <v>W-Transact (0211) - Soft</v>
          </cell>
          <cell r="J595">
            <v>1621360.3148906252</v>
          </cell>
        </row>
        <row r="596">
          <cell r="A596" t="str">
            <v>Financial Budget</v>
          </cell>
          <cell r="B596" t="str">
            <v>Revenues</v>
          </cell>
          <cell r="C596" t="str">
            <v>Jutik</v>
          </cell>
          <cell r="D596">
            <v>41609</v>
          </cell>
          <cell r="G596" t="str">
            <v>001 Private Water Hedge Sales</v>
          </cell>
          <cell r="H596" t="str">
            <v>W-Transact (0211) - Soft</v>
          </cell>
          <cell r="J596">
            <v>1330451.9418015</v>
          </cell>
        </row>
        <row r="597">
          <cell r="A597" t="str">
            <v>Financial Budget</v>
          </cell>
          <cell r="B597" t="str">
            <v>Revenues</v>
          </cell>
          <cell r="C597" t="str">
            <v>Jutik</v>
          </cell>
          <cell r="D597">
            <v>41640</v>
          </cell>
          <cell r="G597" t="str">
            <v>001 Private Water Hedge Sales</v>
          </cell>
          <cell r="H597" t="str">
            <v>W-Transact (0211) - Soft</v>
          </cell>
          <cell r="J597">
            <v>2228780.4880005</v>
          </cell>
        </row>
        <row r="598">
          <cell r="A598" t="str">
            <v>Financial Budget</v>
          </cell>
          <cell r="B598" t="str">
            <v>Revenues</v>
          </cell>
          <cell r="C598" t="str">
            <v>Jutik</v>
          </cell>
          <cell r="D598">
            <v>41671</v>
          </cell>
          <cell r="G598" t="str">
            <v>001 Private Water Hedge Sales</v>
          </cell>
          <cell r="H598" t="str">
            <v>W-Transact (0211) - Soft</v>
          </cell>
          <cell r="J598">
            <v>2185969.2785069998</v>
          </cell>
        </row>
        <row r="599">
          <cell r="A599" t="str">
            <v>Financial Budget</v>
          </cell>
          <cell r="B599" t="str">
            <v>Revenues</v>
          </cell>
          <cell r="C599" t="str">
            <v>Jutik</v>
          </cell>
          <cell r="D599">
            <v>41699</v>
          </cell>
          <cell r="G599" t="str">
            <v>001 Private Water Hedge Sales</v>
          </cell>
          <cell r="H599" t="str">
            <v>W-Transact (0211) - Soft</v>
          </cell>
          <cell r="J599">
            <v>1950392.0613048752</v>
          </cell>
        </row>
        <row r="600">
          <cell r="A600" t="str">
            <v>Financial Budget</v>
          </cell>
          <cell r="B600" t="str">
            <v>Revenues</v>
          </cell>
          <cell r="C600" t="str">
            <v>Jutik</v>
          </cell>
          <cell r="D600">
            <v>41730</v>
          </cell>
          <cell r="G600" t="str">
            <v>001 Private Water Hedge Sales</v>
          </cell>
          <cell r="H600" t="str">
            <v>W-Transact (0211) - Soft</v>
          </cell>
          <cell r="J600">
            <v>1986295.0526719999</v>
          </cell>
        </row>
        <row r="601">
          <cell r="A601" t="str">
            <v>Financial Budget</v>
          </cell>
          <cell r="B601" t="str">
            <v>Revenues</v>
          </cell>
          <cell r="C601" t="str">
            <v>Jutik</v>
          </cell>
          <cell r="D601">
            <v>41760</v>
          </cell>
          <cell r="G601" t="str">
            <v>001 Private Water Hedge Sales</v>
          </cell>
          <cell r="H601" t="str">
            <v>W-Transact (0211) - Soft</v>
          </cell>
          <cell r="J601">
            <v>2071155.7982568748</v>
          </cell>
        </row>
        <row r="602">
          <cell r="A602" t="str">
            <v>Financial Budget</v>
          </cell>
          <cell r="B602" t="str">
            <v>Revenues</v>
          </cell>
          <cell r="C602" t="str">
            <v>Jutik</v>
          </cell>
          <cell r="D602">
            <v>41791</v>
          </cell>
          <cell r="G602" t="str">
            <v>001 Private Water Hedge Sales</v>
          </cell>
          <cell r="H602" t="str">
            <v>W-Transact (0211) - Soft</v>
          </cell>
          <cell r="J602">
            <v>2273512.0860041254</v>
          </cell>
        </row>
        <row r="603">
          <cell r="A603" t="str">
            <v>Financial Budget</v>
          </cell>
          <cell r="B603" t="str">
            <v>Revenues</v>
          </cell>
          <cell r="C603" t="str">
            <v>Jutik</v>
          </cell>
          <cell r="D603">
            <v>41456</v>
          </cell>
          <cell r="G603" t="str">
            <v>001 Private Water Hedge Sales</v>
          </cell>
          <cell r="H603" t="str">
            <v>W-Transact (0212) - Hard</v>
          </cell>
          <cell r="J603">
            <v>3229019.3481892501</v>
          </cell>
        </row>
        <row r="604">
          <cell r="A604" t="str">
            <v>Financial Budget</v>
          </cell>
          <cell r="B604" t="str">
            <v>Revenues</v>
          </cell>
          <cell r="C604" t="str">
            <v>Jutik</v>
          </cell>
          <cell r="D604">
            <v>41487</v>
          </cell>
          <cell r="G604" t="str">
            <v>001 Private Water Hedge Sales</v>
          </cell>
          <cell r="H604" t="str">
            <v>W-Transact (0212) - Hard</v>
          </cell>
          <cell r="J604">
            <v>3998074.953249</v>
          </cell>
        </row>
        <row r="605">
          <cell r="A605" t="str">
            <v>Financial Budget</v>
          </cell>
          <cell r="B605" t="str">
            <v>Revenues</v>
          </cell>
          <cell r="C605" t="str">
            <v>Jutik</v>
          </cell>
          <cell r="D605">
            <v>41518</v>
          </cell>
          <cell r="G605" t="str">
            <v>001 Private Water Hedge Sales</v>
          </cell>
          <cell r="H605" t="str">
            <v>W-Transact (0212) - Hard</v>
          </cell>
          <cell r="J605">
            <v>3458560.3451040001</v>
          </cell>
        </row>
        <row r="606">
          <cell r="A606" t="str">
            <v>Financial Budget</v>
          </cell>
          <cell r="B606" t="str">
            <v>Revenues</v>
          </cell>
          <cell r="C606" t="str">
            <v>Jutik</v>
          </cell>
          <cell r="D606">
            <v>41548</v>
          </cell>
          <cell r="G606" t="str">
            <v>001 Private Water Hedge Sales</v>
          </cell>
          <cell r="H606" t="str">
            <v>W-Transact (0212) - Hard</v>
          </cell>
          <cell r="J606">
            <v>2863773.4980290001</v>
          </cell>
        </row>
        <row r="607">
          <cell r="A607" t="str">
            <v>Financial Budget</v>
          </cell>
          <cell r="B607" t="str">
            <v>Revenues</v>
          </cell>
          <cell r="C607" t="str">
            <v>Jutik</v>
          </cell>
          <cell r="D607">
            <v>41579</v>
          </cell>
          <cell r="G607" t="str">
            <v>001 Private Water Hedge Sales</v>
          </cell>
          <cell r="H607" t="str">
            <v>W-Transact (0212) - Hard</v>
          </cell>
          <cell r="J607">
            <v>3126213.72064</v>
          </cell>
        </row>
        <row r="608">
          <cell r="A608" t="str">
            <v>Financial Budget</v>
          </cell>
          <cell r="B608" t="str">
            <v>Revenues</v>
          </cell>
          <cell r="C608" t="str">
            <v>Jutik</v>
          </cell>
          <cell r="D608">
            <v>41609</v>
          </cell>
          <cell r="G608" t="str">
            <v>001 Private Water Hedge Sales</v>
          </cell>
          <cell r="H608" t="str">
            <v>W-Transact (0212) - Hard</v>
          </cell>
          <cell r="J608">
            <v>2691566.5882560001</v>
          </cell>
        </row>
        <row r="609">
          <cell r="A609" t="str">
            <v>Financial Budget</v>
          </cell>
          <cell r="B609" t="str">
            <v>Revenues</v>
          </cell>
          <cell r="C609" t="str">
            <v>Jutik</v>
          </cell>
          <cell r="D609">
            <v>41640</v>
          </cell>
          <cell r="G609" t="str">
            <v>001 Private Water Hedge Sales</v>
          </cell>
          <cell r="H609" t="str">
            <v>W-Transact (0212) - Hard</v>
          </cell>
          <cell r="J609">
            <v>4009179.999363</v>
          </cell>
        </row>
        <row r="610">
          <cell r="A610" t="str">
            <v>Financial Budget</v>
          </cell>
          <cell r="B610" t="str">
            <v>Revenues</v>
          </cell>
          <cell r="C610" t="str">
            <v>Jutik</v>
          </cell>
          <cell r="D610">
            <v>41671</v>
          </cell>
          <cell r="G610" t="str">
            <v>001 Private Water Hedge Sales</v>
          </cell>
          <cell r="H610" t="str">
            <v>W-Transact (0212) - Hard</v>
          </cell>
          <cell r="J610">
            <v>4249229.7763439994</v>
          </cell>
        </row>
        <row r="611">
          <cell r="A611" t="str">
            <v>Financial Budget</v>
          </cell>
          <cell r="B611" t="str">
            <v>Revenues</v>
          </cell>
          <cell r="C611" t="str">
            <v>Jutik</v>
          </cell>
          <cell r="D611">
            <v>41699</v>
          </cell>
          <cell r="G611" t="str">
            <v>001 Private Water Hedge Sales</v>
          </cell>
          <cell r="H611" t="str">
            <v>W-Transact (0212) - Hard</v>
          </cell>
          <cell r="J611">
            <v>3887025.4362960001</v>
          </cell>
        </row>
        <row r="612">
          <cell r="A612" t="str">
            <v>Financial Budget</v>
          </cell>
          <cell r="B612" t="str">
            <v>Revenues</v>
          </cell>
          <cell r="C612" t="str">
            <v>Jutik</v>
          </cell>
          <cell r="D612">
            <v>41730</v>
          </cell>
          <cell r="G612" t="str">
            <v>001 Private Water Hedge Sales</v>
          </cell>
          <cell r="H612" t="str">
            <v>W-Transact (0212) - Hard</v>
          </cell>
          <cell r="J612">
            <v>4377062.9091839995</v>
          </cell>
        </row>
        <row r="613">
          <cell r="A613" t="str">
            <v>Financial Budget</v>
          </cell>
          <cell r="B613" t="str">
            <v>Revenues</v>
          </cell>
          <cell r="C613" t="str">
            <v>Jutik</v>
          </cell>
          <cell r="D613">
            <v>41760</v>
          </cell>
          <cell r="G613" t="str">
            <v>001 Private Water Hedge Sales</v>
          </cell>
          <cell r="H613" t="str">
            <v>W-Transact (0212) - Hard</v>
          </cell>
          <cell r="J613">
            <v>4388344.7790930001</v>
          </cell>
        </row>
        <row r="614">
          <cell r="A614" t="str">
            <v>Financial Budget</v>
          </cell>
          <cell r="B614" t="str">
            <v>Revenues</v>
          </cell>
          <cell r="C614" t="str">
            <v>Jutik</v>
          </cell>
          <cell r="D614">
            <v>41791</v>
          </cell>
          <cell r="G614" t="str">
            <v>001 Private Water Hedge Sales</v>
          </cell>
          <cell r="H614" t="str">
            <v>W-Transact (0212) - Hard</v>
          </cell>
          <cell r="J614">
            <v>4431008.4784342507</v>
          </cell>
        </row>
        <row r="615">
          <cell r="A615" t="str">
            <v>Financial Budget</v>
          </cell>
          <cell r="B615" t="str">
            <v>Revenues</v>
          </cell>
          <cell r="C615" t="str">
            <v>Jutik</v>
          </cell>
          <cell r="D615">
            <v>41456</v>
          </cell>
          <cell r="G615" t="str">
            <v>002 Public Sales</v>
          </cell>
          <cell r="H615" t="str">
            <v>W-Transact (0211) - Soft</v>
          </cell>
          <cell r="J615">
            <v>1665101.5295861098</v>
          </cell>
        </row>
        <row r="616">
          <cell r="A616" t="str">
            <v>Financial Budget</v>
          </cell>
          <cell r="B616" t="str">
            <v>Revenues</v>
          </cell>
          <cell r="C616" t="str">
            <v>Jutik</v>
          </cell>
          <cell r="D616">
            <v>41487</v>
          </cell>
          <cell r="G616" t="str">
            <v>002 Public Sales</v>
          </cell>
          <cell r="H616" t="str">
            <v>W-Transact (0211) - Soft</v>
          </cell>
          <cell r="J616">
            <v>1847076.2833604398</v>
          </cell>
        </row>
        <row r="617">
          <cell r="A617" t="str">
            <v>Financial Budget</v>
          </cell>
          <cell r="B617" t="str">
            <v>Revenues</v>
          </cell>
          <cell r="C617" t="str">
            <v>Jutik</v>
          </cell>
          <cell r="D617">
            <v>41518</v>
          </cell>
          <cell r="G617" t="str">
            <v>002 Public Sales</v>
          </cell>
          <cell r="H617" t="str">
            <v>W-Transact (0211) - Soft</v>
          </cell>
          <cell r="J617">
            <v>1443255.6006155098</v>
          </cell>
        </row>
        <row r="618">
          <cell r="A618" t="str">
            <v>Financial Budget</v>
          </cell>
          <cell r="B618" t="str">
            <v>Revenues</v>
          </cell>
          <cell r="C618" t="str">
            <v>Jutik</v>
          </cell>
          <cell r="D618">
            <v>41548</v>
          </cell>
          <cell r="G618" t="str">
            <v>002 Public Sales</v>
          </cell>
          <cell r="H618" t="str">
            <v>W-Transact (0211) - Soft</v>
          </cell>
          <cell r="J618">
            <v>1340433.4702902001</v>
          </cell>
        </row>
        <row r="619">
          <cell r="A619" t="str">
            <v>Financial Budget</v>
          </cell>
          <cell r="B619" t="str">
            <v>Revenues</v>
          </cell>
          <cell r="C619" t="str">
            <v>Jutik</v>
          </cell>
          <cell r="D619">
            <v>41579</v>
          </cell>
          <cell r="G619" t="str">
            <v>002 Public Sales</v>
          </cell>
          <cell r="H619" t="str">
            <v>W-Transact (0211) - Soft</v>
          </cell>
          <cell r="J619">
            <v>1484304.6234175498</v>
          </cell>
        </row>
        <row r="620">
          <cell r="A620" t="str">
            <v>Financial Budget</v>
          </cell>
          <cell r="B620" t="str">
            <v>Revenues</v>
          </cell>
          <cell r="C620" t="str">
            <v>Jutik</v>
          </cell>
          <cell r="D620">
            <v>41609</v>
          </cell>
          <cell r="G620" t="str">
            <v>002 Public Sales</v>
          </cell>
          <cell r="H620" t="str">
            <v>W-Transact (0211) - Soft</v>
          </cell>
          <cell r="J620">
            <v>1288013.6333248802</v>
          </cell>
        </row>
        <row r="621">
          <cell r="A621" t="str">
            <v>Financial Budget</v>
          </cell>
          <cell r="B621" t="str">
            <v>Revenues</v>
          </cell>
          <cell r="C621" t="str">
            <v>Jutik</v>
          </cell>
          <cell r="D621">
            <v>41640</v>
          </cell>
          <cell r="G621" t="str">
            <v>002 Public Sales</v>
          </cell>
          <cell r="H621" t="str">
            <v>W-Transact (0211) - Soft</v>
          </cell>
          <cell r="J621">
            <v>1934441.18316372</v>
          </cell>
        </row>
        <row r="622">
          <cell r="A622" t="str">
            <v>Financial Budget</v>
          </cell>
          <cell r="B622" t="str">
            <v>Revenues</v>
          </cell>
          <cell r="C622" t="str">
            <v>Jutik</v>
          </cell>
          <cell r="D622">
            <v>41671</v>
          </cell>
          <cell r="G622" t="str">
            <v>002 Public Sales</v>
          </cell>
          <cell r="H622" t="str">
            <v>W-Transact (0211) - Soft</v>
          </cell>
          <cell r="J622">
            <v>1867732.8207522598</v>
          </cell>
        </row>
        <row r="623">
          <cell r="A623" t="str">
            <v>Financial Budget</v>
          </cell>
          <cell r="B623" t="str">
            <v>Revenues</v>
          </cell>
          <cell r="C623" t="str">
            <v>Jutik</v>
          </cell>
          <cell r="D623">
            <v>41699</v>
          </cell>
          <cell r="G623" t="str">
            <v>002 Public Sales</v>
          </cell>
          <cell r="H623" t="str">
            <v>W-Transact (0211) - Soft</v>
          </cell>
          <cell r="J623">
            <v>1632975.2369934299</v>
          </cell>
        </row>
        <row r="624">
          <cell r="A624" t="str">
            <v>Financial Budget</v>
          </cell>
          <cell r="B624" t="str">
            <v>Revenues</v>
          </cell>
          <cell r="C624" t="str">
            <v>Jutik</v>
          </cell>
          <cell r="D624">
            <v>41730</v>
          </cell>
          <cell r="G624" t="str">
            <v>002 Public Sales</v>
          </cell>
          <cell r="H624" t="str">
            <v>W-Transact (0211) - Soft</v>
          </cell>
          <cell r="J624">
            <v>1699686.4578355199</v>
          </cell>
        </row>
        <row r="625">
          <cell r="A625" t="str">
            <v>Financial Budget</v>
          </cell>
          <cell r="B625" t="str">
            <v>Revenues</v>
          </cell>
          <cell r="C625" t="str">
            <v>Jutik</v>
          </cell>
          <cell r="D625">
            <v>41760</v>
          </cell>
          <cell r="G625" t="str">
            <v>002 Public Sales</v>
          </cell>
          <cell r="H625" t="str">
            <v>W-Transact (0211) - Soft</v>
          </cell>
          <cell r="J625">
            <v>1838520.95026149</v>
          </cell>
        </row>
        <row r="626">
          <cell r="A626" t="str">
            <v>Financial Budget</v>
          </cell>
          <cell r="B626" t="str">
            <v>Revenues</v>
          </cell>
          <cell r="C626" t="str">
            <v>Jutik</v>
          </cell>
          <cell r="D626">
            <v>41791</v>
          </cell>
          <cell r="G626" t="str">
            <v>002 Public Sales</v>
          </cell>
          <cell r="H626" t="str">
            <v>W-Transact (0211) - Soft</v>
          </cell>
          <cell r="J626">
            <v>1919092.9312032503</v>
          </cell>
        </row>
        <row r="627">
          <cell r="A627" t="str">
            <v>Financial Budget</v>
          </cell>
          <cell r="B627" t="str">
            <v>Revenues</v>
          </cell>
          <cell r="C627" t="str">
            <v>Jutik</v>
          </cell>
          <cell r="D627">
            <v>41456</v>
          </cell>
          <cell r="G627" t="str">
            <v>002 Public Sales</v>
          </cell>
          <cell r="H627" t="str">
            <v>W-Transact (0212) - Hard</v>
          </cell>
          <cell r="J627">
            <v>2886159.0288201999</v>
          </cell>
        </row>
        <row r="628">
          <cell r="A628" t="str">
            <v>Financial Budget</v>
          </cell>
          <cell r="B628" t="str">
            <v>Revenues</v>
          </cell>
          <cell r="C628" t="str">
            <v>Jutik</v>
          </cell>
          <cell r="D628">
            <v>41487</v>
          </cell>
          <cell r="G628" t="str">
            <v>002 Public Sales</v>
          </cell>
          <cell r="H628" t="str">
            <v>W-Transact (0212) - Hard</v>
          </cell>
          <cell r="J628">
            <v>2138617.9464186002</v>
          </cell>
        </row>
        <row r="629">
          <cell r="A629" t="str">
            <v>Financial Budget</v>
          </cell>
          <cell r="B629" t="str">
            <v>Revenues</v>
          </cell>
          <cell r="C629" t="str">
            <v>Jutik</v>
          </cell>
          <cell r="D629">
            <v>41518</v>
          </cell>
          <cell r="G629" t="str">
            <v>002 Public Sales</v>
          </cell>
          <cell r="H629" t="str">
            <v>W-Transact (0212) - Hard</v>
          </cell>
          <cell r="J629">
            <v>3947712.1118929996</v>
          </cell>
        </row>
        <row r="630">
          <cell r="A630" t="str">
            <v>Financial Budget</v>
          </cell>
          <cell r="B630" t="str">
            <v>Revenues</v>
          </cell>
          <cell r="C630" t="str">
            <v>Jutik</v>
          </cell>
          <cell r="D630">
            <v>41548</v>
          </cell>
          <cell r="G630" t="str">
            <v>002 Public Sales</v>
          </cell>
          <cell r="H630" t="str">
            <v>W-Transact (0212) - Hard</v>
          </cell>
          <cell r="J630">
            <v>3336453.7222977998</v>
          </cell>
        </row>
        <row r="631">
          <cell r="A631" t="str">
            <v>Financial Budget</v>
          </cell>
          <cell r="B631" t="str">
            <v>Revenues</v>
          </cell>
          <cell r="C631" t="str">
            <v>Jutik</v>
          </cell>
          <cell r="D631">
            <v>41579</v>
          </cell>
          <cell r="G631" t="str">
            <v>002 Public Sales</v>
          </cell>
          <cell r="H631" t="str">
            <v>W-Transact (0212) - Hard</v>
          </cell>
          <cell r="J631">
            <v>2581238.6260960004</v>
          </cell>
        </row>
        <row r="632">
          <cell r="A632" t="str">
            <v>Financial Budget</v>
          </cell>
          <cell r="B632" t="str">
            <v>Revenues</v>
          </cell>
          <cell r="C632" t="str">
            <v>Jutik</v>
          </cell>
          <cell r="D632">
            <v>41609</v>
          </cell>
          <cell r="G632" t="str">
            <v>002 Public Sales</v>
          </cell>
          <cell r="H632" t="str">
            <v>W-Transact (0212) - Hard</v>
          </cell>
          <cell r="J632">
            <v>3389594.0119008003</v>
          </cell>
        </row>
        <row r="633">
          <cell r="A633" t="str">
            <v>Financial Budget</v>
          </cell>
          <cell r="B633" t="str">
            <v>Revenues</v>
          </cell>
          <cell r="C633" t="str">
            <v>Jutik</v>
          </cell>
          <cell r="D633">
            <v>41640</v>
          </cell>
          <cell r="G633" t="str">
            <v>002 Public Sales</v>
          </cell>
          <cell r="H633" t="str">
            <v>W-Transact (0212) - Hard</v>
          </cell>
          <cell r="J633">
            <v>3641782.9956648001</v>
          </cell>
        </row>
        <row r="634">
          <cell r="A634" t="str">
            <v>Financial Budget</v>
          </cell>
          <cell r="B634" t="str">
            <v>Revenues</v>
          </cell>
          <cell r="C634" t="str">
            <v>Jutik</v>
          </cell>
          <cell r="D634">
            <v>41671</v>
          </cell>
          <cell r="G634" t="str">
            <v>002 Public Sales</v>
          </cell>
          <cell r="H634" t="str">
            <v>W-Transact (0212) - Hard</v>
          </cell>
          <cell r="J634">
            <v>3637088.2590588001</v>
          </cell>
        </row>
        <row r="635">
          <cell r="A635" t="str">
            <v>Financial Budget</v>
          </cell>
          <cell r="B635" t="str">
            <v>Revenues</v>
          </cell>
          <cell r="C635" t="str">
            <v>Jutik</v>
          </cell>
          <cell r="D635">
            <v>41699</v>
          </cell>
          <cell r="G635" t="str">
            <v>002 Public Sales</v>
          </cell>
          <cell r="H635" t="str">
            <v>W-Transact (0212) - Hard</v>
          </cell>
          <cell r="J635">
            <v>2891368.2735684002</v>
          </cell>
        </row>
        <row r="636">
          <cell r="A636" t="str">
            <v>Financial Budget</v>
          </cell>
          <cell r="B636" t="str">
            <v>Revenues</v>
          </cell>
          <cell r="C636" t="str">
            <v>Jutik</v>
          </cell>
          <cell r="D636">
            <v>41730</v>
          </cell>
          <cell r="G636" t="str">
            <v>002 Public Sales</v>
          </cell>
          <cell r="H636" t="str">
            <v>W-Transact (0212) - Hard</v>
          </cell>
          <cell r="J636">
            <v>3090339.0142464004</v>
          </cell>
        </row>
        <row r="637">
          <cell r="A637" t="str">
            <v>Financial Budget</v>
          </cell>
          <cell r="B637" t="str">
            <v>Revenues</v>
          </cell>
          <cell r="C637" t="str">
            <v>Jutik</v>
          </cell>
          <cell r="D637">
            <v>41760</v>
          </cell>
          <cell r="G637" t="str">
            <v>002 Public Sales</v>
          </cell>
          <cell r="H637" t="str">
            <v>W-Transact (0212) - Hard</v>
          </cell>
          <cell r="J637">
            <v>3395668.6594643998</v>
          </cell>
        </row>
        <row r="638">
          <cell r="A638" t="str">
            <v>Financial Budget</v>
          </cell>
          <cell r="B638" t="str">
            <v>Revenues</v>
          </cell>
          <cell r="C638" t="str">
            <v>Jutik</v>
          </cell>
          <cell r="D638">
            <v>41791</v>
          </cell>
          <cell r="G638" t="str">
            <v>002 Public Sales</v>
          </cell>
          <cell r="H638" t="str">
            <v>W-Transact (0212) - Hard</v>
          </cell>
          <cell r="J638">
            <v>3379572.3100814</v>
          </cell>
        </row>
        <row r="639">
          <cell r="A639" t="str">
            <v>Financial Budget</v>
          </cell>
          <cell r="B639" t="str">
            <v>Revenues</v>
          </cell>
          <cell r="C639" t="str">
            <v>Jutik</v>
          </cell>
          <cell r="D639">
            <v>41456</v>
          </cell>
          <cell r="G639" t="str">
            <v>003 Residential Sales</v>
          </cell>
          <cell r="H639" t="str">
            <v>W-Transact (0211) - Soft</v>
          </cell>
          <cell r="J639">
            <v>3083178.310218194</v>
          </cell>
        </row>
        <row r="640">
          <cell r="A640" t="str">
            <v>Financial Budget</v>
          </cell>
          <cell r="B640" t="str">
            <v>Revenues</v>
          </cell>
          <cell r="C640" t="str">
            <v>Jutik</v>
          </cell>
          <cell r="D640">
            <v>41487</v>
          </cell>
          <cell r="G640" t="str">
            <v>003 Residential Sales</v>
          </cell>
          <cell r="H640" t="str">
            <v>W-Transact (0211) - Soft</v>
          </cell>
          <cell r="J640">
            <v>3624627.2765830643</v>
          </cell>
        </row>
        <row r="641">
          <cell r="A641" t="str">
            <v>Financial Budget</v>
          </cell>
          <cell r="B641" t="str">
            <v>Revenues</v>
          </cell>
          <cell r="C641" t="str">
            <v>Jutik</v>
          </cell>
          <cell r="D641">
            <v>41518</v>
          </cell>
          <cell r="G641" t="str">
            <v>003 Residential Sales</v>
          </cell>
          <cell r="H641" t="str">
            <v>W-Transact (0211) - Soft</v>
          </cell>
          <cell r="J641">
            <v>3090109.4706031792</v>
          </cell>
        </row>
        <row r="642">
          <cell r="A642" t="str">
            <v>Financial Budget</v>
          </cell>
          <cell r="B642" t="str">
            <v>Revenues</v>
          </cell>
          <cell r="C642" t="str">
            <v>Jutik</v>
          </cell>
          <cell r="D642">
            <v>41548</v>
          </cell>
          <cell r="G642" t="str">
            <v>003 Residential Sales</v>
          </cell>
          <cell r="H642" t="str">
            <v>W-Transact (0211) - Soft</v>
          </cell>
          <cell r="J642">
            <v>2588932.9613108994</v>
          </cell>
        </row>
        <row r="643">
          <cell r="A643" t="str">
            <v>Financial Budget</v>
          </cell>
          <cell r="B643" t="str">
            <v>Revenues</v>
          </cell>
          <cell r="C643" t="str">
            <v>Jutik</v>
          </cell>
          <cell r="D643">
            <v>41579</v>
          </cell>
          <cell r="G643" t="str">
            <v>003 Residential Sales</v>
          </cell>
          <cell r="H643" t="str">
            <v>W-Transact (0211) - Soft</v>
          </cell>
          <cell r="J643">
            <v>2871337.5293786996</v>
          </cell>
        </row>
        <row r="644">
          <cell r="A644" t="str">
            <v>Financial Budget</v>
          </cell>
          <cell r="B644" t="str">
            <v>Revenues</v>
          </cell>
          <cell r="C644" t="str">
            <v>Jutik</v>
          </cell>
          <cell r="D644">
            <v>41609</v>
          </cell>
          <cell r="G644" t="str">
            <v>003 Residential Sales</v>
          </cell>
          <cell r="H644" t="str">
            <v>W-Transact (0211) - Soft</v>
          </cell>
          <cell r="J644">
            <v>2476353.7848823196</v>
          </cell>
        </row>
        <row r="645">
          <cell r="A645" t="str">
            <v>Financial Budget</v>
          </cell>
          <cell r="B645" t="str">
            <v>Revenues</v>
          </cell>
          <cell r="C645" t="str">
            <v>Jutik</v>
          </cell>
          <cell r="D645">
            <v>41640</v>
          </cell>
          <cell r="G645" t="str">
            <v>003 Residential Sales</v>
          </cell>
          <cell r="H645" t="str">
            <v>W-Transact (0211) - Soft</v>
          </cell>
          <cell r="J645">
            <v>3520427.5225060191</v>
          </cell>
        </row>
        <row r="646">
          <cell r="A646" t="str">
            <v>Financial Budget</v>
          </cell>
          <cell r="B646" t="str">
            <v>Revenues</v>
          </cell>
          <cell r="C646" t="str">
            <v>Jutik</v>
          </cell>
          <cell r="D646">
            <v>41671</v>
          </cell>
          <cell r="G646" t="str">
            <v>003 Residential Sales</v>
          </cell>
          <cell r="H646" t="str">
            <v>W-Transact (0211) - Soft</v>
          </cell>
          <cell r="J646">
            <v>3874818.9917811132</v>
          </cell>
        </row>
        <row r="647">
          <cell r="A647" t="str">
            <v>Financial Budget</v>
          </cell>
          <cell r="B647" t="str">
            <v>Revenues</v>
          </cell>
          <cell r="C647" t="str">
            <v>Jutik</v>
          </cell>
          <cell r="D647">
            <v>41699</v>
          </cell>
          <cell r="G647" t="str">
            <v>003 Residential Sales</v>
          </cell>
          <cell r="H647" t="str">
            <v>W-Transact (0211) - Soft</v>
          </cell>
          <cell r="J647">
            <v>3237363.8548801187</v>
          </cell>
        </row>
        <row r="648">
          <cell r="A648" t="str">
            <v>Financial Budget</v>
          </cell>
          <cell r="B648" t="str">
            <v>Revenues</v>
          </cell>
          <cell r="C648" t="str">
            <v>Jutik</v>
          </cell>
          <cell r="D648">
            <v>41730</v>
          </cell>
          <cell r="G648" t="str">
            <v>003 Residential Sales</v>
          </cell>
          <cell r="H648" t="str">
            <v>W-Transact (0211) - Soft</v>
          </cell>
          <cell r="J648">
            <v>3615453.1290214392</v>
          </cell>
        </row>
        <row r="649">
          <cell r="A649" t="str">
            <v>Financial Budget</v>
          </cell>
          <cell r="B649" t="str">
            <v>Revenues</v>
          </cell>
          <cell r="C649" t="str">
            <v>Jutik</v>
          </cell>
          <cell r="D649">
            <v>41760</v>
          </cell>
          <cell r="G649" t="str">
            <v>003 Residential Sales</v>
          </cell>
          <cell r="H649" t="str">
            <v>W-Transact (0211) - Soft</v>
          </cell>
          <cell r="J649">
            <v>2956857.0525275953</v>
          </cell>
        </row>
        <row r="650">
          <cell r="A650" t="str">
            <v>Financial Budget</v>
          </cell>
          <cell r="B650" t="str">
            <v>Revenues</v>
          </cell>
          <cell r="C650" t="str">
            <v>Jutik</v>
          </cell>
          <cell r="D650">
            <v>41791</v>
          </cell>
          <cell r="G650" t="str">
            <v>003 Residential Sales</v>
          </cell>
          <cell r="H650" t="str">
            <v>W-Transact (0211) - Soft</v>
          </cell>
          <cell r="J650">
            <v>3215096.199550285</v>
          </cell>
        </row>
        <row r="651">
          <cell r="A651" t="str">
            <v>Financial Budget</v>
          </cell>
          <cell r="B651" t="str">
            <v>Expenses</v>
          </cell>
          <cell r="C651" t="str">
            <v>Kootha</v>
          </cell>
          <cell r="D651">
            <v>41456</v>
          </cell>
          <cell r="G651" t="str">
            <v>Chemical Costs</v>
          </cell>
          <cell r="H651" t="str">
            <v>Chem-Exp (001)</v>
          </cell>
          <cell r="J651">
            <v>859050.95871603675</v>
          </cell>
        </row>
        <row r="652">
          <cell r="A652" t="str">
            <v>Financial Budget</v>
          </cell>
          <cell r="B652" t="str">
            <v>Expenses</v>
          </cell>
          <cell r="C652" t="str">
            <v>Kootha</v>
          </cell>
          <cell r="D652">
            <v>41487</v>
          </cell>
          <cell r="G652" t="str">
            <v>Chemical Costs</v>
          </cell>
          <cell r="H652" t="str">
            <v>Chem-Exp (001)</v>
          </cell>
          <cell r="J652">
            <v>1256568.663764968</v>
          </cell>
        </row>
        <row r="653">
          <cell r="A653" t="str">
            <v>Financial Budget</v>
          </cell>
          <cell r="B653" t="str">
            <v>Expenses</v>
          </cell>
          <cell r="C653" t="str">
            <v>Kootha</v>
          </cell>
          <cell r="D653">
            <v>41518</v>
          </cell>
          <cell r="G653" t="str">
            <v>Chemical Costs</v>
          </cell>
          <cell r="H653" t="str">
            <v>Chem-Exp (001)</v>
          </cell>
          <cell r="J653">
            <v>945239.11169929046</v>
          </cell>
        </row>
        <row r="654">
          <cell r="A654" t="str">
            <v>Financial Budget</v>
          </cell>
          <cell r="B654" t="str">
            <v>Expenses</v>
          </cell>
          <cell r="C654" t="str">
            <v>Kootha</v>
          </cell>
          <cell r="D654">
            <v>41548</v>
          </cell>
          <cell r="G654" t="str">
            <v>Chemical Costs</v>
          </cell>
          <cell r="H654" t="str">
            <v>Chem-Exp (001)</v>
          </cell>
          <cell r="J654">
            <v>897002.08738166792</v>
          </cell>
        </row>
        <row r="655">
          <cell r="A655" t="str">
            <v>Financial Budget</v>
          </cell>
          <cell r="B655" t="str">
            <v>Expenses</v>
          </cell>
          <cell r="C655" t="str">
            <v>Kootha</v>
          </cell>
          <cell r="D655">
            <v>41579</v>
          </cell>
          <cell r="G655" t="str">
            <v>Chemical Costs</v>
          </cell>
          <cell r="H655" t="str">
            <v>Chem-Exp (001)</v>
          </cell>
          <cell r="J655">
            <v>983029.73485591868</v>
          </cell>
        </row>
        <row r="656">
          <cell r="A656" t="str">
            <v>Financial Budget</v>
          </cell>
          <cell r="B656" t="str">
            <v>Expenses</v>
          </cell>
          <cell r="C656" t="str">
            <v>Kootha</v>
          </cell>
          <cell r="D656">
            <v>41609</v>
          </cell>
          <cell r="G656" t="str">
            <v>Chemical Costs</v>
          </cell>
          <cell r="H656" t="str">
            <v>Chem-Exp (001)</v>
          </cell>
          <cell r="J656">
            <v>938538.15127751243</v>
          </cell>
        </row>
        <row r="657">
          <cell r="A657" t="str">
            <v>Financial Budget</v>
          </cell>
          <cell r="B657" t="str">
            <v>Expenses</v>
          </cell>
          <cell r="C657" t="str">
            <v>Kootha</v>
          </cell>
          <cell r="D657">
            <v>41640</v>
          </cell>
          <cell r="G657" t="str">
            <v>Chemical Costs</v>
          </cell>
          <cell r="H657" t="str">
            <v>Chem-Exp (001)</v>
          </cell>
          <cell r="J657">
            <v>1120011.9018488396</v>
          </cell>
        </row>
        <row r="658">
          <cell r="A658" t="str">
            <v>Financial Budget</v>
          </cell>
          <cell r="B658" t="str">
            <v>Expenses</v>
          </cell>
          <cell r="C658" t="str">
            <v>Kootha</v>
          </cell>
          <cell r="D658">
            <v>41671</v>
          </cell>
          <cell r="G658" t="str">
            <v>Chemical Costs</v>
          </cell>
          <cell r="H658" t="str">
            <v>Chem-Exp (001)</v>
          </cell>
          <cell r="J658">
            <v>908869.29775302368</v>
          </cell>
        </row>
        <row r="659">
          <cell r="A659" t="str">
            <v>Financial Budget</v>
          </cell>
          <cell r="B659" t="str">
            <v>Expenses</v>
          </cell>
          <cell r="C659" t="str">
            <v>Kootha</v>
          </cell>
          <cell r="D659">
            <v>41699</v>
          </cell>
          <cell r="G659" t="str">
            <v>Chemical Costs</v>
          </cell>
          <cell r="H659" t="str">
            <v>Chem-Exp (001)</v>
          </cell>
          <cell r="J659">
            <v>962926.50469158008</v>
          </cell>
        </row>
        <row r="660">
          <cell r="A660" t="str">
            <v>Financial Budget</v>
          </cell>
          <cell r="B660" t="str">
            <v>Expenses</v>
          </cell>
          <cell r="C660" t="str">
            <v>Kootha</v>
          </cell>
          <cell r="D660">
            <v>41730</v>
          </cell>
          <cell r="G660" t="str">
            <v>Chemical Costs</v>
          </cell>
          <cell r="H660" t="str">
            <v>Chem-Exp (001)</v>
          </cell>
          <cell r="J660">
            <v>972833.26691238175</v>
          </cell>
        </row>
        <row r="661">
          <cell r="A661" t="str">
            <v>Financial Budget</v>
          </cell>
          <cell r="B661" t="str">
            <v>Expenses</v>
          </cell>
          <cell r="C661" t="str">
            <v>Kootha</v>
          </cell>
          <cell r="D661">
            <v>41760</v>
          </cell>
          <cell r="G661" t="str">
            <v>Chemical Costs</v>
          </cell>
          <cell r="H661" t="str">
            <v>Chem-Exp (001)</v>
          </cell>
          <cell r="J661">
            <v>1071765.8371174217</v>
          </cell>
        </row>
        <row r="662">
          <cell r="A662" t="str">
            <v>Financial Budget</v>
          </cell>
          <cell r="B662" t="str">
            <v>Expenses</v>
          </cell>
          <cell r="C662" t="str">
            <v>Kootha</v>
          </cell>
          <cell r="D662">
            <v>41791</v>
          </cell>
          <cell r="G662" t="str">
            <v>Chemical Costs</v>
          </cell>
          <cell r="H662" t="str">
            <v>Chem-Exp (001)</v>
          </cell>
          <cell r="J662">
            <v>1137792.8543239292</v>
          </cell>
        </row>
        <row r="663">
          <cell r="A663" t="str">
            <v>Financial Budget</v>
          </cell>
          <cell r="B663" t="str">
            <v>Expenses</v>
          </cell>
          <cell r="C663" t="str">
            <v>Kootha</v>
          </cell>
          <cell r="D663">
            <v>41456</v>
          </cell>
          <cell r="G663" t="str">
            <v>Facility Costs</v>
          </cell>
          <cell r="H663" t="str">
            <v>Utility-Exp (002) - Heating</v>
          </cell>
          <cell r="J663">
            <v>411478.37181662378</v>
          </cell>
        </row>
        <row r="664">
          <cell r="A664" t="str">
            <v>Financial Budget</v>
          </cell>
          <cell r="B664" t="str">
            <v>Expenses</v>
          </cell>
          <cell r="C664" t="str">
            <v>Kootha</v>
          </cell>
          <cell r="D664">
            <v>41487</v>
          </cell>
          <cell r="G664" t="str">
            <v>Facility Costs</v>
          </cell>
          <cell r="H664" t="str">
            <v>Utility-Exp (002) - Heating</v>
          </cell>
          <cell r="J664">
            <v>558286.81851324998</v>
          </cell>
        </row>
        <row r="665">
          <cell r="A665" t="str">
            <v>Financial Budget</v>
          </cell>
          <cell r="B665" t="str">
            <v>Expenses</v>
          </cell>
          <cell r="C665" t="str">
            <v>Kootha</v>
          </cell>
          <cell r="D665">
            <v>41518</v>
          </cell>
          <cell r="G665" t="str">
            <v>Facility Costs</v>
          </cell>
          <cell r="H665" t="str">
            <v>Utility-Exp (002) - Heating</v>
          </cell>
          <cell r="J665">
            <v>449699.38278299873</v>
          </cell>
        </row>
        <row r="666">
          <cell r="A666" t="str">
            <v>Financial Budget</v>
          </cell>
          <cell r="B666" t="str">
            <v>Expenses</v>
          </cell>
          <cell r="C666" t="str">
            <v>Kootha</v>
          </cell>
          <cell r="D666">
            <v>41548</v>
          </cell>
          <cell r="G666" t="str">
            <v>Facility Costs</v>
          </cell>
          <cell r="H666" t="str">
            <v>Utility-Exp (002) - Heating</v>
          </cell>
          <cell r="J666">
            <v>427182.91524</v>
          </cell>
        </row>
        <row r="667">
          <cell r="A667" t="str">
            <v>Financial Budget</v>
          </cell>
          <cell r="B667" t="str">
            <v>Expenses</v>
          </cell>
          <cell r="C667" t="str">
            <v>Kootha</v>
          </cell>
          <cell r="D667">
            <v>41579</v>
          </cell>
          <cell r="G667" t="str">
            <v>Facility Costs</v>
          </cell>
          <cell r="H667" t="str">
            <v>Utility-Exp (002) - Heating</v>
          </cell>
          <cell r="J667">
            <v>415259.38098750002</v>
          </cell>
        </row>
        <row r="668">
          <cell r="A668" t="str">
            <v>Financial Budget</v>
          </cell>
          <cell r="B668" t="str">
            <v>Expenses</v>
          </cell>
          <cell r="C668" t="str">
            <v>Kootha</v>
          </cell>
          <cell r="D668">
            <v>41609</v>
          </cell>
          <cell r="G668" t="str">
            <v>Facility Costs</v>
          </cell>
          <cell r="H668" t="str">
            <v>Utility-Exp (002) - Heating</v>
          </cell>
          <cell r="J668">
            <v>427041.03370000009</v>
          </cell>
        </row>
        <row r="669">
          <cell r="A669" t="str">
            <v>Financial Budget</v>
          </cell>
          <cell r="B669" t="str">
            <v>Expenses</v>
          </cell>
          <cell r="C669" t="str">
            <v>Kootha</v>
          </cell>
          <cell r="D669">
            <v>41640</v>
          </cell>
          <cell r="G669" t="str">
            <v>Facility Costs</v>
          </cell>
          <cell r="H669" t="str">
            <v>Utility-Exp (002) - Heating</v>
          </cell>
          <cell r="J669">
            <v>536309.89158199995</v>
          </cell>
        </row>
        <row r="670">
          <cell r="A670" t="str">
            <v>Financial Budget</v>
          </cell>
          <cell r="B670" t="str">
            <v>Expenses</v>
          </cell>
          <cell r="C670" t="str">
            <v>Kootha</v>
          </cell>
          <cell r="D670">
            <v>41671</v>
          </cell>
          <cell r="G670" t="str">
            <v>Facility Costs</v>
          </cell>
          <cell r="H670" t="str">
            <v>Utility-Exp (002) - Heating</v>
          </cell>
          <cell r="J670">
            <v>414358.37553974998</v>
          </cell>
        </row>
        <row r="671">
          <cell r="A671" t="str">
            <v>Financial Budget</v>
          </cell>
          <cell r="B671" t="str">
            <v>Expenses</v>
          </cell>
          <cell r="C671" t="str">
            <v>Kootha</v>
          </cell>
          <cell r="D671">
            <v>41699</v>
          </cell>
          <cell r="G671" t="str">
            <v>Facility Costs</v>
          </cell>
          <cell r="H671" t="str">
            <v>Utility-Exp (002) - Heating</v>
          </cell>
          <cell r="J671">
            <v>484912.71240800002</v>
          </cell>
        </row>
        <row r="672">
          <cell r="A672" t="str">
            <v>Financial Budget</v>
          </cell>
          <cell r="B672" t="str">
            <v>Expenses</v>
          </cell>
          <cell r="C672" t="str">
            <v>Kootha</v>
          </cell>
          <cell r="D672">
            <v>41730</v>
          </cell>
          <cell r="G672" t="str">
            <v>Facility Costs</v>
          </cell>
          <cell r="H672" t="str">
            <v>Utility-Exp (002) - Heating</v>
          </cell>
          <cell r="J672">
            <v>419935.11569100001</v>
          </cell>
        </row>
        <row r="673">
          <cell r="A673" t="str">
            <v>Financial Budget</v>
          </cell>
          <cell r="B673" t="str">
            <v>Expenses</v>
          </cell>
          <cell r="C673" t="str">
            <v>Kootha</v>
          </cell>
          <cell r="D673">
            <v>41760</v>
          </cell>
          <cell r="G673" t="str">
            <v>Facility Costs</v>
          </cell>
          <cell r="H673" t="str">
            <v>Utility-Exp (002) - Heating</v>
          </cell>
          <cell r="J673">
            <v>448216.05637499999</v>
          </cell>
        </row>
        <row r="674">
          <cell r="A674" t="str">
            <v>Financial Budget</v>
          </cell>
          <cell r="B674" t="str">
            <v>Expenses</v>
          </cell>
          <cell r="C674" t="str">
            <v>Kootha</v>
          </cell>
          <cell r="D674">
            <v>41791</v>
          </cell>
          <cell r="G674" t="str">
            <v>Facility Costs</v>
          </cell>
          <cell r="H674" t="str">
            <v>Utility-Exp (002) - Heating</v>
          </cell>
          <cell r="J674">
            <v>532127.64313450002</v>
          </cell>
        </row>
        <row r="675">
          <cell r="A675" t="str">
            <v>Financial Budget</v>
          </cell>
          <cell r="B675" t="str">
            <v>Expenses</v>
          </cell>
          <cell r="C675" t="str">
            <v>Kootha</v>
          </cell>
          <cell r="D675">
            <v>41456</v>
          </cell>
          <cell r="G675" t="str">
            <v>Facility Costs</v>
          </cell>
          <cell r="H675" t="str">
            <v>Utility-Exp (002) - Electricity</v>
          </cell>
          <cell r="J675">
            <v>610297.37310056051</v>
          </cell>
        </row>
        <row r="676">
          <cell r="A676" t="str">
            <v>Financial Budget</v>
          </cell>
          <cell r="B676" t="str">
            <v>Expenses</v>
          </cell>
          <cell r="C676" t="str">
            <v>Kootha</v>
          </cell>
          <cell r="D676">
            <v>41487</v>
          </cell>
          <cell r="G676" t="str">
            <v>Facility Costs</v>
          </cell>
          <cell r="H676" t="str">
            <v>Utility-Exp (002) - Electricity</v>
          </cell>
          <cell r="J676">
            <v>908795.20773656247</v>
          </cell>
        </row>
        <row r="677">
          <cell r="A677" t="str">
            <v>Financial Budget</v>
          </cell>
          <cell r="B677" t="str">
            <v>Expenses</v>
          </cell>
          <cell r="C677" t="str">
            <v>Kootha</v>
          </cell>
          <cell r="D677">
            <v>41518</v>
          </cell>
          <cell r="G677" t="str">
            <v>Facility Costs</v>
          </cell>
          <cell r="H677" t="str">
            <v>Utility-Exp (002) - Electricity</v>
          </cell>
          <cell r="J677">
            <v>711025.90062299802</v>
          </cell>
        </row>
        <row r="678">
          <cell r="A678" t="str">
            <v>Financial Budget</v>
          </cell>
          <cell r="B678" t="str">
            <v>Expenses</v>
          </cell>
          <cell r="C678" t="str">
            <v>Kootha</v>
          </cell>
          <cell r="D678">
            <v>41548</v>
          </cell>
          <cell r="G678" t="str">
            <v>Facility Costs</v>
          </cell>
          <cell r="H678" t="str">
            <v>Utility-Exp (002) - Electricity</v>
          </cell>
          <cell r="J678">
            <v>699813.46326262481</v>
          </cell>
        </row>
        <row r="679">
          <cell r="A679" t="str">
            <v>Financial Budget</v>
          </cell>
          <cell r="B679" t="str">
            <v>Expenses</v>
          </cell>
          <cell r="C679" t="str">
            <v>Kootha</v>
          </cell>
          <cell r="D679">
            <v>41579</v>
          </cell>
          <cell r="G679" t="str">
            <v>Facility Costs</v>
          </cell>
          <cell r="H679" t="str">
            <v>Utility-Exp (002) - Electricity</v>
          </cell>
          <cell r="J679">
            <v>619174.29107624991</v>
          </cell>
        </row>
        <row r="680">
          <cell r="A680" t="str">
            <v>Financial Budget</v>
          </cell>
          <cell r="B680" t="str">
            <v>Expenses</v>
          </cell>
          <cell r="C680" t="str">
            <v>Kootha</v>
          </cell>
          <cell r="D680">
            <v>41609</v>
          </cell>
          <cell r="G680" t="str">
            <v>Facility Costs</v>
          </cell>
          <cell r="H680" t="str">
            <v>Utility-Exp (002) - Electricity</v>
          </cell>
          <cell r="J680">
            <v>641582.36576999992</v>
          </cell>
        </row>
        <row r="681">
          <cell r="A681" t="str">
            <v>Financial Budget</v>
          </cell>
          <cell r="B681" t="str">
            <v>Expenses</v>
          </cell>
          <cell r="C681" t="str">
            <v>Kootha</v>
          </cell>
          <cell r="D681">
            <v>41640</v>
          </cell>
          <cell r="G681" t="str">
            <v>Facility Costs</v>
          </cell>
          <cell r="H681" t="str">
            <v>Utility-Exp (002) - Electricity</v>
          </cell>
          <cell r="J681">
            <v>740585.34395999974</v>
          </cell>
        </row>
        <row r="682">
          <cell r="A682" t="str">
            <v>Financial Budget</v>
          </cell>
          <cell r="B682" t="str">
            <v>Expenses</v>
          </cell>
          <cell r="C682" t="str">
            <v>Kootha</v>
          </cell>
          <cell r="D682">
            <v>41671</v>
          </cell>
          <cell r="G682" t="str">
            <v>Facility Costs</v>
          </cell>
          <cell r="H682" t="str">
            <v>Utility-Exp (002) - Electricity</v>
          </cell>
          <cell r="J682">
            <v>665533.05688012496</v>
          </cell>
        </row>
        <row r="683">
          <cell r="A683" t="str">
            <v>Financial Budget</v>
          </cell>
          <cell r="B683" t="str">
            <v>Expenses</v>
          </cell>
          <cell r="C683" t="str">
            <v>Kootha</v>
          </cell>
          <cell r="D683">
            <v>41699</v>
          </cell>
          <cell r="G683" t="str">
            <v>Facility Costs</v>
          </cell>
          <cell r="H683" t="str">
            <v>Utility-Exp (002) - Electricity</v>
          </cell>
          <cell r="J683">
            <v>608946.05938500003</v>
          </cell>
        </row>
        <row r="684">
          <cell r="A684" t="str">
            <v>Financial Budget</v>
          </cell>
          <cell r="B684" t="str">
            <v>Expenses</v>
          </cell>
          <cell r="C684" t="str">
            <v>Kootha</v>
          </cell>
          <cell r="D684">
            <v>41730</v>
          </cell>
          <cell r="G684" t="str">
            <v>Facility Costs</v>
          </cell>
          <cell r="H684" t="str">
            <v>Utility-Exp (002) - Electricity</v>
          </cell>
          <cell r="J684">
            <v>706548.92858549999</v>
          </cell>
        </row>
        <row r="685">
          <cell r="A685" t="str">
            <v>Financial Budget</v>
          </cell>
          <cell r="B685" t="str">
            <v>Expenses</v>
          </cell>
          <cell r="C685" t="str">
            <v>Kootha</v>
          </cell>
          <cell r="D685">
            <v>41760</v>
          </cell>
          <cell r="G685" t="str">
            <v>Facility Costs</v>
          </cell>
          <cell r="H685" t="str">
            <v>Utility-Exp (002) - Electricity</v>
          </cell>
          <cell r="J685">
            <v>684073.99396875</v>
          </cell>
        </row>
        <row r="686">
          <cell r="A686" t="str">
            <v>Financial Budget</v>
          </cell>
          <cell r="B686" t="str">
            <v>Expenses</v>
          </cell>
          <cell r="C686" t="str">
            <v>Kootha</v>
          </cell>
          <cell r="D686">
            <v>41791</v>
          </cell>
          <cell r="G686" t="str">
            <v>Facility Costs</v>
          </cell>
          <cell r="H686" t="str">
            <v>Utility-Exp (002) - Electricity</v>
          </cell>
          <cell r="J686">
            <v>795822.70165668742</v>
          </cell>
        </row>
        <row r="687">
          <cell r="A687" t="str">
            <v>Financial Budget</v>
          </cell>
          <cell r="B687" t="str">
            <v>Expenses</v>
          </cell>
          <cell r="C687" t="str">
            <v>Kootha</v>
          </cell>
          <cell r="D687">
            <v>41456</v>
          </cell>
          <cell r="G687" t="str">
            <v>Operational Maintenance Costs</v>
          </cell>
          <cell r="H687" t="str">
            <v>Plant Maintenance (001)</v>
          </cell>
          <cell r="J687">
            <v>334574.56978850893</v>
          </cell>
        </row>
        <row r="688">
          <cell r="A688" t="str">
            <v>Financial Budget</v>
          </cell>
          <cell r="B688" t="str">
            <v>Expenses</v>
          </cell>
          <cell r="C688" t="str">
            <v>Kootha</v>
          </cell>
          <cell r="D688">
            <v>41487</v>
          </cell>
          <cell r="G688" t="str">
            <v>Operational Maintenance Costs</v>
          </cell>
          <cell r="H688" t="str">
            <v>Plant Maintenance (001)</v>
          </cell>
          <cell r="J688">
            <v>492735.34629342239</v>
          </cell>
        </row>
        <row r="689">
          <cell r="A689" t="str">
            <v>Financial Budget</v>
          </cell>
          <cell r="B689" t="str">
            <v>Expenses</v>
          </cell>
          <cell r="C689" t="str">
            <v>Kootha</v>
          </cell>
          <cell r="D689">
            <v>41518</v>
          </cell>
          <cell r="G689" t="str">
            <v>Operational Maintenance Costs</v>
          </cell>
          <cell r="H689" t="str">
            <v>Plant Maintenance (001)</v>
          </cell>
          <cell r="J689">
            <v>423886.13007635879</v>
          </cell>
        </row>
        <row r="690">
          <cell r="A690" t="str">
            <v>Financial Budget</v>
          </cell>
          <cell r="B690" t="str">
            <v>Expenses</v>
          </cell>
          <cell r="C690" t="str">
            <v>Kootha</v>
          </cell>
          <cell r="D690">
            <v>41548</v>
          </cell>
          <cell r="G690" t="str">
            <v>Operational Maintenance Costs</v>
          </cell>
          <cell r="H690" t="str">
            <v>Plant Maintenance (001)</v>
          </cell>
          <cell r="J690">
            <v>370340.02732499992</v>
          </cell>
        </row>
        <row r="691">
          <cell r="A691" t="str">
            <v>Financial Budget</v>
          </cell>
          <cell r="B691" t="str">
            <v>Expenses</v>
          </cell>
          <cell r="C691" t="str">
            <v>Kootha</v>
          </cell>
          <cell r="D691">
            <v>41579</v>
          </cell>
          <cell r="G691" t="str">
            <v>Operational Maintenance Costs</v>
          </cell>
          <cell r="H691" t="str">
            <v>Plant Maintenance (001)</v>
          </cell>
          <cell r="J691">
            <v>388537.72727419995</v>
          </cell>
        </row>
        <row r="692">
          <cell r="A692" t="str">
            <v>Financial Budget</v>
          </cell>
          <cell r="B692" t="str">
            <v>Expenses</v>
          </cell>
          <cell r="C692" t="str">
            <v>Kootha</v>
          </cell>
          <cell r="D692">
            <v>41609</v>
          </cell>
          <cell r="G692" t="str">
            <v>Operational Maintenance Costs</v>
          </cell>
          <cell r="H692" t="str">
            <v>Plant Maintenance (001)</v>
          </cell>
          <cell r="J692">
            <v>338577.18673479994</v>
          </cell>
        </row>
        <row r="693">
          <cell r="A693" t="str">
            <v>Financial Budget</v>
          </cell>
          <cell r="B693" t="str">
            <v>Expenses</v>
          </cell>
          <cell r="C693" t="str">
            <v>Kootha</v>
          </cell>
          <cell r="D693">
            <v>41640</v>
          </cell>
          <cell r="G693" t="str">
            <v>Operational Maintenance Costs</v>
          </cell>
          <cell r="H693" t="str">
            <v>Plant Maintenance (001)</v>
          </cell>
          <cell r="J693">
            <v>466373.20086803986</v>
          </cell>
        </row>
        <row r="694">
          <cell r="A694" t="str">
            <v>Financial Budget</v>
          </cell>
          <cell r="B694" t="str">
            <v>Expenses</v>
          </cell>
          <cell r="C694" t="str">
            <v>Kootha</v>
          </cell>
          <cell r="D694">
            <v>41671</v>
          </cell>
          <cell r="G694" t="str">
            <v>Operational Maintenance Costs</v>
          </cell>
          <cell r="H694" t="str">
            <v>Plant Maintenance (001)</v>
          </cell>
          <cell r="J694">
            <v>388574.67707873997</v>
          </cell>
        </row>
        <row r="695">
          <cell r="A695" t="str">
            <v>Financial Budget</v>
          </cell>
          <cell r="B695" t="str">
            <v>Expenses</v>
          </cell>
          <cell r="C695" t="str">
            <v>Kootha</v>
          </cell>
          <cell r="D695">
            <v>41699</v>
          </cell>
          <cell r="G695" t="str">
            <v>Operational Maintenance Costs</v>
          </cell>
          <cell r="H695" t="str">
            <v>Plant Maintenance (001)</v>
          </cell>
          <cell r="J695">
            <v>356192.71368815994</v>
          </cell>
        </row>
        <row r="696">
          <cell r="A696" t="str">
            <v>Financial Budget</v>
          </cell>
          <cell r="B696" t="str">
            <v>Expenses</v>
          </cell>
          <cell r="C696" t="str">
            <v>Kootha</v>
          </cell>
          <cell r="D696">
            <v>41730</v>
          </cell>
          <cell r="G696" t="str">
            <v>Operational Maintenance Costs</v>
          </cell>
          <cell r="H696" t="str">
            <v>Plant Maintenance (001)</v>
          </cell>
          <cell r="J696">
            <v>381723.53905412991</v>
          </cell>
        </row>
        <row r="697">
          <cell r="A697" t="str">
            <v>Financial Budget</v>
          </cell>
          <cell r="B697" t="str">
            <v>Expenses</v>
          </cell>
          <cell r="C697" t="str">
            <v>Kootha</v>
          </cell>
          <cell r="D697">
            <v>41760</v>
          </cell>
          <cell r="G697" t="str">
            <v>Operational Maintenance Costs</v>
          </cell>
          <cell r="H697" t="str">
            <v>Plant Maintenance (001)</v>
          </cell>
          <cell r="J697">
            <v>429911.03490812494</v>
          </cell>
        </row>
        <row r="698">
          <cell r="A698" t="str">
            <v>Financial Budget</v>
          </cell>
          <cell r="B698" t="str">
            <v>Expenses</v>
          </cell>
          <cell r="C698" t="str">
            <v>Kootha</v>
          </cell>
          <cell r="D698">
            <v>41791</v>
          </cell>
          <cell r="G698" t="str">
            <v>Operational Maintenance Costs</v>
          </cell>
          <cell r="H698" t="str">
            <v>Plant Maintenance (001)</v>
          </cell>
          <cell r="J698">
            <v>476034.24514096242</v>
          </cell>
        </row>
        <row r="699">
          <cell r="A699" t="str">
            <v>Financial Budget</v>
          </cell>
          <cell r="B699" t="str">
            <v>Expenses</v>
          </cell>
          <cell r="C699" t="str">
            <v>Kootha</v>
          </cell>
          <cell r="D699">
            <v>41456</v>
          </cell>
          <cell r="G699" t="str">
            <v>Operational Maintenance Costs</v>
          </cell>
          <cell r="H699" t="str">
            <v>Plant Outages (002)</v>
          </cell>
          <cell r="J699">
            <v>221632.12385716435</v>
          </cell>
        </row>
        <row r="700">
          <cell r="A700" t="str">
            <v>Financial Budget</v>
          </cell>
          <cell r="B700" t="str">
            <v>Expenses</v>
          </cell>
          <cell r="C700" t="str">
            <v>Kootha</v>
          </cell>
          <cell r="D700">
            <v>41487</v>
          </cell>
          <cell r="G700" t="str">
            <v>Operational Maintenance Costs</v>
          </cell>
          <cell r="H700" t="str">
            <v>Plant Outages (002)</v>
          </cell>
          <cell r="J700">
            <v>298721.115169695</v>
          </cell>
        </row>
        <row r="701">
          <cell r="A701" t="str">
            <v>Financial Budget</v>
          </cell>
          <cell r="B701" t="str">
            <v>Expenses</v>
          </cell>
          <cell r="C701" t="str">
            <v>Kootha</v>
          </cell>
          <cell r="D701">
            <v>41518</v>
          </cell>
          <cell r="G701" t="str">
            <v>Operational Maintenance Costs</v>
          </cell>
          <cell r="H701" t="str">
            <v>Plant Outages (002)</v>
          </cell>
          <cell r="J701">
            <v>263980.61528681178</v>
          </cell>
        </row>
        <row r="702">
          <cell r="A702" t="str">
            <v>Financial Budget</v>
          </cell>
          <cell r="B702" t="str">
            <v>Expenses</v>
          </cell>
          <cell r="C702" t="str">
            <v>Kootha</v>
          </cell>
          <cell r="D702">
            <v>41548</v>
          </cell>
          <cell r="G702" t="str">
            <v>Operational Maintenance Costs</v>
          </cell>
          <cell r="H702" t="str">
            <v>Plant Outages (002)</v>
          </cell>
          <cell r="J702">
            <v>219795.94496150999</v>
          </cell>
        </row>
        <row r="703">
          <cell r="A703" t="str">
            <v>Financial Budget</v>
          </cell>
          <cell r="B703" t="str">
            <v>Expenses</v>
          </cell>
          <cell r="C703" t="str">
            <v>Kootha</v>
          </cell>
          <cell r="D703">
            <v>41579</v>
          </cell>
          <cell r="G703" t="str">
            <v>Operational Maintenance Costs</v>
          </cell>
          <cell r="H703" t="str">
            <v>Plant Outages (002)</v>
          </cell>
          <cell r="J703">
            <v>258222.34619527502</v>
          </cell>
        </row>
        <row r="704">
          <cell r="A704" t="str">
            <v>Financial Budget</v>
          </cell>
          <cell r="B704" t="str">
            <v>Expenses</v>
          </cell>
          <cell r="C704" t="str">
            <v>Kootha</v>
          </cell>
          <cell r="D704">
            <v>41609</v>
          </cell>
          <cell r="G704" t="str">
            <v>Operational Maintenance Costs</v>
          </cell>
          <cell r="H704" t="str">
            <v>Plant Outages (002)</v>
          </cell>
          <cell r="J704">
            <v>230372.47477350003</v>
          </cell>
        </row>
        <row r="705">
          <cell r="A705" t="str">
            <v>Financial Budget</v>
          </cell>
          <cell r="B705" t="str">
            <v>Expenses</v>
          </cell>
          <cell r="C705" t="str">
            <v>Kootha</v>
          </cell>
          <cell r="D705">
            <v>41640</v>
          </cell>
          <cell r="G705" t="str">
            <v>Operational Maintenance Costs</v>
          </cell>
          <cell r="H705" t="str">
            <v>Plant Outages (002)</v>
          </cell>
          <cell r="J705">
            <v>269842.36896287993</v>
          </cell>
        </row>
        <row r="706">
          <cell r="A706" t="str">
            <v>Financial Budget</v>
          </cell>
          <cell r="B706" t="str">
            <v>Expenses</v>
          </cell>
          <cell r="C706" t="str">
            <v>Kootha</v>
          </cell>
          <cell r="D706">
            <v>41671</v>
          </cell>
          <cell r="G706" t="str">
            <v>Operational Maintenance Costs</v>
          </cell>
          <cell r="H706" t="str">
            <v>Plant Outages (002)</v>
          </cell>
          <cell r="J706">
            <v>229486.43250580502</v>
          </cell>
        </row>
        <row r="707">
          <cell r="A707" t="str">
            <v>Financial Budget</v>
          </cell>
          <cell r="B707" t="str">
            <v>Expenses</v>
          </cell>
          <cell r="C707" t="str">
            <v>Kootha</v>
          </cell>
          <cell r="D707">
            <v>41699</v>
          </cell>
          <cell r="G707" t="str">
            <v>Operational Maintenance Costs</v>
          </cell>
          <cell r="H707" t="str">
            <v>Plant Outages (002)</v>
          </cell>
          <cell r="J707">
            <v>247771.36577484003</v>
          </cell>
        </row>
        <row r="708">
          <cell r="A708" t="str">
            <v>Financial Budget</v>
          </cell>
          <cell r="B708" t="str">
            <v>Expenses</v>
          </cell>
          <cell r="C708" t="str">
            <v>Kootha</v>
          </cell>
          <cell r="D708">
            <v>41730</v>
          </cell>
          <cell r="G708" t="str">
            <v>Operational Maintenance Costs</v>
          </cell>
          <cell r="H708" t="str">
            <v>Plant Outages (002)</v>
          </cell>
          <cell r="J708">
            <v>247653.76578579002</v>
          </cell>
        </row>
        <row r="709">
          <cell r="A709" t="str">
            <v>Financial Budget</v>
          </cell>
          <cell r="B709" t="str">
            <v>Expenses</v>
          </cell>
          <cell r="C709" t="str">
            <v>Kootha</v>
          </cell>
          <cell r="D709">
            <v>41760</v>
          </cell>
          <cell r="G709" t="str">
            <v>Operational Maintenance Costs</v>
          </cell>
          <cell r="H709" t="str">
            <v>Plant Outages (002)</v>
          </cell>
          <cell r="J709">
            <v>257537.95336406256</v>
          </cell>
        </row>
        <row r="710">
          <cell r="A710" t="str">
            <v>Financial Budget</v>
          </cell>
          <cell r="B710" t="str">
            <v>Expenses</v>
          </cell>
          <cell r="C710" t="str">
            <v>Kootha</v>
          </cell>
          <cell r="D710">
            <v>41791</v>
          </cell>
          <cell r="G710" t="str">
            <v>Operational Maintenance Costs</v>
          </cell>
          <cell r="H710" t="str">
            <v>Plant Outages (002)</v>
          </cell>
          <cell r="J710">
            <v>273028.52946296253</v>
          </cell>
        </row>
        <row r="711">
          <cell r="A711" t="str">
            <v>Financial Budget</v>
          </cell>
          <cell r="B711" t="str">
            <v>Expenses</v>
          </cell>
          <cell r="C711" t="str">
            <v>Kootha</v>
          </cell>
          <cell r="D711">
            <v>41456</v>
          </cell>
          <cell r="G711" t="str">
            <v>Operational Maintenance Costs</v>
          </cell>
          <cell r="H711" t="str">
            <v>Plant Op. Costs (003)</v>
          </cell>
          <cell r="J711">
            <v>270317.51001272164</v>
          </cell>
        </row>
        <row r="712">
          <cell r="A712" t="str">
            <v>Financial Budget</v>
          </cell>
          <cell r="B712" t="str">
            <v>Expenses</v>
          </cell>
          <cell r="C712" t="str">
            <v>Kootha</v>
          </cell>
          <cell r="D712">
            <v>41487</v>
          </cell>
          <cell r="G712" t="str">
            <v>Operational Maintenance Costs</v>
          </cell>
          <cell r="H712" t="str">
            <v>Plant Op. Costs (003)</v>
          </cell>
          <cell r="J712">
            <v>345609.90627034125</v>
          </cell>
        </row>
        <row r="713">
          <cell r="A713" t="str">
            <v>Financial Budget</v>
          </cell>
          <cell r="B713" t="str">
            <v>Expenses</v>
          </cell>
          <cell r="C713" t="str">
            <v>Kootha</v>
          </cell>
          <cell r="D713">
            <v>41518</v>
          </cell>
          <cell r="G713" t="str">
            <v>Operational Maintenance Costs</v>
          </cell>
          <cell r="H713" t="str">
            <v>Plant Op. Costs (003)</v>
          </cell>
          <cell r="J713">
            <v>281982.65504614048</v>
          </cell>
        </row>
        <row r="714">
          <cell r="A714" t="str">
            <v>Financial Budget</v>
          </cell>
          <cell r="B714" t="str">
            <v>Expenses</v>
          </cell>
          <cell r="C714" t="str">
            <v>Kootha</v>
          </cell>
          <cell r="D714">
            <v>41548</v>
          </cell>
          <cell r="G714" t="str">
            <v>Operational Maintenance Costs</v>
          </cell>
          <cell r="H714" t="str">
            <v>Plant Op. Costs (003)</v>
          </cell>
          <cell r="J714">
            <v>262525.43281191739</v>
          </cell>
        </row>
        <row r="715">
          <cell r="A715" t="str">
            <v>Financial Budget</v>
          </cell>
          <cell r="B715" t="str">
            <v>Expenses</v>
          </cell>
          <cell r="C715" t="str">
            <v>Kootha</v>
          </cell>
          <cell r="D715">
            <v>41579</v>
          </cell>
          <cell r="G715" t="str">
            <v>Operational Maintenance Costs</v>
          </cell>
          <cell r="H715" t="str">
            <v>Plant Op. Costs (003)</v>
          </cell>
          <cell r="J715">
            <v>264530.39711157506</v>
          </cell>
        </row>
        <row r="716">
          <cell r="A716" t="str">
            <v>Financial Budget</v>
          </cell>
          <cell r="B716" t="str">
            <v>Expenses</v>
          </cell>
          <cell r="C716" t="str">
            <v>Kootha</v>
          </cell>
          <cell r="D716">
            <v>41609</v>
          </cell>
          <cell r="G716" t="str">
            <v>Operational Maintenance Costs</v>
          </cell>
          <cell r="H716" t="str">
            <v>Plant Op. Costs (003)</v>
          </cell>
          <cell r="J716">
            <v>252866.98882554998</v>
          </cell>
        </row>
        <row r="717">
          <cell r="A717" t="str">
            <v>Financial Budget</v>
          </cell>
          <cell r="B717" t="str">
            <v>Expenses</v>
          </cell>
          <cell r="C717" t="str">
            <v>Kootha</v>
          </cell>
          <cell r="D717">
            <v>41640</v>
          </cell>
          <cell r="G717" t="str">
            <v>Operational Maintenance Costs</v>
          </cell>
          <cell r="H717" t="str">
            <v>Plant Op. Costs (003)</v>
          </cell>
          <cell r="J717">
            <v>306190.89609723992</v>
          </cell>
        </row>
        <row r="718">
          <cell r="A718" t="str">
            <v>Financial Budget</v>
          </cell>
          <cell r="B718" t="str">
            <v>Expenses</v>
          </cell>
          <cell r="C718" t="str">
            <v>Kootha</v>
          </cell>
          <cell r="D718">
            <v>41671</v>
          </cell>
          <cell r="G718" t="str">
            <v>Operational Maintenance Costs</v>
          </cell>
          <cell r="H718" t="str">
            <v>Plant Op. Costs (003)</v>
          </cell>
          <cell r="J718">
            <v>271830.070734885</v>
          </cell>
        </row>
        <row r="719">
          <cell r="A719" t="str">
            <v>Financial Budget</v>
          </cell>
          <cell r="B719" t="str">
            <v>Expenses</v>
          </cell>
          <cell r="C719" t="str">
            <v>Kootha</v>
          </cell>
          <cell r="D719">
            <v>41699</v>
          </cell>
          <cell r="G719" t="str">
            <v>Operational Maintenance Costs</v>
          </cell>
          <cell r="H719" t="str">
            <v>Plant Op. Costs (003)</v>
          </cell>
          <cell r="J719">
            <v>271101.39427444007</v>
          </cell>
        </row>
        <row r="720">
          <cell r="A720" t="str">
            <v>Financial Budget</v>
          </cell>
          <cell r="B720" t="str">
            <v>Expenses</v>
          </cell>
          <cell r="C720" t="str">
            <v>Kootha</v>
          </cell>
          <cell r="D720">
            <v>41730</v>
          </cell>
          <cell r="G720" t="str">
            <v>Operational Maintenance Costs</v>
          </cell>
          <cell r="H720" t="str">
            <v>Plant Op. Costs (003)</v>
          </cell>
          <cell r="J720">
            <v>274351.7614925587</v>
          </cell>
        </row>
        <row r="721">
          <cell r="A721" t="str">
            <v>Financial Budget</v>
          </cell>
          <cell r="B721" t="str">
            <v>Expenses</v>
          </cell>
          <cell r="C721" t="str">
            <v>Kootha</v>
          </cell>
          <cell r="D721">
            <v>41760</v>
          </cell>
          <cell r="G721" t="str">
            <v>Operational Maintenance Costs</v>
          </cell>
          <cell r="H721" t="str">
            <v>Plant Op. Costs (003)</v>
          </cell>
          <cell r="J721">
            <v>294826.72073953127</v>
          </cell>
        </row>
        <row r="722">
          <cell r="A722" t="str">
            <v>Financial Budget</v>
          </cell>
          <cell r="B722" t="str">
            <v>Expenses</v>
          </cell>
          <cell r="C722" t="str">
            <v>Kootha</v>
          </cell>
          <cell r="D722">
            <v>41791</v>
          </cell>
          <cell r="G722" t="str">
            <v>Operational Maintenance Costs</v>
          </cell>
          <cell r="H722" t="str">
            <v>Plant Op. Costs (003)</v>
          </cell>
          <cell r="J722">
            <v>340841.04228242871</v>
          </cell>
        </row>
        <row r="723">
          <cell r="A723" t="str">
            <v>Financial Budget</v>
          </cell>
          <cell r="B723" t="str">
            <v>Expenses</v>
          </cell>
          <cell r="C723" t="str">
            <v>Kootha</v>
          </cell>
          <cell r="D723">
            <v>41456</v>
          </cell>
          <cell r="G723" t="str">
            <v>Operational Maintenance Costs</v>
          </cell>
          <cell r="H723" t="str">
            <v>Plant Admin Costs (004)</v>
          </cell>
          <cell r="J723">
            <v>186895.31347357444</v>
          </cell>
        </row>
        <row r="724">
          <cell r="A724" t="str">
            <v>Financial Budget</v>
          </cell>
          <cell r="B724" t="str">
            <v>Expenses</v>
          </cell>
          <cell r="C724" t="str">
            <v>Kootha</v>
          </cell>
          <cell r="D724">
            <v>41487</v>
          </cell>
          <cell r="G724" t="str">
            <v>Operational Maintenance Costs</v>
          </cell>
          <cell r="H724" t="str">
            <v>Plant Admin Costs (004)</v>
          </cell>
          <cell r="J724">
            <v>232460.33937309752</v>
          </cell>
        </row>
        <row r="725">
          <cell r="A725" t="str">
            <v>Financial Budget</v>
          </cell>
          <cell r="B725" t="str">
            <v>Expenses</v>
          </cell>
          <cell r="C725" t="str">
            <v>Kootha</v>
          </cell>
          <cell r="D725">
            <v>41518</v>
          </cell>
          <cell r="G725" t="str">
            <v>Operational Maintenance Costs</v>
          </cell>
          <cell r="H725" t="str">
            <v>Plant Admin Costs (004)</v>
          </cell>
          <cell r="J725">
            <v>196800.64514333947</v>
          </cell>
        </row>
        <row r="726">
          <cell r="A726" t="str">
            <v>Financial Budget</v>
          </cell>
          <cell r="B726" t="str">
            <v>Expenses</v>
          </cell>
          <cell r="C726" t="str">
            <v>Kootha</v>
          </cell>
          <cell r="D726">
            <v>41548</v>
          </cell>
          <cell r="G726" t="str">
            <v>Operational Maintenance Costs</v>
          </cell>
          <cell r="H726" t="str">
            <v>Plant Admin Costs (004)</v>
          </cell>
          <cell r="J726">
            <v>175238.87213904748</v>
          </cell>
        </row>
        <row r="727">
          <cell r="A727" t="str">
            <v>Financial Budget</v>
          </cell>
          <cell r="B727" t="str">
            <v>Expenses</v>
          </cell>
          <cell r="C727" t="str">
            <v>Kootha</v>
          </cell>
          <cell r="D727">
            <v>41579</v>
          </cell>
          <cell r="G727" t="str">
            <v>Operational Maintenance Costs</v>
          </cell>
          <cell r="H727" t="str">
            <v>Plant Admin Costs (004)</v>
          </cell>
          <cell r="J727">
            <v>184271.68199002498</v>
          </cell>
        </row>
        <row r="728">
          <cell r="A728" t="str">
            <v>Financial Budget</v>
          </cell>
          <cell r="B728" t="str">
            <v>Expenses</v>
          </cell>
          <cell r="C728" t="str">
            <v>Kootha</v>
          </cell>
          <cell r="D728">
            <v>41609</v>
          </cell>
          <cell r="G728" t="str">
            <v>Operational Maintenance Costs</v>
          </cell>
          <cell r="H728" t="str">
            <v>Plant Admin Costs (004)</v>
          </cell>
          <cell r="J728">
            <v>182465.61649890002</v>
          </cell>
        </row>
        <row r="729">
          <cell r="A729" t="str">
            <v>Financial Budget</v>
          </cell>
          <cell r="B729" t="str">
            <v>Expenses</v>
          </cell>
          <cell r="C729" t="str">
            <v>Kootha</v>
          </cell>
          <cell r="D729">
            <v>41640</v>
          </cell>
          <cell r="G729" t="str">
            <v>Operational Maintenance Costs</v>
          </cell>
          <cell r="H729" t="str">
            <v>Plant Admin Costs (004)</v>
          </cell>
          <cell r="J729">
            <v>235865.21106119995</v>
          </cell>
        </row>
        <row r="730">
          <cell r="A730" t="str">
            <v>Financial Budget</v>
          </cell>
          <cell r="B730" t="str">
            <v>Expenses</v>
          </cell>
          <cell r="C730" t="str">
            <v>Kootha</v>
          </cell>
          <cell r="D730">
            <v>41671</v>
          </cell>
          <cell r="G730" t="str">
            <v>Operational Maintenance Costs</v>
          </cell>
          <cell r="H730" t="str">
            <v>Plant Admin Costs (004)</v>
          </cell>
          <cell r="J730">
            <v>184781.07299609997</v>
          </cell>
        </row>
        <row r="731">
          <cell r="A731" t="str">
            <v>Financial Budget</v>
          </cell>
          <cell r="B731" t="str">
            <v>Expenses</v>
          </cell>
          <cell r="C731" t="str">
            <v>Kootha</v>
          </cell>
          <cell r="D731">
            <v>41699</v>
          </cell>
          <cell r="G731" t="str">
            <v>Operational Maintenance Costs</v>
          </cell>
          <cell r="H731" t="str">
            <v>Plant Admin Costs (004)</v>
          </cell>
          <cell r="J731">
            <v>187904.12488512002</v>
          </cell>
        </row>
        <row r="732">
          <cell r="A732" t="str">
            <v>Financial Budget</v>
          </cell>
          <cell r="B732" t="str">
            <v>Expenses</v>
          </cell>
          <cell r="C732" t="str">
            <v>Kootha</v>
          </cell>
          <cell r="D732">
            <v>41730</v>
          </cell>
          <cell r="G732" t="str">
            <v>Operational Maintenance Costs</v>
          </cell>
          <cell r="H732" t="str">
            <v>Plant Admin Costs (004)</v>
          </cell>
          <cell r="J732">
            <v>191788.36157754</v>
          </cell>
        </row>
        <row r="733">
          <cell r="A733" t="str">
            <v>Financial Budget</v>
          </cell>
          <cell r="B733" t="str">
            <v>Expenses</v>
          </cell>
          <cell r="C733" t="str">
            <v>Kootha</v>
          </cell>
          <cell r="D733">
            <v>41760</v>
          </cell>
          <cell r="G733" t="str">
            <v>Operational Maintenance Costs</v>
          </cell>
          <cell r="H733" t="str">
            <v>Plant Admin Costs (004)</v>
          </cell>
          <cell r="J733">
            <v>189293.90636625001</v>
          </cell>
        </row>
        <row r="734">
          <cell r="A734" t="str">
            <v>Financial Budget</v>
          </cell>
          <cell r="B734" t="str">
            <v>Expenses</v>
          </cell>
          <cell r="C734" t="str">
            <v>Kootha</v>
          </cell>
          <cell r="D734">
            <v>41791</v>
          </cell>
          <cell r="G734" t="str">
            <v>Operational Maintenance Costs</v>
          </cell>
          <cell r="H734" t="str">
            <v>Plant Admin Costs (004)</v>
          </cell>
          <cell r="J734">
            <v>230880.88355771248</v>
          </cell>
        </row>
        <row r="735">
          <cell r="A735" t="str">
            <v>Financial Budget</v>
          </cell>
          <cell r="B735" t="str">
            <v>Expenses</v>
          </cell>
          <cell r="C735" t="str">
            <v>Kootha</v>
          </cell>
          <cell r="D735">
            <v>41456</v>
          </cell>
          <cell r="G735" t="str">
            <v>Labour Costs</v>
          </cell>
          <cell r="H735" t="str">
            <v>Labour-Costs (001)</v>
          </cell>
          <cell r="J735">
            <v>1207341.5441326213</v>
          </cell>
        </row>
        <row r="736">
          <cell r="A736" t="str">
            <v>Financial Budget</v>
          </cell>
          <cell r="B736" t="str">
            <v>Expenses</v>
          </cell>
          <cell r="C736" t="str">
            <v>Kootha</v>
          </cell>
          <cell r="D736">
            <v>41487</v>
          </cell>
          <cell r="G736" t="str">
            <v>Labour Costs</v>
          </cell>
          <cell r="H736" t="str">
            <v>Labour-Costs (001)</v>
          </cell>
          <cell r="J736">
            <v>1627559.0630120938</v>
          </cell>
        </row>
        <row r="737">
          <cell r="A737" t="str">
            <v>Financial Budget</v>
          </cell>
          <cell r="B737" t="str">
            <v>Expenses</v>
          </cell>
          <cell r="C737" t="str">
            <v>Kootha</v>
          </cell>
          <cell r="D737">
            <v>41518</v>
          </cell>
          <cell r="G737" t="str">
            <v>Labour Costs</v>
          </cell>
          <cell r="H737" t="str">
            <v>Labour-Costs (001)</v>
          </cell>
          <cell r="J737">
            <v>1247278.3501437153</v>
          </cell>
        </row>
        <row r="738">
          <cell r="A738" t="str">
            <v>Financial Budget</v>
          </cell>
          <cell r="B738" t="str">
            <v>Expenses</v>
          </cell>
          <cell r="C738" t="str">
            <v>Kootha</v>
          </cell>
          <cell r="D738">
            <v>41548</v>
          </cell>
          <cell r="G738" t="str">
            <v>Labour Costs</v>
          </cell>
          <cell r="H738" t="str">
            <v>Labour-Costs (001)</v>
          </cell>
          <cell r="J738">
            <v>1189437.4296213749</v>
          </cell>
        </row>
        <row r="739">
          <cell r="A739" t="str">
            <v>Financial Budget</v>
          </cell>
          <cell r="B739" t="str">
            <v>Expenses</v>
          </cell>
          <cell r="C739" t="str">
            <v>Kootha</v>
          </cell>
          <cell r="D739">
            <v>41579</v>
          </cell>
          <cell r="G739" t="str">
            <v>Labour Costs</v>
          </cell>
          <cell r="H739" t="str">
            <v>Labour-Costs (001)</v>
          </cell>
          <cell r="J739">
            <v>1196568.3584903125</v>
          </cell>
        </row>
        <row r="740">
          <cell r="A740" t="str">
            <v>Financial Budget</v>
          </cell>
          <cell r="B740" t="str">
            <v>Expenses</v>
          </cell>
          <cell r="C740" t="str">
            <v>Kootha</v>
          </cell>
          <cell r="D740">
            <v>41609</v>
          </cell>
          <cell r="G740" t="str">
            <v>Labour Costs</v>
          </cell>
          <cell r="H740" t="str">
            <v>Labour-Costs (001)</v>
          </cell>
          <cell r="J740">
            <v>1176117.3688343752</v>
          </cell>
        </row>
        <row r="741">
          <cell r="A741" t="str">
            <v>Financial Budget</v>
          </cell>
          <cell r="B741" t="str">
            <v>Expenses</v>
          </cell>
          <cell r="C741" t="str">
            <v>Kootha</v>
          </cell>
          <cell r="D741">
            <v>41640</v>
          </cell>
          <cell r="G741" t="str">
            <v>Labour Costs</v>
          </cell>
          <cell r="H741" t="str">
            <v>Labour-Costs (001)</v>
          </cell>
          <cell r="J741">
            <v>1565368.1883344997</v>
          </cell>
        </row>
        <row r="742">
          <cell r="A742" t="str">
            <v>Financial Budget</v>
          </cell>
          <cell r="B742" t="str">
            <v>Expenses</v>
          </cell>
          <cell r="C742" t="str">
            <v>Kootha</v>
          </cell>
          <cell r="D742">
            <v>41671</v>
          </cell>
          <cell r="G742" t="str">
            <v>Labour Costs</v>
          </cell>
          <cell r="H742" t="str">
            <v>Labour-Costs (001)</v>
          </cell>
          <cell r="J742">
            <v>1227442.7809998749</v>
          </cell>
        </row>
        <row r="743">
          <cell r="A743" t="str">
            <v>Financial Budget</v>
          </cell>
          <cell r="B743" t="str">
            <v>Expenses</v>
          </cell>
          <cell r="C743" t="str">
            <v>Kootha</v>
          </cell>
          <cell r="D743">
            <v>41699</v>
          </cell>
          <cell r="G743" t="str">
            <v>Labour Costs</v>
          </cell>
          <cell r="H743" t="str">
            <v>Labour-Costs (001)</v>
          </cell>
          <cell r="J743">
            <v>1290433.7858775002</v>
          </cell>
        </row>
        <row r="744">
          <cell r="A744" t="str">
            <v>Financial Budget</v>
          </cell>
          <cell r="B744" t="str">
            <v>Expenses</v>
          </cell>
          <cell r="C744" t="str">
            <v>Kootha</v>
          </cell>
          <cell r="D744">
            <v>41730</v>
          </cell>
          <cell r="G744" t="str">
            <v>Labour Costs</v>
          </cell>
          <cell r="H744" t="str">
            <v>Labour-Costs (001)</v>
          </cell>
          <cell r="J744">
            <v>1298308.3953839999</v>
          </cell>
        </row>
        <row r="745">
          <cell r="A745" t="str">
            <v>Financial Budget</v>
          </cell>
          <cell r="B745" t="str">
            <v>Expenses</v>
          </cell>
          <cell r="C745" t="str">
            <v>Kootha</v>
          </cell>
          <cell r="D745">
            <v>41760</v>
          </cell>
          <cell r="G745" t="str">
            <v>Labour Costs</v>
          </cell>
          <cell r="H745" t="str">
            <v>Labour-Costs (001)</v>
          </cell>
          <cell r="J745">
            <v>1344373.5269335939</v>
          </cell>
        </row>
        <row r="746">
          <cell r="A746" t="str">
            <v>Financial Budget</v>
          </cell>
          <cell r="B746" t="str">
            <v>Expenses</v>
          </cell>
          <cell r="C746" t="str">
            <v>Kootha</v>
          </cell>
          <cell r="D746">
            <v>41791</v>
          </cell>
          <cell r="G746" t="str">
            <v>Labour Costs</v>
          </cell>
          <cell r="H746" t="str">
            <v>Labour-Costs (001)</v>
          </cell>
          <cell r="J746">
            <v>1507227.5892764062</v>
          </cell>
        </row>
        <row r="747">
          <cell r="A747" t="str">
            <v>Financial Budget</v>
          </cell>
          <cell r="B747" t="str">
            <v>Expenses</v>
          </cell>
          <cell r="C747" t="str">
            <v>Surjek</v>
          </cell>
          <cell r="D747">
            <v>41456</v>
          </cell>
          <cell r="G747" t="str">
            <v>Chemical Costs</v>
          </cell>
          <cell r="H747" t="str">
            <v>Chem-Exp (001)</v>
          </cell>
          <cell r="J747">
            <v>4118100.0493550403</v>
          </cell>
        </row>
        <row r="748">
          <cell r="A748" t="str">
            <v>Financial Budget</v>
          </cell>
          <cell r="B748" t="str">
            <v>Expenses</v>
          </cell>
          <cell r="C748" t="str">
            <v>Surjek</v>
          </cell>
          <cell r="D748">
            <v>41487</v>
          </cell>
          <cell r="G748" t="str">
            <v>Chemical Costs</v>
          </cell>
          <cell r="H748" t="str">
            <v>Chem-Exp (001)</v>
          </cell>
          <cell r="J748">
            <v>4507082.5661568008</v>
          </cell>
        </row>
        <row r="749">
          <cell r="A749" t="str">
            <v>Financial Budget</v>
          </cell>
          <cell r="B749" t="str">
            <v>Expenses</v>
          </cell>
          <cell r="C749" t="str">
            <v>Surjek</v>
          </cell>
          <cell r="D749">
            <v>41518</v>
          </cell>
          <cell r="G749" t="str">
            <v>Chemical Costs</v>
          </cell>
          <cell r="H749" t="str">
            <v>Chem-Exp (001)</v>
          </cell>
          <cell r="J749">
            <v>4703409.2060524803</v>
          </cell>
        </row>
        <row r="750">
          <cell r="A750" t="str">
            <v>Financial Budget</v>
          </cell>
          <cell r="B750" t="str">
            <v>Expenses</v>
          </cell>
          <cell r="C750" t="str">
            <v>Surjek</v>
          </cell>
          <cell r="D750">
            <v>41548</v>
          </cell>
          <cell r="G750" t="str">
            <v>Chemical Costs</v>
          </cell>
          <cell r="H750" t="str">
            <v>Chem-Exp (001)</v>
          </cell>
          <cell r="J750">
            <v>6020479.2997298883</v>
          </cell>
        </row>
        <row r="751">
          <cell r="A751" t="str">
            <v>Financial Budget</v>
          </cell>
          <cell r="B751" t="str">
            <v>Expenses</v>
          </cell>
          <cell r="C751" t="str">
            <v>Surjek</v>
          </cell>
          <cell r="D751">
            <v>41579</v>
          </cell>
          <cell r="G751" t="str">
            <v>Chemical Costs</v>
          </cell>
          <cell r="H751" t="str">
            <v>Chem-Exp (001)</v>
          </cell>
          <cell r="J751">
            <v>6461172.5917462073</v>
          </cell>
        </row>
        <row r="752">
          <cell r="A752" t="str">
            <v>Financial Budget</v>
          </cell>
          <cell r="B752" t="str">
            <v>Expenses</v>
          </cell>
          <cell r="C752" t="str">
            <v>Surjek</v>
          </cell>
          <cell r="D752">
            <v>41609</v>
          </cell>
          <cell r="G752" t="str">
            <v>Chemical Costs</v>
          </cell>
          <cell r="H752" t="str">
            <v>Chem-Exp (001)</v>
          </cell>
          <cell r="J752">
            <v>3399470.2212770889</v>
          </cell>
        </row>
        <row r="753">
          <cell r="A753" t="str">
            <v>Financial Budget</v>
          </cell>
          <cell r="B753" t="str">
            <v>Expenses</v>
          </cell>
          <cell r="C753" t="str">
            <v>Surjek</v>
          </cell>
          <cell r="D753">
            <v>41640</v>
          </cell>
          <cell r="G753" t="str">
            <v>Chemical Costs</v>
          </cell>
          <cell r="H753" t="str">
            <v>Chem-Exp (001)</v>
          </cell>
          <cell r="J753">
            <v>3168116.576105712</v>
          </cell>
        </row>
        <row r="754">
          <cell r="A754" t="str">
            <v>Financial Budget</v>
          </cell>
          <cell r="B754" t="str">
            <v>Expenses</v>
          </cell>
          <cell r="C754" t="str">
            <v>Surjek</v>
          </cell>
          <cell r="D754">
            <v>41671</v>
          </cell>
          <cell r="G754" t="str">
            <v>Chemical Costs</v>
          </cell>
          <cell r="H754" t="str">
            <v>Chem-Exp (001)</v>
          </cell>
          <cell r="J754">
            <v>3601517.3685167041</v>
          </cell>
        </row>
        <row r="755">
          <cell r="A755" t="str">
            <v>Financial Budget</v>
          </cell>
          <cell r="B755" t="str">
            <v>Expenses</v>
          </cell>
          <cell r="C755" t="str">
            <v>Surjek</v>
          </cell>
          <cell r="D755">
            <v>41699</v>
          </cell>
          <cell r="G755" t="str">
            <v>Chemical Costs</v>
          </cell>
          <cell r="H755" t="str">
            <v>Chem-Exp (001)</v>
          </cell>
          <cell r="J755">
            <v>3449559.2207462396</v>
          </cell>
        </row>
        <row r="756">
          <cell r="A756" t="str">
            <v>Financial Budget</v>
          </cell>
          <cell r="B756" t="str">
            <v>Expenses</v>
          </cell>
          <cell r="C756" t="str">
            <v>Surjek</v>
          </cell>
          <cell r="D756">
            <v>41730</v>
          </cell>
          <cell r="G756" t="str">
            <v>Chemical Costs</v>
          </cell>
          <cell r="H756" t="str">
            <v>Chem-Exp (001)</v>
          </cell>
          <cell r="J756">
            <v>3875884.2425812325</v>
          </cell>
        </row>
        <row r="757">
          <cell r="A757" t="str">
            <v>Financial Budget</v>
          </cell>
          <cell r="B757" t="str">
            <v>Expenses</v>
          </cell>
          <cell r="C757" t="str">
            <v>Surjek</v>
          </cell>
          <cell r="D757">
            <v>41760</v>
          </cell>
          <cell r="G757" t="str">
            <v>Chemical Costs</v>
          </cell>
          <cell r="H757" t="str">
            <v>Chem-Exp (001)</v>
          </cell>
          <cell r="J757">
            <v>4224276.0222364804</v>
          </cell>
        </row>
        <row r="758">
          <cell r="A758" t="str">
            <v>Financial Budget</v>
          </cell>
          <cell r="B758" t="str">
            <v>Expenses</v>
          </cell>
          <cell r="C758" t="str">
            <v>Surjek</v>
          </cell>
          <cell r="D758">
            <v>41791</v>
          </cell>
          <cell r="G758" t="str">
            <v>Chemical Costs</v>
          </cell>
          <cell r="H758" t="str">
            <v>Chem-Exp (001)</v>
          </cell>
          <cell r="J758">
            <v>2229175.6542357123</v>
          </cell>
        </row>
        <row r="759">
          <cell r="A759" t="str">
            <v>Financial Budget</v>
          </cell>
          <cell r="B759" t="str">
            <v>Expenses</v>
          </cell>
          <cell r="C759" t="str">
            <v>Surjek</v>
          </cell>
          <cell r="D759">
            <v>41456</v>
          </cell>
          <cell r="G759" t="str">
            <v>Facility Costs</v>
          </cell>
          <cell r="H759" t="str">
            <v>Utility-Exp (002) - Heating</v>
          </cell>
          <cell r="J759">
            <v>1958496.2303689439</v>
          </cell>
        </row>
        <row r="760">
          <cell r="A760" t="str">
            <v>Financial Budget</v>
          </cell>
          <cell r="B760" t="str">
            <v>Expenses</v>
          </cell>
          <cell r="C760" t="str">
            <v>Surjek</v>
          </cell>
          <cell r="D760">
            <v>41487</v>
          </cell>
          <cell r="G760" t="str">
            <v>Facility Costs</v>
          </cell>
          <cell r="H760" t="str">
            <v>Utility-Exp (002) - Heating</v>
          </cell>
          <cell r="J760">
            <v>2195052.7782959999</v>
          </cell>
        </row>
        <row r="761">
          <cell r="A761" t="str">
            <v>Financial Budget</v>
          </cell>
          <cell r="B761" t="str">
            <v>Expenses</v>
          </cell>
          <cell r="C761" t="str">
            <v>Surjek</v>
          </cell>
          <cell r="D761">
            <v>41518</v>
          </cell>
          <cell r="G761" t="str">
            <v>Facility Costs</v>
          </cell>
          <cell r="H761" t="str">
            <v>Utility-Exp (002) - Heating</v>
          </cell>
          <cell r="J761">
            <v>2264552.5099384319</v>
          </cell>
        </row>
        <row r="762">
          <cell r="A762" t="str">
            <v>Financial Budget</v>
          </cell>
          <cell r="B762" t="str">
            <v>Expenses</v>
          </cell>
          <cell r="C762" t="str">
            <v>Surjek</v>
          </cell>
          <cell r="D762">
            <v>41548</v>
          </cell>
          <cell r="G762" t="str">
            <v>Facility Costs</v>
          </cell>
          <cell r="H762" t="str">
            <v>Utility-Exp (002) - Heating</v>
          </cell>
          <cell r="J762">
            <v>2839505.8993002246</v>
          </cell>
        </row>
        <row r="763">
          <cell r="A763" t="str">
            <v>Financial Budget</v>
          </cell>
          <cell r="B763" t="str">
            <v>Expenses</v>
          </cell>
          <cell r="C763" t="str">
            <v>Surjek</v>
          </cell>
          <cell r="D763">
            <v>41579</v>
          </cell>
          <cell r="G763" t="str">
            <v>Facility Costs</v>
          </cell>
          <cell r="H763" t="str">
            <v>Utility-Exp (002) - Heating</v>
          </cell>
          <cell r="J763">
            <v>3159420.5430006236</v>
          </cell>
        </row>
        <row r="764">
          <cell r="A764" t="str">
            <v>Financial Budget</v>
          </cell>
          <cell r="B764" t="str">
            <v>Expenses</v>
          </cell>
          <cell r="C764" t="str">
            <v>Surjek</v>
          </cell>
          <cell r="D764">
            <v>41609</v>
          </cell>
          <cell r="G764" t="str">
            <v>Facility Costs</v>
          </cell>
          <cell r="H764" t="str">
            <v>Utility-Exp (002) - Heating</v>
          </cell>
          <cell r="J764">
            <v>1724509.5598100165</v>
          </cell>
        </row>
        <row r="765">
          <cell r="A765" t="str">
            <v>Financial Budget</v>
          </cell>
          <cell r="B765" t="str">
            <v>Expenses</v>
          </cell>
          <cell r="C765" t="str">
            <v>Surjek</v>
          </cell>
          <cell r="D765">
            <v>41640</v>
          </cell>
          <cell r="G765" t="str">
            <v>Facility Costs</v>
          </cell>
          <cell r="H765" t="str">
            <v>Utility-Exp (002) - Heating</v>
          </cell>
          <cell r="J765">
            <v>1542913.9169346001</v>
          </cell>
        </row>
        <row r="766">
          <cell r="A766" t="str">
            <v>Financial Budget</v>
          </cell>
          <cell r="B766" t="str">
            <v>Expenses</v>
          </cell>
          <cell r="C766" t="str">
            <v>Surjek</v>
          </cell>
          <cell r="D766">
            <v>41671</v>
          </cell>
          <cell r="G766" t="str">
            <v>Facility Costs</v>
          </cell>
          <cell r="H766" t="str">
            <v>Utility-Exp (002) - Heating</v>
          </cell>
          <cell r="J766">
            <v>1820402.6309305201</v>
          </cell>
        </row>
        <row r="767">
          <cell r="A767" t="str">
            <v>Financial Budget</v>
          </cell>
          <cell r="B767" t="str">
            <v>Expenses</v>
          </cell>
          <cell r="C767" t="str">
            <v>Surjek</v>
          </cell>
          <cell r="D767">
            <v>41699</v>
          </cell>
          <cell r="G767" t="str">
            <v>Facility Costs</v>
          </cell>
          <cell r="H767" t="str">
            <v>Utility-Exp (002) - Heating</v>
          </cell>
          <cell r="J767">
            <v>1771550.3477915039</v>
          </cell>
        </row>
        <row r="768">
          <cell r="A768" t="str">
            <v>Financial Budget</v>
          </cell>
          <cell r="B768" t="str">
            <v>Expenses</v>
          </cell>
          <cell r="C768" t="str">
            <v>Surjek</v>
          </cell>
          <cell r="D768">
            <v>41730</v>
          </cell>
          <cell r="G768" t="str">
            <v>Facility Costs</v>
          </cell>
          <cell r="H768" t="str">
            <v>Utility-Exp (002) - Heating</v>
          </cell>
          <cell r="J768">
            <v>1908978.5663007363</v>
          </cell>
        </row>
        <row r="769">
          <cell r="A769" t="str">
            <v>Financial Budget</v>
          </cell>
          <cell r="B769" t="str">
            <v>Expenses</v>
          </cell>
          <cell r="C769" t="str">
            <v>Surjek</v>
          </cell>
          <cell r="D769">
            <v>41760</v>
          </cell>
          <cell r="G769" t="str">
            <v>Facility Costs</v>
          </cell>
          <cell r="H769" t="str">
            <v>Utility-Exp (002) - Heating</v>
          </cell>
          <cell r="J769">
            <v>2224548.7175923204</v>
          </cell>
        </row>
        <row r="770">
          <cell r="A770" t="str">
            <v>Financial Budget</v>
          </cell>
          <cell r="B770" t="str">
            <v>Expenses</v>
          </cell>
          <cell r="C770" t="str">
            <v>Surjek</v>
          </cell>
          <cell r="D770">
            <v>41791</v>
          </cell>
          <cell r="G770" t="str">
            <v>Facility Costs</v>
          </cell>
          <cell r="H770" t="str">
            <v>Utility-Exp (002) - Heating</v>
          </cell>
          <cell r="J770">
            <v>1199138.0695781759</v>
          </cell>
        </row>
        <row r="771">
          <cell r="A771" t="str">
            <v>Financial Budget</v>
          </cell>
          <cell r="B771" t="str">
            <v>Expenses</v>
          </cell>
          <cell r="C771" t="str">
            <v>Surjek</v>
          </cell>
          <cell r="D771">
            <v>41456</v>
          </cell>
          <cell r="G771" t="str">
            <v>Facility Costs</v>
          </cell>
          <cell r="H771" t="str">
            <v>Utility-Exp (002) - Electricity</v>
          </cell>
          <cell r="J771">
            <v>1652868.9853267202</v>
          </cell>
        </row>
        <row r="772">
          <cell r="A772" t="str">
            <v>Financial Budget</v>
          </cell>
          <cell r="B772" t="str">
            <v>Expenses</v>
          </cell>
          <cell r="C772" t="str">
            <v>Surjek</v>
          </cell>
          <cell r="D772">
            <v>41487</v>
          </cell>
          <cell r="G772" t="str">
            <v>Facility Costs</v>
          </cell>
          <cell r="H772" t="str">
            <v>Utility-Exp (002) - Electricity</v>
          </cell>
          <cell r="J772">
            <v>1940369.6316480001</v>
          </cell>
        </row>
        <row r="773">
          <cell r="A773" t="str">
            <v>Financial Budget</v>
          </cell>
          <cell r="B773" t="str">
            <v>Expenses</v>
          </cell>
          <cell r="C773" t="str">
            <v>Surjek</v>
          </cell>
          <cell r="D773">
            <v>41518</v>
          </cell>
          <cell r="G773" t="str">
            <v>Facility Costs</v>
          </cell>
          <cell r="H773" t="str">
            <v>Utility-Exp (002) - Electricity</v>
          </cell>
          <cell r="J773">
            <v>2031601.7410147204</v>
          </cell>
        </row>
        <row r="774">
          <cell r="A774" t="str">
            <v>Financial Budget</v>
          </cell>
          <cell r="B774" t="str">
            <v>Expenses</v>
          </cell>
          <cell r="C774" t="str">
            <v>Surjek</v>
          </cell>
          <cell r="D774">
            <v>41548</v>
          </cell>
          <cell r="G774" t="str">
            <v>Facility Costs</v>
          </cell>
          <cell r="H774" t="str">
            <v>Utility-Exp (002) - Electricity</v>
          </cell>
          <cell r="J774">
            <v>2784735.3475135607</v>
          </cell>
        </row>
        <row r="775">
          <cell r="A775" t="str">
            <v>Financial Budget</v>
          </cell>
          <cell r="B775" t="str">
            <v>Expenses</v>
          </cell>
          <cell r="C775" t="str">
            <v>Surjek</v>
          </cell>
          <cell r="D775">
            <v>41579</v>
          </cell>
          <cell r="G775" t="str">
            <v>Facility Costs</v>
          </cell>
          <cell r="H775" t="str">
            <v>Utility-Exp (002) - Electricity</v>
          </cell>
          <cell r="J775">
            <v>2777158.7847141596</v>
          </cell>
        </row>
        <row r="776">
          <cell r="A776" t="str">
            <v>Financial Budget</v>
          </cell>
          <cell r="B776" t="str">
            <v>Expenses</v>
          </cell>
          <cell r="C776" t="str">
            <v>Surjek</v>
          </cell>
          <cell r="D776">
            <v>41609</v>
          </cell>
          <cell r="G776" t="str">
            <v>Facility Costs</v>
          </cell>
          <cell r="H776" t="str">
            <v>Utility-Exp (002) - Electricity</v>
          </cell>
          <cell r="J776">
            <v>1505235.4723879206</v>
          </cell>
        </row>
        <row r="777">
          <cell r="A777" t="str">
            <v>Financial Budget</v>
          </cell>
          <cell r="B777" t="str">
            <v>Expenses</v>
          </cell>
          <cell r="C777" t="str">
            <v>Surjek</v>
          </cell>
          <cell r="D777">
            <v>41640</v>
          </cell>
          <cell r="G777" t="str">
            <v>Facility Costs</v>
          </cell>
          <cell r="H777" t="str">
            <v>Utility-Exp (002) - Electricity</v>
          </cell>
          <cell r="J777">
            <v>1375663.6681960202</v>
          </cell>
        </row>
        <row r="778">
          <cell r="A778" t="str">
            <v>Financial Budget</v>
          </cell>
          <cell r="B778" t="str">
            <v>Expenses</v>
          </cell>
          <cell r="C778" t="str">
            <v>Surjek</v>
          </cell>
          <cell r="D778">
            <v>41671</v>
          </cell>
          <cell r="G778" t="str">
            <v>Facility Costs</v>
          </cell>
          <cell r="H778" t="str">
            <v>Utility-Exp (002) - Electricity</v>
          </cell>
          <cell r="J778">
            <v>1475521.04291592</v>
          </cell>
        </row>
        <row r="779">
          <cell r="A779" t="str">
            <v>Financial Budget</v>
          </cell>
          <cell r="B779" t="str">
            <v>Expenses</v>
          </cell>
          <cell r="C779" t="str">
            <v>Surjek</v>
          </cell>
          <cell r="D779">
            <v>41699</v>
          </cell>
          <cell r="G779" t="str">
            <v>Facility Costs</v>
          </cell>
          <cell r="H779" t="str">
            <v>Utility-Exp (002) - Electricity</v>
          </cell>
          <cell r="J779">
            <v>1513094.2096040398</v>
          </cell>
        </row>
        <row r="780">
          <cell r="A780" t="str">
            <v>Financial Budget</v>
          </cell>
          <cell r="B780" t="str">
            <v>Expenses</v>
          </cell>
          <cell r="C780" t="str">
            <v>Surjek</v>
          </cell>
          <cell r="D780">
            <v>41730</v>
          </cell>
          <cell r="G780" t="str">
            <v>Facility Costs</v>
          </cell>
          <cell r="H780" t="str">
            <v>Utility-Exp (002) - Electricity</v>
          </cell>
          <cell r="J780">
            <v>1628187.8009364803</v>
          </cell>
        </row>
        <row r="781">
          <cell r="A781" t="str">
            <v>Financial Budget</v>
          </cell>
          <cell r="B781" t="str">
            <v>Expenses</v>
          </cell>
          <cell r="C781" t="str">
            <v>Surjek</v>
          </cell>
          <cell r="D781">
            <v>41760</v>
          </cell>
          <cell r="G781" t="str">
            <v>Facility Costs</v>
          </cell>
          <cell r="H781" t="str">
            <v>Utility-Exp (002) - Electricity</v>
          </cell>
          <cell r="J781">
            <v>1857077.4607560001</v>
          </cell>
        </row>
        <row r="782">
          <cell r="A782" t="str">
            <v>Financial Budget</v>
          </cell>
          <cell r="B782" t="str">
            <v>Expenses</v>
          </cell>
          <cell r="C782" t="str">
            <v>Surjek</v>
          </cell>
          <cell r="D782">
            <v>41791</v>
          </cell>
          <cell r="G782" t="str">
            <v>Facility Costs</v>
          </cell>
          <cell r="H782" t="str">
            <v>Utility-Exp (002) - Electricity</v>
          </cell>
          <cell r="J782">
            <v>981974.46025223995</v>
          </cell>
        </row>
        <row r="783">
          <cell r="A783" t="str">
            <v>Financial Budget</v>
          </cell>
          <cell r="B783" t="str">
            <v>Expenses</v>
          </cell>
          <cell r="C783" t="str">
            <v>Surjek</v>
          </cell>
          <cell r="D783">
            <v>41456</v>
          </cell>
          <cell r="G783" t="str">
            <v>Operational Maintenance Costs</v>
          </cell>
          <cell r="H783" t="str">
            <v>Plant Maintenance (001)</v>
          </cell>
          <cell r="J783">
            <v>1583857.8672582491</v>
          </cell>
        </row>
        <row r="784">
          <cell r="A784" t="str">
            <v>Financial Budget</v>
          </cell>
          <cell r="B784" t="str">
            <v>Expenses</v>
          </cell>
          <cell r="C784" t="str">
            <v>Surjek</v>
          </cell>
          <cell r="D784">
            <v>41487</v>
          </cell>
          <cell r="G784" t="str">
            <v>Operational Maintenance Costs</v>
          </cell>
          <cell r="H784" t="str">
            <v>Plant Maintenance (001)</v>
          </cell>
          <cell r="J784">
            <v>1861716.078207552</v>
          </cell>
        </row>
        <row r="785">
          <cell r="A785" t="str">
            <v>Financial Budget</v>
          </cell>
          <cell r="B785" t="str">
            <v>Expenses</v>
          </cell>
          <cell r="C785" t="str">
            <v>Surjek</v>
          </cell>
          <cell r="D785">
            <v>41518</v>
          </cell>
          <cell r="G785" t="str">
            <v>Operational Maintenance Costs</v>
          </cell>
          <cell r="H785" t="str">
            <v>Plant Maintenance (001)</v>
          </cell>
          <cell r="J785">
            <v>1818760.5971448703</v>
          </cell>
        </row>
        <row r="786">
          <cell r="A786" t="str">
            <v>Financial Budget</v>
          </cell>
          <cell r="B786" t="str">
            <v>Expenses</v>
          </cell>
          <cell r="C786" t="str">
            <v>Surjek</v>
          </cell>
          <cell r="D786">
            <v>41548</v>
          </cell>
          <cell r="G786" t="str">
            <v>Operational Maintenance Costs</v>
          </cell>
          <cell r="H786" t="str">
            <v>Plant Maintenance (001)</v>
          </cell>
          <cell r="J786">
            <v>2304966.198724838</v>
          </cell>
        </row>
        <row r="787">
          <cell r="A787" t="str">
            <v>Financial Budget</v>
          </cell>
          <cell r="B787" t="str">
            <v>Expenses</v>
          </cell>
          <cell r="C787" t="str">
            <v>Surjek</v>
          </cell>
          <cell r="D787">
            <v>41579</v>
          </cell>
          <cell r="G787" t="str">
            <v>Operational Maintenance Costs</v>
          </cell>
          <cell r="H787" t="str">
            <v>Plant Maintenance (001)</v>
          </cell>
          <cell r="J787">
            <v>2440357.2575165858</v>
          </cell>
        </row>
        <row r="788">
          <cell r="A788" t="str">
            <v>Financial Budget</v>
          </cell>
          <cell r="B788" t="str">
            <v>Expenses</v>
          </cell>
          <cell r="C788" t="str">
            <v>Surjek</v>
          </cell>
          <cell r="D788">
            <v>41609</v>
          </cell>
          <cell r="G788" t="str">
            <v>Operational Maintenance Costs</v>
          </cell>
          <cell r="H788" t="str">
            <v>Plant Maintenance (001)</v>
          </cell>
          <cell r="J788">
            <v>1365336.6411364649</v>
          </cell>
        </row>
        <row r="789">
          <cell r="A789" t="str">
            <v>Financial Budget</v>
          </cell>
          <cell r="B789" t="str">
            <v>Expenses</v>
          </cell>
          <cell r="C789" t="str">
            <v>Surjek</v>
          </cell>
          <cell r="D789">
            <v>41640</v>
          </cell>
          <cell r="G789" t="str">
            <v>Operational Maintenance Costs</v>
          </cell>
          <cell r="H789" t="str">
            <v>Plant Maintenance (001)</v>
          </cell>
          <cell r="J789">
            <v>1211465.2302915659</v>
          </cell>
        </row>
        <row r="790">
          <cell r="A790" t="str">
            <v>Financial Budget</v>
          </cell>
          <cell r="B790" t="str">
            <v>Expenses</v>
          </cell>
          <cell r="C790" t="str">
            <v>Surjek</v>
          </cell>
          <cell r="D790">
            <v>41671</v>
          </cell>
          <cell r="G790" t="str">
            <v>Operational Maintenance Costs</v>
          </cell>
          <cell r="H790" t="str">
            <v>Plant Maintenance (001)</v>
          </cell>
          <cell r="J790">
            <v>1521468.8063359074</v>
          </cell>
        </row>
        <row r="791">
          <cell r="A791" t="str">
            <v>Financial Budget</v>
          </cell>
          <cell r="B791" t="str">
            <v>Expenses</v>
          </cell>
          <cell r="C791" t="str">
            <v>Surjek</v>
          </cell>
          <cell r="D791">
            <v>41699</v>
          </cell>
          <cell r="G791" t="str">
            <v>Operational Maintenance Costs</v>
          </cell>
          <cell r="H791" t="str">
            <v>Plant Maintenance (001)</v>
          </cell>
          <cell r="J791">
            <v>1400184.8970591237</v>
          </cell>
        </row>
        <row r="792">
          <cell r="A792" t="str">
            <v>Financial Budget</v>
          </cell>
          <cell r="B792" t="str">
            <v>Expenses</v>
          </cell>
          <cell r="C792" t="str">
            <v>Surjek</v>
          </cell>
          <cell r="D792">
            <v>41730</v>
          </cell>
          <cell r="G792" t="str">
            <v>Operational Maintenance Costs</v>
          </cell>
          <cell r="H792" t="str">
            <v>Plant Maintenance (001)</v>
          </cell>
          <cell r="J792">
            <v>1483355.0770554726</v>
          </cell>
        </row>
        <row r="793">
          <cell r="A793" t="str">
            <v>Financial Budget</v>
          </cell>
          <cell r="B793" t="str">
            <v>Expenses</v>
          </cell>
          <cell r="C793" t="str">
            <v>Surjek</v>
          </cell>
          <cell r="D793">
            <v>41760</v>
          </cell>
          <cell r="G793" t="str">
            <v>Operational Maintenance Costs</v>
          </cell>
          <cell r="H793" t="str">
            <v>Plant Maintenance (001)</v>
          </cell>
          <cell r="J793">
            <v>1790831.8374007489</v>
          </cell>
        </row>
        <row r="794">
          <cell r="A794" t="str">
            <v>Financial Budget</v>
          </cell>
          <cell r="B794" t="str">
            <v>Expenses</v>
          </cell>
          <cell r="C794" t="str">
            <v>Surjek</v>
          </cell>
          <cell r="D794">
            <v>41791</v>
          </cell>
          <cell r="G794" t="str">
            <v>Operational Maintenance Costs</v>
          </cell>
          <cell r="H794" t="str">
            <v>Plant Maintenance (001)</v>
          </cell>
          <cell r="J794">
            <v>911806.4599299801</v>
          </cell>
        </row>
        <row r="795">
          <cell r="A795" t="str">
            <v>Financial Budget</v>
          </cell>
          <cell r="B795" t="str">
            <v>Expenses</v>
          </cell>
          <cell r="C795" t="str">
            <v>Surjek</v>
          </cell>
          <cell r="D795">
            <v>41456</v>
          </cell>
          <cell r="G795" t="str">
            <v>Operational Maintenance Costs</v>
          </cell>
          <cell r="H795" t="str">
            <v>Plant Outages (002)</v>
          </cell>
          <cell r="J795">
            <v>884023.92783632269</v>
          </cell>
        </row>
        <row r="796">
          <cell r="A796" t="str">
            <v>Financial Budget</v>
          </cell>
          <cell r="B796" t="str">
            <v>Expenses</v>
          </cell>
          <cell r="C796" t="str">
            <v>Surjek</v>
          </cell>
          <cell r="D796">
            <v>41487</v>
          </cell>
          <cell r="G796" t="str">
            <v>Operational Maintenance Costs</v>
          </cell>
          <cell r="H796" t="str">
            <v>Plant Outages (002)</v>
          </cell>
          <cell r="J796">
            <v>1052207.4304358403</v>
          </cell>
        </row>
        <row r="797">
          <cell r="A797" t="str">
            <v>Financial Budget</v>
          </cell>
          <cell r="B797" t="str">
            <v>Expenses</v>
          </cell>
          <cell r="C797" t="str">
            <v>Surjek</v>
          </cell>
          <cell r="D797">
            <v>41518</v>
          </cell>
          <cell r="G797" t="str">
            <v>Operational Maintenance Costs</v>
          </cell>
          <cell r="H797" t="str">
            <v>Plant Outages (002)</v>
          </cell>
          <cell r="J797">
            <v>1016958.2253807157</v>
          </cell>
        </row>
        <row r="798">
          <cell r="A798" t="str">
            <v>Financial Budget</v>
          </cell>
          <cell r="B798" t="str">
            <v>Expenses</v>
          </cell>
          <cell r="C798" t="str">
            <v>Surjek</v>
          </cell>
          <cell r="D798">
            <v>41548</v>
          </cell>
          <cell r="G798" t="str">
            <v>Operational Maintenance Costs</v>
          </cell>
          <cell r="H798" t="str">
            <v>Plant Outages (002)</v>
          </cell>
          <cell r="J798">
            <v>1488480.8550150518</v>
          </cell>
        </row>
        <row r="799">
          <cell r="A799" t="str">
            <v>Financial Budget</v>
          </cell>
          <cell r="B799" t="str">
            <v>Expenses</v>
          </cell>
          <cell r="C799" t="str">
            <v>Surjek</v>
          </cell>
          <cell r="D799">
            <v>41579</v>
          </cell>
          <cell r="G799" t="str">
            <v>Operational Maintenance Costs</v>
          </cell>
          <cell r="H799" t="str">
            <v>Plant Outages (002)</v>
          </cell>
          <cell r="J799">
            <v>1639667.9831029386</v>
          </cell>
        </row>
        <row r="800">
          <cell r="A800" t="str">
            <v>Financial Budget</v>
          </cell>
          <cell r="B800" t="str">
            <v>Expenses</v>
          </cell>
          <cell r="C800" t="str">
            <v>Surjek</v>
          </cell>
          <cell r="D800">
            <v>41609</v>
          </cell>
          <cell r="G800" t="str">
            <v>Operational Maintenance Costs</v>
          </cell>
          <cell r="H800" t="str">
            <v>Plant Outages (002)</v>
          </cell>
          <cell r="J800">
            <v>765598.62357103126</v>
          </cell>
        </row>
        <row r="801">
          <cell r="A801" t="str">
            <v>Financial Budget</v>
          </cell>
          <cell r="B801" t="str">
            <v>Expenses</v>
          </cell>
          <cell r="C801" t="str">
            <v>Surjek</v>
          </cell>
          <cell r="D801">
            <v>41640</v>
          </cell>
          <cell r="G801" t="str">
            <v>Operational Maintenance Costs</v>
          </cell>
          <cell r="H801" t="str">
            <v>Plant Outages (002)</v>
          </cell>
          <cell r="J801">
            <v>742706.65420794766</v>
          </cell>
        </row>
        <row r="802">
          <cell r="A802" t="str">
            <v>Financial Budget</v>
          </cell>
          <cell r="B802" t="str">
            <v>Expenses</v>
          </cell>
          <cell r="C802" t="str">
            <v>Surjek</v>
          </cell>
          <cell r="D802">
            <v>41671</v>
          </cell>
          <cell r="G802" t="str">
            <v>Operational Maintenance Costs</v>
          </cell>
          <cell r="H802" t="str">
            <v>Plant Outages (002)</v>
          </cell>
          <cell r="J802">
            <v>822050.21729515784</v>
          </cell>
        </row>
        <row r="803">
          <cell r="A803" t="str">
            <v>Financial Budget</v>
          </cell>
          <cell r="B803" t="str">
            <v>Expenses</v>
          </cell>
          <cell r="C803" t="str">
            <v>Surjek</v>
          </cell>
          <cell r="D803">
            <v>41699</v>
          </cell>
          <cell r="G803" t="str">
            <v>Operational Maintenance Costs</v>
          </cell>
          <cell r="H803" t="str">
            <v>Plant Outages (002)</v>
          </cell>
          <cell r="J803">
            <v>806728.57071739517</v>
          </cell>
        </row>
        <row r="804">
          <cell r="A804" t="str">
            <v>Financial Budget</v>
          </cell>
          <cell r="B804" t="str">
            <v>Expenses</v>
          </cell>
          <cell r="C804" t="str">
            <v>Surjek</v>
          </cell>
          <cell r="D804">
            <v>41730</v>
          </cell>
          <cell r="G804" t="str">
            <v>Operational Maintenance Costs</v>
          </cell>
          <cell r="H804" t="str">
            <v>Plant Outages (002)</v>
          </cell>
          <cell r="J804">
            <v>866589.56529720977</v>
          </cell>
        </row>
        <row r="805">
          <cell r="A805" t="str">
            <v>Financial Budget</v>
          </cell>
          <cell r="B805" t="str">
            <v>Expenses</v>
          </cell>
          <cell r="C805" t="str">
            <v>Surjek</v>
          </cell>
          <cell r="D805">
            <v>41760</v>
          </cell>
          <cell r="G805" t="str">
            <v>Operational Maintenance Costs</v>
          </cell>
          <cell r="H805" t="str">
            <v>Plant Outages (002)</v>
          </cell>
          <cell r="J805">
            <v>987204.11778920982</v>
          </cell>
        </row>
        <row r="806">
          <cell r="A806" t="str">
            <v>Financial Budget</v>
          </cell>
          <cell r="B806" t="str">
            <v>Expenses</v>
          </cell>
          <cell r="C806" t="str">
            <v>Surjek</v>
          </cell>
          <cell r="D806">
            <v>41791</v>
          </cell>
          <cell r="G806" t="str">
            <v>Operational Maintenance Costs</v>
          </cell>
          <cell r="H806" t="str">
            <v>Plant Outages (002)</v>
          </cell>
          <cell r="J806">
            <v>506308.79330234113</v>
          </cell>
        </row>
        <row r="807">
          <cell r="A807" t="str">
            <v>Financial Budget</v>
          </cell>
          <cell r="B807" t="str">
            <v>Expenses</v>
          </cell>
          <cell r="C807" t="str">
            <v>Surjek</v>
          </cell>
          <cell r="D807">
            <v>41456</v>
          </cell>
          <cell r="G807" t="str">
            <v>Operational Maintenance Costs</v>
          </cell>
          <cell r="H807" t="str">
            <v>Plant Op. Costs (003)</v>
          </cell>
          <cell r="J807">
            <v>904892.03843125247</v>
          </cell>
        </row>
        <row r="808">
          <cell r="A808" t="str">
            <v>Financial Budget</v>
          </cell>
          <cell r="B808" t="str">
            <v>Expenses</v>
          </cell>
          <cell r="C808" t="str">
            <v>Surjek</v>
          </cell>
          <cell r="D808">
            <v>41487</v>
          </cell>
          <cell r="G808" t="str">
            <v>Operational Maintenance Costs</v>
          </cell>
          <cell r="H808" t="str">
            <v>Plant Op. Costs (003)</v>
          </cell>
          <cell r="J808">
            <v>1067052.2598973438</v>
          </cell>
        </row>
        <row r="809">
          <cell r="A809" t="str">
            <v>Financial Budget</v>
          </cell>
          <cell r="B809" t="str">
            <v>Expenses</v>
          </cell>
          <cell r="C809" t="str">
            <v>Surjek</v>
          </cell>
          <cell r="D809">
            <v>41518</v>
          </cell>
          <cell r="G809" t="str">
            <v>Operational Maintenance Costs</v>
          </cell>
          <cell r="H809" t="str">
            <v>Plant Op. Costs (003)</v>
          </cell>
          <cell r="J809">
            <v>1026646.9835398964</v>
          </cell>
        </row>
        <row r="810">
          <cell r="A810" t="str">
            <v>Financial Budget</v>
          </cell>
          <cell r="B810" t="str">
            <v>Expenses</v>
          </cell>
          <cell r="C810" t="str">
            <v>Surjek</v>
          </cell>
          <cell r="D810">
            <v>41548</v>
          </cell>
          <cell r="G810" t="str">
            <v>Operational Maintenance Costs</v>
          </cell>
          <cell r="H810" t="str">
            <v>Plant Op. Costs (003)</v>
          </cell>
          <cell r="J810">
            <v>1557091.8051502465</v>
          </cell>
        </row>
        <row r="811">
          <cell r="A811" t="str">
            <v>Financial Budget</v>
          </cell>
          <cell r="B811" t="str">
            <v>Expenses</v>
          </cell>
          <cell r="C811" t="str">
            <v>Surjek</v>
          </cell>
          <cell r="D811">
            <v>41579</v>
          </cell>
          <cell r="G811" t="str">
            <v>Operational Maintenance Costs</v>
          </cell>
          <cell r="H811" t="str">
            <v>Plant Op. Costs (003)</v>
          </cell>
          <cell r="J811">
            <v>1710092.7084534448</v>
          </cell>
        </row>
        <row r="812">
          <cell r="A812" t="str">
            <v>Financial Budget</v>
          </cell>
          <cell r="B812" t="str">
            <v>Expenses</v>
          </cell>
          <cell r="C812" t="str">
            <v>Surjek</v>
          </cell>
          <cell r="D812">
            <v>41609</v>
          </cell>
          <cell r="G812" t="str">
            <v>Operational Maintenance Costs</v>
          </cell>
          <cell r="H812" t="str">
            <v>Plant Op. Costs (003)</v>
          </cell>
          <cell r="J812">
            <v>799573.69102222088</v>
          </cell>
        </row>
        <row r="813">
          <cell r="A813" t="str">
            <v>Financial Budget</v>
          </cell>
          <cell r="B813" t="str">
            <v>Expenses</v>
          </cell>
          <cell r="C813" t="str">
            <v>Surjek</v>
          </cell>
          <cell r="D813">
            <v>41640</v>
          </cell>
          <cell r="G813" t="str">
            <v>Operational Maintenance Costs</v>
          </cell>
          <cell r="H813" t="str">
            <v>Plant Op. Costs (003)</v>
          </cell>
          <cell r="J813">
            <v>793393.06373042695</v>
          </cell>
        </row>
        <row r="814">
          <cell r="A814" t="str">
            <v>Financial Budget</v>
          </cell>
          <cell r="B814" t="str">
            <v>Expenses</v>
          </cell>
          <cell r="C814" t="str">
            <v>Surjek</v>
          </cell>
          <cell r="D814">
            <v>41671</v>
          </cell>
          <cell r="G814" t="str">
            <v>Operational Maintenance Costs</v>
          </cell>
          <cell r="H814" t="str">
            <v>Plant Op. Costs (003)</v>
          </cell>
          <cell r="J814">
            <v>931740.99835025659</v>
          </cell>
        </row>
        <row r="815">
          <cell r="A815" t="str">
            <v>Financial Budget</v>
          </cell>
          <cell r="B815" t="str">
            <v>Expenses</v>
          </cell>
          <cell r="C815" t="str">
            <v>Surjek</v>
          </cell>
          <cell r="D815">
            <v>41699</v>
          </cell>
          <cell r="G815" t="str">
            <v>Operational Maintenance Costs</v>
          </cell>
          <cell r="H815" t="str">
            <v>Plant Op. Costs (003)</v>
          </cell>
          <cell r="J815">
            <v>827560.38466741249</v>
          </cell>
        </row>
        <row r="816">
          <cell r="A816" t="str">
            <v>Financial Budget</v>
          </cell>
          <cell r="B816" t="str">
            <v>Expenses</v>
          </cell>
          <cell r="C816" t="str">
            <v>Surjek</v>
          </cell>
          <cell r="D816">
            <v>41730</v>
          </cell>
          <cell r="G816" t="str">
            <v>Operational Maintenance Costs</v>
          </cell>
          <cell r="H816" t="str">
            <v>Plant Op. Costs (003)</v>
          </cell>
          <cell r="J816">
            <v>909762.07978018955</v>
          </cell>
        </row>
        <row r="817">
          <cell r="A817" t="str">
            <v>Financial Budget</v>
          </cell>
          <cell r="B817" t="str">
            <v>Expenses</v>
          </cell>
          <cell r="C817" t="str">
            <v>Surjek</v>
          </cell>
          <cell r="D817">
            <v>41760</v>
          </cell>
          <cell r="G817" t="str">
            <v>Operational Maintenance Costs</v>
          </cell>
          <cell r="H817" t="str">
            <v>Plant Op. Costs (003)</v>
          </cell>
          <cell r="J817">
            <v>1108803.4317190656</v>
          </cell>
        </row>
        <row r="818">
          <cell r="A818" t="str">
            <v>Financial Budget</v>
          </cell>
          <cell r="B818" t="str">
            <v>Expenses</v>
          </cell>
          <cell r="C818" t="str">
            <v>Surjek</v>
          </cell>
          <cell r="D818">
            <v>41791</v>
          </cell>
          <cell r="G818" t="str">
            <v>Operational Maintenance Costs</v>
          </cell>
          <cell r="H818" t="str">
            <v>Plant Op. Costs (003)</v>
          </cell>
          <cell r="J818">
            <v>560496.60864916991</v>
          </cell>
        </row>
        <row r="819">
          <cell r="A819" t="str">
            <v>Financial Budget</v>
          </cell>
          <cell r="B819" t="str">
            <v>Expenses</v>
          </cell>
          <cell r="C819" t="str">
            <v>Surjek</v>
          </cell>
          <cell r="D819">
            <v>41456</v>
          </cell>
          <cell r="G819" t="str">
            <v>Operational Maintenance Costs</v>
          </cell>
          <cell r="H819" t="str">
            <v>Plant Admin Costs (004)</v>
          </cell>
          <cell r="J819">
            <v>498631.6818381226</v>
          </cell>
        </row>
        <row r="820">
          <cell r="A820" t="str">
            <v>Financial Budget</v>
          </cell>
          <cell r="B820" t="str">
            <v>Expenses</v>
          </cell>
          <cell r="C820" t="str">
            <v>Surjek</v>
          </cell>
          <cell r="D820">
            <v>41487</v>
          </cell>
          <cell r="G820" t="str">
            <v>Operational Maintenance Costs</v>
          </cell>
          <cell r="H820" t="str">
            <v>Plant Admin Costs (004)</v>
          </cell>
          <cell r="J820">
            <v>616274.64932342409</v>
          </cell>
        </row>
        <row r="821">
          <cell r="A821" t="str">
            <v>Financial Budget</v>
          </cell>
          <cell r="B821" t="str">
            <v>Expenses</v>
          </cell>
          <cell r="C821" t="str">
            <v>Surjek</v>
          </cell>
          <cell r="D821">
            <v>41518</v>
          </cell>
          <cell r="G821" t="str">
            <v>Operational Maintenance Costs</v>
          </cell>
          <cell r="H821" t="str">
            <v>Plant Admin Costs (004)</v>
          </cell>
          <cell r="J821">
            <v>641878.67036756733</v>
          </cell>
        </row>
        <row r="822">
          <cell r="A822" t="str">
            <v>Financial Budget</v>
          </cell>
          <cell r="B822" t="str">
            <v>Expenses</v>
          </cell>
          <cell r="C822" t="str">
            <v>Surjek</v>
          </cell>
          <cell r="D822">
            <v>41548</v>
          </cell>
          <cell r="G822" t="str">
            <v>Operational Maintenance Costs</v>
          </cell>
          <cell r="H822" t="str">
            <v>Plant Admin Costs (004)</v>
          </cell>
          <cell r="J822">
            <v>749185.9629367278</v>
          </cell>
        </row>
        <row r="823">
          <cell r="A823" t="str">
            <v>Financial Budget</v>
          </cell>
          <cell r="B823" t="str">
            <v>Expenses</v>
          </cell>
          <cell r="C823" t="str">
            <v>Surjek</v>
          </cell>
          <cell r="D823">
            <v>41579</v>
          </cell>
          <cell r="G823" t="str">
            <v>Operational Maintenance Costs</v>
          </cell>
          <cell r="H823" t="str">
            <v>Plant Admin Costs (004)</v>
          </cell>
          <cell r="J823">
            <v>892113.54493715987</v>
          </cell>
        </row>
        <row r="824">
          <cell r="A824" t="str">
            <v>Financial Budget</v>
          </cell>
          <cell r="B824" t="str">
            <v>Expenses</v>
          </cell>
          <cell r="C824" t="str">
            <v>Surjek</v>
          </cell>
          <cell r="D824">
            <v>41609</v>
          </cell>
          <cell r="G824" t="str">
            <v>Operational Maintenance Costs</v>
          </cell>
          <cell r="H824" t="str">
            <v>Plant Admin Costs (004)</v>
          </cell>
          <cell r="J824">
            <v>432516.83808086219</v>
          </cell>
        </row>
        <row r="825">
          <cell r="A825" t="str">
            <v>Financial Budget</v>
          </cell>
          <cell r="B825" t="str">
            <v>Expenses</v>
          </cell>
          <cell r="C825" t="str">
            <v>Surjek</v>
          </cell>
          <cell r="D825">
            <v>41640</v>
          </cell>
          <cell r="G825" t="str">
            <v>Operational Maintenance Costs</v>
          </cell>
          <cell r="H825" t="str">
            <v>Plant Admin Costs (004)</v>
          </cell>
          <cell r="J825">
            <v>409538.75919692736</v>
          </cell>
        </row>
        <row r="826">
          <cell r="A826" t="str">
            <v>Financial Budget</v>
          </cell>
          <cell r="B826" t="str">
            <v>Expenses</v>
          </cell>
          <cell r="C826" t="str">
            <v>Surjek</v>
          </cell>
          <cell r="D826">
            <v>41671</v>
          </cell>
          <cell r="G826" t="str">
            <v>Operational Maintenance Costs</v>
          </cell>
          <cell r="H826" t="str">
            <v>Plant Admin Costs (004)</v>
          </cell>
          <cell r="J826">
            <v>489965.80230679538</v>
          </cell>
        </row>
        <row r="827">
          <cell r="A827" t="str">
            <v>Financial Budget</v>
          </cell>
          <cell r="B827" t="str">
            <v>Expenses</v>
          </cell>
          <cell r="C827" t="str">
            <v>Surjek</v>
          </cell>
          <cell r="D827">
            <v>41699</v>
          </cell>
          <cell r="G827" t="str">
            <v>Operational Maintenance Costs</v>
          </cell>
          <cell r="H827" t="str">
            <v>Plant Admin Costs (004)</v>
          </cell>
          <cell r="J827">
            <v>444871.43123762979</v>
          </cell>
        </row>
        <row r="828">
          <cell r="A828" t="str">
            <v>Financial Budget</v>
          </cell>
          <cell r="B828" t="str">
            <v>Expenses</v>
          </cell>
          <cell r="C828" t="str">
            <v>Surjek</v>
          </cell>
          <cell r="D828">
            <v>41730</v>
          </cell>
          <cell r="G828" t="str">
            <v>Operational Maintenance Costs</v>
          </cell>
          <cell r="H828" t="str">
            <v>Plant Admin Costs (004)</v>
          </cell>
          <cell r="J828">
            <v>472382.50156978617</v>
          </cell>
        </row>
        <row r="829">
          <cell r="A829" t="str">
            <v>Financial Budget</v>
          </cell>
          <cell r="B829" t="str">
            <v>Expenses</v>
          </cell>
          <cell r="C829" t="str">
            <v>Surjek</v>
          </cell>
          <cell r="D829">
            <v>41760</v>
          </cell>
          <cell r="G829" t="str">
            <v>Operational Maintenance Costs</v>
          </cell>
          <cell r="H829" t="str">
            <v>Plant Admin Costs (004)</v>
          </cell>
          <cell r="J829">
            <v>608634.95143913291</v>
          </cell>
        </row>
        <row r="830">
          <cell r="A830" t="str">
            <v>Financial Budget</v>
          </cell>
          <cell r="B830" t="str">
            <v>Expenses</v>
          </cell>
          <cell r="C830" t="str">
            <v>Surjek</v>
          </cell>
          <cell r="D830">
            <v>41791</v>
          </cell>
          <cell r="G830" t="str">
            <v>Operational Maintenance Costs</v>
          </cell>
          <cell r="H830" t="str">
            <v>Plant Admin Costs (004)</v>
          </cell>
          <cell r="J830">
            <v>272324.41448756552</v>
          </cell>
        </row>
        <row r="831">
          <cell r="A831" t="str">
            <v>Financial Budget</v>
          </cell>
          <cell r="B831" t="str">
            <v>Expenses</v>
          </cell>
          <cell r="C831" t="str">
            <v>Surjek</v>
          </cell>
          <cell r="D831">
            <v>41456</v>
          </cell>
          <cell r="G831" t="str">
            <v>Labour Costs</v>
          </cell>
          <cell r="H831" t="str">
            <v>Labour-Costs (001)</v>
          </cell>
          <cell r="J831">
            <v>3105845.72687844</v>
          </cell>
        </row>
        <row r="832">
          <cell r="A832" t="str">
            <v>Financial Budget</v>
          </cell>
          <cell r="B832" t="str">
            <v>Expenses</v>
          </cell>
          <cell r="C832" t="str">
            <v>Surjek</v>
          </cell>
          <cell r="D832">
            <v>41487</v>
          </cell>
          <cell r="G832" t="str">
            <v>Labour Costs</v>
          </cell>
          <cell r="H832" t="str">
            <v>Labour-Costs (001)</v>
          </cell>
          <cell r="J832">
            <v>4010585.2851120001</v>
          </cell>
        </row>
        <row r="833">
          <cell r="A833" t="str">
            <v>Financial Budget</v>
          </cell>
          <cell r="B833" t="str">
            <v>Expenses</v>
          </cell>
          <cell r="C833" t="str">
            <v>Surjek</v>
          </cell>
          <cell r="D833">
            <v>41518</v>
          </cell>
          <cell r="G833" t="str">
            <v>Labour Costs</v>
          </cell>
          <cell r="H833" t="str">
            <v>Labour-Costs (001)</v>
          </cell>
          <cell r="J833">
            <v>3923012.4475718406</v>
          </cell>
        </row>
        <row r="834">
          <cell r="A834" t="str">
            <v>Financial Budget</v>
          </cell>
          <cell r="B834" t="str">
            <v>Expenses</v>
          </cell>
          <cell r="C834" t="str">
            <v>Surjek</v>
          </cell>
          <cell r="D834">
            <v>41548</v>
          </cell>
          <cell r="G834" t="str">
            <v>Labour Costs</v>
          </cell>
          <cell r="H834" t="str">
            <v>Labour-Costs (001)</v>
          </cell>
          <cell r="J834">
            <v>5304755.0634176014</v>
          </cell>
        </row>
        <row r="835">
          <cell r="A835" t="str">
            <v>Financial Budget</v>
          </cell>
          <cell r="B835" t="str">
            <v>Expenses</v>
          </cell>
          <cell r="C835" t="str">
            <v>Surjek</v>
          </cell>
          <cell r="D835">
            <v>41579</v>
          </cell>
          <cell r="G835" t="str">
            <v>Labour Costs</v>
          </cell>
          <cell r="H835" t="str">
            <v>Labour-Costs (001)</v>
          </cell>
          <cell r="J835">
            <v>5796055.2061697599</v>
          </cell>
        </row>
        <row r="836">
          <cell r="A836" t="str">
            <v>Financial Budget</v>
          </cell>
          <cell r="B836" t="str">
            <v>Expenses</v>
          </cell>
          <cell r="C836" t="str">
            <v>Surjek</v>
          </cell>
          <cell r="D836">
            <v>41609</v>
          </cell>
          <cell r="G836" t="str">
            <v>Labour Costs</v>
          </cell>
          <cell r="H836" t="str">
            <v>Labour-Costs (001)</v>
          </cell>
          <cell r="J836">
            <v>2778318.7637284808</v>
          </cell>
        </row>
        <row r="837">
          <cell r="A837" t="str">
            <v>Financial Budget</v>
          </cell>
          <cell r="B837" t="str">
            <v>Expenses</v>
          </cell>
          <cell r="C837" t="str">
            <v>Surjek</v>
          </cell>
          <cell r="D837">
            <v>41640</v>
          </cell>
          <cell r="G837" t="str">
            <v>Labour Costs</v>
          </cell>
          <cell r="H837" t="str">
            <v>Labour-Costs (001)</v>
          </cell>
          <cell r="J837">
            <v>2890095.0972502003</v>
          </cell>
        </row>
        <row r="838">
          <cell r="A838" t="str">
            <v>Financial Budget</v>
          </cell>
          <cell r="B838" t="str">
            <v>Expenses</v>
          </cell>
          <cell r="C838" t="str">
            <v>Surjek</v>
          </cell>
          <cell r="D838">
            <v>41671</v>
          </cell>
          <cell r="G838" t="str">
            <v>Labour Costs</v>
          </cell>
          <cell r="H838" t="str">
            <v>Labour-Costs (001)</v>
          </cell>
          <cell r="J838">
            <v>3360449.90644272</v>
          </cell>
        </row>
        <row r="839">
          <cell r="A839" t="str">
            <v>Financial Budget</v>
          </cell>
          <cell r="B839" t="str">
            <v>Expenses</v>
          </cell>
          <cell r="C839" t="str">
            <v>Surjek</v>
          </cell>
          <cell r="D839">
            <v>41699</v>
          </cell>
          <cell r="G839" t="str">
            <v>Labour Costs</v>
          </cell>
          <cell r="H839" t="str">
            <v>Labour-Costs (001)</v>
          </cell>
          <cell r="J839">
            <v>2808562.4972675201</v>
          </cell>
        </row>
        <row r="840">
          <cell r="A840" t="str">
            <v>Financial Budget</v>
          </cell>
          <cell r="B840" t="str">
            <v>Expenses</v>
          </cell>
          <cell r="C840" t="str">
            <v>Surjek</v>
          </cell>
          <cell r="D840">
            <v>41730</v>
          </cell>
          <cell r="G840" t="str">
            <v>Labour Costs</v>
          </cell>
          <cell r="H840" t="str">
            <v>Labour-Costs (001)</v>
          </cell>
          <cell r="J840">
            <v>3278176.1271341606</v>
          </cell>
        </row>
        <row r="841">
          <cell r="A841" t="str">
            <v>Financial Budget</v>
          </cell>
          <cell r="B841" t="str">
            <v>Expenses</v>
          </cell>
          <cell r="C841" t="str">
            <v>Surjek</v>
          </cell>
          <cell r="D841">
            <v>41760</v>
          </cell>
          <cell r="G841" t="str">
            <v>Labour Costs</v>
          </cell>
          <cell r="H841" t="str">
            <v>Labour-Costs (001)</v>
          </cell>
          <cell r="J841">
            <v>3653895.7708680006</v>
          </cell>
        </row>
        <row r="842">
          <cell r="A842" t="str">
            <v>Financial Budget</v>
          </cell>
          <cell r="B842" t="str">
            <v>Expenses</v>
          </cell>
          <cell r="C842" t="str">
            <v>Surjek</v>
          </cell>
          <cell r="D842">
            <v>41791</v>
          </cell>
          <cell r="G842" t="str">
            <v>Labour Costs</v>
          </cell>
          <cell r="H842" t="str">
            <v>Labour-Costs (001)</v>
          </cell>
          <cell r="J842">
            <v>1788228.1705142399</v>
          </cell>
        </row>
        <row r="843">
          <cell r="A843" t="str">
            <v>Financial Budget</v>
          </cell>
          <cell r="B843" t="str">
            <v>Expenses</v>
          </cell>
          <cell r="C843" t="str">
            <v>Jutik</v>
          </cell>
          <cell r="D843">
            <v>41456</v>
          </cell>
          <cell r="G843" t="str">
            <v>Chemical Costs</v>
          </cell>
          <cell r="H843" t="str">
            <v>Chem-Exp (001)</v>
          </cell>
          <cell r="J843">
            <v>2433222.1515178396</v>
          </cell>
        </row>
        <row r="844">
          <cell r="A844" t="str">
            <v>Financial Budget</v>
          </cell>
          <cell r="B844" t="str">
            <v>Expenses</v>
          </cell>
          <cell r="C844" t="str">
            <v>Jutik</v>
          </cell>
          <cell r="D844">
            <v>41487</v>
          </cell>
          <cell r="G844" t="str">
            <v>Chemical Costs</v>
          </cell>
          <cell r="H844" t="str">
            <v>Chem-Exp (001)</v>
          </cell>
          <cell r="J844">
            <v>2086825.2357197695</v>
          </cell>
        </row>
        <row r="845">
          <cell r="A845" t="str">
            <v>Financial Budget</v>
          </cell>
          <cell r="B845" t="str">
            <v>Expenses</v>
          </cell>
          <cell r="C845" t="str">
            <v>Jutik</v>
          </cell>
          <cell r="D845">
            <v>41518</v>
          </cell>
          <cell r="G845" t="str">
            <v>Chemical Costs</v>
          </cell>
          <cell r="H845" t="str">
            <v>Chem-Exp (001)</v>
          </cell>
          <cell r="J845">
            <v>2578988.7463329984</v>
          </cell>
        </row>
        <row r="846">
          <cell r="A846" t="str">
            <v>Financial Budget</v>
          </cell>
          <cell r="B846" t="str">
            <v>Expenses</v>
          </cell>
          <cell r="C846" t="str">
            <v>Jutik</v>
          </cell>
          <cell r="D846">
            <v>41548</v>
          </cell>
          <cell r="G846" t="str">
            <v>Chemical Costs</v>
          </cell>
          <cell r="H846" t="str">
            <v>Chem-Exp (001)</v>
          </cell>
          <cell r="J846">
            <v>2227535.3634992633</v>
          </cell>
        </row>
        <row r="847">
          <cell r="A847" t="str">
            <v>Financial Budget</v>
          </cell>
          <cell r="B847" t="str">
            <v>Expenses</v>
          </cell>
          <cell r="C847" t="str">
            <v>Jutik</v>
          </cell>
          <cell r="D847">
            <v>41579</v>
          </cell>
          <cell r="G847" t="str">
            <v>Chemical Costs</v>
          </cell>
          <cell r="H847" t="str">
            <v>Chem-Exp (001)</v>
          </cell>
          <cell r="J847">
            <v>1957986.2244688198</v>
          </cell>
        </row>
        <row r="848">
          <cell r="A848" t="str">
            <v>Financial Budget</v>
          </cell>
          <cell r="B848" t="str">
            <v>Expenses</v>
          </cell>
          <cell r="C848" t="str">
            <v>Jutik</v>
          </cell>
          <cell r="D848">
            <v>41609</v>
          </cell>
          <cell r="G848" t="str">
            <v>Chemical Costs</v>
          </cell>
          <cell r="H848" t="str">
            <v>Chem-Exp (001)</v>
          </cell>
          <cell r="J848">
            <v>1319140.1133043088</v>
          </cell>
        </row>
        <row r="849">
          <cell r="A849" t="str">
            <v>Financial Budget</v>
          </cell>
          <cell r="B849" t="str">
            <v>Expenses</v>
          </cell>
          <cell r="C849" t="str">
            <v>Jutik</v>
          </cell>
          <cell r="D849">
            <v>41640</v>
          </cell>
          <cell r="G849" t="str">
            <v>Chemical Costs</v>
          </cell>
          <cell r="H849" t="str">
            <v>Chem-Exp (001)</v>
          </cell>
          <cell r="J849">
            <v>1419201.629526681</v>
          </cell>
        </row>
        <row r="850">
          <cell r="A850" t="str">
            <v>Financial Budget</v>
          </cell>
          <cell r="B850" t="str">
            <v>Expenses</v>
          </cell>
          <cell r="C850" t="str">
            <v>Jutik</v>
          </cell>
          <cell r="D850">
            <v>41671</v>
          </cell>
          <cell r="G850" t="str">
            <v>Chemical Costs</v>
          </cell>
          <cell r="H850" t="str">
            <v>Chem-Exp (001)</v>
          </cell>
          <cell r="J850">
            <v>1260368.462282202</v>
          </cell>
        </row>
        <row r="851">
          <cell r="A851" t="str">
            <v>Financial Budget</v>
          </cell>
          <cell r="B851" t="str">
            <v>Expenses</v>
          </cell>
          <cell r="C851" t="str">
            <v>Jutik</v>
          </cell>
          <cell r="D851">
            <v>41699</v>
          </cell>
          <cell r="G851" t="str">
            <v>Chemical Costs</v>
          </cell>
          <cell r="H851" t="str">
            <v>Chem-Exp (001)</v>
          </cell>
          <cell r="J851">
            <v>1788457.9462718377</v>
          </cell>
        </row>
        <row r="852">
          <cell r="A852" t="str">
            <v>Financial Budget</v>
          </cell>
          <cell r="B852" t="str">
            <v>Expenses</v>
          </cell>
          <cell r="C852" t="str">
            <v>Jutik</v>
          </cell>
          <cell r="D852">
            <v>41730</v>
          </cell>
          <cell r="G852" t="str">
            <v>Chemical Costs</v>
          </cell>
          <cell r="H852" t="str">
            <v>Chem-Exp (001)</v>
          </cell>
          <cell r="J852">
            <v>1016783.8012342919</v>
          </cell>
        </row>
        <row r="853">
          <cell r="A853" t="str">
            <v>Financial Budget</v>
          </cell>
          <cell r="B853" t="str">
            <v>Expenses</v>
          </cell>
          <cell r="C853" t="str">
            <v>Jutik</v>
          </cell>
          <cell r="D853">
            <v>41760</v>
          </cell>
          <cell r="G853" t="str">
            <v>Chemical Costs</v>
          </cell>
          <cell r="H853" t="str">
            <v>Chem-Exp (001)</v>
          </cell>
          <cell r="J853">
            <v>1240420.7591332828</v>
          </cell>
        </row>
        <row r="854">
          <cell r="A854" t="str">
            <v>Financial Budget</v>
          </cell>
          <cell r="B854" t="str">
            <v>Expenses</v>
          </cell>
          <cell r="C854" t="str">
            <v>Jutik</v>
          </cell>
          <cell r="D854">
            <v>41791</v>
          </cell>
          <cell r="G854" t="str">
            <v>Chemical Costs</v>
          </cell>
          <cell r="H854" t="str">
            <v>Chem-Exp (001)</v>
          </cell>
          <cell r="J854">
            <v>2103059.7980945962</v>
          </cell>
        </row>
        <row r="855">
          <cell r="A855" t="str">
            <v>Financial Budget</v>
          </cell>
          <cell r="B855" t="str">
            <v>Expenses</v>
          </cell>
          <cell r="C855" t="str">
            <v>Jutik</v>
          </cell>
          <cell r="D855">
            <v>41456</v>
          </cell>
          <cell r="G855" t="str">
            <v>Facility Costs</v>
          </cell>
          <cell r="H855" t="str">
            <v>Utility-Exp (002) - Heating</v>
          </cell>
          <cell r="J855">
            <v>1332883.4370402915</v>
          </cell>
        </row>
        <row r="856">
          <cell r="A856" t="str">
            <v>Financial Budget</v>
          </cell>
          <cell r="B856" t="str">
            <v>Expenses</v>
          </cell>
          <cell r="C856" t="str">
            <v>Jutik</v>
          </cell>
          <cell r="D856">
            <v>41487</v>
          </cell>
          <cell r="G856" t="str">
            <v>Facility Costs</v>
          </cell>
          <cell r="H856" t="str">
            <v>Utility-Exp (002) - Heating</v>
          </cell>
          <cell r="J856">
            <v>1151288.886269808</v>
          </cell>
        </row>
        <row r="857">
          <cell r="A857" t="str">
            <v>Financial Budget</v>
          </cell>
          <cell r="B857" t="str">
            <v>Expenses</v>
          </cell>
          <cell r="C857" t="str">
            <v>Jutik</v>
          </cell>
          <cell r="D857">
            <v>41518</v>
          </cell>
          <cell r="G857" t="str">
            <v>Facility Costs</v>
          </cell>
          <cell r="H857" t="str">
            <v>Utility-Exp (002) - Heating</v>
          </cell>
          <cell r="J857">
            <v>1434960.2579417818</v>
          </cell>
        </row>
        <row r="858">
          <cell r="A858" t="str">
            <v>Financial Budget</v>
          </cell>
          <cell r="B858" t="str">
            <v>Expenses</v>
          </cell>
          <cell r="C858" t="str">
            <v>Jutik</v>
          </cell>
          <cell r="D858">
            <v>41548</v>
          </cell>
          <cell r="G858" t="str">
            <v>Facility Costs</v>
          </cell>
          <cell r="H858" t="str">
            <v>Utility-Exp (002) - Heating</v>
          </cell>
          <cell r="J858">
            <v>1261225.5178525469</v>
          </cell>
        </row>
        <row r="859">
          <cell r="A859" t="str">
            <v>Financial Budget</v>
          </cell>
          <cell r="B859" t="str">
            <v>Expenses</v>
          </cell>
          <cell r="C859" t="str">
            <v>Jutik</v>
          </cell>
          <cell r="D859">
            <v>41579</v>
          </cell>
          <cell r="G859" t="str">
            <v>Facility Costs</v>
          </cell>
          <cell r="H859" t="str">
            <v>Utility-Exp (002) - Heating</v>
          </cell>
          <cell r="J859">
            <v>1020345.9299794802</v>
          </cell>
        </row>
        <row r="860">
          <cell r="A860" t="str">
            <v>Financial Budget</v>
          </cell>
          <cell r="B860" t="str">
            <v>Expenses</v>
          </cell>
          <cell r="C860" t="str">
            <v>Jutik</v>
          </cell>
          <cell r="D860">
            <v>41609</v>
          </cell>
          <cell r="G860" t="str">
            <v>Facility Costs</v>
          </cell>
          <cell r="H860" t="str">
            <v>Utility-Exp (002) - Heating</v>
          </cell>
          <cell r="J860">
            <v>756329.43025765126</v>
          </cell>
        </row>
        <row r="861">
          <cell r="A861" t="str">
            <v>Financial Budget</v>
          </cell>
          <cell r="B861" t="str">
            <v>Expenses</v>
          </cell>
          <cell r="C861" t="str">
            <v>Jutik</v>
          </cell>
          <cell r="D861">
            <v>41640</v>
          </cell>
          <cell r="G861" t="str">
            <v>Facility Costs</v>
          </cell>
          <cell r="H861" t="str">
            <v>Utility-Exp (002) - Heating</v>
          </cell>
          <cell r="J861">
            <v>835307.17053299106</v>
          </cell>
        </row>
        <row r="862">
          <cell r="A862" t="str">
            <v>Financial Budget</v>
          </cell>
          <cell r="B862" t="str">
            <v>Expenses</v>
          </cell>
          <cell r="C862" t="str">
            <v>Jutik</v>
          </cell>
          <cell r="D862">
            <v>41671</v>
          </cell>
          <cell r="G862" t="str">
            <v>Facility Costs</v>
          </cell>
          <cell r="H862" t="str">
            <v>Utility-Exp (002) - Heating</v>
          </cell>
          <cell r="J862">
            <v>708560.45670208498</v>
          </cell>
        </row>
        <row r="863">
          <cell r="A863" t="str">
            <v>Financial Budget</v>
          </cell>
          <cell r="B863" t="str">
            <v>Expenses</v>
          </cell>
          <cell r="C863" t="str">
            <v>Jutik</v>
          </cell>
          <cell r="D863">
            <v>41699</v>
          </cell>
          <cell r="G863" t="str">
            <v>Facility Costs</v>
          </cell>
          <cell r="H863" t="str">
            <v>Utility-Exp (002) - Heating</v>
          </cell>
          <cell r="J863">
            <v>961197.10847725498</v>
          </cell>
        </row>
        <row r="864">
          <cell r="A864" t="str">
            <v>Financial Budget</v>
          </cell>
          <cell r="B864" t="str">
            <v>Expenses</v>
          </cell>
          <cell r="C864" t="str">
            <v>Jutik</v>
          </cell>
          <cell r="D864">
            <v>41730</v>
          </cell>
          <cell r="G864" t="str">
            <v>Facility Costs</v>
          </cell>
          <cell r="H864" t="str">
            <v>Utility-Exp (002) - Heating</v>
          </cell>
          <cell r="J864">
            <v>570279.25121684396</v>
          </cell>
        </row>
        <row r="865">
          <cell r="A865" t="str">
            <v>Financial Budget</v>
          </cell>
          <cell r="B865" t="str">
            <v>Expenses</v>
          </cell>
          <cell r="C865" t="str">
            <v>Jutik</v>
          </cell>
          <cell r="D865">
            <v>41760</v>
          </cell>
          <cell r="G865" t="str">
            <v>Facility Costs</v>
          </cell>
          <cell r="H865" t="str">
            <v>Utility-Exp (002) - Heating</v>
          </cell>
          <cell r="J865">
            <v>712090.36311285582</v>
          </cell>
        </row>
        <row r="866">
          <cell r="A866" t="str">
            <v>Financial Budget</v>
          </cell>
          <cell r="B866" t="str">
            <v>Expenses</v>
          </cell>
          <cell r="C866" t="str">
            <v>Jutik</v>
          </cell>
          <cell r="D866">
            <v>41791</v>
          </cell>
          <cell r="G866" t="str">
            <v>Facility Costs</v>
          </cell>
          <cell r="H866" t="str">
            <v>Utility-Exp (002) - Heating</v>
          </cell>
          <cell r="J866">
            <v>1333561.9610866704</v>
          </cell>
        </row>
        <row r="867">
          <cell r="A867" t="str">
            <v>Financial Budget</v>
          </cell>
          <cell r="B867" t="str">
            <v>Expenses</v>
          </cell>
          <cell r="C867" t="str">
            <v>Jutik</v>
          </cell>
          <cell r="D867">
            <v>41456</v>
          </cell>
          <cell r="G867" t="str">
            <v>Facility Costs</v>
          </cell>
          <cell r="H867" t="str">
            <v>Utility-Exp (002) - Electricity</v>
          </cell>
          <cell r="J867">
            <v>1205625.4827113249</v>
          </cell>
        </row>
        <row r="868">
          <cell r="A868" t="str">
            <v>Financial Budget</v>
          </cell>
          <cell r="B868" t="str">
            <v>Expenses</v>
          </cell>
          <cell r="C868" t="str">
            <v>Jutik</v>
          </cell>
          <cell r="D868">
            <v>41487</v>
          </cell>
          <cell r="G868" t="str">
            <v>Facility Costs</v>
          </cell>
          <cell r="H868" t="str">
            <v>Utility-Exp (002) - Electricity</v>
          </cell>
          <cell r="J868">
            <v>1061002.5545301</v>
          </cell>
        </row>
        <row r="869">
          <cell r="A869" t="str">
            <v>Financial Budget</v>
          </cell>
          <cell r="B869" t="str">
            <v>Expenses</v>
          </cell>
          <cell r="C869" t="str">
            <v>Jutik</v>
          </cell>
          <cell r="D869">
            <v>41518</v>
          </cell>
          <cell r="G869" t="str">
            <v>Facility Costs</v>
          </cell>
          <cell r="H869" t="str">
            <v>Utility-Exp (002) - Electricity</v>
          </cell>
          <cell r="J869">
            <v>1277106.2932592249</v>
          </cell>
        </row>
        <row r="870">
          <cell r="A870" t="str">
            <v>Financial Budget</v>
          </cell>
          <cell r="B870" t="str">
            <v>Expenses</v>
          </cell>
          <cell r="C870" t="str">
            <v>Jutik</v>
          </cell>
          <cell r="D870">
            <v>41548</v>
          </cell>
          <cell r="G870" t="str">
            <v>Facility Costs</v>
          </cell>
          <cell r="H870" t="str">
            <v>Utility-Exp (002) - Electricity</v>
          </cell>
          <cell r="J870">
            <v>1116349.389116325</v>
          </cell>
        </row>
        <row r="871">
          <cell r="A871" t="str">
            <v>Financial Budget</v>
          </cell>
          <cell r="B871" t="str">
            <v>Expenses</v>
          </cell>
          <cell r="C871" t="str">
            <v>Jutik</v>
          </cell>
          <cell r="D871">
            <v>41579</v>
          </cell>
          <cell r="G871" t="str">
            <v>Facility Costs</v>
          </cell>
          <cell r="H871" t="str">
            <v>Utility-Exp (002) - Electricity</v>
          </cell>
          <cell r="J871">
            <v>932858.39093923138</v>
          </cell>
        </row>
        <row r="872">
          <cell r="A872" t="str">
            <v>Financial Budget</v>
          </cell>
          <cell r="B872" t="str">
            <v>Expenses</v>
          </cell>
          <cell r="C872" t="str">
            <v>Jutik</v>
          </cell>
          <cell r="D872">
            <v>41609</v>
          </cell>
          <cell r="G872" t="str">
            <v>Facility Costs</v>
          </cell>
          <cell r="H872" t="str">
            <v>Utility-Exp (002) - Electricity</v>
          </cell>
          <cell r="J872">
            <v>739422.19930556254</v>
          </cell>
        </row>
        <row r="873">
          <cell r="A873" t="str">
            <v>Financial Budget</v>
          </cell>
          <cell r="B873" t="str">
            <v>Expenses</v>
          </cell>
          <cell r="C873" t="str">
            <v>Jutik</v>
          </cell>
          <cell r="D873">
            <v>41640</v>
          </cell>
          <cell r="G873" t="str">
            <v>Facility Costs</v>
          </cell>
          <cell r="H873" t="str">
            <v>Utility-Exp (002) - Electricity</v>
          </cell>
          <cell r="J873">
            <v>739944.9965933999</v>
          </cell>
        </row>
        <row r="874">
          <cell r="A874" t="str">
            <v>Financial Budget</v>
          </cell>
          <cell r="B874" t="str">
            <v>Expenses</v>
          </cell>
          <cell r="C874" t="str">
            <v>Jutik</v>
          </cell>
          <cell r="D874">
            <v>41671</v>
          </cell>
          <cell r="G874" t="str">
            <v>Facility Costs</v>
          </cell>
          <cell r="H874" t="str">
            <v>Utility-Exp (002) - Electricity</v>
          </cell>
          <cell r="J874">
            <v>666405.86063951231</v>
          </cell>
        </row>
        <row r="875">
          <cell r="A875" t="str">
            <v>Financial Budget</v>
          </cell>
          <cell r="B875" t="str">
            <v>Expenses</v>
          </cell>
          <cell r="C875" t="str">
            <v>Jutik</v>
          </cell>
          <cell r="D875">
            <v>41699</v>
          </cell>
          <cell r="G875" t="str">
            <v>Facility Costs</v>
          </cell>
          <cell r="H875" t="str">
            <v>Utility-Exp (002) - Electricity</v>
          </cell>
          <cell r="J875">
            <v>964934.72717118752</v>
          </cell>
        </row>
        <row r="876">
          <cell r="A876" t="str">
            <v>Financial Budget</v>
          </cell>
          <cell r="B876" t="str">
            <v>Expenses</v>
          </cell>
          <cell r="C876" t="str">
            <v>Jutik</v>
          </cell>
          <cell r="D876">
            <v>41730</v>
          </cell>
          <cell r="G876" t="str">
            <v>Facility Costs</v>
          </cell>
          <cell r="H876" t="str">
            <v>Utility-Exp (002) - Electricity</v>
          </cell>
          <cell r="J876">
            <v>541033.23140099994</v>
          </cell>
        </row>
        <row r="877">
          <cell r="A877" t="str">
            <v>Financial Budget</v>
          </cell>
          <cell r="B877" t="str">
            <v>Expenses</v>
          </cell>
          <cell r="C877" t="str">
            <v>Jutik</v>
          </cell>
          <cell r="D877">
            <v>41760</v>
          </cell>
          <cell r="G877" t="str">
            <v>Facility Costs</v>
          </cell>
          <cell r="H877" t="str">
            <v>Utility-Exp (002) - Electricity</v>
          </cell>
          <cell r="J877">
            <v>654984.60439717479</v>
          </cell>
        </row>
        <row r="878">
          <cell r="A878" t="str">
            <v>Financial Budget</v>
          </cell>
          <cell r="B878" t="str">
            <v>Expenses</v>
          </cell>
          <cell r="C878" t="str">
            <v>Jutik</v>
          </cell>
          <cell r="D878">
            <v>41791</v>
          </cell>
          <cell r="G878" t="str">
            <v>Facility Costs</v>
          </cell>
          <cell r="H878" t="str">
            <v>Utility-Exp (002) - Electricity</v>
          </cell>
          <cell r="J878">
            <v>1109316.9805072877</v>
          </cell>
        </row>
        <row r="879">
          <cell r="A879" t="str">
            <v>Financial Budget</v>
          </cell>
          <cell r="B879" t="str">
            <v>Expenses</v>
          </cell>
          <cell r="C879" t="str">
            <v>Jutik</v>
          </cell>
          <cell r="D879">
            <v>41456</v>
          </cell>
          <cell r="G879" t="str">
            <v>Operational Maintenance Costs</v>
          </cell>
          <cell r="H879" t="str">
            <v>Plant Maintenance (001)</v>
          </cell>
          <cell r="J879">
            <v>1134491.3172698508</v>
          </cell>
        </row>
        <row r="880">
          <cell r="A880" t="str">
            <v>Financial Budget</v>
          </cell>
          <cell r="B880" t="str">
            <v>Expenses</v>
          </cell>
          <cell r="C880" t="str">
            <v>Jutik</v>
          </cell>
          <cell r="D880">
            <v>41487</v>
          </cell>
          <cell r="G880" t="str">
            <v>Operational Maintenance Costs</v>
          </cell>
          <cell r="H880" t="str">
            <v>Plant Maintenance (001)</v>
          </cell>
          <cell r="J880">
            <v>806940.19684530701</v>
          </cell>
        </row>
        <row r="881">
          <cell r="A881" t="str">
            <v>Financial Budget</v>
          </cell>
          <cell r="B881" t="str">
            <v>Expenses</v>
          </cell>
          <cell r="C881" t="str">
            <v>Jutik</v>
          </cell>
          <cell r="D881">
            <v>41518</v>
          </cell>
          <cell r="G881" t="str">
            <v>Operational Maintenance Costs</v>
          </cell>
          <cell r="H881" t="str">
            <v>Plant Maintenance (001)</v>
          </cell>
          <cell r="J881">
            <v>1151592.8767951606</v>
          </cell>
        </row>
        <row r="882">
          <cell r="A882" t="str">
            <v>Financial Budget</v>
          </cell>
          <cell r="B882" t="str">
            <v>Expenses</v>
          </cell>
          <cell r="C882" t="str">
            <v>Jutik</v>
          </cell>
          <cell r="D882">
            <v>41548</v>
          </cell>
          <cell r="G882" t="str">
            <v>Operational Maintenance Costs</v>
          </cell>
          <cell r="H882" t="str">
            <v>Plant Maintenance (001)</v>
          </cell>
          <cell r="J882">
            <v>953018.83364781574</v>
          </cell>
        </row>
        <row r="883">
          <cell r="A883" t="str">
            <v>Financial Budget</v>
          </cell>
          <cell r="B883" t="str">
            <v>Expenses</v>
          </cell>
          <cell r="C883" t="str">
            <v>Jutik</v>
          </cell>
          <cell r="D883">
            <v>41579</v>
          </cell>
          <cell r="G883" t="str">
            <v>Operational Maintenance Costs</v>
          </cell>
          <cell r="H883" t="str">
            <v>Plant Maintenance (001)</v>
          </cell>
          <cell r="J883">
            <v>850734.32784846472</v>
          </cell>
        </row>
        <row r="884">
          <cell r="A884" t="str">
            <v>Financial Budget</v>
          </cell>
          <cell r="B884" t="str">
            <v>Expenses</v>
          </cell>
          <cell r="C884" t="str">
            <v>Jutik</v>
          </cell>
          <cell r="D884">
            <v>41609</v>
          </cell>
          <cell r="G884" t="str">
            <v>Operational Maintenance Costs</v>
          </cell>
          <cell r="H884" t="str">
            <v>Plant Maintenance (001)</v>
          </cell>
          <cell r="J884">
            <v>590304.384267507</v>
          </cell>
        </row>
        <row r="885">
          <cell r="A885" t="str">
            <v>Financial Budget</v>
          </cell>
          <cell r="B885" t="str">
            <v>Expenses</v>
          </cell>
          <cell r="C885" t="str">
            <v>Jutik</v>
          </cell>
          <cell r="D885">
            <v>41640</v>
          </cell>
          <cell r="G885" t="str">
            <v>Operational Maintenance Costs</v>
          </cell>
          <cell r="H885" t="str">
            <v>Plant Maintenance (001)</v>
          </cell>
          <cell r="J885">
            <v>639047.64173065918</v>
          </cell>
        </row>
        <row r="886">
          <cell r="A886" t="str">
            <v>Financial Budget</v>
          </cell>
          <cell r="B886" t="str">
            <v>Expenses</v>
          </cell>
          <cell r="C886" t="str">
            <v>Jutik</v>
          </cell>
          <cell r="D886">
            <v>41671</v>
          </cell>
          <cell r="G886" t="str">
            <v>Operational Maintenance Costs</v>
          </cell>
          <cell r="H886" t="str">
            <v>Plant Maintenance (001)</v>
          </cell>
          <cell r="J886">
            <v>600791.0408000747</v>
          </cell>
        </row>
        <row r="887">
          <cell r="A887" t="str">
            <v>Financial Budget</v>
          </cell>
          <cell r="B887" t="str">
            <v>Expenses</v>
          </cell>
          <cell r="C887" t="str">
            <v>Jutik</v>
          </cell>
          <cell r="D887">
            <v>41699</v>
          </cell>
          <cell r="G887" t="str">
            <v>Operational Maintenance Costs</v>
          </cell>
          <cell r="H887" t="str">
            <v>Plant Maintenance (001)</v>
          </cell>
          <cell r="J887">
            <v>765760.35752283596</v>
          </cell>
        </row>
        <row r="888">
          <cell r="A888" t="str">
            <v>Financial Budget</v>
          </cell>
          <cell r="B888" t="str">
            <v>Expenses</v>
          </cell>
          <cell r="C888" t="str">
            <v>Jutik</v>
          </cell>
          <cell r="D888">
            <v>41730</v>
          </cell>
          <cell r="G888" t="str">
            <v>Operational Maintenance Costs</v>
          </cell>
          <cell r="H888" t="str">
            <v>Plant Maintenance (001)</v>
          </cell>
          <cell r="J888">
            <v>429847.5775628736</v>
          </cell>
        </row>
        <row r="889">
          <cell r="A889" t="str">
            <v>Financial Budget</v>
          </cell>
          <cell r="B889" t="str">
            <v>Expenses</v>
          </cell>
          <cell r="C889" t="str">
            <v>Jutik</v>
          </cell>
          <cell r="D889">
            <v>41760</v>
          </cell>
          <cell r="G889" t="str">
            <v>Operational Maintenance Costs</v>
          </cell>
          <cell r="H889" t="str">
            <v>Plant Maintenance (001)</v>
          </cell>
          <cell r="J889">
            <v>575910.80906214949</v>
          </cell>
        </row>
        <row r="890">
          <cell r="A890" t="str">
            <v>Financial Budget</v>
          </cell>
          <cell r="B890" t="str">
            <v>Expenses</v>
          </cell>
          <cell r="C890" t="str">
            <v>Jutik</v>
          </cell>
          <cell r="D890">
            <v>41791</v>
          </cell>
          <cell r="G890" t="str">
            <v>Operational Maintenance Costs</v>
          </cell>
          <cell r="H890" t="str">
            <v>Plant Maintenance (001)</v>
          </cell>
          <cell r="J890">
            <v>978906.42835815961</v>
          </cell>
        </row>
        <row r="891">
          <cell r="A891" t="str">
            <v>Financial Budget</v>
          </cell>
          <cell r="B891" t="str">
            <v>Expenses</v>
          </cell>
          <cell r="C891" t="str">
            <v>Jutik</v>
          </cell>
          <cell r="D891">
            <v>41456</v>
          </cell>
          <cell r="G891" t="str">
            <v>Operational Maintenance Costs</v>
          </cell>
          <cell r="H891" t="str">
            <v>Plant Outages (002)</v>
          </cell>
          <cell r="J891">
            <v>255350.32112459998</v>
          </cell>
        </row>
        <row r="892">
          <cell r="A892" t="str">
            <v>Financial Budget</v>
          </cell>
          <cell r="B892" t="str">
            <v>Expenses</v>
          </cell>
          <cell r="C892" t="str">
            <v>Jutik</v>
          </cell>
          <cell r="D892">
            <v>41487</v>
          </cell>
          <cell r="G892" t="str">
            <v>Operational Maintenance Costs</v>
          </cell>
          <cell r="H892" t="str">
            <v>Plant Outages (002)</v>
          </cell>
          <cell r="J892">
            <v>189875.20710716999</v>
          </cell>
        </row>
        <row r="893">
          <cell r="A893" t="str">
            <v>Financial Budget</v>
          </cell>
          <cell r="B893" t="str">
            <v>Expenses</v>
          </cell>
          <cell r="C893" t="str">
            <v>Jutik</v>
          </cell>
          <cell r="D893">
            <v>41518</v>
          </cell>
          <cell r="G893" t="str">
            <v>Operational Maintenance Costs</v>
          </cell>
          <cell r="H893" t="str">
            <v>Plant Outages (002)</v>
          </cell>
          <cell r="J893">
            <v>252931.19233882497</v>
          </cell>
        </row>
        <row r="894">
          <cell r="A894" t="str">
            <v>Financial Budget</v>
          </cell>
          <cell r="B894" t="str">
            <v>Expenses</v>
          </cell>
          <cell r="C894" t="str">
            <v>Jutik</v>
          </cell>
          <cell r="D894">
            <v>41548</v>
          </cell>
          <cell r="G894" t="str">
            <v>Operational Maintenance Costs</v>
          </cell>
          <cell r="H894" t="str">
            <v>Plant Outages (002)</v>
          </cell>
          <cell r="J894">
            <v>214527.58832758496</v>
          </cell>
        </row>
        <row r="895">
          <cell r="A895" t="str">
            <v>Financial Budget</v>
          </cell>
          <cell r="B895" t="str">
            <v>Expenses</v>
          </cell>
          <cell r="C895" t="str">
            <v>Jutik</v>
          </cell>
          <cell r="D895">
            <v>41579</v>
          </cell>
          <cell r="G895" t="str">
            <v>Operational Maintenance Costs</v>
          </cell>
          <cell r="H895" t="str">
            <v>Plant Outages (002)</v>
          </cell>
          <cell r="J895">
            <v>192844.29660985127</v>
          </cell>
        </row>
        <row r="896">
          <cell r="A896" t="str">
            <v>Financial Budget</v>
          </cell>
          <cell r="B896" t="str">
            <v>Expenses</v>
          </cell>
          <cell r="C896" t="str">
            <v>Jutik</v>
          </cell>
          <cell r="D896">
            <v>41609</v>
          </cell>
          <cell r="G896" t="str">
            <v>Operational Maintenance Costs</v>
          </cell>
          <cell r="H896" t="str">
            <v>Plant Outages (002)</v>
          </cell>
          <cell r="J896">
            <v>142400.85841800002</v>
          </cell>
        </row>
        <row r="897">
          <cell r="A897" t="str">
            <v>Financial Budget</v>
          </cell>
          <cell r="B897" t="str">
            <v>Expenses</v>
          </cell>
          <cell r="C897" t="str">
            <v>Jutik</v>
          </cell>
          <cell r="D897">
            <v>41640</v>
          </cell>
          <cell r="G897" t="str">
            <v>Operational Maintenance Costs</v>
          </cell>
          <cell r="H897" t="str">
            <v>Plant Outages (002)</v>
          </cell>
          <cell r="J897">
            <v>142333.66162723501</v>
          </cell>
        </row>
        <row r="898">
          <cell r="A898" t="str">
            <v>Financial Budget</v>
          </cell>
          <cell r="B898" t="str">
            <v>Expenses</v>
          </cell>
          <cell r="C898" t="str">
            <v>Jutik</v>
          </cell>
          <cell r="D898">
            <v>41671</v>
          </cell>
          <cell r="G898" t="str">
            <v>Operational Maintenance Costs</v>
          </cell>
          <cell r="H898" t="str">
            <v>Plant Outages (002)</v>
          </cell>
          <cell r="J898">
            <v>133057.43558932497</v>
          </cell>
        </row>
        <row r="899">
          <cell r="A899" t="str">
            <v>Financial Budget</v>
          </cell>
          <cell r="B899" t="str">
            <v>Expenses</v>
          </cell>
          <cell r="C899" t="str">
            <v>Jutik</v>
          </cell>
          <cell r="D899">
            <v>41699</v>
          </cell>
          <cell r="G899" t="str">
            <v>Operational Maintenance Costs</v>
          </cell>
          <cell r="H899" t="str">
            <v>Plant Outages (002)</v>
          </cell>
          <cell r="J899">
            <v>182458.70267756627</v>
          </cell>
        </row>
        <row r="900">
          <cell r="A900" t="str">
            <v>Financial Budget</v>
          </cell>
          <cell r="B900" t="str">
            <v>Expenses</v>
          </cell>
          <cell r="C900" t="str">
            <v>Jutik</v>
          </cell>
          <cell r="D900">
            <v>41730</v>
          </cell>
          <cell r="G900" t="str">
            <v>Operational Maintenance Costs</v>
          </cell>
          <cell r="H900" t="str">
            <v>Plant Outages (002)</v>
          </cell>
          <cell r="J900">
            <v>104660.20871123999</v>
          </cell>
        </row>
        <row r="901">
          <cell r="A901" t="str">
            <v>Financial Budget</v>
          </cell>
          <cell r="B901" t="str">
            <v>Expenses</v>
          </cell>
          <cell r="C901" t="str">
            <v>Jutik</v>
          </cell>
          <cell r="D901">
            <v>41760</v>
          </cell>
          <cell r="G901" t="str">
            <v>Operational Maintenance Costs</v>
          </cell>
          <cell r="H901" t="str">
            <v>Plant Outages (002)</v>
          </cell>
          <cell r="J901">
            <v>126430.43769056996</v>
          </cell>
        </row>
        <row r="902">
          <cell r="A902" t="str">
            <v>Financial Budget</v>
          </cell>
          <cell r="B902" t="str">
            <v>Expenses</v>
          </cell>
          <cell r="C902" t="str">
            <v>Jutik</v>
          </cell>
          <cell r="D902">
            <v>41791</v>
          </cell>
          <cell r="G902" t="str">
            <v>Operational Maintenance Costs</v>
          </cell>
          <cell r="H902" t="str">
            <v>Plant Outages (002)</v>
          </cell>
          <cell r="J902">
            <v>230359.10681218505</v>
          </cell>
        </row>
        <row r="903">
          <cell r="A903" t="str">
            <v>Financial Budget</v>
          </cell>
          <cell r="B903" t="str">
            <v>Expenses</v>
          </cell>
          <cell r="C903" t="str">
            <v>Jutik</v>
          </cell>
          <cell r="D903">
            <v>41456</v>
          </cell>
          <cell r="G903" t="str">
            <v>Operational Maintenance Costs</v>
          </cell>
          <cell r="H903" t="str">
            <v>Plant Op. Costs (003)</v>
          </cell>
          <cell r="J903">
            <v>660756.15261022374</v>
          </cell>
        </row>
        <row r="904">
          <cell r="A904" t="str">
            <v>Financial Budget</v>
          </cell>
          <cell r="B904" t="str">
            <v>Expenses</v>
          </cell>
          <cell r="C904" t="str">
            <v>Jutik</v>
          </cell>
          <cell r="D904">
            <v>41487</v>
          </cell>
          <cell r="G904" t="str">
            <v>Operational Maintenance Costs</v>
          </cell>
          <cell r="H904" t="str">
            <v>Plant Op. Costs (003)</v>
          </cell>
          <cell r="J904">
            <v>529683.55044249841</v>
          </cell>
        </row>
        <row r="905">
          <cell r="A905" t="str">
            <v>Financial Budget</v>
          </cell>
          <cell r="B905" t="str">
            <v>Expenses</v>
          </cell>
          <cell r="C905" t="str">
            <v>Jutik</v>
          </cell>
          <cell r="D905">
            <v>41518</v>
          </cell>
          <cell r="G905" t="str">
            <v>Operational Maintenance Costs</v>
          </cell>
          <cell r="H905" t="str">
            <v>Plant Op. Costs (003)</v>
          </cell>
          <cell r="J905">
            <v>672443.49046857841</v>
          </cell>
        </row>
        <row r="906">
          <cell r="A906" t="str">
            <v>Financial Budget</v>
          </cell>
          <cell r="B906" t="str">
            <v>Expenses</v>
          </cell>
          <cell r="C906" t="str">
            <v>Jutik</v>
          </cell>
          <cell r="D906">
            <v>41548</v>
          </cell>
          <cell r="G906" t="str">
            <v>Operational Maintenance Costs</v>
          </cell>
          <cell r="H906" t="str">
            <v>Plant Op. Costs (003)</v>
          </cell>
          <cell r="J906">
            <v>585948.31082732871</v>
          </cell>
        </row>
        <row r="907">
          <cell r="A907" t="str">
            <v>Financial Budget</v>
          </cell>
          <cell r="B907" t="str">
            <v>Expenses</v>
          </cell>
          <cell r="C907" t="str">
            <v>Jutik</v>
          </cell>
          <cell r="D907">
            <v>41579</v>
          </cell>
          <cell r="G907" t="str">
            <v>Operational Maintenance Costs</v>
          </cell>
          <cell r="H907" t="str">
            <v>Plant Op. Costs (003)</v>
          </cell>
          <cell r="J907">
            <v>504468.75421239575</v>
          </cell>
        </row>
        <row r="908">
          <cell r="A908" t="str">
            <v>Financial Budget</v>
          </cell>
          <cell r="B908" t="str">
            <v>Expenses</v>
          </cell>
          <cell r="C908" t="str">
            <v>Jutik</v>
          </cell>
          <cell r="D908">
            <v>41609</v>
          </cell>
          <cell r="G908" t="str">
            <v>Operational Maintenance Costs</v>
          </cell>
          <cell r="H908" t="str">
            <v>Plant Op. Costs (003)</v>
          </cell>
          <cell r="J908">
            <v>378359.08081662602</v>
          </cell>
        </row>
        <row r="909">
          <cell r="A909" t="str">
            <v>Financial Budget</v>
          </cell>
          <cell r="B909" t="str">
            <v>Expenses</v>
          </cell>
          <cell r="C909" t="str">
            <v>Jutik</v>
          </cell>
          <cell r="D909">
            <v>41640</v>
          </cell>
          <cell r="G909" t="str">
            <v>Operational Maintenance Costs</v>
          </cell>
          <cell r="H909" t="str">
            <v>Plant Op. Costs (003)</v>
          </cell>
          <cell r="J909">
            <v>395823.36873278162</v>
          </cell>
        </row>
        <row r="910">
          <cell r="A910" t="str">
            <v>Financial Budget</v>
          </cell>
          <cell r="B910" t="str">
            <v>Expenses</v>
          </cell>
          <cell r="C910" t="str">
            <v>Jutik</v>
          </cell>
          <cell r="D910">
            <v>41671</v>
          </cell>
          <cell r="G910" t="str">
            <v>Operational Maintenance Costs</v>
          </cell>
          <cell r="H910" t="str">
            <v>Plant Op. Costs (003)</v>
          </cell>
          <cell r="J910">
            <v>329884.52262346615</v>
          </cell>
        </row>
        <row r="911">
          <cell r="A911" t="str">
            <v>Financial Budget</v>
          </cell>
          <cell r="B911" t="str">
            <v>Expenses</v>
          </cell>
          <cell r="C911" t="str">
            <v>Jutik</v>
          </cell>
          <cell r="D911">
            <v>41699</v>
          </cell>
          <cell r="G911" t="str">
            <v>Operational Maintenance Costs</v>
          </cell>
          <cell r="H911" t="str">
            <v>Plant Op. Costs (003)</v>
          </cell>
          <cell r="J911">
            <v>446578.08277619159</v>
          </cell>
        </row>
        <row r="912">
          <cell r="A912" t="str">
            <v>Financial Budget</v>
          </cell>
          <cell r="B912" t="str">
            <v>Expenses</v>
          </cell>
          <cell r="C912" t="str">
            <v>Jutik</v>
          </cell>
          <cell r="D912">
            <v>41730</v>
          </cell>
          <cell r="G912" t="str">
            <v>Operational Maintenance Costs</v>
          </cell>
          <cell r="H912" t="str">
            <v>Plant Op. Costs (003)</v>
          </cell>
          <cell r="J912">
            <v>255084.77622429357</v>
          </cell>
        </row>
        <row r="913">
          <cell r="A913" t="str">
            <v>Financial Budget</v>
          </cell>
          <cell r="B913" t="str">
            <v>Expenses</v>
          </cell>
          <cell r="C913" t="str">
            <v>Jutik</v>
          </cell>
          <cell r="D913">
            <v>41760</v>
          </cell>
          <cell r="G913" t="str">
            <v>Operational Maintenance Costs</v>
          </cell>
          <cell r="H913" t="str">
            <v>Plant Op. Costs (003)</v>
          </cell>
          <cell r="J913">
            <v>307417.20946522552</v>
          </cell>
        </row>
        <row r="914">
          <cell r="A914" t="str">
            <v>Financial Budget</v>
          </cell>
          <cell r="B914" t="str">
            <v>Expenses</v>
          </cell>
          <cell r="C914" t="str">
            <v>Jutik</v>
          </cell>
          <cell r="D914">
            <v>41791</v>
          </cell>
          <cell r="G914" t="str">
            <v>Operational Maintenance Costs</v>
          </cell>
          <cell r="H914" t="str">
            <v>Plant Op. Costs (003)</v>
          </cell>
          <cell r="J914">
            <v>612277.97873185331</v>
          </cell>
        </row>
        <row r="915">
          <cell r="A915" t="str">
            <v>Financial Budget</v>
          </cell>
          <cell r="B915" t="str">
            <v>Expenses</v>
          </cell>
          <cell r="C915" t="str">
            <v>Jutik</v>
          </cell>
          <cell r="D915">
            <v>41456</v>
          </cell>
          <cell r="G915" t="str">
            <v>Operational Maintenance Costs</v>
          </cell>
          <cell r="H915" t="str">
            <v>Plant Admin Costs (004)</v>
          </cell>
          <cell r="J915">
            <v>204001.78430538269</v>
          </cell>
        </row>
        <row r="916">
          <cell r="A916" t="str">
            <v>Financial Budget</v>
          </cell>
          <cell r="B916" t="str">
            <v>Expenses</v>
          </cell>
          <cell r="C916" t="str">
            <v>Jutik</v>
          </cell>
          <cell r="D916">
            <v>41487</v>
          </cell>
          <cell r="G916" t="str">
            <v>Operational Maintenance Costs</v>
          </cell>
          <cell r="H916" t="str">
            <v>Plant Admin Costs (004)</v>
          </cell>
          <cell r="J916">
            <v>156736.8476459604</v>
          </cell>
        </row>
        <row r="917">
          <cell r="A917" t="str">
            <v>Financial Budget</v>
          </cell>
          <cell r="B917" t="str">
            <v>Expenses</v>
          </cell>
          <cell r="C917" t="str">
            <v>Jutik</v>
          </cell>
          <cell r="D917">
            <v>41518</v>
          </cell>
          <cell r="G917" t="str">
            <v>Operational Maintenance Costs</v>
          </cell>
          <cell r="H917" t="str">
            <v>Plant Admin Costs (004)</v>
          </cell>
          <cell r="J917">
            <v>244769.18801975637</v>
          </cell>
        </row>
        <row r="918">
          <cell r="A918" t="str">
            <v>Financial Budget</v>
          </cell>
          <cell r="B918" t="str">
            <v>Expenses</v>
          </cell>
          <cell r="C918" t="str">
            <v>Jutik</v>
          </cell>
          <cell r="D918">
            <v>41548</v>
          </cell>
          <cell r="G918" t="str">
            <v>Operational Maintenance Costs</v>
          </cell>
          <cell r="H918" t="str">
            <v>Plant Admin Costs (004)</v>
          </cell>
          <cell r="J918">
            <v>198504.61086128399</v>
          </cell>
        </row>
        <row r="919">
          <cell r="A919" t="str">
            <v>Financial Budget</v>
          </cell>
          <cell r="B919" t="str">
            <v>Expenses</v>
          </cell>
          <cell r="C919" t="str">
            <v>Jutik</v>
          </cell>
          <cell r="D919">
            <v>41579</v>
          </cell>
          <cell r="G919" t="str">
            <v>Operational Maintenance Costs</v>
          </cell>
          <cell r="H919" t="str">
            <v>Plant Admin Costs (004)</v>
          </cell>
          <cell r="J919">
            <v>174673.83751677407</v>
          </cell>
        </row>
        <row r="920">
          <cell r="A920" t="str">
            <v>Financial Budget</v>
          </cell>
          <cell r="B920" t="str">
            <v>Expenses</v>
          </cell>
          <cell r="C920" t="str">
            <v>Jutik</v>
          </cell>
          <cell r="D920">
            <v>41609</v>
          </cell>
          <cell r="G920" t="str">
            <v>Operational Maintenance Costs</v>
          </cell>
          <cell r="H920" t="str">
            <v>Plant Admin Costs (004)</v>
          </cell>
          <cell r="J920">
            <v>117398.02382544601</v>
          </cell>
        </row>
        <row r="921">
          <cell r="A921" t="str">
            <v>Financial Budget</v>
          </cell>
          <cell r="B921" t="str">
            <v>Expenses</v>
          </cell>
          <cell r="C921" t="str">
            <v>Jutik</v>
          </cell>
          <cell r="D921">
            <v>41640</v>
          </cell>
          <cell r="G921" t="str">
            <v>Operational Maintenance Costs</v>
          </cell>
          <cell r="H921" t="str">
            <v>Plant Admin Costs (004)</v>
          </cell>
          <cell r="J921">
            <v>122856.00426868859</v>
          </cell>
        </row>
        <row r="922">
          <cell r="A922" t="str">
            <v>Financial Budget</v>
          </cell>
          <cell r="B922" t="str">
            <v>Expenses</v>
          </cell>
          <cell r="C922" t="str">
            <v>Jutik</v>
          </cell>
          <cell r="D922">
            <v>41671</v>
          </cell>
          <cell r="G922" t="str">
            <v>Operational Maintenance Costs</v>
          </cell>
          <cell r="H922" t="str">
            <v>Plant Admin Costs (004)</v>
          </cell>
          <cell r="J922">
            <v>115969.228431147</v>
          </cell>
        </row>
        <row r="923">
          <cell r="A923" t="str">
            <v>Financial Budget</v>
          </cell>
          <cell r="B923" t="str">
            <v>Expenses</v>
          </cell>
          <cell r="C923" t="str">
            <v>Jutik</v>
          </cell>
          <cell r="D923">
            <v>41699</v>
          </cell>
          <cell r="G923" t="str">
            <v>Operational Maintenance Costs</v>
          </cell>
          <cell r="H923" t="str">
            <v>Plant Admin Costs (004)</v>
          </cell>
          <cell r="J923">
            <v>156435.99509763226</v>
          </cell>
        </row>
        <row r="924">
          <cell r="A924" t="str">
            <v>Financial Budget</v>
          </cell>
          <cell r="B924" t="str">
            <v>Expenses</v>
          </cell>
          <cell r="C924" t="str">
            <v>Jutik</v>
          </cell>
          <cell r="D924">
            <v>41730</v>
          </cell>
          <cell r="G924" t="str">
            <v>Operational Maintenance Costs</v>
          </cell>
          <cell r="H924" t="str">
            <v>Plant Admin Costs (004)</v>
          </cell>
          <cell r="J924">
            <v>85299.480614602799</v>
          </cell>
        </row>
        <row r="925">
          <cell r="A925" t="str">
            <v>Financial Budget</v>
          </cell>
          <cell r="B925" t="str">
            <v>Expenses</v>
          </cell>
          <cell r="C925" t="str">
            <v>Jutik</v>
          </cell>
          <cell r="D925">
            <v>41760</v>
          </cell>
          <cell r="G925" t="str">
            <v>Operational Maintenance Costs</v>
          </cell>
          <cell r="H925" t="str">
            <v>Plant Admin Costs (004)</v>
          </cell>
          <cell r="J925">
            <v>115184.65971776398</v>
          </cell>
        </row>
        <row r="926">
          <cell r="A926" t="str">
            <v>Financial Budget</v>
          </cell>
          <cell r="B926" t="str">
            <v>Expenses</v>
          </cell>
          <cell r="C926" t="str">
            <v>Jutik</v>
          </cell>
          <cell r="D926">
            <v>41791</v>
          </cell>
          <cell r="G926" t="str">
            <v>Operational Maintenance Costs</v>
          </cell>
          <cell r="H926" t="str">
            <v>Plant Admin Costs (004)</v>
          </cell>
          <cell r="J926">
            <v>191142.34907568261</v>
          </cell>
        </row>
        <row r="927">
          <cell r="A927" t="str">
            <v>Financial Budget</v>
          </cell>
          <cell r="B927" t="str">
            <v>Expenses</v>
          </cell>
          <cell r="C927" t="str">
            <v>Jutik</v>
          </cell>
          <cell r="D927">
            <v>41456</v>
          </cell>
          <cell r="G927" t="str">
            <v>Labour Costs</v>
          </cell>
          <cell r="H927" t="str">
            <v>Labour-Costs (001)</v>
          </cell>
          <cell r="J927">
            <v>3067822.9919048399</v>
          </cell>
        </row>
        <row r="928">
          <cell r="A928" t="str">
            <v>Financial Budget</v>
          </cell>
          <cell r="B928" t="str">
            <v>Expenses</v>
          </cell>
          <cell r="C928" t="str">
            <v>Jutik</v>
          </cell>
          <cell r="D928">
            <v>41487</v>
          </cell>
          <cell r="G928" t="str">
            <v>Labour Costs</v>
          </cell>
          <cell r="H928" t="str">
            <v>Labour-Costs (001)</v>
          </cell>
          <cell r="J928">
            <v>2455342.9186057192</v>
          </cell>
        </row>
        <row r="929">
          <cell r="A929" t="str">
            <v>Financial Budget</v>
          </cell>
          <cell r="B929" t="str">
            <v>Expenses</v>
          </cell>
          <cell r="C929" t="str">
            <v>Jutik</v>
          </cell>
          <cell r="D929">
            <v>41518</v>
          </cell>
          <cell r="G929" t="str">
            <v>Labour Costs</v>
          </cell>
          <cell r="H929" t="str">
            <v>Labour-Costs (001)</v>
          </cell>
          <cell r="J929">
            <v>3390820.7358167996</v>
          </cell>
        </row>
        <row r="930">
          <cell r="A930" t="str">
            <v>Financial Budget</v>
          </cell>
          <cell r="B930" t="str">
            <v>Expenses</v>
          </cell>
          <cell r="C930" t="str">
            <v>Jutik</v>
          </cell>
          <cell r="D930">
            <v>41548</v>
          </cell>
          <cell r="G930" t="str">
            <v>Labour Costs</v>
          </cell>
          <cell r="H930" t="str">
            <v>Labour-Costs (001)</v>
          </cell>
          <cell r="J930">
            <v>2725135.5537314997</v>
          </cell>
        </row>
        <row r="931">
          <cell r="A931" t="str">
            <v>Financial Budget</v>
          </cell>
          <cell r="B931" t="str">
            <v>Expenses</v>
          </cell>
          <cell r="C931" t="str">
            <v>Jutik</v>
          </cell>
          <cell r="D931">
            <v>41579</v>
          </cell>
          <cell r="G931" t="str">
            <v>Labour Costs</v>
          </cell>
          <cell r="H931" t="str">
            <v>Labour-Costs (001)</v>
          </cell>
          <cell r="J931">
            <v>2517178.5408305251</v>
          </cell>
        </row>
        <row r="932">
          <cell r="A932" t="str">
            <v>Financial Budget</v>
          </cell>
          <cell r="B932" t="str">
            <v>Expenses</v>
          </cell>
          <cell r="C932" t="str">
            <v>Jutik</v>
          </cell>
          <cell r="D932">
            <v>41609</v>
          </cell>
          <cell r="G932" t="str">
            <v>Labour Costs</v>
          </cell>
          <cell r="H932" t="str">
            <v>Labour-Costs (001)</v>
          </cell>
          <cell r="J932">
            <v>1767206.136907575</v>
          </cell>
        </row>
        <row r="933">
          <cell r="A933" t="str">
            <v>Financial Budget</v>
          </cell>
          <cell r="B933" t="str">
            <v>Expenses</v>
          </cell>
          <cell r="C933" t="str">
            <v>Jutik</v>
          </cell>
          <cell r="D933">
            <v>41640</v>
          </cell>
          <cell r="G933" t="str">
            <v>Labour Costs</v>
          </cell>
          <cell r="H933" t="str">
            <v>Labour-Costs (001)</v>
          </cell>
          <cell r="J933">
            <v>1961436.6334718997</v>
          </cell>
        </row>
        <row r="934">
          <cell r="A934" t="str">
            <v>Financial Budget</v>
          </cell>
          <cell r="B934" t="str">
            <v>Expenses</v>
          </cell>
          <cell r="C934" t="str">
            <v>Jutik</v>
          </cell>
          <cell r="D934">
            <v>41671</v>
          </cell>
          <cell r="G934" t="str">
            <v>Labour Costs</v>
          </cell>
          <cell r="H934" t="str">
            <v>Labour-Costs (001)</v>
          </cell>
          <cell r="J934">
            <v>1593530.5935860998</v>
          </cell>
        </row>
        <row r="935">
          <cell r="A935" t="str">
            <v>Financial Budget</v>
          </cell>
          <cell r="B935" t="str">
            <v>Expenses</v>
          </cell>
          <cell r="C935" t="str">
            <v>Jutik</v>
          </cell>
          <cell r="D935">
            <v>41699</v>
          </cell>
          <cell r="G935" t="str">
            <v>Labour Costs</v>
          </cell>
          <cell r="H935" t="str">
            <v>Labour-Costs (001)</v>
          </cell>
          <cell r="J935">
            <v>2258113.7891461495</v>
          </cell>
        </row>
        <row r="936">
          <cell r="A936" t="str">
            <v>Financial Budget</v>
          </cell>
          <cell r="B936" t="str">
            <v>Expenses</v>
          </cell>
          <cell r="C936" t="str">
            <v>Jutik</v>
          </cell>
          <cell r="D936">
            <v>41730</v>
          </cell>
          <cell r="G936" t="str">
            <v>Labour Costs</v>
          </cell>
          <cell r="H936" t="str">
            <v>Labour-Costs (001)</v>
          </cell>
          <cell r="J936">
            <v>1190031.30652068</v>
          </cell>
        </row>
        <row r="937">
          <cell r="A937" t="str">
            <v>Financial Budget</v>
          </cell>
          <cell r="B937" t="str">
            <v>Expenses</v>
          </cell>
          <cell r="C937" t="str">
            <v>Jutik</v>
          </cell>
          <cell r="D937">
            <v>41760</v>
          </cell>
          <cell r="G937" t="str">
            <v>Labour Costs</v>
          </cell>
          <cell r="H937" t="str">
            <v>Labour-Costs (001)</v>
          </cell>
          <cell r="J937">
            <v>1572119.1696365993</v>
          </cell>
        </row>
        <row r="938">
          <cell r="A938" t="str">
            <v>Financial Budget</v>
          </cell>
          <cell r="B938" t="str">
            <v>Expenses</v>
          </cell>
          <cell r="C938" t="str">
            <v>Jutik</v>
          </cell>
          <cell r="D938">
            <v>41791</v>
          </cell>
          <cell r="G938" t="str">
            <v>Labour Costs</v>
          </cell>
          <cell r="H938" t="str">
            <v>Labour-Costs (001)</v>
          </cell>
          <cell r="J938">
            <v>2829210.9406183348</v>
          </cell>
        </row>
        <row r="939">
          <cell r="A939" t="str">
            <v>Water Production Actuals</v>
          </cell>
          <cell r="B939" t="str">
            <v>None</v>
          </cell>
          <cell r="C939" t="str">
            <v>Kootha</v>
          </cell>
          <cell r="D939">
            <v>41456</v>
          </cell>
          <cell r="G939" t="str">
            <v>None</v>
          </cell>
          <cell r="H939" t="str">
            <v>None</v>
          </cell>
          <cell r="J939">
            <v>181.933291</v>
          </cell>
        </row>
        <row r="940">
          <cell r="A940" t="str">
            <v>Water Production Actuals</v>
          </cell>
          <cell r="B940" t="str">
            <v>None</v>
          </cell>
          <cell r="C940" t="str">
            <v>Kootha</v>
          </cell>
          <cell r="D940">
            <v>41487</v>
          </cell>
          <cell r="G940" t="str">
            <v>None</v>
          </cell>
          <cell r="H940" t="str">
            <v>None</v>
          </cell>
          <cell r="J940">
            <v>187.44394299999999</v>
          </cell>
        </row>
        <row r="941">
          <cell r="A941" t="str">
            <v>Water Production Actuals</v>
          </cell>
          <cell r="B941" t="str">
            <v>None</v>
          </cell>
          <cell r="C941" t="str">
            <v>Kootha</v>
          </cell>
          <cell r="D941">
            <v>41518</v>
          </cell>
          <cell r="G941" t="str">
            <v>None</v>
          </cell>
          <cell r="H941" t="str">
            <v>None</v>
          </cell>
          <cell r="J941">
            <v>184.77365699999999</v>
          </cell>
        </row>
        <row r="942">
          <cell r="A942" t="str">
            <v>Water Production Actuals</v>
          </cell>
          <cell r="B942" t="str">
            <v>None</v>
          </cell>
          <cell r="C942" t="str">
            <v>Kootha</v>
          </cell>
          <cell r="D942">
            <v>41548</v>
          </cell>
          <cell r="G942" t="str">
            <v>None</v>
          </cell>
          <cell r="H942" t="str">
            <v>None</v>
          </cell>
          <cell r="J942">
            <v>191.54109299999999</v>
          </cell>
        </row>
        <row r="943">
          <cell r="A943" t="str">
            <v>Water Production Actuals</v>
          </cell>
          <cell r="B943" t="str">
            <v>None</v>
          </cell>
          <cell r="C943" t="str">
            <v>Kootha</v>
          </cell>
          <cell r="D943">
            <v>41579</v>
          </cell>
          <cell r="G943" t="str">
            <v>None</v>
          </cell>
          <cell r="H943" t="str">
            <v>None</v>
          </cell>
          <cell r="J943">
            <v>98.096062000000003</v>
          </cell>
        </row>
        <row r="944">
          <cell r="A944" t="str">
            <v>Water Production Actuals</v>
          </cell>
          <cell r="B944" t="str">
            <v>None</v>
          </cell>
          <cell r="C944" t="str">
            <v>Kootha</v>
          </cell>
          <cell r="D944">
            <v>41609</v>
          </cell>
          <cell r="G944" t="str">
            <v>None</v>
          </cell>
          <cell r="H944" t="str">
            <v>None</v>
          </cell>
          <cell r="J944">
            <v>185.30685299999999</v>
          </cell>
        </row>
        <row r="945">
          <cell r="A945" t="str">
            <v>Water Production Actuals</v>
          </cell>
          <cell r="B945" t="str">
            <v>None</v>
          </cell>
          <cell r="C945" t="str">
            <v>Kootha</v>
          </cell>
          <cell r="D945">
            <v>41640</v>
          </cell>
          <cell r="G945" t="str">
            <v>None</v>
          </cell>
          <cell r="H945" t="str">
            <v>None</v>
          </cell>
          <cell r="J945">
            <v>186.90143900000001</v>
          </cell>
        </row>
        <row r="946">
          <cell r="A946" t="str">
            <v>Water Production Actuals</v>
          </cell>
          <cell r="B946" t="str">
            <v>None</v>
          </cell>
          <cell r="C946" t="str">
            <v>Kootha</v>
          </cell>
          <cell r="D946">
            <v>41671</v>
          </cell>
          <cell r="G946" t="str">
            <v>None</v>
          </cell>
          <cell r="H946" t="str">
            <v>None</v>
          </cell>
          <cell r="J946">
            <v>158.58676500000001</v>
          </cell>
        </row>
        <row r="947">
          <cell r="A947" t="str">
            <v>Water Production Actuals</v>
          </cell>
          <cell r="B947" t="str">
            <v>None</v>
          </cell>
          <cell r="C947" t="str">
            <v>Kootha</v>
          </cell>
          <cell r="D947">
            <v>41699</v>
          </cell>
          <cell r="G947" t="str">
            <v>None</v>
          </cell>
          <cell r="H947" t="str">
            <v>None</v>
          </cell>
          <cell r="J947">
            <v>191.40367599999999</v>
          </cell>
        </row>
        <row r="948">
          <cell r="A948" t="str">
            <v>Water Production Actuals</v>
          </cell>
          <cell r="B948" t="str">
            <v>None</v>
          </cell>
          <cell r="C948" t="str">
            <v>Kootha</v>
          </cell>
          <cell r="D948">
            <v>41730</v>
          </cell>
          <cell r="G948" t="str">
            <v>None</v>
          </cell>
          <cell r="H948" t="str">
            <v>None</v>
          </cell>
          <cell r="J948">
            <v>171.057864</v>
          </cell>
        </row>
        <row r="949">
          <cell r="A949" t="str">
            <v>Water Production Actuals</v>
          </cell>
          <cell r="B949" t="str">
            <v>None</v>
          </cell>
          <cell r="C949" t="str">
            <v>Kootha</v>
          </cell>
          <cell r="D949">
            <v>41760</v>
          </cell>
          <cell r="G949" t="str">
            <v>None</v>
          </cell>
          <cell r="H949" t="str">
            <v>None</v>
          </cell>
          <cell r="J949">
            <v>169.28699900000001</v>
          </cell>
        </row>
        <row r="950">
          <cell r="A950" t="str">
            <v>Water Production Actuals</v>
          </cell>
          <cell r="B950" t="str">
            <v>None</v>
          </cell>
          <cell r="C950" t="str">
            <v>Kootha</v>
          </cell>
          <cell r="D950">
            <v>41791</v>
          </cell>
          <cell r="G950" t="str">
            <v>None</v>
          </cell>
          <cell r="H950" t="str">
            <v>None</v>
          </cell>
          <cell r="J950">
            <v>142.50871699999999</v>
          </cell>
        </row>
        <row r="951">
          <cell r="A951" t="str">
            <v>Water Production Actuals</v>
          </cell>
          <cell r="B951" t="str">
            <v>None</v>
          </cell>
          <cell r="C951" t="str">
            <v>Surjek</v>
          </cell>
          <cell r="D951">
            <v>41456</v>
          </cell>
          <cell r="G951" t="str">
            <v>None</v>
          </cell>
          <cell r="H951" t="str">
            <v>None</v>
          </cell>
          <cell r="J951">
            <v>214.968999</v>
          </cell>
        </row>
        <row r="952">
          <cell r="A952" t="str">
            <v>Water Production Actuals</v>
          </cell>
          <cell r="B952" t="str">
            <v>None</v>
          </cell>
          <cell r="C952" t="str">
            <v>Surjek</v>
          </cell>
          <cell r="D952">
            <v>41487</v>
          </cell>
          <cell r="G952" t="str">
            <v>None</v>
          </cell>
          <cell r="H952" t="str">
            <v>None</v>
          </cell>
          <cell r="J952">
            <v>228.199051</v>
          </cell>
        </row>
        <row r="953">
          <cell r="A953" t="str">
            <v>Water Production Actuals</v>
          </cell>
          <cell r="B953" t="str">
            <v>None</v>
          </cell>
          <cell r="C953" t="str">
            <v>Surjek</v>
          </cell>
          <cell r="D953">
            <v>41518</v>
          </cell>
          <cell r="G953" t="str">
            <v>None</v>
          </cell>
          <cell r="H953" t="str">
            <v>None</v>
          </cell>
          <cell r="J953">
            <v>216.53646700000002</v>
          </cell>
        </row>
        <row r="954">
          <cell r="A954" t="str">
            <v>Water Production Actuals</v>
          </cell>
          <cell r="B954" t="str">
            <v>None</v>
          </cell>
          <cell r="C954" t="str">
            <v>Surjek</v>
          </cell>
          <cell r="D954">
            <v>41548</v>
          </cell>
          <cell r="G954" t="str">
            <v>None</v>
          </cell>
          <cell r="H954" t="str">
            <v>None</v>
          </cell>
          <cell r="J954">
            <v>236.760276</v>
          </cell>
        </row>
        <row r="955">
          <cell r="A955" t="str">
            <v>Water Production Actuals</v>
          </cell>
          <cell r="B955" t="str">
            <v>None</v>
          </cell>
          <cell r="C955" t="str">
            <v>Surjek</v>
          </cell>
          <cell r="D955">
            <v>41579</v>
          </cell>
          <cell r="G955" t="str">
            <v>None</v>
          </cell>
          <cell r="H955" t="str">
            <v>None</v>
          </cell>
          <cell r="J955">
            <v>232.052864</v>
          </cell>
        </row>
        <row r="956">
          <cell r="A956" t="str">
            <v>Water Production Actuals</v>
          </cell>
          <cell r="B956" t="str">
            <v>None</v>
          </cell>
          <cell r="C956" t="str">
            <v>Surjek</v>
          </cell>
          <cell r="D956">
            <v>41609</v>
          </cell>
          <cell r="G956" t="str">
            <v>None</v>
          </cell>
          <cell r="H956" t="str">
            <v>None</v>
          </cell>
          <cell r="J956">
            <v>240.21016</v>
          </cell>
        </row>
        <row r="957">
          <cell r="A957" t="str">
            <v>Water Production Actuals</v>
          </cell>
          <cell r="B957" t="str">
            <v>None</v>
          </cell>
          <cell r="C957" t="str">
            <v>Surjek</v>
          </cell>
          <cell r="D957">
            <v>41640</v>
          </cell>
          <cell r="G957" t="str">
            <v>None</v>
          </cell>
          <cell r="H957" t="str">
            <v>None</v>
          </cell>
          <cell r="J957">
            <v>288.160549</v>
          </cell>
        </row>
        <row r="958">
          <cell r="A958" t="str">
            <v>Water Production Actuals</v>
          </cell>
          <cell r="B958" t="str">
            <v>None</v>
          </cell>
          <cell r="C958" t="str">
            <v>Surjek</v>
          </cell>
          <cell r="D958">
            <v>41671</v>
          </cell>
          <cell r="G958" t="str">
            <v>None</v>
          </cell>
          <cell r="H958" t="str">
            <v>None</v>
          </cell>
          <cell r="J958">
            <v>306.884524</v>
          </cell>
        </row>
        <row r="959">
          <cell r="A959" t="str">
            <v>Water Production Actuals</v>
          </cell>
          <cell r="B959" t="str">
            <v>None</v>
          </cell>
          <cell r="C959" t="str">
            <v>Surjek</v>
          </cell>
          <cell r="D959">
            <v>41699</v>
          </cell>
          <cell r="G959" t="str">
            <v>None</v>
          </cell>
          <cell r="H959" t="str">
            <v>None</v>
          </cell>
          <cell r="J959">
            <v>367.65100600000005</v>
          </cell>
        </row>
        <row r="960">
          <cell r="A960" t="str">
            <v>Water Production Actuals</v>
          </cell>
          <cell r="B960" t="str">
            <v>None</v>
          </cell>
          <cell r="C960" t="str">
            <v>Surjek</v>
          </cell>
          <cell r="D960">
            <v>41730</v>
          </cell>
          <cell r="G960" t="str">
            <v>None</v>
          </cell>
          <cell r="H960" t="str">
            <v>None</v>
          </cell>
          <cell r="J960">
            <v>351.99016599999999</v>
          </cell>
        </row>
        <row r="961">
          <cell r="A961" t="str">
            <v>Water Production Actuals</v>
          </cell>
          <cell r="B961" t="str">
            <v>None</v>
          </cell>
          <cell r="C961" t="str">
            <v>Surjek</v>
          </cell>
          <cell r="D961">
            <v>41760</v>
          </cell>
          <cell r="G961" t="str">
            <v>None</v>
          </cell>
          <cell r="H961" t="str">
            <v>None</v>
          </cell>
          <cell r="J961">
            <v>362.822</v>
          </cell>
        </row>
        <row r="962">
          <cell r="A962" t="str">
            <v>Water Production Actuals</v>
          </cell>
          <cell r="B962" t="str">
            <v>None</v>
          </cell>
          <cell r="C962" t="str">
            <v>Surjek</v>
          </cell>
          <cell r="D962">
            <v>41791</v>
          </cell>
          <cell r="G962" t="str">
            <v>None</v>
          </cell>
          <cell r="H962" t="str">
            <v>None</v>
          </cell>
          <cell r="J962">
            <v>260.31229999999999</v>
          </cell>
        </row>
        <row r="963">
          <cell r="A963" t="str">
            <v>Water Production Actuals</v>
          </cell>
          <cell r="B963" t="str">
            <v>None</v>
          </cell>
          <cell r="C963" t="str">
            <v>Jutik</v>
          </cell>
          <cell r="D963">
            <v>41456</v>
          </cell>
          <cell r="G963" t="str">
            <v>None</v>
          </cell>
          <cell r="H963" t="str">
            <v>None</v>
          </cell>
          <cell r="J963">
            <v>250.24199099999998</v>
          </cell>
        </row>
        <row r="964">
          <cell r="A964" t="str">
            <v>Water Production Actuals</v>
          </cell>
          <cell r="B964" t="str">
            <v>None</v>
          </cell>
          <cell r="C964" t="str">
            <v>Jutik</v>
          </cell>
          <cell r="D964">
            <v>41487</v>
          </cell>
          <cell r="G964" t="str">
            <v>None</v>
          </cell>
          <cell r="H964" t="str">
            <v>None</v>
          </cell>
          <cell r="J964">
            <v>206.740703</v>
          </cell>
        </row>
        <row r="965">
          <cell r="A965" t="str">
            <v>Water Production Actuals</v>
          </cell>
          <cell r="B965" t="str">
            <v>None</v>
          </cell>
          <cell r="C965" t="str">
            <v>Jutik</v>
          </cell>
          <cell r="D965">
            <v>41518</v>
          </cell>
          <cell r="G965" t="str">
            <v>None</v>
          </cell>
          <cell r="H965" t="str">
            <v>None</v>
          </cell>
          <cell r="J965">
            <v>201.23546099999996</v>
          </cell>
        </row>
        <row r="966">
          <cell r="A966" t="str">
            <v>Water Production Actuals</v>
          </cell>
          <cell r="B966" t="str">
            <v>None</v>
          </cell>
          <cell r="C966" t="str">
            <v>Jutik</v>
          </cell>
          <cell r="D966">
            <v>41548</v>
          </cell>
          <cell r="G966" t="str">
            <v>None</v>
          </cell>
          <cell r="H966" t="str">
            <v>None</v>
          </cell>
          <cell r="J966">
            <v>174.36956599999999</v>
          </cell>
        </row>
        <row r="967">
          <cell r="A967" t="str">
            <v>Water Production Actuals</v>
          </cell>
          <cell r="B967" t="str">
            <v>None</v>
          </cell>
          <cell r="C967" t="str">
            <v>Jutik</v>
          </cell>
          <cell r="D967">
            <v>41579</v>
          </cell>
          <cell r="G967" t="str">
            <v>None</v>
          </cell>
          <cell r="H967" t="str">
            <v>None</v>
          </cell>
          <cell r="J967">
            <v>204.09105</v>
          </cell>
        </row>
        <row r="968">
          <cell r="A968" t="str">
            <v>Water Production Actuals</v>
          </cell>
          <cell r="B968" t="str">
            <v>None</v>
          </cell>
          <cell r="C968" t="str">
            <v>Jutik</v>
          </cell>
          <cell r="D968">
            <v>41609</v>
          </cell>
          <cell r="G968" t="str">
            <v>None</v>
          </cell>
          <cell r="H968" t="str">
            <v>None</v>
          </cell>
          <cell r="J968">
            <v>146.35666599999999</v>
          </cell>
        </row>
        <row r="969">
          <cell r="A969" t="str">
            <v>Water Production Actuals</v>
          </cell>
          <cell r="B969" t="str">
            <v>None</v>
          </cell>
          <cell r="C969" t="str">
            <v>Jutik</v>
          </cell>
          <cell r="D969">
            <v>41640</v>
          </cell>
          <cell r="G969" t="str">
            <v>None</v>
          </cell>
          <cell r="H969" t="str">
            <v>None</v>
          </cell>
          <cell r="J969">
            <v>204.20249700000002</v>
          </cell>
        </row>
        <row r="970">
          <cell r="A970" t="str">
            <v>Water Production Actuals</v>
          </cell>
          <cell r="B970" t="str">
            <v>None</v>
          </cell>
          <cell r="C970" t="str">
            <v>Jutik</v>
          </cell>
          <cell r="D970">
            <v>41671</v>
          </cell>
          <cell r="G970" t="str">
            <v>None</v>
          </cell>
          <cell r="H970" t="str">
            <v>None</v>
          </cell>
          <cell r="J970">
            <v>217.43019900000002</v>
          </cell>
        </row>
        <row r="971">
          <cell r="A971" t="str">
            <v>Water Production Actuals</v>
          </cell>
          <cell r="B971" t="str">
            <v>None</v>
          </cell>
          <cell r="C971" t="str">
            <v>Jutik</v>
          </cell>
          <cell r="D971">
            <v>41699</v>
          </cell>
          <cell r="G971" t="str">
            <v>None</v>
          </cell>
          <cell r="H971" t="str">
            <v>None</v>
          </cell>
          <cell r="J971">
            <v>230.98220000000001</v>
          </cell>
        </row>
        <row r="972">
          <cell r="A972" t="str">
            <v>Water Production Actuals</v>
          </cell>
          <cell r="B972" t="str">
            <v>None</v>
          </cell>
          <cell r="C972" t="str">
            <v>Jutik</v>
          </cell>
          <cell r="D972">
            <v>41730</v>
          </cell>
          <cell r="G972" t="str">
            <v>None</v>
          </cell>
          <cell r="H972" t="str">
            <v>None</v>
          </cell>
          <cell r="J972">
            <v>236.441136</v>
          </cell>
        </row>
        <row r="973">
          <cell r="A973" t="str">
            <v>Water Production Actuals</v>
          </cell>
          <cell r="B973" t="str">
            <v>None</v>
          </cell>
          <cell r="C973" t="str">
            <v>Jutik</v>
          </cell>
          <cell r="D973">
            <v>41760</v>
          </cell>
          <cell r="G973" t="str">
            <v>None</v>
          </cell>
          <cell r="H973" t="str">
            <v>None</v>
          </cell>
          <cell r="J973">
            <v>241.40736899999999</v>
          </cell>
        </row>
        <row r="974">
          <cell r="A974" t="str">
            <v>Water Production Actuals</v>
          </cell>
          <cell r="B974" t="str">
            <v>None</v>
          </cell>
          <cell r="C974" t="str">
            <v>Jutik</v>
          </cell>
          <cell r="D974">
            <v>41791</v>
          </cell>
          <cell r="G974" t="str">
            <v>None</v>
          </cell>
          <cell r="H974" t="str">
            <v>None</v>
          </cell>
          <cell r="J974">
            <v>220.380334</v>
          </cell>
        </row>
        <row r="975">
          <cell r="A975" t="str">
            <v>Water Production Budget</v>
          </cell>
          <cell r="B975" t="str">
            <v>None</v>
          </cell>
          <cell r="C975" t="str">
            <v>Kootha</v>
          </cell>
          <cell r="D975">
            <v>41456</v>
          </cell>
          <cell r="G975" t="str">
            <v>None</v>
          </cell>
          <cell r="H975" t="str">
            <v>None</v>
          </cell>
          <cell r="J975">
            <v>171.933291</v>
          </cell>
        </row>
        <row r="976">
          <cell r="A976" t="str">
            <v>Water Production Budget</v>
          </cell>
          <cell r="B976" t="str">
            <v>None</v>
          </cell>
          <cell r="C976" t="str">
            <v>Kootha</v>
          </cell>
          <cell r="D976">
            <v>41487</v>
          </cell>
          <cell r="G976" t="str">
            <v>None</v>
          </cell>
          <cell r="H976" t="str">
            <v>None</v>
          </cell>
          <cell r="J976">
            <v>185.44394299999999</v>
          </cell>
        </row>
        <row r="977">
          <cell r="A977" t="str">
            <v>Water Production Budget</v>
          </cell>
          <cell r="B977" t="str">
            <v>None</v>
          </cell>
          <cell r="C977" t="str">
            <v>Kootha</v>
          </cell>
          <cell r="D977">
            <v>41518</v>
          </cell>
          <cell r="G977" t="str">
            <v>None</v>
          </cell>
          <cell r="H977" t="str">
            <v>None</v>
          </cell>
          <cell r="J977">
            <v>186.77365699999999</v>
          </cell>
        </row>
        <row r="978">
          <cell r="A978" t="str">
            <v>Water Production Budget</v>
          </cell>
          <cell r="B978" t="str">
            <v>None</v>
          </cell>
          <cell r="C978" t="str">
            <v>Kootha</v>
          </cell>
          <cell r="D978">
            <v>41548</v>
          </cell>
          <cell r="G978" t="str">
            <v>None</v>
          </cell>
          <cell r="H978" t="str">
            <v>None</v>
          </cell>
          <cell r="J978">
            <v>190.54109299999999</v>
          </cell>
        </row>
        <row r="979">
          <cell r="A979" t="str">
            <v>Water Production Budget</v>
          </cell>
          <cell r="B979" t="str">
            <v>None</v>
          </cell>
          <cell r="C979" t="str">
            <v>Kootha</v>
          </cell>
          <cell r="D979">
            <v>41579</v>
          </cell>
          <cell r="G979" t="str">
            <v>None</v>
          </cell>
          <cell r="H979" t="str">
            <v>None</v>
          </cell>
          <cell r="J979">
            <v>95.096062000000003</v>
          </cell>
        </row>
        <row r="980">
          <cell r="A980" t="str">
            <v>Water Production Budget</v>
          </cell>
          <cell r="B980" t="str">
            <v>None</v>
          </cell>
          <cell r="C980" t="str">
            <v>Kootha</v>
          </cell>
          <cell r="D980">
            <v>41609</v>
          </cell>
          <cell r="G980" t="str">
            <v>None</v>
          </cell>
          <cell r="H980" t="str">
            <v>None</v>
          </cell>
          <cell r="J980">
            <v>184.30685299999999</v>
          </cell>
        </row>
        <row r="981">
          <cell r="A981" t="str">
            <v>Water Production Budget</v>
          </cell>
          <cell r="B981" t="str">
            <v>None</v>
          </cell>
          <cell r="C981" t="str">
            <v>Kootha</v>
          </cell>
          <cell r="D981">
            <v>41640</v>
          </cell>
          <cell r="G981" t="str">
            <v>None</v>
          </cell>
          <cell r="H981" t="str">
            <v>None</v>
          </cell>
          <cell r="J981">
            <v>181.90143900000001</v>
          </cell>
        </row>
        <row r="982">
          <cell r="A982" t="str">
            <v>Water Production Budget</v>
          </cell>
          <cell r="B982" t="str">
            <v>None</v>
          </cell>
          <cell r="C982" t="str">
            <v>Kootha</v>
          </cell>
          <cell r="D982">
            <v>41671</v>
          </cell>
          <cell r="G982" t="str">
            <v>None</v>
          </cell>
          <cell r="H982" t="str">
            <v>None</v>
          </cell>
          <cell r="J982">
            <v>149.58676500000001</v>
          </cell>
        </row>
        <row r="983">
          <cell r="A983" t="str">
            <v>Water Production Budget</v>
          </cell>
          <cell r="B983" t="str">
            <v>None</v>
          </cell>
          <cell r="C983" t="str">
            <v>Kootha</v>
          </cell>
          <cell r="D983">
            <v>41699</v>
          </cell>
          <cell r="G983" t="str">
            <v>None</v>
          </cell>
          <cell r="H983" t="str">
            <v>None</v>
          </cell>
          <cell r="J983">
            <v>181.40367599999999</v>
          </cell>
        </row>
        <row r="984">
          <cell r="A984" t="str">
            <v>Water Production Budget</v>
          </cell>
          <cell r="B984" t="str">
            <v>None</v>
          </cell>
          <cell r="C984" t="str">
            <v>Kootha</v>
          </cell>
          <cell r="D984">
            <v>41730</v>
          </cell>
          <cell r="G984" t="str">
            <v>None</v>
          </cell>
          <cell r="H984" t="str">
            <v>None</v>
          </cell>
          <cell r="J984">
            <v>171.057864</v>
          </cell>
        </row>
        <row r="985">
          <cell r="A985" t="str">
            <v>Water Production Budget</v>
          </cell>
          <cell r="B985" t="str">
            <v>None</v>
          </cell>
          <cell r="C985" t="str">
            <v>Kootha</v>
          </cell>
          <cell r="D985">
            <v>41760</v>
          </cell>
          <cell r="G985" t="str">
            <v>None</v>
          </cell>
          <cell r="H985" t="str">
            <v>None</v>
          </cell>
          <cell r="J985">
            <v>165.28699900000001</v>
          </cell>
        </row>
        <row r="986">
          <cell r="A986" t="str">
            <v>Water Production Budget</v>
          </cell>
          <cell r="B986" t="str">
            <v>None</v>
          </cell>
          <cell r="C986" t="str">
            <v>Kootha</v>
          </cell>
          <cell r="D986">
            <v>41791</v>
          </cell>
          <cell r="G986" t="str">
            <v>None</v>
          </cell>
          <cell r="H986" t="str">
            <v>None</v>
          </cell>
          <cell r="J986">
            <v>149.50871699999999</v>
          </cell>
        </row>
        <row r="987">
          <cell r="A987" t="str">
            <v>Water Production Budget</v>
          </cell>
          <cell r="B987" t="str">
            <v>None</v>
          </cell>
          <cell r="C987" t="str">
            <v>Surjek</v>
          </cell>
          <cell r="D987">
            <v>41456</v>
          </cell>
          <cell r="G987" t="str">
            <v>None</v>
          </cell>
          <cell r="H987" t="str">
            <v>None</v>
          </cell>
          <cell r="J987">
            <v>211.968999</v>
          </cell>
        </row>
        <row r="988">
          <cell r="A988" t="str">
            <v>Water Production Budget</v>
          </cell>
          <cell r="B988" t="str">
            <v>None</v>
          </cell>
          <cell r="C988" t="str">
            <v>Surjek</v>
          </cell>
          <cell r="D988">
            <v>41487</v>
          </cell>
          <cell r="G988" t="str">
            <v>None</v>
          </cell>
          <cell r="H988" t="str">
            <v>None</v>
          </cell>
          <cell r="J988">
            <v>224.199051</v>
          </cell>
        </row>
        <row r="989">
          <cell r="A989" t="str">
            <v>Water Production Budget</v>
          </cell>
          <cell r="B989" t="str">
            <v>None</v>
          </cell>
          <cell r="C989" t="str">
            <v>Surjek</v>
          </cell>
          <cell r="D989">
            <v>41518</v>
          </cell>
          <cell r="G989" t="str">
            <v>None</v>
          </cell>
          <cell r="H989" t="str">
            <v>None</v>
          </cell>
          <cell r="J989">
            <v>220.53646699999999</v>
          </cell>
        </row>
        <row r="990">
          <cell r="A990" t="str">
            <v>Water Production Budget</v>
          </cell>
          <cell r="B990" t="str">
            <v>None</v>
          </cell>
          <cell r="C990" t="str">
            <v>Surjek</v>
          </cell>
          <cell r="D990">
            <v>41548</v>
          </cell>
          <cell r="G990" t="str">
            <v>None</v>
          </cell>
          <cell r="H990" t="str">
            <v>None</v>
          </cell>
          <cell r="J990">
            <v>306.76027599999998</v>
          </cell>
        </row>
        <row r="991">
          <cell r="A991" t="str">
            <v>Water Production Budget</v>
          </cell>
          <cell r="B991" t="str">
            <v>None</v>
          </cell>
          <cell r="C991" t="str">
            <v>Surjek</v>
          </cell>
          <cell r="D991">
            <v>41579</v>
          </cell>
          <cell r="G991" t="str">
            <v>None</v>
          </cell>
          <cell r="H991" t="str">
            <v>None</v>
          </cell>
          <cell r="J991">
            <v>260.052864</v>
          </cell>
        </row>
        <row r="992">
          <cell r="A992" t="str">
            <v>Water Production Budget</v>
          </cell>
          <cell r="B992" t="str">
            <v>None</v>
          </cell>
          <cell r="C992" t="str">
            <v>Surjek</v>
          </cell>
          <cell r="D992">
            <v>41609</v>
          </cell>
          <cell r="G992" t="str">
            <v>None</v>
          </cell>
          <cell r="H992" t="str">
            <v>None</v>
          </cell>
          <cell r="J992">
            <v>240.21016</v>
          </cell>
        </row>
        <row r="993">
          <cell r="A993" t="str">
            <v>Water Production Budget</v>
          </cell>
          <cell r="B993" t="str">
            <v>None</v>
          </cell>
          <cell r="C993" t="str">
            <v>Surjek</v>
          </cell>
          <cell r="D993">
            <v>41640</v>
          </cell>
          <cell r="G993" t="str">
            <v>None</v>
          </cell>
          <cell r="H993" t="str">
            <v>None</v>
          </cell>
          <cell r="J993">
            <v>258.160549</v>
          </cell>
        </row>
        <row r="994">
          <cell r="A994" t="str">
            <v>Water Production Budget</v>
          </cell>
          <cell r="B994" t="str">
            <v>None</v>
          </cell>
          <cell r="C994" t="str">
            <v>Surjek</v>
          </cell>
          <cell r="D994">
            <v>41671</v>
          </cell>
          <cell r="G994" t="str">
            <v>None</v>
          </cell>
          <cell r="H994" t="str">
            <v>None</v>
          </cell>
          <cell r="J994">
            <v>310.884524</v>
          </cell>
        </row>
        <row r="995">
          <cell r="A995" t="str">
            <v>Water Production Budget</v>
          </cell>
          <cell r="B995" t="str">
            <v>None</v>
          </cell>
          <cell r="C995" t="str">
            <v>Surjek</v>
          </cell>
          <cell r="D995">
            <v>41699</v>
          </cell>
          <cell r="G995" t="str">
            <v>None</v>
          </cell>
          <cell r="H995" t="str">
            <v>None</v>
          </cell>
          <cell r="J995">
            <v>347.651006</v>
          </cell>
        </row>
        <row r="996">
          <cell r="A996" t="str">
            <v>Water Production Budget</v>
          </cell>
          <cell r="B996" t="str">
            <v>None</v>
          </cell>
          <cell r="C996" t="str">
            <v>Surjek</v>
          </cell>
          <cell r="D996">
            <v>41730</v>
          </cell>
          <cell r="G996" t="str">
            <v>None</v>
          </cell>
          <cell r="H996" t="str">
            <v>None</v>
          </cell>
          <cell r="J996">
            <v>341.99016599999999</v>
          </cell>
        </row>
        <row r="997">
          <cell r="A997" t="str">
            <v>Water Production Budget</v>
          </cell>
          <cell r="B997" t="str">
            <v>None</v>
          </cell>
          <cell r="C997" t="str">
            <v>Surjek</v>
          </cell>
          <cell r="D997">
            <v>41760</v>
          </cell>
          <cell r="G997" t="str">
            <v>None</v>
          </cell>
          <cell r="H997" t="str">
            <v>None</v>
          </cell>
          <cell r="J997">
            <v>301.18512999999996</v>
          </cell>
        </row>
        <row r="998">
          <cell r="A998" t="str">
            <v>Water Production Budget</v>
          </cell>
          <cell r="B998" t="str">
            <v>None</v>
          </cell>
          <cell r="C998" t="str">
            <v>Surjek</v>
          </cell>
          <cell r="D998">
            <v>41791</v>
          </cell>
          <cell r="G998" t="str">
            <v>None</v>
          </cell>
          <cell r="H998" t="str">
            <v>None</v>
          </cell>
          <cell r="J998">
            <v>260.92</v>
          </cell>
        </row>
        <row r="999">
          <cell r="A999" t="str">
            <v>Water Production Budget</v>
          </cell>
          <cell r="B999" t="str">
            <v>None</v>
          </cell>
          <cell r="C999" t="str">
            <v>Jutik</v>
          </cell>
          <cell r="D999">
            <v>41456</v>
          </cell>
          <cell r="G999" t="str">
            <v>None</v>
          </cell>
          <cell r="H999" t="str">
            <v>None</v>
          </cell>
          <cell r="J999">
            <v>234.24199100000001</v>
          </cell>
        </row>
        <row r="1000">
          <cell r="A1000" t="str">
            <v>Water Production Budget</v>
          </cell>
          <cell r="B1000" t="str">
            <v>None</v>
          </cell>
          <cell r="C1000" t="str">
            <v>Jutik</v>
          </cell>
          <cell r="D1000">
            <v>41487</v>
          </cell>
          <cell r="G1000" t="str">
            <v>None</v>
          </cell>
          <cell r="H1000" t="str">
            <v>None</v>
          </cell>
          <cell r="J1000">
            <v>203.740703</v>
          </cell>
        </row>
        <row r="1001">
          <cell r="A1001" t="str">
            <v>Water Production Budget</v>
          </cell>
          <cell r="B1001" t="str">
            <v>None</v>
          </cell>
          <cell r="C1001" t="str">
            <v>Jutik</v>
          </cell>
          <cell r="D1001">
            <v>41518</v>
          </cell>
          <cell r="G1001" t="str">
            <v>None</v>
          </cell>
          <cell r="H1001" t="str">
            <v>None</v>
          </cell>
          <cell r="J1001">
            <v>192.23546099999999</v>
          </cell>
        </row>
        <row r="1002">
          <cell r="A1002" t="str">
            <v>Water Production Budget</v>
          </cell>
          <cell r="B1002" t="str">
            <v>None</v>
          </cell>
          <cell r="C1002" t="str">
            <v>Jutik</v>
          </cell>
          <cell r="D1002">
            <v>41548</v>
          </cell>
          <cell r="G1002" t="str">
            <v>None</v>
          </cell>
          <cell r="H1002" t="str">
            <v>None</v>
          </cell>
          <cell r="J1002">
            <v>176.36956599999999</v>
          </cell>
        </row>
        <row r="1003">
          <cell r="A1003" t="str">
            <v>Water Production Budget</v>
          </cell>
          <cell r="B1003" t="str">
            <v>None</v>
          </cell>
          <cell r="C1003" t="str">
            <v>Jutik</v>
          </cell>
          <cell r="D1003">
            <v>41579</v>
          </cell>
          <cell r="G1003" t="str">
            <v>None</v>
          </cell>
          <cell r="H1003" t="str">
            <v>None</v>
          </cell>
          <cell r="J1003">
            <v>206.09105</v>
          </cell>
        </row>
        <row r="1004">
          <cell r="A1004" t="str">
            <v>Water Production Budget</v>
          </cell>
          <cell r="B1004" t="str">
            <v>None</v>
          </cell>
          <cell r="C1004" t="str">
            <v>Jutik</v>
          </cell>
          <cell r="D1004">
            <v>41609</v>
          </cell>
          <cell r="G1004" t="str">
            <v>None</v>
          </cell>
          <cell r="H1004" t="str">
            <v>None</v>
          </cell>
          <cell r="J1004">
            <v>141.32156660000001</v>
          </cell>
        </row>
        <row r="1005">
          <cell r="A1005" t="str">
            <v>Water Production Budget</v>
          </cell>
          <cell r="B1005" t="str">
            <v>None</v>
          </cell>
          <cell r="C1005" t="str">
            <v>Jutik</v>
          </cell>
          <cell r="D1005">
            <v>41640</v>
          </cell>
          <cell r="G1005" t="str">
            <v>None</v>
          </cell>
          <cell r="H1005" t="str">
            <v>None</v>
          </cell>
          <cell r="J1005">
            <v>214.20249699999999</v>
          </cell>
        </row>
        <row r="1006">
          <cell r="A1006" t="str">
            <v>Water Production Budget</v>
          </cell>
          <cell r="B1006" t="str">
            <v>None</v>
          </cell>
          <cell r="C1006" t="str">
            <v>Jutik</v>
          </cell>
          <cell r="D1006">
            <v>41671</v>
          </cell>
          <cell r="G1006" t="str">
            <v>None</v>
          </cell>
          <cell r="H1006" t="str">
            <v>None</v>
          </cell>
          <cell r="J1006">
            <v>211.43019899999999</v>
          </cell>
        </row>
        <row r="1007">
          <cell r="A1007" t="str">
            <v>Water Production Budget</v>
          </cell>
          <cell r="B1007" t="str">
            <v>None</v>
          </cell>
          <cell r="C1007" t="str">
            <v>Jutik</v>
          </cell>
          <cell r="D1007">
            <v>41699</v>
          </cell>
          <cell r="G1007" t="str">
            <v>None</v>
          </cell>
          <cell r="H1007" t="str">
            <v>None</v>
          </cell>
          <cell r="J1007">
            <v>141.81421700000001</v>
          </cell>
        </row>
        <row r="1008">
          <cell r="A1008" t="str">
            <v>Water Production Budget</v>
          </cell>
          <cell r="B1008" t="str">
            <v>None</v>
          </cell>
          <cell r="C1008" t="str">
            <v>Jutik</v>
          </cell>
          <cell r="D1008">
            <v>41730</v>
          </cell>
          <cell r="G1008" t="str">
            <v>None</v>
          </cell>
          <cell r="H1008" t="str">
            <v>None</v>
          </cell>
          <cell r="J1008">
            <v>118.441136</v>
          </cell>
        </row>
        <row r="1009">
          <cell r="A1009" t="str">
            <v>Water Production Budget</v>
          </cell>
          <cell r="B1009" t="str">
            <v>None</v>
          </cell>
          <cell r="C1009" t="str">
            <v>Jutik</v>
          </cell>
          <cell r="D1009">
            <v>41760</v>
          </cell>
          <cell r="G1009" t="str">
            <v>None</v>
          </cell>
          <cell r="H1009" t="str">
            <v>None</v>
          </cell>
          <cell r="J1009">
            <v>116.407369</v>
          </cell>
        </row>
        <row r="1010">
          <cell r="A1010" t="str">
            <v>Water Production Budget</v>
          </cell>
          <cell r="B1010" t="str">
            <v>None</v>
          </cell>
          <cell r="C1010" t="str">
            <v>Jutik</v>
          </cell>
          <cell r="D1010">
            <v>41791</v>
          </cell>
          <cell r="G1010" t="str">
            <v>None</v>
          </cell>
          <cell r="H1010" t="str">
            <v>None</v>
          </cell>
          <cell r="J1010">
            <v>140.38033399999998</v>
          </cell>
        </row>
      </sheetData>
      <sheetData sheetId="2">
        <row r="3">
          <cell r="B3">
            <v>2674.4304999999999</v>
          </cell>
          <cell r="C3">
            <v>89.334249999999997</v>
          </cell>
        </row>
        <row r="4">
          <cell r="B4">
            <v>2576.1278333333298</v>
          </cell>
          <cell r="C4">
            <v>61.945999999999998</v>
          </cell>
        </row>
        <row r="5">
          <cell r="B5">
            <v>2131.9819583333301</v>
          </cell>
          <cell r="C5">
            <v>45.9017499999999</v>
          </cell>
        </row>
        <row r="6">
          <cell r="B6">
            <v>2772.0559583333302</v>
          </cell>
          <cell r="C6">
            <v>80.858249999999998</v>
          </cell>
        </row>
        <row r="7">
          <cell r="B7">
            <v>2143.486625</v>
          </cell>
          <cell r="C7">
            <v>55.961833333333303</v>
          </cell>
        </row>
        <row r="8">
          <cell r="B8">
            <v>2682.031125</v>
          </cell>
          <cell r="C8">
            <v>101.094833333333</v>
          </cell>
        </row>
        <row r="9">
          <cell r="B9">
            <v>1788.07475</v>
          </cell>
          <cell r="C9">
            <v>26.664999999999999</v>
          </cell>
        </row>
        <row r="10">
          <cell r="B10">
            <v>2082.8450909090898</v>
          </cell>
          <cell r="C10">
            <v>38.894545454545401</v>
          </cell>
        </row>
        <row r="11">
          <cell r="B11">
            <v>1815.8505</v>
          </cell>
          <cell r="C11">
            <v>46.715000000000003</v>
          </cell>
        </row>
        <row r="12">
          <cell r="B12">
            <v>2219.27536363636</v>
          </cell>
          <cell r="C12">
            <v>46.208636363636302</v>
          </cell>
        </row>
        <row r="13">
          <cell r="B13">
            <v>2142.3453</v>
          </cell>
          <cell r="C13">
            <v>41.856000000000002</v>
          </cell>
        </row>
        <row r="14">
          <cell r="B14">
            <v>2169.7437083333298</v>
          </cell>
          <cell r="C14">
            <v>46.013749999999902</v>
          </cell>
        </row>
        <row r="15">
          <cell r="B15">
            <v>2228.9214999999999</v>
          </cell>
          <cell r="C15">
            <v>34.894374999999997</v>
          </cell>
        </row>
        <row r="16">
          <cell r="B16">
            <v>2289.4490000000001</v>
          </cell>
          <cell r="C16">
            <v>53.312916666666602</v>
          </cell>
        </row>
        <row r="17">
          <cell r="B17">
            <v>1966.19391666666</v>
          </cell>
          <cell r="C17">
            <v>70.307083333333296</v>
          </cell>
        </row>
        <row r="18">
          <cell r="B18">
            <v>2222.9840416666598</v>
          </cell>
          <cell r="C18">
            <v>64.552916666666604</v>
          </cell>
        </row>
        <row r="19">
          <cell r="B19">
            <v>1651.58858333333</v>
          </cell>
          <cell r="C19">
            <v>49.776249999999997</v>
          </cell>
        </row>
        <row r="20">
          <cell r="B20">
            <v>1957.57495833333</v>
          </cell>
          <cell r="C20">
            <v>61.483333333333299</v>
          </cell>
        </row>
        <row r="21">
          <cell r="B21">
            <v>1865.0249999999901</v>
          </cell>
          <cell r="C21">
            <v>56.407083333333297</v>
          </cell>
        </row>
        <row r="22">
          <cell r="B22">
            <v>2157.2933333333299</v>
          </cell>
          <cell r="C22">
            <v>69.813749999999999</v>
          </cell>
        </row>
        <row r="23">
          <cell r="B23">
            <v>1933.9007916666601</v>
          </cell>
          <cell r="C23">
            <v>53.609583333333298</v>
          </cell>
        </row>
        <row r="24">
          <cell r="B24">
            <v>2161.194375</v>
          </cell>
          <cell r="C24">
            <v>53.2916666666666</v>
          </cell>
        </row>
        <row r="25">
          <cell r="B25">
            <v>1672.51316666666</v>
          </cell>
          <cell r="C25">
            <v>53.844583333333297</v>
          </cell>
        </row>
        <row r="26">
          <cell r="B26">
            <v>1928.0590416666601</v>
          </cell>
          <cell r="C26">
            <v>53.347916666666599</v>
          </cell>
        </row>
        <row r="27">
          <cell r="B27">
            <v>1863.6369999999899</v>
          </cell>
          <cell r="C27">
            <v>55.712166666666597</v>
          </cell>
        </row>
        <row r="28">
          <cell r="B28">
            <v>2185.68658333333</v>
          </cell>
          <cell r="C28">
            <v>66.450833333333307</v>
          </cell>
        </row>
        <row r="29">
          <cell r="B29">
            <v>2185.5760416666599</v>
          </cell>
          <cell r="C29">
            <v>78.998583333333301</v>
          </cell>
        </row>
        <row r="30">
          <cell r="B30">
            <v>3175.2769166666599</v>
          </cell>
          <cell r="C30">
            <v>159.797333333333</v>
          </cell>
        </row>
        <row r="31">
          <cell r="B31">
            <v>2648.79408333333</v>
          </cell>
          <cell r="C31">
            <v>108.42100000000001</v>
          </cell>
        </row>
        <row r="32">
          <cell r="B32">
            <v>3164.5167499999998</v>
          </cell>
          <cell r="C32">
            <v>132.91399999999999</v>
          </cell>
        </row>
        <row r="33">
          <cell r="B33">
            <v>2308.0395416666602</v>
          </cell>
          <cell r="C33">
            <v>68.866583333333296</v>
          </cell>
        </row>
        <row r="34">
          <cell r="B34">
            <v>2417.7790416666599</v>
          </cell>
          <cell r="C34">
            <v>50.487499999999997</v>
          </cell>
        </row>
        <row r="35">
          <cell r="B35">
            <v>1961.419625</v>
          </cell>
          <cell r="C35">
            <v>47.181833333333302</v>
          </cell>
        </row>
        <row r="36">
          <cell r="B36">
            <v>2127.0714583333302</v>
          </cell>
          <cell r="C36">
            <v>43.937833333333302</v>
          </cell>
        </row>
        <row r="37">
          <cell r="B37">
            <v>2004.6923124999901</v>
          </cell>
          <cell r="C37">
            <v>50.634124999999997</v>
          </cell>
        </row>
        <row r="38">
          <cell r="B38">
            <v>2200.4989999999998</v>
          </cell>
          <cell r="C38">
            <v>50.1071666666666</v>
          </cell>
        </row>
        <row r="39">
          <cell r="B39">
            <v>1839.5621428571401</v>
          </cell>
          <cell r="C39">
            <v>43.767999999999901</v>
          </cell>
        </row>
        <row r="40">
          <cell r="B40">
            <v>2184.156125</v>
          </cell>
          <cell r="C40">
            <v>72.031833333333296</v>
          </cell>
        </row>
        <row r="41">
          <cell r="B41">
            <v>1748.4124999999999</v>
          </cell>
          <cell r="C41">
            <v>44.526333333333298</v>
          </cell>
        </row>
        <row r="42">
          <cell r="B42">
            <v>2417.6507083333299</v>
          </cell>
          <cell r="C42">
            <v>65.881833333333304</v>
          </cell>
        </row>
        <row r="43">
          <cell r="B43">
            <v>2067.5482916666601</v>
          </cell>
          <cell r="C43">
            <v>47.251666666666601</v>
          </cell>
        </row>
        <row r="44">
          <cell r="B44">
            <v>2572.71675</v>
          </cell>
          <cell r="C44">
            <v>63.338166666666602</v>
          </cell>
        </row>
        <row r="45">
          <cell r="B45">
            <v>2070.56383333333</v>
          </cell>
          <cell r="C45">
            <v>49.39425</v>
          </cell>
        </row>
        <row r="46">
          <cell r="B46">
            <v>2702.1071666666599</v>
          </cell>
          <cell r="C46">
            <v>77.915249999999901</v>
          </cell>
        </row>
        <row r="47">
          <cell r="B47">
            <v>2155.5055416666601</v>
          </cell>
          <cell r="C47">
            <v>48.651249999999997</v>
          </cell>
        </row>
        <row r="48">
          <cell r="B48">
            <v>2449.9735416666599</v>
          </cell>
          <cell r="C48">
            <v>59.662916666666597</v>
          </cell>
        </row>
        <row r="49">
          <cell r="B49">
            <v>1994.9894545454499</v>
          </cell>
          <cell r="C49">
            <v>44.107909090908997</v>
          </cell>
        </row>
        <row r="50">
          <cell r="B50">
            <v>2281.8349166666599</v>
          </cell>
          <cell r="C50">
            <v>45.838749999999997</v>
          </cell>
        </row>
        <row r="51">
          <cell r="B51">
            <v>1951.5263333333301</v>
          </cell>
          <cell r="C51">
            <v>51.144583333333301</v>
          </cell>
        </row>
        <row r="52">
          <cell r="B52">
            <v>2341.0592916666601</v>
          </cell>
          <cell r="C52">
            <v>73.990499999999997</v>
          </cell>
        </row>
        <row r="53">
          <cell r="B53">
            <v>1823.6909166666601</v>
          </cell>
          <cell r="C53">
            <v>49.5535833333333</v>
          </cell>
        </row>
        <row r="54">
          <cell r="B54">
            <v>2288.3790416666602</v>
          </cell>
          <cell r="C54">
            <v>69.318416666666593</v>
          </cell>
        </row>
        <row r="55">
          <cell r="B55">
            <v>1833.969625</v>
          </cell>
          <cell r="C55">
            <v>59.5356666666666</v>
          </cell>
        </row>
        <row r="56">
          <cell r="B56">
            <v>2465.6632500000001</v>
          </cell>
          <cell r="C56">
            <v>87.515000000000001</v>
          </cell>
        </row>
        <row r="57">
          <cell r="B57">
            <v>1844.722</v>
          </cell>
          <cell r="C57">
            <v>47.820250000000001</v>
          </cell>
        </row>
        <row r="58">
          <cell r="B58">
            <v>2259.0371666666601</v>
          </cell>
          <cell r="C58">
            <v>70.217833333333303</v>
          </cell>
        </row>
        <row r="59">
          <cell r="B59">
            <v>1988.9660833333301</v>
          </cell>
          <cell r="C59">
            <v>63.731333333333303</v>
          </cell>
        </row>
        <row r="60">
          <cell r="B60">
            <v>2498.4301666666602</v>
          </cell>
          <cell r="C60">
            <v>81.990916666666607</v>
          </cell>
        </row>
        <row r="61">
          <cell r="B61">
            <v>2064.4832499999902</v>
          </cell>
          <cell r="C61">
            <v>60.905833333333298</v>
          </cell>
        </row>
        <row r="62">
          <cell r="B62">
            <v>2629.6935416666602</v>
          </cell>
          <cell r="C62">
            <v>73.409333333333294</v>
          </cell>
        </row>
        <row r="63">
          <cell r="B63">
            <v>2088.8087500000001</v>
          </cell>
          <cell r="C63">
            <v>48.490666666666598</v>
          </cell>
        </row>
        <row r="64">
          <cell r="B64">
            <v>2670.88983333333</v>
          </cell>
          <cell r="C64">
            <v>92.988999999999905</v>
          </cell>
        </row>
        <row r="65">
          <cell r="B65">
            <v>2061.80587499999</v>
          </cell>
          <cell r="C65">
            <v>56.500749999999996</v>
          </cell>
        </row>
        <row r="66">
          <cell r="B66">
            <v>2388.2006249999999</v>
          </cell>
          <cell r="C66">
            <v>66.637916666666598</v>
          </cell>
        </row>
        <row r="67">
          <cell r="B67">
            <v>2012.0826666666601</v>
          </cell>
          <cell r="C67">
            <v>41.845666666666602</v>
          </cell>
        </row>
        <row r="68">
          <cell r="B68">
            <v>2765.58395833333</v>
          </cell>
          <cell r="C68">
            <v>86.525333333333293</v>
          </cell>
        </row>
        <row r="69">
          <cell r="B69">
            <v>1877.6705833333299</v>
          </cell>
          <cell r="C69">
            <v>58.5831666666666</v>
          </cell>
        </row>
        <row r="70">
          <cell r="B70">
            <v>2193.5964166666599</v>
          </cell>
          <cell r="C70">
            <v>60.772916666666603</v>
          </cell>
        </row>
        <row r="71">
          <cell r="B71">
            <v>2175.5892142857101</v>
          </cell>
          <cell r="C71">
            <v>42.946428571428498</v>
          </cell>
        </row>
        <row r="72">
          <cell r="B72">
            <v>2378.2999583333299</v>
          </cell>
          <cell r="C72">
            <v>55.469166666666602</v>
          </cell>
        </row>
        <row r="73">
          <cell r="B73">
            <v>2051.6291428571399</v>
          </cell>
          <cell r="C73">
            <v>48.9171428571428</v>
          </cell>
        </row>
        <row r="74">
          <cell r="B74">
            <v>2120.0478750000002</v>
          </cell>
          <cell r="C74">
            <v>45.340416666666599</v>
          </cell>
        </row>
        <row r="75">
          <cell r="B75">
            <v>1760.261375</v>
          </cell>
          <cell r="C75">
            <v>39.444583333333298</v>
          </cell>
        </row>
        <row r="76">
          <cell r="B76">
            <v>2111.6414583333299</v>
          </cell>
          <cell r="C76">
            <v>43.482500000000002</v>
          </cell>
        </row>
        <row r="77">
          <cell r="B77">
            <v>2026.5122916666601</v>
          </cell>
          <cell r="C77">
            <v>42.508749999999999</v>
          </cell>
        </row>
        <row r="78">
          <cell r="B78">
            <v>2289.0562083333298</v>
          </cell>
          <cell r="C78">
            <v>53.663749999999901</v>
          </cell>
        </row>
        <row r="79">
          <cell r="B79">
            <v>1996.34679166666</v>
          </cell>
          <cell r="C79">
            <v>66.761250000000004</v>
          </cell>
        </row>
        <row r="80">
          <cell r="B80">
            <v>2194.7312916666601</v>
          </cell>
          <cell r="C80">
            <v>61.345416666666601</v>
          </cell>
        </row>
        <row r="81">
          <cell r="B81">
            <v>1922.08879166666</v>
          </cell>
          <cell r="C81">
            <v>67.138750000000002</v>
          </cell>
        </row>
        <row r="82">
          <cell r="B82">
            <v>2188.2592916666599</v>
          </cell>
          <cell r="C82">
            <v>76.004583333333301</v>
          </cell>
        </row>
        <row r="83">
          <cell r="B83">
            <v>1805.3314583333299</v>
          </cell>
          <cell r="C83">
            <v>43.415833333333303</v>
          </cell>
        </row>
        <row r="84">
          <cell r="B84">
            <v>1953.63308333333</v>
          </cell>
          <cell r="C84">
            <v>49.037500000000001</v>
          </cell>
        </row>
        <row r="85">
          <cell r="B85">
            <v>1709.93233333333</v>
          </cell>
          <cell r="C85">
            <v>37.9716666666666</v>
          </cell>
        </row>
        <row r="86">
          <cell r="B86">
            <v>2004.21187499999</v>
          </cell>
          <cell r="C86">
            <v>50.853749999999998</v>
          </cell>
        </row>
        <row r="87">
          <cell r="B87">
            <v>1882.4137083333301</v>
          </cell>
          <cell r="C87">
            <v>45.630416666666598</v>
          </cell>
        </row>
        <row r="88">
          <cell r="B88">
            <v>2126.41379166666</v>
          </cell>
          <cell r="C88">
            <v>44.034999999999997</v>
          </cell>
        </row>
        <row r="89">
          <cell r="B89">
            <v>2547.8222500000002</v>
          </cell>
          <cell r="C89">
            <v>174.000916666666</v>
          </cell>
        </row>
        <row r="90">
          <cell r="B90">
            <v>3266.0770833333299</v>
          </cell>
          <cell r="C90">
            <v>187.01124999999999</v>
          </cell>
        </row>
        <row r="91">
          <cell r="B91">
            <v>2419.2827499999999</v>
          </cell>
          <cell r="C91">
            <v>62.771833333333298</v>
          </cell>
        </row>
        <row r="92">
          <cell r="B92">
            <v>2691.4539999999902</v>
          </cell>
          <cell r="C92">
            <v>63.741250000000001</v>
          </cell>
        </row>
        <row r="93">
          <cell r="B93">
            <v>2256.8607499999998</v>
          </cell>
          <cell r="C93">
            <v>53.0446666666666</v>
          </cell>
        </row>
        <row r="94">
          <cell r="B94">
            <v>2775.1006666666599</v>
          </cell>
          <cell r="C94">
            <v>68.599166666666605</v>
          </cell>
        </row>
        <row r="95">
          <cell r="B95">
            <v>2142.8525833333301</v>
          </cell>
          <cell r="C95">
            <v>49.878666666666597</v>
          </cell>
        </row>
        <row r="96">
          <cell r="B96">
            <v>2670.6450833333301</v>
          </cell>
          <cell r="C96">
            <v>83.341833333333298</v>
          </cell>
        </row>
        <row r="97">
          <cell r="B97">
            <v>1874.96795833333</v>
          </cell>
          <cell r="C97">
            <v>48.240416666666597</v>
          </cell>
        </row>
        <row r="98">
          <cell r="B98">
            <v>2058.6119166666599</v>
          </cell>
          <cell r="C98">
            <v>40.656666666666602</v>
          </cell>
        </row>
        <row r="99">
          <cell r="B99">
            <v>1985.4231</v>
          </cell>
          <cell r="C99">
            <v>34.2363</v>
          </cell>
        </row>
        <row r="100">
          <cell r="B100">
            <v>2291.04</v>
          </cell>
          <cell r="C100">
            <v>41.783000000000001</v>
          </cell>
        </row>
        <row r="101">
          <cell r="B101">
            <v>2199.879625</v>
          </cell>
          <cell r="C101">
            <v>38.522624999999998</v>
          </cell>
        </row>
        <row r="102">
          <cell r="B102">
            <v>2610.51429166666</v>
          </cell>
          <cell r="C102">
            <v>66.541749999999993</v>
          </cell>
        </row>
        <row r="103">
          <cell r="B103">
            <v>2211.9007083333299</v>
          </cell>
          <cell r="C103">
            <v>46.525416666666601</v>
          </cell>
        </row>
        <row r="104">
          <cell r="B104">
            <v>3203.9935833333302</v>
          </cell>
          <cell r="C104">
            <v>153.26474999999999</v>
          </cell>
        </row>
        <row r="105">
          <cell r="B105">
            <v>2531.7787499999999</v>
          </cell>
          <cell r="C105">
            <v>58.492249999999899</v>
          </cell>
        </row>
        <row r="106">
          <cell r="B106">
            <v>3296.54145833333</v>
          </cell>
          <cell r="C106">
            <v>102.680583333333</v>
          </cell>
        </row>
        <row r="107">
          <cell r="B107">
            <v>2438.7048749999999</v>
          </cell>
          <cell r="C107">
            <v>60.428666666666601</v>
          </cell>
        </row>
        <row r="108">
          <cell r="B108">
            <v>2403.74920833333</v>
          </cell>
          <cell r="C108">
            <v>44.075749999999999</v>
          </cell>
        </row>
        <row r="109">
          <cell r="B109">
            <v>1741.94345833333</v>
          </cell>
          <cell r="C109">
            <v>41.518250000000002</v>
          </cell>
        </row>
        <row r="110">
          <cell r="B110">
            <v>1985.7389583333299</v>
          </cell>
          <cell r="C110">
            <v>53.703000000000003</v>
          </cell>
        </row>
        <row r="111">
          <cell r="B111">
            <v>1658.6374166666601</v>
          </cell>
          <cell r="C111">
            <v>48.485166666666601</v>
          </cell>
        </row>
        <row r="112">
          <cell r="B112">
            <v>2032.0067083333299</v>
          </cell>
          <cell r="C112">
            <v>51.238500000000002</v>
          </cell>
        </row>
        <row r="113">
          <cell r="B113">
            <v>2014.1435833333301</v>
          </cell>
          <cell r="C113">
            <v>45.216000000000001</v>
          </cell>
        </row>
        <row r="114">
          <cell r="B114">
            <v>2763.3914999999902</v>
          </cell>
          <cell r="C114">
            <v>80.2231666666666</v>
          </cell>
        </row>
        <row r="115">
          <cell r="B115">
            <v>2260.07733333333</v>
          </cell>
          <cell r="C115">
            <v>59.268833333333298</v>
          </cell>
        </row>
        <row r="116">
          <cell r="B116">
            <v>3089.39804166666</v>
          </cell>
          <cell r="C116">
            <v>122.02416666666601</v>
          </cell>
        </row>
        <row r="117">
          <cell r="B117">
            <v>2268.41604166666</v>
          </cell>
          <cell r="C117">
            <v>52.375166666666601</v>
          </cell>
        </row>
        <row r="118">
          <cell r="B118">
            <v>2928.5041249999999</v>
          </cell>
          <cell r="C118">
            <v>86.003166666666601</v>
          </cell>
        </row>
        <row r="119">
          <cell r="B119">
            <v>2219.0850833333302</v>
          </cell>
          <cell r="C119">
            <v>46.148416666666598</v>
          </cell>
        </row>
        <row r="120">
          <cell r="B120">
            <v>2785.3510000000001</v>
          </cell>
          <cell r="C120">
            <v>80.905249999999995</v>
          </cell>
        </row>
        <row r="121">
          <cell r="B121">
            <v>2022.3139166666599</v>
          </cell>
          <cell r="C121">
            <v>69.394666666666595</v>
          </cell>
        </row>
        <row r="122">
          <cell r="B122">
            <v>2246.1746250000001</v>
          </cell>
          <cell r="C122">
            <v>52.200499999999998</v>
          </cell>
        </row>
        <row r="123">
          <cell r="B123">
            <v>1955.92941666666</v>
          </cell>
          <cell r="C123">
            <v>51.469666666666598</v>
          </cell>
        </row>
        <row r="124">
          <cell r="B124">
            <v>2746.7552083333298</v>
          </cell>
          <cell r="C124">
            <v>80.457083333333301</v>
          </cell>
        </row>
        <row r="125">
          <cell r="B125">
            <v>1767.7171249999999</v>
          </cell>
          <cell r="C125">
            <v>63.776000000000003</v>
          </cell>
        </row>
        <row r="126">
          <cell r="B126">
            <v>2275.6261666666601</v>
          </cell>
          <cell r="C126">
            <v>79.9641666666666</v>
          </cell>
        </row>
        <row r="127">
          <cell r="B127">
            <v>2016.70516666666</v>
          </cell>
          <cell r="C127">
            <v>48.149166666666602</v>
          </cell>
        </row>
        <row r="128">
          <cell r="B128">
            <v>2550.7890000000002</v>
          </cell>
          <cell r="C128">
            <v>72.476249999999993</v>
          </cell>
        </row>
        <row r="129">
          <cell r="B129">
            <v>1815.8290833333299</v>
          </cell>
          <cell r="C129">
            <v>50.1383333333333</v>
          </cell>
        </row>
        <row r="130">
          <cell r="B130">
            <v>2059.78404166666</v>
          </cell>
          <cell r="C130">
            <v>43.467083333333299</v>
          </cell>
        </row>
        <row r="131">
          <cell r="B131">
            <v>1758.11533333333</v>
          </cell>
          <cell r="C131">
            <v>35.828333333333298</v>
          </cell>
        </row>
        <row r="132">
          <cell r="B132">
            <v>2062.8898749999998</v>
          </cell>
          <cell r="C132">
            <v>44.240833333333299</v>
          </cell>
        </row>
        <row r="133">
          <cell r="B133">
            <v>2008.6056249999999</v>
          </cell>
          <cell r="C133">
            <v>48.47625</v>
          </cell>
        </row>
        <row r="134">
          <cell r="B134">
            <v>2403.17054166666</v>
          </cell>
          <cell r="C134">
            <v>64.392083333333304</v>
          </cell>
        </row>
        <row r="135">
          <cell r="B135">
            <v>1802.7807499999999</v>
          </cell>
          <cell r="C135">
            <v>57.506666666666597</v>
          </cell>
        </row>
        <row r="136">
          <cell r="B136">
            <v>2012.3384166666599</v>
          </cell>
          <cell r="C136">
            <v>60.60125</v>
          </cell>
        </row>
        <row r="137">
          <cell r="B137">
            <v>1925.6469583333301</v>
          </cell>
          <cell r="C137">
            <v>59.695416666666603</v>
          </cell>
        </row>
        <row r="138">
          <cell r="B138">
            <v>2278.7637083333302</v>
          </cell>
          <cell r="C138">
            <v>63.4149999999999</v>
          </cell>
        </row>
        <row r="139">
          <cell r="B139">
            <v>2003.20657142857</v>
          </cell>
          <cell r="C139">
            <v>40.586428571428499</v>
          </cell>
        </row>
        <row r="140">
          <cell r="B140">
            <v>2089.9385833333299</v>
          </cell>
          <cell r="C140">
            <v>51.212499999999999</v>
          </cell>
        </row>
        <row r="141">
          <cell r="B141">
            <v>1675.94927272727</v>
          </cell>
          <cell r="C141">
            <v>32.070454545454503</v>
          </cell>
        </row>
        <row r="142">
          <cell r="B142">
            <v>2098.6694583333301</v>
          </cell>
          <cell r="C142">
            <v>57.2349999999999</v>
          </cell>
        </row>
        <row r="143">
          <cell r="B143">
            <v>1905.87735</v>
          </cell>
          <cell r="C143">
            <v>40.739999999999903</v>
          </cell>
        </row>
        <row r="144">
          <cell r="B144">
            <v>2054.7722916666598</v>
          </cell>
          <cell r="C144">
            <v>46.875833333333297</v>
          </cell>
        </row>
        <row r="145">
          <cell r="B145">
            <v>1897.8969090909</v>
          </cell>
          <cell r="C145">
            <v>35.6323636363636</v>
          </cell>
        </row>
        <row r="146">
          <cell r="B146">
            <v>2157.9027500000002</v>
          </cell>
          <cell r="C146">
            <v>49.200416666666598</v>
          </cell>
        </row>
        <row r="147">
          <cell r="B147">
            <v>2109.0095000000001</v>
          </cell>
          <cell r="C147">
            <v>50.580750000000002</v>
          </cell>
        </row>
        <row r="148">
          <cell r="B148">
            <v>2259.53731818181</v>
          </cell>
          <cell r="C148">
            <v>47.971090909090897</v>
          </cell>
        </row>
        <row r="149">
          <cell r="B149">
            <v>2036.0522000000001</v>
          </cell>
          <cell r="C149">
            <v>56.944499999999998</v>
          </cell>
        </row>
        <row r="150">
          <cell r="B150">
            <v>2303.133875</v>
          </cell>
          <cell r="C150">
            <v>55.517916666666601</v>
          </cell>
        </row>
        <row r="151">
          <cell r="B151">
            <v>1791.6844999999901</v>
          </cell>
          <cell r="C151">
            <v>42.779142857142801</v>
          </cell>
        </row>
        <row r="152">
          <cell r="B152">
            <v>2076.2275</v>
          </cell>
          <cell r="C152">
            <v>50.096333333333298</v>
          </cell>
        </row>
        <row r="153">
          <cell r="B153">
            <v>1771.01158333333</v>
          </cell>
          <cell r="C153">
            <v>56.752999999999901</v>
          </cell>
        </row>
        <row r="154">
          <cell r="B154">
            <v>2304.1829583333301</v>
          </cell>
          <cell r="C154">
            <v>62.233666666666601</v>
          </cell>
        </row>
        <row r="155">
          <cell r="B155">
            <v>2108.3857083333301</v>
          </cell>
          <cell r="C155">
            <v>58.376583333333301</v>
          </cell>
        </row>
        <row r="156">
          <cell r="B156">
            <v>2577.1646249999999</v>
          </cell>
          <cell r="C156">
            <v>76.446166666666599</v>
          </cell>
        </row>
        <row r="157">
          <cell r="B157">
            <v>2107.1595833333299</v>
          </cell>
          <cell r="C157">
            <v>59.417250000000003</v>
          </cell>
        </row>
        <row r="158">
          <cell r="B158">
            <v>2527.9144166666601</v>
          </cell>
          <cell r="C158">
            <v>77.689083333333301</v>
          </cell>
        </row>
        <row r="159">
          <cell r="B159">
            <v>2046.2037499999999</v>
          </cell>
          <cell r="C159">
            <v>60.7068333333333</v>
          </cell>
        </row>
        <row r="160">
          <cell r="B160">
            <v>2268.3677916666602</v>
          </cell>
          <cell r="C160">
            <v>54.075499999999998</v>
          </cell>
        </row>
        <row r="161">
          <cell r="B161">
            <v>1968.2440909090899</v>
          </cell>
          <cell r="C161">
            <v>58.074090909090899</v>
          </cell>
        </row>
        <row r="162">
          <cell r="B162">
            <v>2173.0286249999999</v>
          </cell>
          <cell r="C162">
            <v>58.947666666666599</v>
          </cell>
        </row>
        <row r="163">
          <cell r="B163">
            <v>2010.4895555555499</v>
          </cell>
          <cell r="C163">
            <v>50.550444444444402</v>
          </cell>
        </row>
        <row r="164">
          <cell r="B164">
            <v>2118.1903750000001</v>
          </cell>
          <cell r="C164">
            <v>54.709249999999997</v>
          </cell>
        </row>
        <row r="165">
          <cell r="B165">
            <v>1785.1503749999899</v>
          </cell>
          <cell r="C165">
            <v>44.055250000000001</v>
          </cell>
        </row>
        <row r="166">
          <cell r="B166">
            <v>1962.36544999999</v>
          </cell>
          <cell r="C166">
            <v>52.375399999999999</v>
          </cell>
        </row>
        <row r="167">
          <cell r="B167">
            <v>1752.3128999999999</v>
          </cell>
          <cell r="C167">
            <v>56.051000000000002</v>
          </cell>
        </row>
        <row r="168">
          <cell r="B168">
            <v>1970.0640454545401</v>
          </cell>
          <cell r="C168">
            <v>49.247363636363602</v>
          </cell>
        </row>
        <row r="169">
          <cell r="B169">
            <v>2105.8021250000002</v>
          </cell>
          <cell r="C169">
            <v>51.720125000000003</v>
          </cell>
        </row>
        <row r="170">
          <cell r="B170">
            <v>2244.6122083333298</v>
          </cell>
          <cell r="C170">
            <v>58.361166666666598</v>
          </cell>
        </row>
        <row r="171">
          <cell r="B171">
            <v>2130.4705714285701</v>
          </cell>
          <cell r="C171">
            <v>39.493714285714198</v>
          </cell>
        </row>
        <row r="172">
          <cell r="B172">
            <v>2107.2345416666599</v>
          </cell>
          <cell r="C172">
            <v>49.298749999999998</v>
          </cell>
        </row>
        <row r="173">
          <cell r="B173">
            <v>1890.0461250000001</v>
          </cell>
          <cell r="C173">
            <v>56.920916666666599</v>
          </cell>
        </row>
        <row r="174">
          <cell r="B174">
            <v>2064.86241666666</v>
          </cell>
          <cell r="C174">
            <v>47.455500000000001</v>
          </cell>
        </row>
        <row r="175">
          <cell r="B175">
            <v>1992.3972777777699</v>
          </cell>
          <cell r="C175">
            <v>35.969888888888804</v>
          </cell>
        </row>
        <row r="176">
          <cell r="B176">
            <v>2193.5958333333301</v>
          </cell>
          <cell r="C176">
            <v>42.944777777777702</v>
          </cell>
        </row>
        <row r="177">
          <cell r="B177">
            <v>1713.057875</v>
          </cell>
          <cell r="C177">
            <v>36.922249999999998</v>
          </cell>
        </row>
        <row r="178">
          <cell r="B178">
            <v>1844.6421111111099</v>
          </cell>
          <cell r="C178">
            <v>36.546333333333301</v>
          </cell>
        </row>
        <row r="179">
          <cell r="B179">
            <v>1794.3062</v>
          </cell>
          <cell r="C179">
            <v>37.124400000000001</v>
          </cell>
        </row>
        <row r="180">
          <cell r="B180">
            <v>1879.9822222222199</v>
          </cell>
          <cell r="C180">
            <v>42.941666666666599</v>
          </cell>
        </row>
        <row r="181">
          <cell r="B181">
            <v>1726.2678333333299</v>
          </cell>
          <cell r="C181">
            <v>31.945999999999898</v>
          </cell>
        </row>
        <row r="182">
          <cell r="B182">
            <v>1909.5529166666599</v>
          </cell>
          <cell r="C182">
            <v>50.933333333333302</v>
          </cell>
        </row>
        <row r="183">
          <cell r="B183">
            <v>1895.5373499999901</v>
          </cell>
          <cell r="C183">
            <v>53.714300000000001</v>
          </cell>
        </row>
        <row r="184">
          <cell r="B184">
            <v>2075.2814583333302</v>
          </cell>
          <cell r="C184">
            <v>50.493333333333297</v>
          </cell>
        </row>
        <row r="185">
          <cell r="B185">
            <v>2204.4625000000001</v>
          </cell>
          <cell r="C185">
            <v>63.067083333333301</v>
          </cell>
        </row>
        <row r="186">
          <cell r="B186">
            <v>2647.4805833333298</v>
          </cell>
          <cell r="C186">
            <v>78.320583333333303</v>
          </cell>
        </row>
        <row r="187">
          <cell r="B187">
            <v>1895.28920833333</v>
          </cell>
          <cell r="C187">
            <v>62.180583333333303</v>
          </cell>
        </row>
        <row r="188">
          <cell r="B188">
            <v>2096.7167083333302</v>
          </cell>
          <cell r="C188">
            <v>60.060250000000003</v>
          </cell>
        </row>
        <row r="189">
          <cell r="B189">
            <v>2094.1008333333298</v>
          </cell>
          <cell r="C189">
            <v>45.017499999999998</v>
          </cell>
        </row>
        <row r="190">
          <cell r="B190">
            <v>2630.4309166666599</v>
          </cell>
          <cell r="C190">
            <v>79.766666666666595</v>
          </cell>
        </row>
        <row r="191">
          <cell r="B191">
            <v>1754.1857499999901</v>
          </cell>
          <cell r="C191">
            <v>40.561666666666603</v>
          </cell>
        </row>
        <row r="192">
          <cell r="B192">
            <v>1884.8855454545401</v>
          </cell>
          <cell r="C192">
            <v>47.821818181818102</v>
          </cell>
        </row>
        <row r="193">
          <cell r="B193">
            <v>1949.35475</v>
          </cell>
          <cell r="C193">
            <v>43.174583333333302</v>
          </cell>
        </row>
        <row r="194">
          <cell r="B194">
            <v>2305.1105416666601</v>
          </cell>
          <cell r="C194">
            <v>54.176666666666598</v>
          </cell>
        </row>
        <row r="195">
          <cell r="B195">
            <v>2093.9851249999901</v>
          </cell>
          <cell r="C195">
            <v>49.405416666666603</v>
          </cell>
        </row>
        <row r="196">
          <cell r="B196">
            <v>2421.5386249999901</v>
          </cell>
          <cell r="C196">
            <v>73.729583333333295</v>
          </cell>
        </row>
        <row r="197">
          <cell r="B197">
            <v>1716.26629166666</v>
          </cell>
          <cell r="C197">
            <v>44.014999999999901</v>
          </cell>
        </row>
        <row r="198">
          <cell r="B198">
            <v>1981.6607083333299</v>
          </cell>
          <cell r="C198">
            <v>51.409583333333302</v>
          </cell>
        </row>
        <row r="199">
          <cell r="B199">
            <v>1874.97291666666</v>
          </cell>
          <cell r="C199">
            <v>47.154583333333299</v>
          </cell>
        </row>
        <row r="200">
          <cell r="B200">
            <v>2096.9939999999901</v>
          </cell>
          <cell r="C200">
            <v>65.525416666666601</v>
          </cell>
        </row>
        <row r="201">
          <cell r="B201">
            <v>1859.7716666666599</v>
          </cell>
          <cell r="C201">
            <v>61.518333333333302</v>
          </cell>
        </row>
        <row r="202">
          <cell r="B202">
            <v>2115.2125000000001</v>
          </cell>
          <cell r="C202">
            <v>79.883750000000006</v>
          </cell>
        </row>
        <row r="203">
          <cell r="B203">
            <v>2080.5575833333301</v>
          </cell>
          <cell r="C203">
            <v>53.233749999999901</v>
          </cell>
        </row>
        <row r="204">
          <cell r="B204">
            <v>2572.0059999999999</v>
          </cell>
          <cell r="C204">
            <v>88.894999999999996</v>
          </cell>
        </row>
        <row r="205">
          <cell r="B205">
            <v>1915.4982</v>
          </cell>
          <cell r="C205">
            <v>28.648499999999999</v>
          </cell>
        </row>
        <row r="206">
          <cell r="B206">
            <v>2139.759</v>
          </cell>
          <cell r="C206">
            <v>44.792916666666599</v>
          </cell>
        </row>
        <row r="207">
          <cell r="B207">
            <v>1821.2655833333299</v>
          </cell>
          <cell r="C207">
            <v>47.22625</v>
          </cell>
        </row>
        <row r="208">
          <cell r="B208">
            <v>2098.1899166666599</v>
          </cell>
          <cell r="C208">
            <v>49.3720833333333</v>
          </cell>
        </row>
        <row r="209">
          <cell r="B209">
            <v>1740.50766666666</v>
          </cell>
          <cell r="C209">
            <v>51.491666666666603</v>
          </cell>
        </row>
        <row r="210">
          <cell r="B210">
            <v>2164.19929166666</v>
          </cell>
          <cell r="C210">
            <v>53.55</v>
          </cell>
        </row>
        <row r="211">
          <cell r="B211">
            <v>2045.9454166666601</v>
          </cell>
          <cell r="C211">
            <v>52.564166666666601</v>
          </cell>
        </row>
        <row r="212">
          <cell r="B212">
            <v>2398.56170833333</v>
          </cell>
          <cell r="C212">
            <v>56.3049999999999</v>
          </cell>
        </row>
        <row r="213">
          <cell r="B213">
            <v>2048.9234999999999</v>
          </cell>
          <cell r="C213">
            <v>50.992916666666602</v>
          </cell>
        </row>
        <row r="214">
          <cell r="B214">
            <v>2373.5059999999999</v>
          </cell>
          <cell r="C214">
            <v>54.992916666666602</v>
          </cell>
        </row>
        <row r="215">
          <cell r="B215">
            <v>1995.30845833333</v>
          </cell>
          <cell r="C215">
            <v>50.9091666666666</v>
          </cell>
        </row>
        <row r="216">
          <cell r="B216">
            <v>2278.0785833333298</v>
          </cell>
          <cell r="C216">
            <v>50.233333333333299</v>
          </cell>
        </row>
        <row r="217">
          <cell r="B217">
            <v>1923.8526666666601</v>
          </cell>
          <cell r="C217">
            <v>45.06</v>
          </cell>
        </row>
        <row r="218">
          <cell r="B218">
            <v>2298.48358333333</v>
          </cell>
          <cell r="C218">
            <v>48.699583333333301</v>
          </cell>
        </row>
        <row r="219">
          <cell r="B219">
            <v>1924.03687499999</v>
          </cell>
          <cell r="C219">
            <v>48.758333333333297</v>
          </cell>
        </row>
        <row r="220">
          <cell r="B220">
            <v>2205.9349166666598</v>
          </cell>
          <cell r="C220">
            <v>48.168333333333301</v>
          </cell>
        </row>
        <row r="221">
          <cell r="B221">
            <v>1731.95370833333</v>
          </cell>
          <cell r="C221">
            <v>50.261666666666599</v>
          </cell>
        </row>
        <row r="222">
          <cell r="B222">
            <v>1932.3406666666599</v>
          </cell>
          <cell r="C222">
            <v>47.798333333333296</v>
          </cell>
        </row>
        <row r="223">
          <cell r="B223">
            <v>1618.6572916666601</v>
          </cell>
          <cell r="C223">
            <v>49.244166666666601</v>
          </cell>
        </row>
        <row r="224">
          <cell r="B224">
            <v>1923.4404583333301</v>
          </cell>
          <cell r="C224">
            <v>50.734583333333298</v>
          </cell>
        </row>
        <row r="225">
          <cell r="B225">
            <v>1879.78416666666</v>
          </cell>
          <cell r="C225">
            <v>53.69</v>
          </cell>
        </row>
        <row r="226">
          <cell r="B226">
            <v>2109.7046666666602</v>
          </cell>
          <cell r="C226">
            <v>53.271666666666597</v>
          </cell>
        </row>
        <row r="227">
          <cell r="B227">
            <v>1805.62670833333</v>
          </cell>
          <cell r="C227">
            <v>49.4508333333333</v>
          </cell>
        </row>
        <row r="228">
          <cell r="B228">
            <v>2094.1961249999999</v>
          </cell>
          <cell r="C228">
            <v>52.059166666666599</v>
          </cell>
        </row>
        <row r="229">
          <cell r="B229">
            <v>1835.2183333333301</v>
          </cell>
          <cell r="C229">
            <v>37.89</v>
          </cell>
        </row>
        <row r="230">
          <cell r="B230">
            <v>2135.9254999999998</v>
          </cell>
          <cell r="C230">
            <v>45.816666666666599</v>
          </cell>
        </row>
        <row r="231">
          <cell r="B231">
            <v>1650.9535000000001</v>
          </cell>
          <cell r="C231">
            <v>36.757083333333298</v>
          </cell>
        </row>
        <row r="232">
          <cell r="B232">
            <v>1909.9368750000001</v>
          </cell>
          <cell r="C232">
            <v>44.214583333333302</v>
          </cell>
        </row>
        <row r="233">
          <cell r="B233">
            <v>1819.76733333333</v>
          </cell>
          <cell r="C233">
            <v>49.384583333333303</v>
          </cell>
        </row>
        <row r="234">
          <cell r="B234">
            <v>2076.1788333333302</v>
          </cell>
          <cell r="C234">
            <v>48.080416666666601</v>
          </cell>
        </row>
        <row r="235">
          <cell r="B235">
            <v>1647.1206666666601</v>
          </cell>
          <cell r="C235">
            <v>52.469583333333297</v>
          </cell>
        </row>
        <row r="236">
          <cell r="B236">
            <v>1907.8098749999999</v>
          </cell>
          <cell r="C236">
            <v>53.402916666666599</v>
          </cell>
        </row>
        <row r="237">
          <cell r="B237">
            <v>1546.12645833333</v>
          </cell>
          <cell r="C237">
            <v>39.446249999999999</v>
          </cell>
        </row>
        <row r="238">
          <cell r="B238">
            <v>1858.03879166666</v>
          </cell>
          <cell r="C238">
            <v>47.963333333333303</v>
          </cell>
        </row>
        <row r="239">
          <cell r="B239">
            <v>1922.3710000000001</v>
          </cell>
          <cell r="C239">
            <v>42.502222222222201</v>
          </cell>
        </row>
        <row r="240">
          <cell r="B240">
            <v>2112.4864583333301</v>
          </cell>
          <cell r="C240">
            <v>44.941666666666599</v>
          </cell>
        </row>
        <row r="241">
          <cell r="B241">
            <v>2040.2557142857099</v>
          </cell>
          <cell r="C241">
            <v>45.204285714285703</v>
          </cell>
        </row>
        <row r="242">
          <cell r="B242">
            <v>2149.3773333333302</v>
          </cell>
          <cell r="C242">
            <v>48.322083333333303</v>
          </cell>
        </row>
        <row r="243">
          <cell r="B243">
            <v>1816.9179999999999</v>
          </cell>
          <cell r="C243">
            <v>44.181666666666601</v>
          </cell>
        </row>
        <row r="244">
          <cell r="B244">
            <v>2432.2733181818098</v>
          </cell>
          <cell r="C244">
            <v>79.288727272727201</v>
          </cell>
        </row>
        <row r="245">
          <cell r="B245">
            <v>2029.36579166666</v>
          </cell>
          <cell r="C245">
            <v>51.941249999999997</v>
          </cell>
        </row>
        <row r="246">
          <cell r="B246">
            <v>2417.7076666666599</v>
          </cell>
          <cell r="C246">
            <v>49.0996666666666</v>
          </cell>
        </row>
        <row r="247">
          <cell r="B247">
            <v>1971.1330416666599</v>
          </cell>
          <cell r="C247">
            <v>66.743333333333297</v>
          </cell>
        </row>
        <row r="248">
          <cell r="B248">
            <v>2307.2817083333298</v>
          </cell>
          <cell r="C248">
            <v>59.953249999999997</v>
          </cell>
        </row>
        <row r="249">
          <cell r="B249">
            <v>2072.0460416666601</v>
          </cell>
          <cell r="C249">
            <v>48.052500000000002</v>
          </cell>
        </row>
        <row r="250">
          <cell r="B250">
            <v>2325.5537083333302</v>
          </cell>
          <cell r="C250">
            <v>43.413333333333298</v>
          </cell>
        </row>
        <row r="251">
          <cell r="B251">
            <v>1682.53033333333</v>
          </cell>
          <cell r="C251">
            <v>41.137499999999903</v>
          </cell>
        </row>
        <row r="252">
          <cell r="B252">
            <v>1845.6923750000001</v>
          </cell>
          <cell r="C252">
            <v>54.3541666666666</v>
          </cell>
        </row>
        <row r="253">
          <cell r="B253">
            <v>1947.2274583333301</v>
          </cell>
          <cell r="C253">
            <v>50.5133333333333</v>
          </cell>
        </row>
        <row r="254">
          <cell r="B254">
            <v>2272.6708333333299</v>
          </cell>
          <cell r="C254">
            <v>59.321666666666601</v>
          </cell>
        </row>
        <row r="255">
          <cell r="B255">
            <v>2162.9690416666599</v>
          </cell>
          <cell r="C255">
            <v>70.624166666666596</v>
          </cell>
        </row>
        <row r="256">
          <cell r="B256">
            <v>2396.8091666666601</v>
          </cell>
          <cell r="C256">
            <v>75.650833333333296</v>
          </cell>
        </row>
        <row r="257">
          <cell r="B257">
            <v>1959.90287499999</v>
          </cell>
          <cell r="C257">
            <v>48.5474999999999</v>
          </cell>
        </row>
        <row r="258">
          <cell r="B258">
            <v>2223.83566666666</v>
          </cell>
          <cell r="C258">
            <v>45.350833333333298</v>
          </cell>
        </row>
        <row r="259">
          <cell r="B259">
            <v>1947.63870833333</v>
          </cell>
          <cell r="C259">
            <v>47.290833333333303</v>
          </cell>
        </row>
        <row r="260">
          <cell r="B260">
            <v>2195.3652916666601</v>
          </cell>
          <cell r="C260">
            <v>60.935416666666598</v>
          </cell>
        </row>
        <row r="261">
          <cell r="B261">
            <v>1752.35545833333</v>
          </cell>
          <cell r="C261">
            <v>60.887916666666598</v>
          </cell>
        </row>
        <row r="262">
          <cell r="B262">
            <v>1953.0465833333301</v>
          </cell>
          <cell r="C262">
            <v>73.694583333333298</v>
          </cell>
        </row>
        <row r="263">
          <cell r="B263">
            <v>2006.93199999999</v>
          </cell>
          <cell r="C263">
            <v>57.995833333333302</v>
          </cell>
        </row>
        <row r="264">
          <cell r="B264">
            <v>2167.6819583333299</v>
          </cell>
          <cell r="C264">
            <v>49.681249999999999</v>
          </cell>
        </row>
        <row r="265">
          <cell r="B265">
            <v>2025.9698333333299</v>
          </cell>
          <cell r="C265">
            <v>28.802777777777699</v>
          </cell>
        </row>
        <row r="266">
          <cell r="B266">
            <v>2364.0405416666599</v>
          </cell>
          <cell r="C266">
            <v>57.887916666666598</v>
          </cell>
        </row>
        <row r="267">
          <cell r="B267">
            <v>1953.5266875</v>
          </cell>
          <cell r="C267">
            <v>34.658124999999998</v>
          </cell>
        </row>
        <row r="268">
          <cell r="B268">
            <v>2081.5011666666601</v>
          </cell>
          <cell r="C268">
            <v>42.6458333333333</v>
          </cell>
        </row>
        <row r="269">
          <cell r="B269">
            <v>1833.8292916666601</v>
          </cell>
          <cell r="C269">
            <v>38.750833333333297</v>
          </cell>
        </row>
        <row r="270">
          <cell r="B270">
            <v>2114.1895</v>
          </cell>
          <cell r="C270">
            <v>44.832083333333301</v>
          </cell>
        </row>
        <row r="271">
          <cell r="B271">
            <v>1983.90711111111</v>
          </cell>
          <cell r="C271">
            <v>37.403888888888801</v>
          </cell>
        </row>
        <row r="272">
          <cell r="B272">
            <v>2093.3930833333302</v>
          </cell>
          <cell r="C272">
            <v>46.276249999999997</v>
          </cell>
        </row>
        <row r="273">
          <cell r="B273">
            <v>1989.1543750000001</v>
          </cell>
          <cell r="C273">
            <v>37.748750000000001</v>
          </cell>
        </row>
        <row r="274">
          <cell r="B274">
            <v>2151.98383333333</v>
          </cell>
          <cell r="C274">
            <v>46.262083333333301</v>
          </cell>
        </row>
        <row r="275">
          <cell r="B275">
            <v>1885.0945454545399</v>
          </cell>
          <cell r="C275">
            <v>39.879090909090898</v>
          </cell>
        </row>
        <row r="276">
          <cell r="B276">
            <v>2100.1242499999998</v>
          </cell>
          <cell r="C276">
            <v>47.372916666666598</v>
          </cell>
        </row>
        <row r="277">
          <cell r="B277">
            <v>1702.1761818181801</v>
          </cell>
          <cell r="C277">
            <v>40.558181818181801</v>
          </cell>
        </row>
        <row r="278">
          <cell r="B278">
            <v>1951.5956249999999</v>
          </cell>
          <cell r="C278">
            <v>53.550416666666599</v>
          </cell>
        </row>
        <row r="279">
          <cell r="B279">
            <v>1599.57408333333</v>
          </cell>
          <cell r="C279">
            <v>47.153750000000002</v>
          </cell>
        </row>
        <row r="280">
          <cell r="B280">
            <v>1928.0886666666599</v>
          </cell>
          <cell r="C280">
            <v>54.608333333333299</v>
          </cell>
        </row>
        <row r="281">
          <cell r="B281">
            <v>1874.05004166666</v>
          </cell>
          <cell r="C281">
            <v>50.127083333333303</v>
          </cell>
        </row>
        <row r="282">
          <cell r="B282">
            <v>2228.79675</v>
          </cell>
          <cell r="C282">
            <v>49.530833333333298</v>
          </cell>
        </row>
        <row r="283">
          <cell r="B283">
            <v>1865.50854166666</v>
          </cell>
          <cell r="C283">
            <v>38.462499999999999</v>
          </cell>
        </row>
        <row r="284">
          <cell r="B284">
            <v>2147.9385416666601</v>
          </cell>
          <cell r="C284">
            <v>47.275416666666601</v>
          </cell>
        </row>
        <row r="285">
          <cell r="B285">
            <v>1896.82779166666</v>
          </cell>
          <cell r="C285">
            <v>45.832500000000003</v>
          </cell>
        </row>
        <row r="286">
          <cell r="B286">
            <v>2179.9699166666601</v>
          </cell>
          <cell r="C286">
            <v>50.742916666666602</v>
          </cell>
        </row>
        <row r="287">
          <cell r="B287">
            <v>1908.9708333333299</v>
          </cell>
          <cell r="C287">
            <v>46.262499999999903</v>
          </cell>
        </row>
        <row r="288">
          <cell r="B288">
            <v>2201.0394166666601</v>
          </cell>
          <cell r="C288">
            <v>49.195</v>
          </cell>
        </row>
        <row r="289">
          <cell r="B289">
            <v>1941.4735416666599</v>
          </cell>
          <cell r="C289">
            <v>37.257083333333298</v>
          </cell>
        </row>
        <row r="290">
          <cell r="B290">
            <v>2156.9471250000001</v>
          </cell>
          <cell r="C290">
            <v>43.033333333333303</v>
          </cell>
        </row>
        <row r="291">
          <cell r="B291">
            <v>1900.7242857142801</v>
          </cell>
          <cell r="C291">
            <v>39.896428571428501</v>
          </cell>
        </row>
        <row r="292">
          <cell r="B292">
            <v>1990.6963333333299</v>
          </cell>
          <cell r="C292">
            <v>53.087499999999999</v>
          </cell>
        </row>
        <row r="293">
          <cell r="B293">
            <v>1641.170875</v>
          </cell>
          <cell r="C293">
            <v>44.002499999999998</v>
          </cell>
        </row>
        <row r="294">
          <cell r="B294">
            <v>1928.3489999999999</v>
          </cell>
          <cell r="C294">
            <v>50.586666666666602</v>
          </cell>
        </row>
        <row r="295">
          <cell r="B295">
            <v>1902.70066666666</v>
          </cell>
          <cell r="C295">
            <v>46.027083333333302</v>
          </cell>
        </row>
        <row r="296">
          <cell r="B296">
            <v>2189.06766666666</v>
          </cell>
          <cell r="C296">
            <v>51.392916666666601</v>
          </cell>
        </row>
        <row r="297">
          <cell r="B297">
            <v>1932.2342083333299</v>
          </cell>
          <cell r="C297">
            <v>46.5908333333333</v>
          </cell>
        </row>
        <row r="298">
          <cell r="B298">
            <v>2221.4512083333302</v>
          </cell>
          <cell r="C298">
            <v>54.303750000000001</v>
          </cell>
        </row>
        <row r="299">
          <cell r="B299">
            <v>1911.44145833333</v>
          </cell>
          <cell r="C299">
            <v>45.068750000000001</v>
          </cell>
        </row>
        <row r="300">
          <cell r="B300">
            <v>2154.5671666666599</v>
          </cell>
          <cell r="C300">
            <v>42.706249999999997</v>
          </cell>
        </row>
        <row r="301">
          <cell r="B301">
            <v>2086.4557222222202</v>
          </cell>
          <cell r="C301">
            <v>35.205555555555499</v>
          </cell>
        </row>
        <row r="302">
          <cell r="B302">
            <v>2375.8916249999902</v>
          </cell>
          <cell r="C302">
            <v>49.220833333333303</v>
          </cell>
        </row>
        <row r="303">
          <cell r="B303">
            <v>2278.90968749999</v>
          </cell>
          <cell r="C303">
            <v>42.534374999999997</v>
          </cell>
        </row>
        <row r="304">
          <cell r="B304">
            <v>2414.6731818181802</v>
          </cell>
          <cell r="C304">
            <v>49.414090909090902</v>
          </cell>
        </row>
        <row r="305">
          <cell r="B305">
            <v>1976.13129999999</v>
          </cell>
          <cell r="C305">
            <v>53.580699999999901</v>
          </cell>
        </row>
        <row r="306">
          <cell r="B306">
            <v>2665.5086249999999</v>
          </cell>
          <cell r="C306">
            <v>84.922083333333305</v>
          </cell>
        </row>
        <row r="307">
          <cell r="B307">
            <v>2063.6120000000001</v>
          </cell>
          <cell r="C307">
            <v>39.346999999999902</v>
          </cell>
        </row>
        <row r="308">
          <cell r="B308">
            <v>2220.75304166666</v>
          </cell>
          <cell r="C308">
            <v>43.315916666666602</v>
          </cell>
        </row>
        <row r="309">
          <cell r="B309">
            <v>2043.6455000000001</v>
          </cell>
          <cell r="C309">
            <v>47.9022222222222</v>
          </cell>
        </row>
        <row r="310">
          <cell r="B310">
            <v>2350.2772916666599</v>
          </cell>
          <cell r="C310">
            <v>54.980166666666598</v>
          </cell>
        </row>
        <row r="311">
          <cell r="B311">
            <v>1895.89842857142</v>
          </cell>
          <cell r="C311">
            <v>35.089999999999897</v>
          </cell>
        </row>
        <row r="312">
          <cell r="B312">
            <v>2092.5697499999901</v>
          </cell>
          <cell r="C312">
            <v>41.228333333333303</v>
          </cell>
        </row>
        <row r="313">
          <cell r="B313">
            <v>1798.14591666666</v>
          </cell>
          <cell r="C313">
            <v>48.412916666666597</v>
          </cell>
        </row>
        <row r="314">
          <cell r="B314">
            <v>2105.5673333333302</v>
          </cell>
          <cell r="C314">
            <v>49.219999999999899</v>
          </cell>
        </row>
        <row r="315">
          <cell r="B315">
            <v>1923.17379166666</v>
          </cell>
          <cell r="C315">
            <v>51.047083333333298</v>
          </cell>
        </row>
        <row r="316">
          <cell r="B316">
            <v>2208.3795416666599</v>
          </cell>
          <cell r="C316">
            <v>53.327916666666603</v>
          </cell>
        </row>
        <row r="317">
          <cell r="B317">
            <v>1958.0631249999999</v>
          </cell>
          <cell r="C317">
            <v>46.842500000000001</v>
          </cell>
        </row>
        <row r="318">
          <cell r="B318">
            <v>2245.5582083333302</v>
          </cell>
          <cell r="C318">
            <v>56.6724999999999</v>
          </cell>
        </row>
        <row r="319">
          <cell r="B319">
            <v>1918.86162499999</v>
          </cell>
          <cell r="C319">
            <v>42.86</v>
          </cell>
        </row>
        <row r="320">
          <cell r="B320">
            <v>2000.08429166666</v>
          </cell>
          <cell r="C320">
            <v>53.180833333333297</v>
          </cell>
        </row>
        <row r="321">
          <cell r="B321">
            <v>1909.68320833333</v>
          </cell>
          <cell r="C321">
            <v>40.827083333333299</v>
          </cell>
        </row>
        <row r="322">
          <cell r="B322">
            <v>2065.2884583333298</v>
          </cell>
          <cell r="C322">
            <v>51.916249999999998</v>
          </cell>
        </row>
        <row r="323">
          <cell r="B323">
            <v>1660.33879166666</v>
          </cell>
          <cell r="C323">
            <v>58.307499999999997</v>
          </cell>
        </row>
        <row r="324">
          <cell r="B324">
            <v>1883.58904166666</v>
          </cell>
          <cell r="C324">
            <v>79.133749999999907</v>
          </cell>
        </row>
        <row r="325">
          <cell r="B325">
            <v>1905.7972916666599</v>
          </cell>
          <cell r="C325">
            <v>52.497499999999903</v>
          </cell>
        </row>
        <row r="326">
          <cell r="B326">
            <v>2126.8541249999998</v>
          </cell>
          <cell r="C326">
            <v>47.962916666666601</v>
          </cell>
        </row>
        <row r="327">
          <cell r="B327">
            <v>2100.2164583333301</v>
          </cell>
          <cell r="C327">
            <v>62.541249999999899</v>
          </cell>
        </row>
        <row r="328">
          <cell r="B328">
            <v>2545.1474166666599</v>
          </cell>
          <cell r="C328">
            <v>79.1875</v>
          </cell>
        </row>
        <row r="329">
          <cell r="B329">
            <v>2023.9495833333301</v>
          </cell>
          <cell r="C329">
            <v>38.7470833333333</v>
          </cell>
        </row>
        <row r="330">
          <cell r="B330">
            <v>2276.0501250000002</v>
          </cell>
          <cell r="C330">
            <v>49.417083333333302</v>
          </cell>
        </row>
        <row r="331">
          <cell r="B331">
            <v>1991.1601250000001</v>
          </cell>
          <cell r="C331">
            <v>41.010833333333302</v>
          </cell>
        </row>
        <row r="332">
          <cell r="B332">
            <v>2287.9387083333299</v>
          </cell>
          <cell r="C332">
            <v>48.966249999999903</v>
          </cell>
        </row>
        <row r="333">
          <cell r="B333">
            <v>1849.9232916666599</v>
          </cell>
          <cell r="C333">
            <v>46.856666666666598</v>
          </cell>
        </row>
        <row r="334">
          <cell r="B334">
            <v>2194.1292083333301</v>
          </cell>
          <cell r="C334">
            <v>60.067499999999903</v>
          </cell>
        </row>
        <row r="335">
          <cell r="B335">
            <v>1790.3879583333301</v>
          </cell>
          <cell r="C335">
            <v>46.485833333333296</v>
          </cell>
        </row>
        <row r="336">
          <cell r="B336">
            <v>2141.3363749999999</v>
          </cell>
          <cell r="C336">
            <v>63.379999999999903</v>
          </cell>
        </row>
        <row r="337">
          <cell r="B337">
            <v>2057.9334999999901</v>
          </cell>
          <cell r="C337">
            <v>56.775833333333303</v>
          </cell>
        </row>
        <row r="338">
          <cell r="B338">
            <v>2406.0681666666601</v>
          </cell>
          <cell r="C338">
            <v>71.761666666666599</v>
          </cell>
        </row>
        <row r="339">
          <cell r="B339">
            <v>2095.8654166666602</v>
          </cell>
          <cell r="C339">
            <v>57.215416666666599</v>
          </cell>
        </row>
        <row r="340">
          <cell r="B340">
            <v>2445.3009999999999</v>
          </cell>
          <cell r="C340">
            <v>72.071666666666601</v>
          </cell>
        </row>
        <row r="341">
          <cell r="B341">
            <v>2086.9225833333298</v>
          </cell>
          <cell r="C341">
            <v>55.789166666666603</v>
          </cell>
        </row>
        <row r="342">
          <cell r="B342">
            <v>2370.00979166666</v>
          </cell>
          <cell r="C342">
            <v>57.0787499999999</v>
          </cell>
        </row>
        <row r="343">
          <cell r="B343">
            <v>2085.0864166666602</v>
          </cell>
          <cell r="C343">
            <v>52.03875</v>
          </cell>
        </row>
        <row r="344">
          <cell r="B344">
            <v>2395.16129166666</v>
          </cell>
          <cell r="C344">
            <v>57.935000000000002</v>
          </cell>
        </row>
        <row r="345">
          <cell r="B345">
            <v>2235.5886666666602</v>
          </cell>
          <cell r="C345">
            <v>38.531111111111102</v>
          </cell>
        </row>
        <row r="346">
          <cell r="B346">
            <v>2318.01045833333</v>
          </cell>
          <cell r="C346">
            <v>51.300416666666599</v>
          </cell>
        </row>
        <row r="347">
          <cell r="B347">
            <v>2014.8761875</v>
          </cell>
          <cell r="C347">
            <v>35.748125000000002</v>
          </cell>
        </row>
        <row r="348">
          <cell r="B348">
            <v>2078.2272499999999</v>
          </cell>
          <cell r="C348">
            <v>43.7841666666666</v>
          </cell>
        </row>
        <row r="349">
          <cell r="B349">
            <v>1914.3522</v>
          </cell>
          <cell r="C349">
            <v>32.951000000000001</v>
          </cell>
        </row>
        <row r="350">
          <cell r="B350">
            <v>2149.4061666666598</v>
          </cell>
          <cell r="C350">
            <v>45.659583333333302</v>
          </cell>
        </row>
        <row r="351">
          <cell r="B351">
            <v>1990.1363181818101</v>
          </cell>
          <cell r="C351">
            <v>42.175909090909002</v>
          </cell>
        </row>
        <row r="352">
          <cell r="B352">
            <v>2258.9283333333301</v>
          </cell>
          <cell r="C352">
            <v>45.818750000000001</v>
          </cell>
        </row>
        <row r="353">
          <cell r="B353">
            <v>1961.3875</v>
          </cell>
          <cell r="C353">
            <v>45.181249999999999</v>
          </cell>
        </row>
        <row r="354">
          <cell r="B354">
            <v>2335.6261249999998</v>
          </cell>
          <cell r="C354">
            <v>59.650833333333303</v>
          </cell>
        </row>
        <row r="355">
          <cell r="B355">
            <v>2000.8362916666599</v>
          </cell>
          <cell r="C355">
            <v>53.089999999999897</v>
          </cell>
        </row>
        <row r="356">
          <cell r="B356">
            <v>2338.0388749999902</v>
          </cell>
          <cell r="C356">
            <v>59.624166666666603</v>
          </cell>
        </row>
        <row r="357">
          <cell r="B357">
            <v>2019.33712499999</v>
          </cell>
          <cell r="C357">
            <v>52.540833333333303</v>
          </cell>
        </row>
        <row r="358">
          <cell r="B358">
            <v>2289.0407083333298</v>
          </cell>
          <cell r="C358">
            <v>52.706666666666599</v>
          </cell>
        </row>
        <row r="359">
          <cell r="B359">
            <v>1994.4352083333299</v>
          </cell>
          <cell r="C359">
            <v>50.466250000000002</v>
          </cell>
        </row>
        <row r="360">
          <cell r="B360">
            <v>2222.3777083333298</v>
          </cell>
          <cell r="C360">
            <v>57.713333333333303</v>
          </cell>
        </row>
        <row r="361">
          <cell r="B361">
            <v>1792.535625</v>
          </cell>
          <cell r="C361">
            <v>33.4791666666666</v>
          </cell>
        </row>
        <row r="362">
          <cell r="B362">
            <v>2035.47041666666</v>
          </cell>
          <cell r="C362">
            <v>48.625</v>
          </cell>
        </row>
        <row r="363">
          <cell r="B363">
            <v>1825.59381249999</v>
          </cell>
          <cell r="C363">
            <v>34.729374999999997</v>
          </cell>
        </row>
        <row r="364">
          <cell r="B364">
            <v>2076.4887916666598</v>
          </cell>
          <cell r="C364">
            <v>54.031249999999901</v>
          </cell>
        </row>
        <row r="365">
          <cell r="B365">
            <v>2384.7628749999999</v>
          </cell>
          <cell r="C365">
            <v>80.355500000000006</v>
          </cell>
        </row>
        <row r="366">
          <cell r="B366">
            <v>3175.5055000000002</v>
          </cell>
          <cell r="C366">
            <v>197.62691666666601</v>
          </cell>
        </row>
        <row r="367">
          <cell r="B367">
            <v>1879.307</v>
          </cell>
          <cell r="C367">
            <v>38.401499999999999</v>
          </cell>
        </row>
        <row r="368">
          <cell r="B368">
            <v>2233.8377500000001</v>
          </cell>
          <cell r="C368">
            <v>43.864916666666602</v>
          </cell>
        </row>
        <row r="369">
          <cell r="B369">
            <v>2098.0626499999998</v>
          </cell>
          <cell r="C369">
            <v>44.829500000000003</v>
          </cell>
        </row>
        <row r="370">
          <cell r="B370">
            <v>2477.5514583333302</v>
          </cell>
          <cell r="C370">
            <v>61.380749999999999</v>
          </cell>
        </row>
        <row r="371">
          <cell r="B371">
            <v>1810.3757499999999</v>
          </cell>
          <cell r="C371">
            <v>26.107499999999899</v>
          </cell>
        </row>
        <row r="372">
          <cell r="B372">
            <v>2138.3887916666599</v>
          </cell>
          <cell r="C372">
            <v>45.783333333333303</v>
          </cell>
        </row>
        <row r="373">
          <cell r="B373">
            <v>1767.7639999999999</v>
          </cell>
          <cell r="C373">
            <v>51.353749999999998</v>
          </cell>
        </row>
        <row r="374">
          <cell r="B374">
            <v>2166.1871000000001</v>
          </cell>
          <cell r="C374">
            <v>42.387</v>
          </cell>
        </row>
        <row r="375">
          <cell r="B375">
            <v>1971.0527499999901</v>
          </cell>
          <cell r="C375">
            <v>52.655000000000001</v>
          </cell>
        </row>
        <row r="376">
          <cell r="B376">
            <v>2203.1564166666599</v>
          </cell>
          <cell r="C376">
            <v>53.036666666666598</v>
          </cell>
        </row>
        <row r="377">
          <cell r="B377">
            <v>1859.2815416666599</v>
          </cell>
          <cell r="C377">
            <v>36.664583333333297</v>
          </cell>
        </row>
        <row r="378">
          <cell r="B378">
            <v>2249.0152916666598</v>
          </cell>
          <cell r="C378">
            <v>70.017499999999998</v>
          </cell>
        </row>
        <row r="379">
          <cell r="B379">
            <v>1922.1611249999901</v>
          </cell>
          <cell r="C379">
            <v>45.737083333333302</v>
          </cell>
        </row>
        <row r="380">
          <cell r="B380">
            <v>2221.432875</v>
          </cell>
          <cell r="C380">
            <v>47.952916666666603</v>
          </cell>
        </row>
        <row r="381">
          <cell r="B381">
            <v>1745.8321249999999</v>
          </cell>
          <cell r="C381">
            <v>48.643333333333302</v>
          </cell>
        </row>
        <row r="382">
          <cell r="B382">
            <v>2018.5865833333301</v>
          </cell>
          <cell r="C382">
            <v>53.9433333333333</v>
          </cell>
        </row>
        <row r="383">
          <cell r="B383">
            <v>1857.62129166666</v>
          </cell>
          <cell r="C383">
            <v>78.154166666666598</v>
          </cell>
        </row>
        <row r="384">
          <cell r="B384">
            <v>2091.5625416666599</v>
          </cell>
          <cell r="C384">
            <v>72.477916666666601</v>
          </cell>
        </row>
        <row r="385">
          <cell r="B385">
            <v>1880.002375</v>
          </cell>
          <cell r="C385">
            <v>43.243333333333297</v>
          </cell>
        </row>
        <row r="386">
          <cell r="B386">
            <v>2144.029</v>
          </cell>
          <cell r="C386">
            <v>67.462083333333297</v>
          </cell>
        </row>
        <row r="387">
          <cell r="B387">
            <v>1942.2773749999999</v>
          </cell>
          <cell r="C387">
            <v>50.933333333333302</v>
          </cell>
        </row>
        <row r="388">
          <cell r="B388">
            <v>2156.9050833333299</v>
          </cell>
          <cell r="C388">
            <v>50.860833333333296</v>
          </cell>
        </row>
        <row r="389">
          <cell r="B389">
            <v>1863.51966666666</v>
          </cell>
          <cell r="C389">
            <v>46.814583333333303</v>
          </cell>
        </row>
        <row r="390">
          <cell r="B390">
            <v>2113.2942083333301</v>
          </cell>
          <cell r="C390">
            <v>65.967083333333306</v>
          </cell>
        </row>
        <row r="391">
          <cell r="B391">
            <v>1727.4197916666601</v>
          </cell>
          <cell r="C391">
            <v>52.462499999999999</v>
          </cell>
        </row>
        <row r="392">
          <cell r="B392">
            <v>2095.5535</v>
          </cell>
          <cell r="C392">
            <v>67.153750000000002</v>
          </cell>
        </row>
        <row r="393">
          <cell r="B393">
            <v>1967.7181249999901</v>
          </cell>
          <cell r="C393">
            <v>57.936250000000001</v>
          </cell>
        </row>
        <row r="394">
          <cell r="B394">
            <v>2343.9105</v>
          </cell>
          <cell r="C394">
            <v>59.931666666666601</v>
          </cell>
        </row>
        <row r="395">
          <cell r="B395">
            <v>2027.19783333333</v>
          </cell>
          <cell r="C395">
            <v>60.722499999999997</v>
          </cell>
        </row>
        <row r="396">
          <cell r="B396">
            <v>2471.7156249999998</v>
          </cell>
          <cell r="C396">
            <v>59.856250000000003</v>
          </cell>
        </row>
        <row r="397">
          <cell r="B397">
            <v>2030.9194583333301</v>
          </cell>
          <cell r="C397">
            <v>51.819999999999901</v>
          </cell>
        </row>
        <row r="398">
          <cell r="B398">
            <v>2445.4532083333302</v>
          </cell>
          <cell r="C398">
            <v>76.141666666666595</v>
          </cell>
        </row>
        <row r="399">
          <cell r="B399">
            <v>2128.7746666666599</v>
          </cell>
          <cell r="C399">
            <v>66.974999999999994</v>
          </cell>
        </row>
        <row r="400">
          <cell r="B400">
            <v>2486.29025</v>
          </cell>
          <cell r="C400">
            <v>82.171666666666596</v>
          </cell>
        </row>
        <row r="401">
          <cell r="B401">
            <v>2153.5862499999998</v>
          </cell>
          <cell r="C401">
            <v>50.0162499999999</v>
          </cell>
        </row>
        <row r="402">
          <cell r="B402">
            <v>2445.9498749999998</v>
          </cell>
          <cell r="C402">
            <v>64.713333333333296</v>
          </cell>
        </row>
        <row r="403">
          <cell r="B403">
            <v>1976.4664166666601</v>
          </cell>
          <cell r="C403">
            <v>44.022500000000001</v>
          </cell>
        </row>
        <row r="404">
          <cell r="B404">
            <v>2273.79779166666</v>
          </cell>
          <cell r="C404">
            <v>54.5445833333333</v>
          </cell>
        </row>
        <row r="405">
          <cell r="B405">
            <v>1887.0905416666601</v>
          </cell>
          <cell r="C405">
            <v>44.419166666666598</v>
          </cell>
        </row>
        <row r="406">
          <cell r="B406">
            <v>2286.2764583333301</v>
          </cell>
          <cell r="C406">
            <v>74.711666666666602</v>
          </cell>
        </row>
        <row r="407">
          <cell r="B407">
            <v>2117.26695833333</v>
          </cell>
          <cell r="C407">
            <v>43.5283333333333</v>
          </cell>
        </row>
        <row r="408">
          <cell r="B408">
            <v>2382.9783333333298</v>
          </cell>
          <cell r="C408">
            <v>58.199583333333301</v>
          </cell>
        </row>
        <row r="409">
          <cell r="B409">
            <v>2141.53866666666</v>
          </cell>
          <cell r="C409">
            <v>38.403888888888801</v>
          </cell>
        </row>
        <row r="410">
          <cell r="B410">
            <v>2240.2341666666598</v>
          </cell>
          <cell r="C410">
            <v>48.528750000000002</v>
          </cell>
        </row>
        <row r="411">
          <cell r="B411">
            <v>1878.19175</v>
          </cell>
          <cell r="C411">
            <v>45.454583333333296</v>
          </cell>
        </row>
        <row r="412">
          <cell r="B412">
            <v>2191.5256250000002</v>
          </cell>
          <cell r="C412">
            <v>65.091249999999903</v>
          </cell>
        </row>
        <row r="413">
          <cell r="B413">
            <v>1887.7463749999899</v>
          </cell>
          <cell r="C413">
            <v>53.253749999999997</v>
          </cell>
        </row>
        <row r="414">
          <cell r="B414">
            <v>2213.9628333333299</v>
          </cell>
          <cell r="C414">
            <v>62.634999999999899</v>
          </cell>
        </row>
        <row r="415">
          <cell r="B415">
            <v>1996.06308333333</v>
          </cell>
          <cell r="C415">
            <v>43.797916666666602</v>
          </cell>
        </row>
        <row r="416">
          <cell r="B416">
            <v>2482.7692499999998</v>
          </cell>
          <cell r="C416">
            <v>74.790416666666601</v>
          </cell>
        </row>
        <row r="417">
          <cell r="B417">
            <v>1897.66616666666</v>
          </cell>
          <cell r="C417">
            <v>54.195</v>
          </cell>
        </row>
        <row r="418">
          <cell r="B418">
            <v>2206.1185</v>
          </cell>
          <cell r="C418">
            <v>81.428749999999994</v>
          </cell>
        </row>
        <row r="419">
          <cell r="B419">
            <v>1751.1030416666599</v>
          </cell>
          <cell r="C419">
            <v>61.591666666666598</v>
          </cell>
        </row>
        <row r="420">
          <cell r="B420">
            <v>2099.3076249999999</v>
          </cell>
          <cell r="C420">
            <v>84.004999999999995</v>
          </cell>
        </row>
        <row r="421">
          <cell r="B421">
            <v>2000.35366666666</v>
          </cell>
          <cell r="C421">
            <v>73.071250000000006</v>
          </cell>
        </row>
        <row r="422">
          <cell r="B422">
            <v>2385.5984999999901</v>
          </cell>
          <cell r="C422">
            <v>89.251666666666594</v>
          </cell>
        </row>
        <row r="423">
          <cell r="B423">
            <v>2051.9919583333299</v>
          </cell>
          <cell r="C423">
            <v>70.024583333333297</v>
          </cell>
        </row>
        <row r="424">
          <cell r="B424">
            <v>2307.1601249999999</v>
          </cell>
          <cell r="C424">
            <v>72.64</v>
          </cell>
        </row>
        <row r="425">
          <cell r="B425">
            <v>1992.06812499999</v>
          </cell>
          <cell r="C425">
            <v>63.719166666666602</v>
          </cell>
        </row>
        <row r="426">
          <cell r="B426">
            <v>2272.55004166666</v>
          </cell>
          <cell r="C426">
            <v>76.680416666666602</v>
          </cell>
        </row>
        <row r="427">
          <cell r="B427">
            <v>2619.6127499999998</v>
          </cell>
          <cell r="C427">
            <v>97.3719999999999</v>
          </cell>
        </row>
        <row r="428">
          <cell r="B428">
            <v>3135.2914166666601</v>
          </cell>
          <cell r="C428">
            <v>87.475083333333302</v>
          </cell>
        </row>
        <row r="429">
          <cell r="B429">
            <v>2020.72577777777</v>
          </cell>
          <cell r="C429">
            <v>42.447888888888798</v>
          </cell>
        </row>
        <row r="430">
          <cell r="B430">
            <v>2479.9036666666598</v>
          </cell>
          <cell r="C430">
            <v>54.379166666666599</v>
          </cell>
        </row>
        <row r="431">
          <cell r="B431">
            <v>2173.7058333333298</v>
          </cell>
          <cell r="C431">
            <v>47.226333333333301</v>
          </cell>
        </row>
        <row r="432">
          <cell r="B432">
            <v>2584.7835833333302</v>
          </cell>
          <cell r="C432">
            <v>65.741166666666601</v>
          </cell>
        </row>
        <row r="433">
          <cell r="B433">
            <v>2057.4659999999999</v>
          </cell>
          <cell r="C433">
            <v>43.6204166666666</v>
          </cell>
        </row>
        <row r="434">
          <cell r="B434">
            <v>2659.6397499999998</v>
          </cell>
          <cell r="C434">
            <v>75.9479166666666</v>
          </cell>
        </row>
        <row r="435">
          <cell r="B435">
            <v>1999.15021428571</v>
          </cell>
          <cell r="C435">
            <v>45.174999999999997</v>
          </cell>
        </row>
        <row r="436">
          <cell r="B436">
            <v>2072.13229166666</v>
          </cell>
          <cell r="C436">
            <v>49.103333333333303</v>
          </cell>
        </row>
        <row r="437">
          <cell r="B437">
            <v>1795.002125</v>
          </cell>
          <cell r="C437">
            <v>48.378749999999997</v>
          </cell>
        </row>
        <row r="438">
          <cell r="B438">
            <v>2046.49437499999</v>
          </cell>
          <cell r="C438">
            <v>49.6458333333333</v>
          </cell>
        </row>
        <row r="439">
          <cell r="B439">
            <v>2152.0723750000002</v>
          </cell>
          <cell r="C439">
            <v>52.8779166666666</v>
          </cell>
        </row>
        <row r="440">
          <cell r="B440">
            <v>2471.3907916666599</v>
          </cell>
          <cell r="C440">
            <v>98.386250000000004</v>
          </cell>
        </row>
        <row r="441">
          <cell r="B441">
            <v>1920.2779583333299</v>
          </cell>
          <cell r="C441">
            <v>59.590416666666599</v>
          </cell>
        </row>
        <row r="442">
          <cell r="B442">
            <v>2274.8648333333299</v>
          </cell>
          <cell r="C442">
            <v>72.096666666666593</v>
          </cell>
        </row>
        <row r="443">
          <cell r="B443">
            <v>1595.4885833333301</v>
          </cell>
          <cell r="C443">
            <v>47.9270833333333</v>
          </cell>
        </row>
        <row r="444">
          <cell r="B444">
            <v>1906.04541666666</v>
          </cell>
          <cell r="C444">
            <v>57.243333333333297</v>
          </cell>
        </row>
        <row r="445">
          <cell r="B445">
            <v>1899.76866666666</v>
          </cell>
          <cell r="C445">
            <v>63.758333333333297</v>
          </cell>
        </row>
        <row r="446">
          <cell r="B446">
            <v>2168.54474999999</v>
          </cell>
          <cell r="C446">
            <v>69.530833333333305</v>
          </cell>
        </row>
        <row r="447">
          <cell r="B447">
            <v>1893.92883333333</v>
          </cell>
          <cell r="C447">
            <v>55.008749999999999</v>
          </cell>
        </row>
        <row r="448">
          <cell r="B448">
            <v>2163.90545833333</v>
          </cell>
          <cell r="C448">
            <v>67.959583333333299</v>
          </cell>
        </row>
        <row r="449">
          <cell r="B449">
            <v>1709.3747499999999</v>
          </cell>
          <cell r="C449">
            <v>58.454999999999899</v>
          </cell>
        </row>
        <row r="450">
          <cell r="B450">
            <v>1969.1160833333299</v>
          </cell>
          <cell r="C450">
            <v>59.5133333333333</v>
          </cell>
        </row>
        <row r="451">
          <cell r="B451">
            <v>1981.62925</v>
          </cell>
          <cell r="C451">
            <v>62.106250000000003</v>
          </cell>
        </row>
        <row r="452">
          <cell r="B452">
            <v>2265.6325000000002</v>
          </cell>
          <cell r="C452">
            <v>75.083749999999995</v>
          </cell>
        </row>
        <row r="453">
          <cell r="B453">
            <v>2017.8668333333301</v>
          </cell>
          <cell r="C453">
            <v>72.067499999999995</v>
          </cell>
        </row>
        <row r="454">
          <cell r="B454">
            <v>2272.4112083333298</v>
          </cell>
          <cell r="C454">
            <v>69.167083333333295</v>
          </cell>
        </row>
        <row r="455">
          <cell r="B455">
            <v>1957.98008333333</v>
          </cell>
          <cell r="C455">
            <v>47.772083333333299</v>
          </cell>
        </row>
        <row r="456">
          <cell r="B456">
            <v>2410.05508333333</v>
          </cell>
          <cell r="C456">
            <v>57.986249999999899</v>
          </cell>
        </row>
        <row r="457">
          <cell r="B457">
            <v>2061.5842499999899</v>
          </cell>
          <cell r="C457">
            <v>53.971249999999998</v>
          </cell>
        </row>
        <row r="458">
          <cell r="B458">
            <v>2334.3259166666599</v>
          </cell>
          <cell r="C458">
            <v>66.100833333333298</v>
          </cell>
        </row>
        <row r="459">
          <cell r="B459">
            <v>1791.68908333333</v>
          </cell>
          <cell r="C459">
            <v>48.206249999999997</v>
          </cell>
        </row>
        <row r="460">
          <cell r="B460">
            <v>2115.05070833333</v>
          </cell>
          <cell r="C460">
            <v>63.657499999999999</v>
          </cell>
        </row>
        <row r="461">
          <cell r="B461">
            <v>1725.1356249999999</v>
          </cell>
          <cell r="C461">
            <v>46.99</v>
          </cell>
        </row>
        <row r="462">
          <cell r="B462">
            <v>2079.96133333333</v>
          </cell>
          <cell r="C462">
            <v>61.338333333333303</v>
          </cell>
        </row>
        <row r="463">
          <cell r="B463">
            <v>1869.9213749999999</v>
          </cell>
          <cell r="C463">
            <v>40.4195833333333</v>
          </cell>
        </row>
        <row r="464">
          <cell r="B464">
            <v>2151.5065416666598</v>
          </cell>
          <cell r="C464">
            <v>54.921666666666603</v>
          </cell>
        </row>
        <row r="465">
          <cell r="B465">
            <v>2009.3411249999999</v>
          </cell>
          <cell r="C465">
            <v>55.743749999999899</v>
          </cell>
        </row>
        <row r="466">
          <cell r="B466">
            <v>2258.4755416666599</v>
          </cell>
          <cell r="C466">
            <v>64.784166666666593</v>
          </cell>
        </row>
        <row r="467">
          <cell r="B467">
            <v>1953.2787083333301</v>
          </cell>
          <cell r="C467">
            <v>39.407916666666601</v>
          </cell>
        </row>
        <row r="468">
          <cell r="B468">
            <v>2179.1737083333301</v>
          </cell>
          <cell r="C468">
            <v>45.298333333333296</v>
          </cell>
        </row>
        <row r="469">
          <cell r="B469">
            <v>2002.07149999999</v>
          </cell>
          <cell r="C469">
            <v>42.202727272727202</v>
          </cell>
        </row>
        <row r="470">
          <cell r="B470">
            <v>2190.5812083333299</v>
          </cell>
          <cell r="C470">
            <v>56.2558333333333</v>
          </cell>
        </row>
        <row r="471">
          <cell r="B471">
            <v>2238.6494166666598</v>
          </cell>
          <cell r="C471">
            <v>44.347499999999997</v>
          </cell>
        </row>
        <row r="472">
          <cell r="B472">
            <v>2101.758875</v>
          </cell>
          <cell r="C472">
            <v>60.957083333333301</v>
          </cell>
        </row>
        <row r="473">
          <cell r="B473">
            <v>1744.8411249999899</v>
          </cell>
          <cell r="C473">
            <v>46.731666666666598</v>
          </cell>
        </row>
        <row r="474">
          <cell r="B474">
            <v>1955.6636249999999</v>
          </cell>
          <cell r="C474">
            <v>56.807083333333303</v>
          </cell>
        </row>
        <row r="475">
          <cell r="B475">
            <v>1709.34116666666</v>
          </cell>
          <cell r="C475">
            <v>41.453333333333298</v>
          </cell>
        </row>
        <row r="476">
          <cell r="B476">
            <v>2090.6051666666599</v>
          </cell>
          <cell r="C476">
            <v>56.362916666666599</v>
          </cell>
        </row>
        <row r="477">
          <cell r="B477">
            <v>1930.23291666666</v>
          </cell>
          <cell r="C477">
            <v>44.294999999999902</v>
          </cell>
        </row>
        <row r="478">
          <cell r="B478">
            <v>2252.1495416666598</v>
          </cell>
          <cell r="C478">
            <v>56.652083333333302</v>
          </cell>
        </row>
        <row r="479">
          <cell r="B479">
            <v>2025.5564999999999</v>
          </cell>
          <cell r="C479">
            <v>54.389583333333299</v>
          </cell>
        </row>
        <row r="480">
          <cell r="B480">
            <v>2431.169875</v>
          </cell>
          <cell r="C480">
            <v>79.165416666666601</v>
          </cell>
        </row>
        <row r="481">
          <cell r="B481">
            <v>1985.1439583333299</v>
          </cell>
          <cell r="C481">
            <v>54.53875</v>
          </cell>
        </row>
        <row r="482">
          <cell r="B482">
            <v>2232.0480416666601</v>
          </cell>
          <cell r="C482">
            <v>56.990833333333299</v>
          </cell>
        </row>
        <row r="483">
          <cell r="B483">
            <v>2000.4889166666601</v>
          </cell>
          <cell r="C483">
            <v>46.333750000000002</v>
          </cell>
        </row>
        <row r="484">
          <cell r="B484">
            <v>2244.6094583333302</v>
          </cell>
          <cell r="C484">
            <v>59.141666666666602</v>
          </cell>
        </row>
        <row r="485">
          <cell r="B485">
            <v>1956.4982499999901</v>
          </cell>
          <cell r="C485">
            <v>39.871666666666599</v>
          </cell>
        </row>
        <row r="486">
          <cell r="B486">
            <v>2234.6941666666598</v>
          </cell>
          <cell r="C486">
            <v>42.424166666666601</v>
          </cell>
        </row>
        <row r="487">
          <cell r="B487">
            <v>1764.0211666666601</v>
          </cell>
          <cell r="C487">
            <v>31.869166666666601</v>
          </cell>
        </row>
        <row r="488">
          <cell r="B488">
            <v>1984.9037083333301</v>
          </cell>
          <cell r="C488">
            <v>51.942083333333301</v>
          </cell>
        </row>
        <row r="489">
          <cell r="B489">
            <v>2259.3434166666598</v>
          </cell>
          <cell r="C489">
            <v>71.976583333333295</v>
          </cell>
        </row>
        <row r="490">
          <cell r="B490">
            <v>2360.6292916666598</v>
          </cell>
          <cell r="C490">
            <v>55.570500000000003</v>
          </cell>
        </row>
        <row r="491">
          <cell r="B491">
            <v>1846.40777272727</v>
          </cell>
          <cell r="C491">
            <v>35.178818181818102</v>
          </cell>
        </row>
        <row r="492">
          <cell r="B492">
            <v>2621.3647499999902</v>
          </cell>
          <cell r="C492">
            <v>82.808583333333303</v>
          </cell>
        </row>
        <row r="493">
          <cell r="B493">
            <v>1922.99563636363</v>
          </cell>
          <cell r="C493">
            <v>44.022727272727202</v>
          </cell>
        </row>
        <row r="494">
          <cell r="B494">
            <v>2474.1590833333298</v>
          </cell>
          <cell r="C494">
            <v>80.227000000000004</v>
          </cell>
        </row>
        <row r="495">
          <cell r="B495">
            <v>2056.328</v>
          </cell>
          <cell r="C495">
            <v>55.7558333333333</v>
          </cell>
        </row>
        <row r="496">
          <cell r="B496">
            <v>2567.8376250000001</v>
          </cell>
          <cell r="C496">
            <v>62.750833333333297</v>
          </cell>
        </row>
        <row r="497">
          <cell r="B497">
            <v>2030.3805833333299</v>
          </cell>
          <cell r="C497">
            <v>33.043333333333301</v>
          </cell>
        </row>
        <row r="498">
          <cell r="B498">
            <v>2019.70716666666</v>
          </cell>
          <cell r="C498">
            <v>37.844583333333297</v>
          </cell>
        </row>
        <row r="499">
          <cell r="B499">
            <v>1680.81474999999</v>
          </cell>
          <cell r="C499">
            <v>47.879999999999903</v>
          </cell>
        </row>
        <row r="500">
          <cell r="B500">
            <v>2067.74695833333</v>
          </cell>
          <cell r="C500">
            <v>50.42</v>
          </cell>
        </row>
        <row r="501">
          <cell r="B501">
            <v>2076.187375</v>
          </cell>
          <cell r="C501">
            <v>47.507083333333298</v>
          </cell>
        </row>
        <row r="502">
          <cell r="B502">
            <v>2497.8737916666601</v>
          </cell>
          <cell r="C502">
            <v>74.433333333333294</v>
          </cell>
        </row>
        <row r="503">
          <cell r="B503">
            <v>1934.8973333333299</v>
          </cell>
          <cell r="C503">
            <v>72.467083333333306</v>
          </cell>
        </row>
        <row r="504">
          <cell r="B504">
            <v>2169.9367916666602</v>
          </cell>
          <cell r="C504">
            <v>77.196250000000006</v>
          </cell>
        </row>
        <row r="505">
          <cell r="B505">
            <v>1909.34512499999</v>
          </cell>
          <cell r="C505">
            <v>52.41</v>
          </cell>
        </row>
        <row r="506">
          <cell r="B506">
            <v>2149.7494166666602</v>
          </cell>
          <cell r="C506">
            <v>73.879999999999896</v>
          </cell>
        </row>
        <row r="507">
          <cell r="B507">
            <v>1873.6608333333299</v>
          </cell>
          <cell r="C507">
            <v>62.469166666666602</v>
          </cell>
        </row>
        <row r="508">
          <cell r="B508">
            <v>2116.88016666666</v>
          </cell>
          <cell r="C508">
            <v>70.363333333333301</v>
          </cell>
        </row>
        <row r="509">
          <cell r="B509">
            <v>1699.7154166666601</v>
          </cell>
          <cell r="C509">
            <v>48.371249999999897</v>
          </cell>
        </row>
        <row r="510">
          <cell r="B510">
            <v>2109.2648749999998</v>
          </cell>
          <cell r="C510">
            <v>88.029583333333306</v>
          </cell>
        </row>
        <row r="511">
          <cell r="B511">
            <v>1848.3395416666599</v>
          </cell>
          <cell r="C511">
            <v>51.335833333333298</v>
          </cell>
        </row>
        <row r="512">
          <cell r="B512">
            <v>2107.09733333333</v>
          </cell>
          <cell r="C512">
            <v>65.329583333333304</v>
          </cell>
        </row>
        <row r="513">
          <cell r="B513">
            <v>2006.9661249999999</v>
          </cell>
          <cell r="C513">
            <v>53.769999999999897</v>
          </cell>
        </row>
        <row r="514">
          <cell r="B514">
            <v>2248.7629999999999</v>
          </cell>
          <cell r="C514">
            <v>63.956999999999901</v>
          </cell>
        </row>
        <row r="515">
          <cell r="B515">
            <v>1784.0219999999999</v>
          </cell>
          <cell r="C515">
            <v>51.338749999999997</v>
          </cell>
        </row>
        <row r="516">
          <cell r="B516">
            <v>2240.7224999999999</v>
          </cell>
          <cell r="C516">
            <v>54.9345833333333</v>
          </cell>
        </row>
        <row r="517">
          <cell r="B517">
            <v>1836.4853333333299</v>
          </cell>
          <cell r="C517">
            <v>34.522500000000001</v>
          </cell>
        </row>
        <row r="518">
          <cell r="B518">
            <v>2042.4563333333299</v>
          </cell>
          <cell r="C518">
            <v>54.936250000000001</v>
          </cell>
        </row>
        <row r="519">
          <cell r="B519">
            <v>2023.1317916666601</v>
          </cell>
          <cell r="C519">
            <v>51.0729166666666</v>
          </cell>
        </row>
        <row r="520">
          <cell r="B520">
            <v>2365.6989999999901</v>
          </cell>
          <cell r="C520">
            <v>52.2945833333333</v>
          </cell>
        </row>
        <row r="521">
          <cell r="B521">
            <v>2014.6587499999901</v>
          </cell>
          <cell r="C521">
            <v>44.726666666666603</v>
          </cell>
        </row>
        <row r="522">
          <cell r="B522">
            <v>2307.1498749999901</v>
          </cell>
          <cell r="C522">
            <v>77.517499999999998</v>
          </cell>
        </row>
        <row r="523">
          <cell r="B523">
            <v>2004.1671249999999</v>
          </cell>
          <cell r="C523">
            <v>49.554583333333298</v>
          </cell>
        </row>
        <row r="524">
          <cell r="B524">
            <v>2271.43324999999</v>
          </cell>
          <cell r="C524">
            <v>52.442916666666598</v>
          </cell>
        </row>
        <row r="525">
          <cell r="B525">
            <v>1920.9021250000001</v>
          </cell>
          <cell r="C525">
            <v>49.8287499999999</v>
          </cell>
        </row>
        <row r="526">
          <cell r="B526">
            <v>2218.1039999999998</v>
          </cell>
          <cell r="C526">
            <v>67.549583333333302</v>
          </cell>
        </row>
        <row r="527">
          <cell r="B527">
            <v>1970.1035833333301</v>
          </cell>
          <cell r="C527">
            <v>48.207500000000003</v>
          </cell>
        </row>
        <row r="528">
          <cell r="B528">
            <v>2213.6470416666598</v>
          </cell>
          <cell r="C528">
            <v>46.808749999999897</v>
          </cell>
        </row>
        <row r="529">
          <cell r="B529">
            <v>1732.7019583333299</v>
          </cell>
          <cell r="C529">
            <v>45.873750000000001</v>
          </cell>
        </row>
        <row r="530">
          <cell r="B530">
            <v>1933.2025000000001</v>
          </cell>
          <cell r="C530">
            <v>47.7245833333333</v>
          </cell>
        </row>
        <row r="531">
          <cell r="B531">
            <v>1784.0386999999901</v>
          </cell>
          <cell r="C531">
            <v>28.845999999999901</v>
          </cell>
        </row>
        <row r="532">
          <cell r="B532">
            <v>2104.9902499999998</v>
          </cell>
          <cell r="C532">
            <v>60.244583333333303</v>
          </cell>
        </row>
        <row r="533">
          <cell r="B533">
            <v>1969.7938125000001</v>
          </cell>
          <cell r="C533">
            <v>36.316249999999997</v>
          </cell>
        </row>
        <row r="534">
          <cell r="B534">
            <v>2124.48358333333</v>
          </cell>
          <cell r="C534">
            <v>44.537499999999902</v>
          </cell>
        </row>
        <row r="535">
          <cell r="B535">
            <v>1837.43941666666</v>
          </cell>
          <cell r="C535">
            <v>34.553333333333299</v>
          </cell>
        </row>
        <row r="536">
          <cell r="B536">
            <v>2198.0576249999999</v>
          </cell>
          <cell r="C536">
            <v>53.402499999999897</v>
          </cell>
        </row>
        <row r="537">
          <cell r="B537">
            <v>1935.0042083333301</v>
          </cell>
          <cell r="C537">
            <v>50.355833333333301</v>
          </cell>
        </row>
        <row r="538">
          <cell r="B538">
            <v>2156.9343749999998</v>
          </cell>
          <cell r="C538">
            <v>59.463749999999997</v>
          </cell>
        </row>
        <row r="539">
          <cell r="B539">
            <v>1926.1875</v>
          </cell>
          <cell r="C539">
            <v>50.248333333333299</v>
          </cell>
        </row>
        <row r="540">
          <cell r="B540">
            <v>2214.9516250000001</v>
          </cell>
          <cell r="C540">
            <v>52.935416666666598</v>
          </cell>
        </row>
        <row r="541">
          <cell r="B541">
            <v>1951.0851250000001</v>
          </cell>
          <cell r="C541">
            <v>61.705833333333302</v>
          </cell>
        </row>
        <row r="542">
          <cell r="B542">
            <v>2127.3627916666601</v>
          </cell>
          <cell r="C542">
            <v>63.655416666666603</v>
          </cell>
        </row>
        <row r="543">
          <cell r="B543">
            <v>1725.21108333333</v>
          </cell>
          <cell r="C543">
            <v>55.837083333333297</v>
          </cell>
        </row>
        <row r="544">
          <cell r="B544">
            <v>1899.99741666666</v>
          </cell>
          <cell r="C544">
            <v>51.783333333333303</v>
          </cell>
        </row>
        <row r="545">
          <cell r="B545">
            <v>1602.6900416666599</v>
          </cell>
          <cell r="C545">
            <v>51.994999999999997</v>
          </cell>
        </row>
        <row r="546">
          <cell r="B546">
            <v>1989.90491666666</v>
          </cell>
          <cell r="C546">
            <v>60.637499999999903</v>
          </cell>
        </row>
        <row r="547">
          <cell r="B547">
            <v>1684.1917083333301</v>
          </cell>
          <cell r="C547">
            <v>44.738750000000003</v>
          </cell>
        </row>
        <row r="548">
          <cell r="B548">
            <v>1953.3324583333299</v>
          </cell>
          <cell r="C548">
            <v>59.0162499999999</v>
          </cell>
        </row>
        <row r="549">
          <cell r="B549">
            <v>2007.6444999999901</v>
          </cell>
          <cell r="C549">
            <v>41.709600000000002</v>
          </cell>
        </row>
        <row r="550">
          <cell r="B550">
            <v>2220.78666666666</v>
          </cell>
          <cell r="C550">
            <v>56.280833333333298</v>
          </cell>
        </row>
        <row r="551">
          <cell r="B551">
            <v>1886.12816666666</v>
          </cell>
          <cell r="C551">
            <v>35.242249999999999</v>
          </cell>
        </row>
        <row r="552">
          <cell r="B552">
            <v>2790.45141666666</v>
          </cell>
          <cell r="C552">
            <v>73.400666666666595</v>
          </cell>
        </row>
        <row r="553">
          <cell r="B553">
            <v>1962.5399583333301</v>
          </cell>
          <cell r="C553">
            <v>64.428083333333305</v>
          </cell>
        </row>
        <row r="554">
          <cell r="B554">
            <v>2332.38454166666</v>
          </cell>
          <cell r="C554">
            <v>75.952249999999907</v>
          </cell>
        </row>
        <row r="555">
          <cell r="B555">
            <v>2132.88175</v>
          </cell>
          <cell r="C555">
            <v>53.532083333333297</v>
          </cell>
        </row>
        <row r="556">
          <cell r="B556">
            <v>2626.2460416666599</v>
          </cell>
          <cell r="C556">
            <v>70.233333333333306</v>
          </cell>
        </row>
        <row r="557">
          <cell r="B557">
            <v>2052.8806666666601</v>
          </cell>
          <cell r="C557">
            <v>43.792499999999997</v>
          </cell>
        </row>
        <row r="558">
          <cell r="B558">
            <v>1989.07779166666</v>
          </cell>
          <cell r="C558">
            <v>43.967916666666603</v>
          </cell>
        </row>
        <row r="559">
          <cell r="B559">
            <v>1942.3025416666601</v>
          </cell>
          <cell r="C559">
            <v>51.145000000000003</v>
          </cell>
        </row>
        <row r="560">
          <cell r="B560">
            <v>2247.8567916666598</v>
          </cell>
          <cell r="C560">
            <v>44.225833333333298</v>
          </cell>
        </row>
        <row r="561">
          <cell r="B561">
            <v>2029.9478749999901</v>
          </cell>
          <cell r="C561">
            <v>62.532499999999999</v>
          </cell>
        </row>
        <row r="562">
          <cell r="B562">
            <v>2304.0392916666601</v>
          </cell>
          <cell r="C562">
            <v>83.460833333333298</v>
          </cell>
        </row>
        <row r="563">
          <cell r="B563">
            <v>1755.5350416666599</v>
          </cell>
          <cell r="C563">
            <v>58.622916666666598</v>
          </cell>
        </row>
        <row r="564">
          <cell r="B564">
            <v>2048.3871666666601</v>
          </cell>
          <cell r="C564">
            <v>66.830833333333302</v>
          </cell>
        </row>
        <row r="565">
          <cell r="B565">
            <v>1943.12725</v>
          </cell>
          <cell r="C565">
            <v>53.835833333333298</v>
          </cell>
        </row>
        <row r="566">
          <cell r="B566">
            <v>2243.9492500000001</v>
          </cell>
          <cell r="C566">
            <v>68.947500000000005</v>
          </cell>
        </row>
        <row r="567">
          <cell r="B567">
            <v>1881.1257083333301</v>
          </cell>
          <cell r="C567">
            <v>60.918333333333301</v>
          </cell>
        </row>
        <row r="568">
          <cell r="B568">
            <v>2096.1401249999999</v>
          </cell>
          <cell r="C568">
            <v>65.825000000000003</v>
          </cell>
        </row>
        <row r="569">
          <cell r="B569">
            <v>1722.9338333333301</v>
          </cell>
          <cell r="C569">
            <v>45.246666666666599</v>
          </cell>
        </row>
        <row r="570">
          <cell r="B570">
            <v>2293.70854166666</v>
          </cell>
          <cell r="C570">
            <v>93.789166666666603</v>
          </cell>
        </row>
        <row r="571">
          <cell r="B571">
            <v>1850.04408333333</v>
          </cell>
          <cell r="C571">
            <v>45.956666666666599</v>
          </cell>
        </row>
        <row r="572">
          <cell r="B572">
            <v>2374.0641666666602</v>
          </cell>
          <cell r="C572">
            <v>71.999166666666596</v>
          </cell>
        </row>
        <row r="573">
          <cell r="B573">
            <v>1611.22</v>
          </cell>
          <cell r="C573">
            <v>37.198749999999997</v>
          </cell>
        </row>
        <row r="574">
          <cell r="B574">
            <v>1846.55791666666</v>
          </cell>
          <cell r="C574">
            <v>52.446666666666601</v>
          </cell>
        </row>
        <row r="575">
          <cell r="B575">
            <v>1799.310375</v>
          </cell>
          <cell r="C575">
            <v>42.499166666666603</v>
          </cell>
        </row>
        <row r="576">
          <cell r="B576">
            <v>2070.2994583333302</v>
          </cell>
          <cell r="C576">
            <v>63.807499999999997</v>
          </cell>
        </row>
        <row r="577">
          <cell r="B577">
            <v>1832.39116666666</v>
          </cell>
          <cell r="C577">
            <v>54.576666666666597</v>
          </cell>
        </row>
        <row r="578">
          <cell r="B578">
            <v>2099.4979583333302</v>
          </cell>
          <cell r="C578">
            <v>55.982500000000002</v>
          </cell>
        </row>
        <row r="579">
          <cell r="B579">
            <v>1845.81924999999</v>
          </cell>
          <cell r="C579">
            <v>44.299166666666601</v>
          </cell>
        </row>
        <row r="580">
          <cell r="B580">
            <v>2042.6991666666599</v>
          </cell>
          <cell r="C580">
            <v>59.989166666666598</v>
          </cell>
        </row>
        <row r="581">
          <cell r="B581">
            <v>1838.79779166666</v>
          </cell>
          <cell r="C581">
            <v>51.032916666666601</v>
          </cell>
        </row>
        <row r="582">
          <cell r="B582">
            <v>2088.8355833333299</v>
          </cell>
          <cell r="C582">
            <v>64.219166666666595</v>
          </cell>
        </row>
        <row r="583">
          <cell r="B583">
            <v>1883.367125</v>
          </cell>
          <cell r="C583">
            <v>71.835833333333298</v>
          </cell>
        </row>
        <row r="584">
          <cell r="B584">
            <v>2092.3713333333299</v>
          </cell>
          <cell r="C584">
            <v>76.037499999999994</v>
          </cell>
        </row>
        <row r="585">
          <cell r="B585">
            <v>1741.1714999999999</v>
          </cell>
          <cell r="C585">
            <v>53.73</v>
          </cell>
        </row>
        <row r="586">
          <cell r="B586">
            <v>2051.60645833333</v>
          </cell>
          <cell r="C586">
            <v>76.707916666666605</v>
          </cell>
        </row>
        <row r="587">
          <cell r="B587">
            <v>1642.1816249999999</v>
          </cell>
          <cell r="C587">
            <v>49.93</v>
          </cell>
        </row>
        <row r="588">
          <cell r="B588">
            <v>1924.9824166666599</v>
          </cell>
          <cell r="C588">
            <v>56.155833333333298</v>
          </cell>
        </row>
        <row r="589">
          <cell r="B589">
            <v>1831.9275833333299</v>
          </cell>
          <cell r="C589">
            <v>49.869166666666601</v>
          </cell>
        </row>
        <row r="590">
          <cell r="B590">
            <v>2062.1536249999999</v>
          </cell>
          <cell r="C590">
            <v>57.069166666666597</v>
          </cell>
        </row>
        <row r="591">
          <cell r="B591">
            <v>1844.1833750000001</v>
          </cell>
          <cell r="C591">
            <v>42.998750000000001</v>
          </cell>
        </row>
        <row r="592">
          <cell r="B592">
            <v>2069.80945833333</v>
          </cell>
          <cell r="C592">
            <v>50.1279166666666</v>
          </cell>
        </row>
        <row r="593">
          <cell r="B593">
            <v>1826.20020833333</v>
          </cell>
          <cell r="C593">
            <v>37.558749999999897</v>
          </cell>
        </row>
        <row r="594">
          <cell r="B594">
            <v>2041.8861666666601</v>
          </cell>
          <cell r="C594">
            <v>42.296249999999901</v>
          </cell>
        </row>
        <row r="595">
          <cell r="B595">
            <v>1819.0770833333299</v>
          </cell>
          <cell r="C595">
            <v>47.533333333333303</v>
          </cell>
        </row>
        <row r="596">
          <cell r="B596">
            <v>2089.3340416666601</v>
          </cell>
          <cell r="C596">
            <v>58.02375</v>
          </cell>
        </row>
        <row r="597">
          <cell r="B597">
            <v>1807.22899999999</v>
          </cell>
          <cell r="C597">
            <v>57.103749999999998</v>
          </cell>
        </row>
        <row r="598">
          <cell r="B598">
            <v>2062.937625</v>
          </cell>
          <cell r="C598">
            <v>68.652083333333294</v>
          </cell>
        </row>
        <row r="599">
          <cell r="B599">
            <v>1688.17129166666</v>
          </cell>
          <cell r="C599">
            <v>60.049166666666601</v>
          </cell>
        </row>
        <row r="600">
          <cell r="B600">
            <v>1882.3611249999999</v>
          </cell>
          <cell r="C600">
            <v>60.7708333333333</v>
          </cell>
        </row>
        <row r="601">
          <cell r="B601">
            <v>1591.99795833333</v>
          </cell>
          <cell r="C601">
            <v>52.8570833333333</v>
          </cell>
        </row>
        <row r="602">
          <cell r="B602">
            <v>1926.1012499999999</v>
          </cell>
          <cell r="C602">
            <v>55.778750000000002</v>
          </cell>
        </row>
        <row r="603">
          <cell r="B603">
            <v>1874.9264166666601</v>
          </cell>
          <cell r="C603">
            <v>45.507916666666603</v>
          </cell>
        </row>
        <row r="604">
          <cell r="B604">
            <v>2207.3483333333302</v>
          </cell>
          <cell r="C604">
            <v>57.362083333333302</v>
          </cell>
        </row>
        <row r="605">
          <cell r="B605">
            <v>1911.4361249999999</v>
          </cell>
          <cell r="C605">
            <v>65.629166666666606</v>
          </cell>
        </row>
        <row r="606">
          <cell r="B606">
            <v>2309.9924166666601</v>
          </cell>
          <cell r="C606">
            <v>67.625833333333304</v>
          </cell>
        </row>
        <row r="607">
          <cell r="B607">
            <v>1934.6754166666601</v>
          </cell>
          <cell r="C607">
            <v>51.223750000000003</v>
          </cell>
        </row>
        <row r="608">
          <cell r="B608">
            <v>2446.9752916666598</v>
          </cell>
          <cell r="C608">
            <v>69.586666666666602</v>
          </cell>
        </row>
        <row r="609">
          <cell r="B609">
            <v>1950.0437916666599</v>
          </cell>
          <cell r="C609">
            <v>61.611666666666601</v>
          </cell>
        </row>
        <row r="610">
          <cell r="B610">
            <v>2245.5435833333299</v>
          </cell>
          <cell r="C610">
            <v>54.928333333333299</v>
          </cell>
        </row>
        <row r="611">
          <cell r="B611">
            <v>2055.8892500000002</v>
          </cell>
          <cell r="C611">
            <v>54.774374999999999</v>
          </cell>
        </row>
        <row r="612">
          <cell r="B612">
            <v>2244.6372500000002</v>
          </cell>
          <cell r="C612">
            <v>57.5251666666666</v>
          </cell>
        </row>
        <row r="613">
          <cell r="B613">
            <v>2363.6295416666599</v>
          </cell>
          <cell r="C613">
            <v>55.525916666666603</v>
          </cell>
        </row>
        <row r="614">
          <cell r="B614">
            <v>3211.5232499999902</v>
          </cell>
          <cell r="C614">
            <v>93.176249999999996</v>
          </cell>
        </row>
        <row r="615">
          <cell r="B615">
            <v>2147.2688333333299</v>
          </cell>
          <cell r="C615">
            <v>73.739249999999998</v>
          </cell>
        </row>
        <row r="616">
          <cell r="B616">
            <v>2340.14141666666</v>
          </cell>
          <cell r="C616">
            <v>67.371416666666605</v>
          </cell>
        </row>
        <row r="617">
          <cell r="B617">
            <v>2180.6801249999999</v>
          </cell>
          <cell r="C617">
            <v>54.024583333333297</v>
          </cell>
        </row>
        <row r="618">
          <cell r="B618">
            <v>2606.2606666666602</v>
          </cell>
          <cell r="C618">
            <v>56.475000000000001</v>
          </cell>
        </row>
        <row r="619">
          <cell r="B619">
            <v>1593.28204166666</v>
          </cell>
          <cell r="C619">
            <v>50.376666666666601</v>
          </cell>
        </row>
        <row r="620">
          <cell r="B620">
            <v>1816.4230833333299</v>
          </cell>
          <cell r="C620">
            <v>41.915833333333303</v>
          </cell>
        </row>
        <row r="621">
          <cell r="B621">
            <v>2012.89008333333</v>
          </cell>
          <cell r="C621">
            <v>42.007083333333298</v>
          </cell>
        </row>
        <row r="622">
          <cell r="B622">
            <v>2323.33687499999</v>
          </cell>
          <cell r="C622">
            <v>48.264583333333299</v>
          </cell>
        </row>
        <row r="623">
          <cell r="B623">
            <v>2038.519125</v>
          </cell>
          <cell r="C623">
            <v>57.581666666666599</v>
          </cell>
        </row>
        <row r="624">
          <cell r="B624">
            <v>2540.8084583333298</v>
          </cell>
          <cell r="C624">
            <v>81.2558333333333</v>
          </cell>
        </row>
        <row r="625">
          <cell r="B625">
            <v>1708.6217083333299</v>
          </cell>
          <cell r="C625">
            <v>50.509583333333303</v>
          </cell>
        </row>
        <row r="626">
          <cell r="B626">
            <v>2016.7689583333299</v>
          </cell>
          <cell r="C626">
            <v>61.915833333333303</v>
          </cell>
        </row>
        <row r="627">
          <cell r="B627">
            <v>1949.9066250000001</v>
          </cell>
          <cell r="C627">
            <v>44.452083333333299</v>
          </cell>
        </row>
        <row r="628">
          <cell r="B628">
            <v>2290.6012500000002</v>
          </cell>
          <cell r="C628">
            <v>66.273333333333298</v>
          </cell>
        </row>
        <row r="629">
          <cell r="B629">
            <v>1880.72729166666</v>
          </cell>
          <cell r="C629">
            <v>56.90625</v>
          </cell>
        </row>
        <row r="630">
          <cell r="B630">
            <v>2154.9060416666598</v>
          </cell>
          <cell r="C630">
            <v>65.317499999999995</v>
          </cell>
        </row>
        <row r="631">
          <cell r="B631">
            <v>1956.88375</v>
          </cell>
          <cell r="C631">
            <v>63.1516666666666</v>
          </cell>
        </row>
        <row r="632">
          <cell r="B632">
            <v>2342.821625</v>
          </cell>
          <cell r="C632">
            <v>78.025416666666601</v>
          </cell>
        </row>
        <row r="633">
          <cell r="B633">
            <v>2046.5167083333299</v>
          </cell>
          <cell r="C633">
            <v>50.135833333333302</v>
          </cell>
        </row>
        <row r="634">
          <cell r="B634">
            <v>2574.9333750000001</v>
          </cell>
          <cell r="C634">
            <v>74.454583333333304</v>
          </cell>
        </row>
        <row r="635">
          <cell r="B635">
            <v>1838.4179166666599</v>
          </cell>
          <cell r="C635">
            <v>47.600416666666597</v>
          </cell>
        </row>
        <row r="636">
          <cell r="B636">
            <v>2156.3199583333299</v>
          </cell>
          <cell r="C636">
            <v>54.03875</v>
          </cell>
        </row>
        <row r="637">
          <cell r="B637">
            <v>1879.3218749999901</v>
          </cell>
          <cell r="C637">
            <v>53.240416666666597</v>
          </cell>
        </row>
        <row r="638">
          <cell r="B638">
            <v>2407.2310416666601</v>
          </cell>
          <cell r="C638">
            <v>79.754583333333301</v>
          </cell>
        </row>
        <row r="639">
          <cell r="B639">
            <v>1984.76958333333</v>
          </cell>
          <cell r="C639">
            <v>46.871249999999897</v>
          </cell>
        </row>
        <row r="640">
          <cell r="B640">
            <v>2474.5342083333298</v>
          </cell>
          <cell r="C640">
            <v>73.267499999999998</v>
          </cell>
        </row>
        <row r="641">
          <cell r="B641">
            <v>1896.93095833333</v>
          </cell>
          <cell r="C641">
            <v>49.975000000000001</v>
          </cell>
        </row>
        <row r="642">
          <cell r="B642">
            <v>2473.4072916666601</v>
          </cell>
          <cell r="C642">
            <v>77.7662499999999</v>
          </cell>
        </row>
        <row r="643">
          <cell r="B643">
            <v>1830.4516249999999</v>
          </cell>
          <cell r="C643">
            <v>56.203749999999999</v>
          </cell>
        </row>
        <row r="644">
          <cell r="B644">
            <v>2146.0133333333301</v>
          </cell>
          <cell r="C644">
            <v>74.744583333333296</v>
          </cell>
        </row>
        <row r="645">
          <cell r="B645">
            <v>1967.22974999999</v>
          </cell>
          <cell r="C645">
            <v>55.783749999999998</v>
          </cell>
        </row>
        <row r="646">
          <cell r="B646">
            <v>2182.4940000000001</v>
          </cell>
          <cell r="C646">
            <v>48.494583333333303</v>
          </cell>
        </row>
        <row r="647">
          <cell r="B647">
            <v>1929.8937777777701</v>
          </cell>
          <cell r="C647">
            <v>33.299444444444397</v>
          </cell>
        </row>
        <row r="648">
          <cell r="B648">
            <v>2045.6363636363601</v>
          </cell>
          <cell r="C648">
            <v>40.534999999999997</v>
          </cell>
        </row>
        <row r="649">
          <cell r="B649">
            <v>1880.0908571428499</v>
          </cell>
          <cell r="C649">
            <v>33.344999999999999</v>
          </cell>
        </row>
        <row r="650">
          <cell r="B650">
            <v>2085.9897500000002</v>
          </cell>
          <cell r="C650">
            <v>44.9583333333333</v>
          </cell>
        </row>
        <row r="651">
          <cell r="B651">
            <v>2014.6393125</v>
          </cell>
          <cell r="C651">
            <v>38.847499999999997</v>
          </cell>
        </row>
        <row r="652">
          <cell r="B652">
            <v>2325.59958333333</v>
          </cell>
          <cell r="C652">
            <v>56.487916666666599</v>
          </cell>
        </row>
        <row r="653">
          <cell r="B653">
            <v>1960.05679166666</v>
          </cell>
          <cell r="C653">
            <v>44.548749999999998</v>
          </cell>
        </row>
        <row r="654">
          <cell r="B654">
            <v>2341.8746666666598</v>
          </cell>
          <cell r="C654">
            <v>54.977916666666601</v>
          </cell>
        </row>
        <row r="655">
          <cell r="B655">
            <v>1722.6105</v>
          </cell>
          <cell r="C655">
            <v>36.4375</v>
          </cell>
        </row>
        <row r="656">
          <cell r="B656">
            <v>2026.1913750000001</v>
          </cell>
          <cell r="C656">
            <v>56.418749999999903</v>
          </cell>
        </row>
        <row r="657">
          <cell r="B657">
            <v>1621.5212916666601</v>
          </cell>
          <cell r="C657">
            <v>54.088333333333303</v>
          </cell>
        </row>
        <row r="658">
          <cell r="B658">
            <v>1833.5901249999999</v>
          </cell>
          <cell r="C658">
            <v>46.512499999999903</v>
          </cell>
        </row>
        <row r="659">
          <cell r="B659">
            <v>1763.4928749999999</v>
          </cell>
          <cell r="C659">
            <v>45.996666666666599</v>
          </cell>
        </row>
        <row r="660">
          <cell r="B660">
            <v>2059.60249999999</v>
          </cell>
          <cell r="C660">
            <v>48.314090909090901</v>
          </cell>
        </row>
        <row r="661">
          <cell r="B661">
            <v>1995.29342857142</v>
          </cell>
          <cell r="C661">
            <v>44.322857142857103</v>
          </cell>
        </row>
        <row r="662">
          <cell r="B662">
            <v>2089.6785416666598</v>
          </cell>
          <cell r="C662">
            <v>39.004999999999903</v>
          </cell>
        </row>
        <row r="663">
          <cell r="B663">
            <v>1968.56105555555</v>
          </cell>
          <cell r="C663">
            <v>32.433888888888802</v>
          </cell>
        </row>
        <row r="664">
          <cell r="B664">
            <v>2332.91908333333</v>
          </cell>
          <cell r="C664">
            <v>54.317083333333301</v>
          </cell>
        </row>
        <row r="665">
          <cell r="B665">
            <v>2027.29349999999</v>
          </cell>
          <cell r="C665">
            <v>54.115416666666597</v>
          </cell>
        </row>
        <row r="666">
          <cell r="B666">
            <v>2408.9666666666599</v>
          </cell>
          <cell r="C666">
            <v>55.441666666666599</v>
          </cell>
        </row>
        <row r="667">
          <cell r="B667">
            <v>2020.8008749999999</v>
          </cell>
          <cell r="C667">
            <v>55.433749999999897</v>
          </cell>
        </row>
        <row r="668">
          <cell r="B668">
            <v>2143.7741666666602</v>
          </cell>
          <cell r="C668">
            <v>42.220833333333303</v>
          </cell>
        </row>
        <row r="669">
          <cell r="B669">
            <v>1733.66625</v>
          </cell>
          <cell r="C669">
            <v>39.741249999999901</v>
          </cell>
        </row>
        <row r="670">
          <cell r="B670">
            <v>1938.42895833333</v>
          </cell>
          <cell r="C670">
            <v>47.627499999999998</v>
          </cell>
        </row>
        <row r="671">
          <cell r="B671">
            <v>1811.3492083333299</v>
          </cell>
          <cell r="C671">
            <v>51.697249999999997</v>
          </cell>
        </row>
        <row r="672">
          <cell r="B672">
            <v>2407.5522083333299</v>
          </cell>
          <cell r="C672">
            <v>91.086749999999995</v>
          </cell>
        </row>
        <row r="673">
          <cell r="B673">
            <v>2557.52991666666</v>
          </cell>
          <cell r="C673">
            <v>108.491333333333</v>
          </cell>
        </row>
        <row r="674">
          <cell r="B674">
            <v>3343.2067916666601</v>
          </cell>
          <cell r="C674">
            <v>103.15049999999999</v>
          </cell>
        </row>
        <row r="675">
          <cell r="B675">
            <v>1855.5550416666599</v>
          </cell>
          <cell r="C675">
            <v>44.554499999999997</v>
          </cell>
        </row>
        <row r="676">
          <cell r="B676">
            <v>2107.1355416666602</v>
          </cell>
          <cell r="C676">
            <v>56.459166666666597</v>
          </cell>
        </row>
        <row r="677">
          <cell r="B677">
            <v>2148.7616249999901</v>
          </cell>
          <cell r="C677">
            <v>45.986249999999998</v>
          </cell>
        </row>
        <row r="678">
          <cell r="B678">
            <v>2362.4044583333298</v>
          </cell>
          <cell r="C678">
            <v>45.425833333333301</v>
          </cell>
        </row>
        <row r="679">
          <cell r="B679">
            <v>1645.9032999999999</v>
          </cell>
          <cell r="C679">
            <v>39.856999999999999</v>
          </cell>
        </row>
        <row r="680">
          <cell r="B680">
            <v>1852.95022727272</v>
          </cell>
          <cell r="C680">
            <v>42.868636363636298</v>
          </cell>
        </row>
        <row r="681">
          <cell r="B681">
            <v>2100.8144499999999</v>
          </cell>
          <cell r="C681">
            <v>37.848499999999902</v>
          </cell>
        </row>
        <row r="682">
          <cell r="B682">
            <v>2257.8534999999902</v>
          </cell>
          <cell r="C682">
            <v>47.806249999999999</v>
          </cell>
        </row>
        <row r="683">
          <cell r="B683">
            <v>2056.5866249999999</v>
          </cell>
          <cell r="C683">
            <v>60.922083333333298</v>
          </cell>
        </row>
        <row r="684">
          <cell r="B684">
            <v>2275.6061666666601</v>
          </cell>
          <cell r="C684">
            <v>62.5266666666666</v>
          </cell>
        </row>
        <row r="685">
          <cell r="B685">
            <v>1961.3328750000001</v>
          </cell>
          <cell r="C685">
            <v>80.026249999999905</v>
          </cell>
        </row>
        <row r="686">
          <cell r="B686">
            <v>2277.7167083333302</v>
          </cell>
          <cell r="C686">
            <v>93.381249999999994</v>
          </cell>
        </row>
        <row r="687">
          <cell r="B687">
            <v>1943.82499999999</v>
          </cell>
          <cell r="C687">
            <v>52.632916666666603</v>
          </cell>
        </row>
        <row r="688">
          <cell r="B688">
            <v>2235.0515416666599</v>
          </cell>
          <cell r="C688">
            <v>66.297916666666595</v>
          </cell>
        </row>
        <row r="689">
          <cell r="B689">
            <v>1723.949625</v>
          </cell>
          <cell r="C689">
            <v>41.935833333333299</v>
          </cell>
        </row>
        <row r="690">
          <cell r="B690">
            <v>1901.2469166666599</v>
          </cell>
          <cell r="C690">
            <v>47.556666666666601</v>
          </cell>
        </row>
        <row r="691">
          <cell r="B691">
            <v>1893.2130833333299</v>
          </cell>
          <cell r="C691">
            <v>51.536249999999903</v>
          </cell>
        </row>
        <row r="692">
          <cell r="B692">
            <v>2235.2352083333299</v>
          </cell>
          <cell r="C692">
            <v>58.006666666666597</v>
          </cell>
        </row>
        <row r="693">
          <cell r="B693">
            <v>2172.7842083333298</v>
          </cell>
          <cell r="C693">
            <v>55.424583333333302</v>
          </cell>
        </row>
        <row r="694">
          <cell r="B694">
            <v>2876.3842499999901</v>
          </cell>
          <cell r="C694">
            <v>69.689583333333303</v>
          </cell>
        </row>
        <row r="695">
          <cell r="B695">
            <v>2270.6802499999999</v>
          </cell>
          <cell r="C695">
            <v>56.573333333333302</v>
          </cell>
        </row>
        <row r="696">
          <cell r="B696">
            <v>3024.1334583333301</v>
          </cell>
          <cell r="C696">
            <v>89.414583333333297</v>
          </cell>
        </row>
        <row r="697">
          <cell r="B697">
            <v>2140.97379166666</v>
          </cell>
          <cell r="C697">
            <v>65.425416666666607</v>
          </cell>
        </row>
        <row r="698">
          <cell r="B698">
            <v>2883.3863333333302</v>
          </cell>
          <cell r="C698">
            <v>79.218333333333305</v>
          </cell>
        </row>
        <row r="699">
          <cell r="B699">
            <v>2117.8012916666598</v>
          </cell>
          <cell r="C699">
            <v>61.090416666666599</v>
          </cell>
        </row>
        <row r="700">
          <cell r="B700">
            <v>2926.3967916666602</v>
          </cell>
          <cell r="C700">
            <v>82.684583333333293</v>
          </cell>
        </row>
        <row r="701">
          <cell r="B701">
            <v>2367.2226249999999</v>
          </cell>
          <cell r="C701">
            <v>58.484583333333298</v>
          </cell>
        </row>
        <row r="702">
          <cell r="B702">
            <v>3195.3001250000002</v>
          </cell>
          <cell r="C702">
            <v>88.352916666666601</v>
          </cell>
        </row>
        <row r="703">
          <cell r="B703">
            <v>2338.9344166666601</v>
          </cell>
          <cell r="C703">
            <v>68.344166666666595</v>
          </cell>
        </row>
        <row r="704">
          <cell r="B704">
            <v>2643.5017916666602</v>
          </cell>
          <cell r="C704">
            <v>54.754999999999903</v>
          </cell>
        </row>
        <row r="705">
          <cell r="B705">
            <v>2096.2074166666598</v>
          </cell>
          <cell r="C705">
            <v>57.566249999999897</v>
          </cell>
        </row>
        <row r="706">
          <cell r="B706">
            <v>2410.1449583333301</v>
          </cell>
          <cell r="C706">
            <v>53.733750000000001</v>
          </cell>
        </row>
        <row r="707">
          <cell r="B707">
            <v>2059.38004166666</v>
          </cell>
          <cell r="C707">
            <v>59.697083333333303</v>
          </cell>
        </row>
        <row r="708">
          <cell r="B708">
            <v>2394.1077500000001</v>
          </cell>
          <cell r="C708">
            <v>51.734583333333298</v>
          </cell>
        </row>
        <row r="709">
          <cell r="B709">
            <v>1972.1649583333301</v>
          </cell>
          <cell r="C709">
            <v>38.423333333333296</v>
          </cell>
        </row>
        <row r="710">
          <cell r="B710">
            <v>2230.0864999999999</v>
          </cell>
          <cell r="C710">
            <v>44.949583333333301</v>
          </cell>
        </row>
        <row r="711">
          <cell r="B711">
            <v>1787.87870833333</v>
          </cell>
          <cell r="C711">
            <v>44.59</v>
          </cell>
        </row>
        <row r="712">
          <cell r="B712">
            <v>1997.3041250000001</v>
          </cell>
          <cell r="C712">
            <v>48.774999999999999</v>
          </cell>
        </row>
        <row r="713">
          <cell r="B713">
            <v>1729.9509166666601</v>
          </cell>
          <cell r="C713">
            <v>46.790833333333303</v>
          </cell>
        </row>
        <row r="714">
          <cell r="B714">
            <v>2047.0395000000001</v>
          </cell>
          <cell r="C714">
            <v>56.972916666666599</v>
          </cell>
        </row>
        <row r="715">
          <cell r="B715">
            <v>1953.6437083333301</v>
          </cell>
          <cell r="C715">
            <v>46.969583333333297</v>
          </cell>
        </row>
        <row r="716">
          <cell r="B716">
            <v>2451.7428749999999</v>
          </cell>
          <cell r="C716">
            <v>48.4270833333333</v>
          </cell>
        </row>
        <row r="717">
          <cell r="B717">
            <v>1992.5728749999901</v>
          </cell>
          <cell r="C717">
            <v>42.350833333333298</v>
          </cell>
        </row>
        <row r="718">
          <cell r="B718">
            <v>2288.7292499999999</v>
          </cell>
          <cell r="C718">
            <v>40.680833333333297</v>
          </cell>
        </row>
        <row r="719">
          <cell r="B719">
            <v>1741.06274999999</v>
          </cell>
          <cell r="C719">
            <v>37.1666666666666</v>
          </cell>
        </row>
        <row r="720">
          <cell r="B720">
            <v>1948.48549999999</v>
          </cell>
          <cell r="C720">
            <v>38.960833333333298</v>
          </cell>
        </row>
        <row r="721">
          <cell r="B721">
            <v>1686.002375</v>
          </cell>
          <cell r="C721">
            <v>40.265416666666603</v>
          </cell>
        </row>
        <row r="722">
          <cell r="B722">
            <v>2049.07045833333</v>
          </cell>
          <cell r="C722">
            <v>42.8674999999999</v>
          </cell>
        </row>
        <row r="723">
          <cell r="B723">
            <v>1898.9733333333299</v>
          </cell>
          <cell r="C723">
            <v>49.396249999999903</v>
          </cell>
        </row>
        <row r="724">
          <cell r="B724">
            <v>2160.0101249999998</v>
          </cell>
          <cell r="C724">
            <v>41.455833333333302</v>
          </cell>
        </row>
        <row r="725">
          <cell r="B725">
            <v>1749.8718636363601</v>
          </cell>
          <cell r="C725">
            <v>33.367727272727201</v>
          </cell>
        </row>
        <row r="726">
          <cell r="B726">
            <v>2125.4543749999998</v>
          </cell>
          <cell r="C726">
            <v>43.60125</v>
          </cell>
        </row>
        <row r="727">
          <cell r="B727">
            <v>1779.80779166666</v>
          </cell>
          <cell r="C727">
            <v>45.102083333333297</v>
          </cell>
        </row>
        <row r="728">
          <cell r="B728">
            <v>2286.2164166666598</v>
          </cell>
          <cell r="C728">
            <v>48.505416666666598</v>
          </cell>
        </row>
        <row r="729">
          <cell r="B729">
            <v>1982.47729166666</v>
          </cell>
          <cell r="C729">
            <v>40.7454166666666</v>
          </cell>
        </row>
        <row r="730">
          <cell r="B730">
            <v>2385.11704166666</v>
          </cell>
          <cell r="C730">
            <v>52.2662499999999</v>
          </cell>
        </row>
        <row r="731">
          <cell r="B731">
            <v>1959.6472916666601</v>
          </cell>
          <cell r="C731">
            <v>44.889583333333299</v>
          </cell>
        </row>
        <row r="732">
          <cell r="B732">
            <v>2134.0819999999999</v>
          </cell>
          <cell r="C732">
            <v>42.499583333333298</v>
          </cell>
        </row>
        <row r="733">
          <cell r="B733">
            <v>2814.7105606124901</v>
          </cell>
          <cell r="C733">
            <v>108.18749999999901</v>
          </cell>
        </row>
        <row r="734">
          <cell r="B734">
            <v>2820.15931286666</v>
          </cell>
          <cell r="C734">
            <v>111.245</v>
          </cell>
        </row>
        <row r="735">
          <cell r="B735">
            <v>2147.3532233291598</v>
          </cell>
          <cell r="C735">
            <v>110.51333333333299</v>
          </cell>
        </row>
        <row r="736">
          <cell r="B736">
            <v>2545.3108069374898</v>
          </cell>
          <cell r="C736">
            <v>109.41500000000001</v>
          </cell>
        </row>
        <row r="737">
          <cell r="B737">
            <v>2222.4136193208301</v>
          </cell>
          <cell r="C737">
            <v>109.898333333333</v>
          </cell>
        </row>
        <row r="738">
          <cell r="B738">
            <v>2257.3158007708298</v>
          </cell>
          <cell r="C738">
            <v>111.870833333333</v>
          </cell>
        </row>
        <row r="739">
          <cell r="B739">
            <v>2032.198344465</v>
          </cell>
          <cell r="C739">
            <v>108.64100000000001</v>
          </cell>
        </row>
        <row r="740">
          <cell r="B740">
            <v>2117.8163037374902</v>
          </cell>
          <cell r="C740">
            <v>112.47499999999999</v>
          </cell>
        </row>
        <row r="741">
          <cell r="B741">
            <v>1881.9500175666601</v>
          </cell>
          <cell r="C741">
            <v>111.09333333333301</v>
          </cell>
        </row>
        <row r="742">
          <cell r="B742">
            <v>2576.3438875909001</v>
          </cell>
          <cell r="C742">
            <v>111.433636363636</v>
          </cell>
        </row>
        <row r="743">
          <cell r="B743">
            <v>2044.66478628499</v>
          </cell>
          <cell r="C743">
            <v>110.70699999999999</v>
          </cell>
        </row>
        <row r="744">
          <cell r="B744">
            <v>2868.9563182708298</v>
          </cell>
          <cell r="C744">
            <v>108.410833333333</v>
          </cell>
        </row>
        <row r="745">
          <cell r="B745">
            <v>2472.6334011958302</v>
          </cell>
          <cell r="C745">
            <v>110.37583333333301</v>
          </cell>
        </row>
        <row r="746">
          <cell r="B746">
            <v>3299.9393580708202</v>
          </cell>
          <cell r="C746">
            <v>110.207499999999</v>
          </cell>
        </row>
        <row r="747">
          <cell r="B747">
            <v>2786.5475998083298</v>
          </cell>
          <cell r="C747">
            <v>111.74</v>
          </cell>
        </row>
        <row r="748">
          <cell r="B748">
            <v>3225.7517746541598</v>
          </cell>
          <cell r="C748">
            <v>111.213333333333</v>
          </cell>
        </row>
        <row r="749">
          <cell r="B749">
            <v>2425.1360756541599</v>
          </cell>
          <cell r="C749">
            <v>108.96833333333301</v>
          </cell>
        </row>
        <row r="750">
          <cell r="B750">
            <v>2401.8058121333302</v>
          </cell>
          <cell r="C750">
            <v>109.2625</v>
          </cell>
        </row>
        <row r="751">
          <cell r="B751">
            <v>2113.5125400799898</v>
          </cell>
          <cell r="C751">
            <v>110.199</v>
          </cell>
        </row>
        <row r="752">
          <cell r="B752">
            <v>2433.3480168166602</v>
          </cell>
          <cell r="C752">
            <v>111.273333333333</v>
          </cell>
        </row>
        <row r="753">
          <cell r="B753">
            <v>2189.0438997312399</v>
          </cell>
          <cell r="C753">
            <v>109.4875</v>
          </cell>
        </row>
        <row r="754">
          <cell r="B754">
            <v>2483.5657340083299</v>
          </cell>
          <cell r="C754">
            <v>110.505</v>
          </cell>
        </row>
        <row r="755">
          <cell r="B755">
            <v>1896.0243473666601</v>
          </cell>
          <cell r="C755">
            <v>109.098333333333</v>
          </cell>
        </row>
        <row r="756">
          <cell r="B756">
            <v>2615.8735382874902</v>
          </cell>
          <cell r="C756">
            <v>110.826666666666</v>
          </cell>
        </row>
        <row r="757">
          <cell r="B757">
            <v>1992.70477325416</v>
          </cell>
          <cell r="C757">
            <v>111.049166666666</v>
          </cell>
        </row>
        <row r="758">
          <cell r="B758">
            <v>2387.7880464916602</v>
          </cell>
          <cell r="C758">
            <v>109.829166666666</v>
          </cell>
        </row>
        <row r="759">
          <cell r="B759">
            <v>2358.34048073333</v>
          </cell>
          <cell r="C759">
            <v>110.7</v>
          </cell>
        </row>
        <row r="760">
          <cell r="B760">
            <v>3340.70503213333</v>
          </cell>
          <cell r="C760">
            <v>109.087499999999</v>
          </cell>
        </row>
        <row r="761">
          <cell r="B761">
            <v>2842.3093060374899</v>
          </cell>
          <cell r="C761">
            <v>109.721666666666</v>
          </cell>
        </row>
        <row r="762">
          <cell r="B762">
            <v>3250.4874035166599</v>
          </cell>
          <cell r="C762">
            <v>111.22666666666601</v>
          </cell>
        </row>
        <row r="763">
          <cell r="B763">
            <v>2453.1961141708298</v>
          </cell>
          <cell r="C763">
            <v>112.73</v>
          </cell>
        </row>
        <row r="764">
          <cell r="B764">
            <v>2536.4750736916599</v>
          </cell>
          <cell r="C764">
            <v>111.52500000000001</v>
          </cell>
        </row>
        <row r="765">
          <cell r="B765">
            <v>1958.7403593583299</v>
          </cell>
          <cell r="C765">
            <v>110.448333333333</v>
          </cell>
        </row>
        <row r="766">
          <cell r="B766">
            <v>2217.7377323208302</v>
          </cell>
          <cell r="C766">
            <v>109.19416666666601</v>
          </cell>
        </row>
        <row r="767">
          <cell r="B767">
            <v>2035.5217133875001</v>
          </cell>
          <cell r="C767">
            <v>112.33750000000001</v>
          </cell>
        </row>
        <row r="768">
          <cell r="B768">
            <v>2450.3480851874901</v>
          </cell>
          <cell r="C768">
            <v>109.47499999999999</v>
          </cell>
        </row>
        <row r="769">
          <cell r="B769">
            <v>1864.6022638714201</v>
          </cell>
          <cell r="C769">
            <v>109.98857142857101</v>
          </cell>
        </row>
        <row r="770">
          <cell r="B770">
            <v>2278.1295495916602</v>
          </cell>
          <cell r="C770">
            <v>110.447499999999</v>
          </cell>
        </row>
        <row r="771">
          <cell r="B771">
            <v>1924.9605551166601</v>
          </cell>
          <cell r="C771">
            <v>109.126666666666</v>
          </cell>
        </row>
        <row r="772">
          <cell r="B772">
            <v>2560.8750446249901</v>
          </cell>
          <cell r="C772">
            <v>111.745833333333</v>
          </cell>
        </row>
        <row r="773">
          <cell r="B773">
            <v>2127.80860193749</v>
          </cell>
          <cell r="C773">
            <v>110.930833333333</v>
          </cell>
        </row>
        <row r="774">
          <cell r="B774">
            <v>2746.1296072416599</v>
          </cell>
          <cell r="C774">
            <v>110.345833333333</v>
          </cell>
        </row>
        <row r="775">
          <cell r="B775">
            <v>2140.0864342166601</v>
          </cell>
          <cell r="C775">
            <v>110.689999999999</v>
          </cell>
        </row>
        <row r="776">
          <cell r="B776">
            <v>2651.1279091166598</v>
          </cell>
          <cell r="C776">
            <v>111.839166666666</v>
          </cell>
        </row>
        <row r="777">
          <cell r="B777">
            <v>2198.8909038583301</v>
          </cell>
          <cell r="C777">
            <v>111.34083333333299</v>
          </cell>
        </row>
        <row r="778">
          <cell r="B778">
            <v>2598.18044052499</v>
          </cell>
          <cell r="C778">
            <v>111.143333333333</v>
          </cell>
        </row>
        <row r="779">
          <cell r="B779">
            <v>2166.8205700090898</v>
          </cell>
          <cell r="C779">
            <v>110.728181818181</v>
          </cell>
        </row>
        <row r="780">
          <cell r="B780">
            <v>2420.47367987499</v>
          </cell>
          <cell r="C780">
            <v>110.1</v>
          </cell>
        </row>
        <row r="781">
          <cell r="B781">
            <v>2104.8423878291601</v>
          </cell>
          <cell r="C781">
            <v>111.549166666666</v>
          </cell>
        </row>
        <row r="782">
          <cell r="B782">
            <v>2301.0493781833302</v>
          </cell>
          <cell r="C782">
            <v>110.77</v>
          </cell>
        </row>
        <row r="783">
          <cell r="B783">
            <v>2010.89693983749</v>
          </cell>
          <cell r="C783">
            <v>109.4325</v>
          </cell>
        </row>
        <row r="784">
          <cell r="B784">
            <v>2440.1286881583301</v>
          </cell>
          <cell r="C784">
            <v>110.096666666666</v>
          </cell>
        </row>
        <row r="785">
          <cell r="B785">
            <v>1872.7888722083301</v>
          </cell>
          <cell r="C785">
            <v>110.041666666666</v>
          </cell>
        </row>
        <row r="786">
          <cell r="B786">
            <v>2702.8843677749901</v>
          </cell>
          <cell r="C786">
            <v>111.23916666666599</v>
          </cell>
        </row>
        <row r="787">
          <cell r="B787">
            <v>1862.09098722916</v>
          </cell>
          <cell r="C787">
            <v>110.66</v>
          </cell>
        </row>
        <row r="788">
          <cell r="B788">
            <v>2301.8307151874901</v>
          </cell>
          <cell r="C788">
            <v>110.686666666666</v>
          </cell>
        </row>
        <row r="789">
          <cell r="B789">
            <v>2141.2100704499899</v>
          </cell>
          <cell r="C789">
            <v>110.626666666666</v>
          </cell>
        </row>
        <row r="790">
          <cell r="B790">
            <v>2542.9754542625001</v>
          </cell>
          <cell r="C790">
            <v>111.21833333333301</v>
          </cell>
        </row>
        <row r="791">
          <cell r="B791">
            <v>2141.6758152541602</v>
          </cell>
          <cell r="C791">
            <v>110.458333333333</v>
          </cell>
        </row>
        <row r="792">
          <cell r="B792">
            <v>2821.5852816249899</v>
          </cell>
          <cell r="C792">
            <v>109.5825</v>
          </cell>
        </row>
        <row r="793">
          <cell r="B793">
            <v>2121.2677979249902</v>
          </cell>
          <cell r="C793">
            <v>110.05416666666601</v>
          </cell>
        </row>
        <row r="794">
          <cell r="B794">
            <v>2725.2631981750001</v>
          </cell>
          <cell r="C794">
            <v>110.781666666666</v>
          </cell>
        </row>
        <row r="795">
          <cell r="B795">
            <v>2168.7831825916601</v>
          </cell>
          <cell r="C795">
            <v>112.41</v>
          </cell>
        </row>
        <row r="796">
          <cell r="B796">
            <v>2961.5898729458299</v>
          </cell>
          <cell r="C796">
            <v>110.198333333333</v>
          </cell>
        </row>
        <row r="797">
          <cell r="B797">
            <v>2059.6434400374901</v>
          </cell>
          <cell r="C797">
            <v>110.21749999999901</v>
          </cell>
        </row>
        <row r="798">
          <cell r="B798">
            <v>2915.94190402499</v>
          </cell>
          <cell r="C798">
            <v>110.13</v>
          </cell>
        </row>
        <row r="799">
          <cell r="B799">
            <v>2074.9507374291602</v>
          </cell>
          <cell r="C799">
            <v>109.869999999999</v>
          </cell>
        </row>
        <row r="800">
          <cell r="B800">
            <v>2840.1388558458302</v>
          </cell>
          <cell r="C800">
            <v>110.466666666666</v>
          </cell>
        </row>
        <row r="801">
          <cell r="B801">
            <v>2336.1864341833302</v>
          </cell>
          <cell r="C801">
            <v>110.5425</v>
          </cell>
        </row>
        <row r="802">
          <cell r="B802">
            <v>2795.9823378666601</v>
          </cell>
          <cell r="C802">
            <v>110.20083333333299</v>
          </cell>
        </row>
        <row r="803">
          <cell r="B803">
            <v>2203.7443846374899</v>
          </cell>
          <cell r="C803">
            <v>111.087499999999</v>
          </cell>
        </row>
        <row r="804">
          <cell r="B804">
            <v>2514.4400851124901</v>
          </cell>
          <cell r="C804">
            <v>111.925833333333</v>
          </cell>
        </row>
        <row r="805">
          <cell r="B805">
            <v>2254.8362323375</v>
          </cell>
          <cell r="C805">
            <v>112.255</v>
          </cell>
        </row>
        <row r="806">
          <cell r="B806">
            <v>2369.5948363374901</v>
          </cell>
          <cell r="C806">
            <v>109.486666666666</v>
          </cell>
        </row>
        <row r="807">
          <cell r="B807">
            <v>1974.18200617916</v>
          </cell>
          <cell r="C807">
            <v>109.698333333333</v>
          </cell>
        </row>
        <row r="808">
          <cell r="B808">
            <v>2271.7791866166599</v>
          </cell>
          <cell r="C808">
            <v>111.64666666666599</v>
          </cell>
        </row>
        <row r="809">
          <cell r="B809">
            <v>2014.2160829833299</v>
          </cell>
          <cell r="C809">
            <v>111.567777777777</v>
          </cell>
        </row>
        <row r="810">
          <cell r="B810">
            <v>2596.5701936458299</v>
          </cell>
          <cell r="C810">
            <v>109.755833333333</v>
          </cell>
        </row>
        <row r="811">
          <cell r="B811">
            <v>1867.4815676363601</v>
          </cell>
          <cell r="C811">
            <v>109.17090909090901</v>
          </cell>
        </row>
        <row r="812">
          <cell r="B812">
            <v>2828.9775346166598</v>
          </cell>
          <cell r="C812">
            <v>111.13249999999999</v>
          </cell>
        </row>
        <row r="813">
          <cell r="B813">
            <v>1994.4438366499901</v>
          </cell>
          <cell r="C813">
            <v>109.654166666666</v>
          </cell>
        </row>
        <row r="814">
          <cell r="B814">
            <v>2926.1708955250001</v>
          </cell>
          <cell r="C814">
            <v>109.68</v>
          </cell>
        </row>
        <row r="815">
          <cell r="B815">
            <v>2554.6178627291602</v>
          </cell>
          <cell r="C815">
            <v>110.40583333333301</v>
          </cell>
        </row>
        <row r="816">
          <cell r="B816">
            <v>3236.4869237541602</v>
          </cell>
          <cell r="C816">
            <v>112.82250000000001</v>
          </cell>
        </row>
        <row r="817">
          <cell r="B817">
            <v>2762.5157089416598</v>
          </cell>
          <cell r="C817">
            <v>110.1425</v>
          </cell>
        </row>
        <row r="818">
          <cell r="B818">
            <v>3531.5317287999901</v>
          </cell>
          <cell r="C818">
            <v>109.690833333333</v>
          </cell>
        </row>
        <row r="819">
          <cell r="B819">
            <v>2745.1802333625001</v>
          </cell>
          <cell r="C819">
            <v>109.82583333333299</v>
          </cell>
        </row>
        <row r="820">
          <cell r="B820">
            <v>3355.4509319083299</v>
          </cell>
          <cell r="C820">
            <v>111.9975</v>
          </cell>
        </row>
        <row r="821">
          <cell r="B821">
            <v>2603.7976719583298</v>
          </cell>
          <cell r="C821">
            <v>111.880833333333</v>
          </cell>
        </row>
        <row r="822">
          <cell r="B822">
            <v>2861.9960459624899</v>
          </cell>
          <cell r="C822">
            <v>112.26333333333299</v>
          </cell>
        </row>
        <row r="823">
          <cell r="B823">
            <v>2363.6217625333302</v>
          </cell>
          <cell r="C823">
            <v>110.1575</v>
          </cell>
        </row>
        <row r="824">
          <cell r="B824">
            <v>2935.9480111624898</v>
          </cell>
          <cell r="C824">
            <v>111.238333333333</v>
          </cell>
        </row>
        <row r="825">
          <cell r="B825">
            <v>2179.3191565458301</v>
          </cell>
          <cell r="C825">
            <v>110.713333333333</v>
          </cell>
        </row>
        <row r="826">
          <cell r="B826">
            <v>2726.05105495833</v>
          </cell>
          <cell r="C826">
            <v>109.839166666666</v>
          </cell>
        </row>
        <row r="827">
          <cell r="B827">
            <v>1942.2621511416601</v>
          </cell>
          <cell r="C827">
            <v>111.431666666666</v>
          </cell>
        </row>
        <row r="828">
          <cell r="B828">
            <v>2233.6403290041599</v>
          </cell>
          <cell r="C828">
            <v>111.12583333333301</v>
          </cell>
        </row>
        <row r="829">
          <cell r="B829">
            <v>2017.2257905399899</v>
          </cell>
          <cell r="C829">
            <v>111.320999999999</v>
          </cell>
        </row>
        <row r="830">
          <cell r="B830">
            <v>2359.1199209874899</v>
          </cell>
          <cell r="C830">
            <v>111.66500000000001</v>
          </cell>
        </row>
        <row r="831">
          <cell r="B831">
            <v>2334.5526278249999</v>
          </cell>
          <cell r="C831">
            <v>111.086249999999</v>
          </cell>
        </row>
        <row r="832">
          <cell r="B832">
            <v>2805.6281315333299</v>
          </cell>
          <cell r="C832">
            <v>110.28916666666601</v>
          </cell>
        </row>
        <row r="833">
          <cell r="B833">
            <v>2303.4694622749898</v>
          </cell>
          <cell r="C833">
            <v>111.447499999999</v>
          </cell>
        </row>
        <row r="834">
          <cell r="B834">
            <v>3590.6828627166601</v>
          </cell>
          <cell r="C834">
            <v>111.65249999999899</v>
          </cell>
        </row>
        <row r="835">
          <cell r="B835">
            <v>2704.1649466458298</v>
          </cell>
          <cell r="C835">
            <v>110.511666666666</v>
          </cell>
        </row>
        <row r="836">
          <cell r="B836">
            <v>3365.87835465833</v>
          </cell>
          <cell r="C836">
            <v>111.26</v>
          </cell>
        </row>
        <row r="837">
          <cell r="B837">
            <v>2625.0986705750001</v>
          </cell>
          <cell r="C837">
            <v>108.296666666666</v>
          </cell>
        </row>
        <row r="838">
          <cell r="B838">
            <v>2556.60953337916</v>
          </cell>
          <cell r="C838">
            <v>110.400833333333</v>
          </cell>
        </row>
        <row r="839">
          <cell r="B839">
            <v>1823.0696327749899</v>
          </cell>
          <cell r="C839">
            <v>109.86499999999999</v>
          </cell>
        </row>
        <row r="840">
          <cell r="B840">
            <v>2037.7230165041599</v>
          </cell>
          <cell r="C840">
            <v>110.74250000000001</v>
          </cell>
        </row>
        <row r="841">
          <cell r="B841">
            <v>1722.8896464541599</v>
          </cell>
          <cell r="C841">
            <v>110.730833333333</v>
          </cell>
        </row>
        <row r="842">
          <cell r="B842">
            <v>2063.51221467083</v>
          </cell>
          <cell r="C842">
            <v>108.71583333333299</v>
          </cell>
        </row>
        <row r="843">
          <cell r="B843">
            <v>2069.9034216374898</v>
          </cell>
          <cell r="C843">
            <v>109.44750000000001</v>
          </cell>
        </row>
        <row r="844">
          <cell r="B844">
            <v>2923.37536639583</v>
          </cell>
          <cell r="C844">
            <v>111.644999999999</v>
          </cell>
        </row>
        <row r="845">
          <cell r="B845">
            <v>2277.0611217166602</v>
          </cell>
          <cell r="C845">
            <v>111.01499999999901</v>
          </cell>
        </row>
        <row r="846">
          <cell r="B846">
            <v>3388.0708861041599</v>
          </cell>
          <cell r="C846">
            <v>110.439166666666</v>
          </cell>
        </row>
        <row r="847">
          <cell r="B847">
            <v>2553.06626393333</v>
          </cell>
          <cell r="C847">
            <v>109.7925</v>
          </cell>
        </row>
        <row r="848">
          <cell r="B848">
            <v>3123.8353176083301</v>
          </cell>
          <cell r="C848">
            <v>110.529166666666</v>
          </cell>
        </row>
        <row r="849">
          <cell r="B849">
            <v>2302.3936510291601</v>
          </cell>
          <cell r="C849">
            <v>110.634166666666</v>
          </cell>
        </row>
        <row r="850">
          <cell r="B850">
            <v>2913.6543985708299</v>
          </cell>
          <cell r="C850">
            <v>109.00416666666599</v>
          </cell>
        </row>
        <row r="851">
          <cell r="B851">
            <v>2279.9175524666598</v>
          </cell>
          <cell r="C851">
            <v>110.425</v>
          </cell>
        </row>
        <row r="852">
          <cell r="B852">
            <v>2813.4237973208301</v>
          </cell>
          <cell r="C852">
            <v>110.660833333333</v>
          </cell>
        </row>
        <row r="853">
          <cell r="B853">
            <v>1968.99549426666</v>
          </cell>
          <cell r="C853">
            <v>110.2175</v>
          </cell>
        </row>
        <row r="854">
          <cell r="B854">
            <v>2389.08068954583</v>
          </cell>
          <cell r="C854">
            <v>109.52249999999999</v>
          </cell>
        </row>
        <row r="855">
          <cell r="B855">
            <v>1789.86981436666</v>
          </cell>
          <cell r="C855">
            <v>111.56</v>
          </cell>
        </row>
        <row r="856">
          <cell r="B856">
            <v>2359.7180916666598</v>
          </cell>
          <cell r="C856">
            <v>108.58</v>
          </cell>
        </row>
        <row r="857">
          <cell r="B857">
            <v>2029.4388739291601</v>
          </cell>
          <cell r="C857">
            <v>110.815833333333</v>
          </cell>
        </row>
        <row r="858">
          <cell r="B858">
            <v>2184.9103650041602</v>
          </cell>
          <cell r="C858">
            <v>110.408333333333</v>
          </cell>
        </row>
        <row r="859">
          <cell r="B859">
            <v>2196.38929249999</v>
          </cell>
          <cell r="C859">
            <v>111.223333333333</v>
          </cell>
        </row>
        <row r="860">
          <cell r="B860">
            <v>2432.6821969624998</v>
          </cell>
          <cell r="C860">
            <v>109.50083333333301</v>
          </cell>
        </row>
        <row r="861">
          <cell r="B861">
            <v>2011.3950495611</v>
          </cell>
          <cell r="C861">
            <v>111.568888888888</v>
          </cell>
        </row>
        <row r="862">
          <cell r="B862">
            <v>2633.6015288999902</v>
          </cell>
          <cell r="C862">
            <v>109.425</v>
          </cell>
        </row>
        <row r="863">
          <cell r="B863">
            <v>2200.4233423099899</v>
          </cell>
          <cell r="C863">
            <v>110.59399999999999</v>
          </cell>
        </row>
        <row r="864">
          <cell r="B864">
            <v>2618.3027622916602</v>
          </cell>
          <cell r="C864">
            <v>111.001666666666</v>
          </cell>
        </row>
        <row r="865">
          <cell r="B865">
            <v>2180.1996981277698</v>
          </cell>
          <cell r="C865">
            <v>110.672222222222</v>
          </cell>
        </row>
        <row r="866">
          <cell r="B866">
            <v>2672.35888205833</v>
          </cell>
          <cell r="C866">
            <v>110.75083333333301</v>
          </cell>
        </row>
        <row r="867">
          <cell r="B867">
            <v>2004.5064299727201</v>
          </cell>
          <cell r="C867">
            <v>109.534545454545</v>
          </cell>
        </row>
        <row r="868">
          <cell r="B868">
            <v>2614.9927077249899</v>
          </cell>
          <cell r="C868">
            <v>111.82583333333299</v>
          </cell>
        </row>
        <row r="869">
          <cell r="B869">
            <v>2097.69024651666</v>
          </cell>
          <cell r="C869">
            <v>109.93749999999901</v>
          </cell>
        </row>
        <row r="870">
          <cell r="B870">
            <v>2409.2647808500001</v>
          </cell>
          <cell r="C870">
            <v>110.033333333333</v>
          </cell>
        </row>
        <row r="871">
          <cell r="B871">
            <v>2208.2178144750001</v>
          </cell>
          <cell r="C871">
            <v>110.322499999999</v>
          </cell>
        </row>
        <row r="872">
          <cell r="B872">
            <v>2481.62320262916</v>
          </cell>
          <cell r="C872">
            <v>112.010833333333</v>
          </cell>
        </row>
        <row r="873">
          <cell r="B873">
            <v>1865.7514559624899</v>
          </cell>
          <cell r="C873">
            <v>111.680833333333</v>
          </cell>
        </row>
        <row r="874">
          <cell r="B874">
            <v>2161.9760966541598</v>
          </cell>
          <cell r="C874">
            <v>110.705833333333</v>
          </cell>
        </row>
        <row r="875">
          <cell r="B875">
            <v>2059.1577108863598</v>
          </cell>
          <cell r="C875">
            <v>109.649999999999</v>
          </cell>
        </row>
        <row r="876">
          <cell r="B876">
            <v>2244.5299330875</v>
          </cell>
          <cell r="C876">
            <v>110.38</v>
          </cell>
        </row>
        <row r="877">
          <cell r="B877">
            <v>2290.24188112499</v>
          </cell>
          <cell r="C877">
            <v>112.07250000000001</v>
          </cell>
        </row>
        <row r="878">
          <cell r="B878">
            <v>2529.3986842363602</v>
          </cell>
          <cell r="C878">
            <v>110.425454545454</v>
          </cell>
        </row>
        <row r="879">
          <cell r="B879">
            <v>2028.51025856499</v>
          </cell>
          <cell r="C879">
            <v>107.849</v>
          </cell>
        </row>
        <row r="880">
          <cell r="B880">
            <v>2377.9403508958299</v>
          </cell>
          <cell r="C880">
            <v>109.603333333333</v>
          </cell>
        </row>
        <row r="881">
          <cell r="B881">
            <v>1952.47576309285</v>
          </cell>
          <cell r="C881">
            <v>110.65714285714201</v>
          </cell>
        </row>
        <row r="882">
          <cell r="B882">
            <v>2220.3295659833302</v>
          </cell>
          <cell r="C882">
            <v>110.18583333333299</v>
          </cell>
        </row>
        <row r="883">
          <cell r="B883">
            <v>1874.4952763250001</v>
          </cell>
          <cell r="C883">
            <v>108.954999999999</v>
          </cell>
        </row>
        <row r="884">
          <cell r="B884">
            <v>2408.1716978958302</v>
          </cell>
          <cell r="C884">
            <v>111.346666666666</v>
          </cell>
        </row>
        <row r="885">
          <cell r="B885">
            <v>2348.2187846291599</v>
          </cell>
          <cell r="C885">
            <v>109.24166666666601</v>
          </cell>
        </row>
        <row r="886">
          <cell r="B886">
            <v>2781.20463690833</v>
          </cell>
          <cell r="C886">
            <v>110.784166666666</v>
          </cell>
        </row>
        <row r="887">
          <cell r="B887">
            <v>2134.7472275291602</v>
          </cell>
          <cell r="C887">
            <v>110.38166666666601</v>
          </cell>
        </row>
        <row r="888">
          <cell r="B888">
            <v>2486.2344025124899</v>
          </cell>
          <cell r="C888">
            <v>110.847499999999</v>
          </cell>
        </row>
        <row r="889">
          <cell r="B889">
            <v>2081.8465858208301</v>
          </cell>
          <cell r="C889">
            <v>110.451666666666</v>
          </cell>
        </row>
        <row r="890">
          <cell r="B890">
            <v>2492.7292517333299</v>
          </cell>
          <cell r="C890">
            <v>110.620833333333</v>
          </cell>
        </row>
        <row r="891">
          <cell r="B891">
            <v>2041.2911814045401</v>
          </cell>
          <cell r="C891">
            <v>110.66181818181801</v>
          </cell>
        </row>
        <row r="892">
          <cell r="B892">
            <v>2261.4539451958299</v>
          </cell>
          <cell r="C892">
            <v>109.99166666666601</v>
          </cell>
        </row>
        <row r="893">
          <cell r="B893">
            <v>2236.3815262166599</v>
          </cell>
          <cell r="C893">
            <v>111.17444444444401</v>
          </cell>
        </row>
        <row r="894">
          <cell r="B894">
            <v>2294.4026380458299</v>
          </cell>
          <cell r="C894">
            <v>111.35250000000001</v>
          </cell>
        </row>
        <row r="895">
          <cell r="B895">
            <v>1918.97782055624</v>
          </cell>
          <cell r="C895">
            <v>111.416249999999</v>
          </cell>
        </row>
        <row r="896">
          <cell r="B896">
            <v>2049.31759405499</v>
          </cell>
          <cell r="C896">
            <v>112.17400000000001</v>
          </cell>
        </row>
        <row r="897">
          <cell r="B897">
            <v>1942.2035167500001</v>
          </cell>
          <cell r="C897">
            <v>109.81</v>
          </cell>
        </row>
        <row r="898">
          <cell r="B898">
            <v>2079.3220612045402</v>
          </cell>
          <cell r="C898">
            <v>108.751818181818</v>
          </cell>
        </row>
        <row r="899">
          <cell r="B899">
            <v>2228.21130526874</v>
          </cell>
          <cell r="C899">
            <v>112.31874999999999</v>
          </cell>
        </row>
        <row r="900">
          <cell r="B900">
            <v>2356.6979502374902</v>
          </cell>
          <cell r="C900">
            <v>110.475833333333</v>
          </cell>
        </row>
        <row r="901">
          <cell r="B901">
            <v>2131.2112628357099</v>
          </cell>
          <cell r="C901">
            <v>110.97571428571401</v>
          </cell>
        </row>
        <row r="902">
          <cell r="B902">
            <v>2234.2020854749899</v>
          </cell>
          <cell r="C902">
            <v>109.71583333333299</v>
          </cell>
        </row>
        <row r="903">
          <cell r="B903">
            <v>1989.2252733749899</v>
          </cell>
          <cell r="C903">
            <v>111.19416666666601</v>
          </cell>
        </row>
        <row r="904">
          <cell r="B904">
            <v>2125.4146722874898</v>
          </cell>
          <cell r="C904">
            <v>111.43833333333301</v>
          </cell>
        </row>
        <row r="905">
          <cell r="B905">
            <v>2170.7718819333199</v>
          </cell>
          <cell r="C905">
            <v>111.075555555555</v>
          </cell>
        </row>
        <row r="906">
          <cell r="B906">
            <v>2196.29722014444</v>
          </cell>
          <cell r="C906">
            <v>111.92333333333301</v>
          </cell>
        </row>
        <row r="907">
          <cell r="B907">
            <v>1865.2321135875</v>
          </cell>
          <cell r="C907">
            <v>109.86</v>
          </cell>
        </row>
        <row r="908">
          <cell r="B908">
            <v>1895.44555601666</v>
          </cell>
          <cell r="C908">
            <v>111.73111111111101</v>
          </cell>
        </row>
        <row r="909">
          <cell r="B909">
            <v>1872.2638883899899</v>
          </cell>
          <cell r="C909">
            <v>109.65</v>
          </cell>
        </row>
        <row r="910">
          <cell r="B910">
            <v>2022.95829487777</v>
          </cell>
          <cell r="C910">
            <v>109.64444444444401</v>
          </cell>
        </row>
        <row r="911">
          <cell r="B911">
            <v>1790.18647413333</v>
          </cell>
          <cell r="C911">
            <v>113.766666666666</v>
          </cell>
        </row>
        <row r="912">
          <cell r="B912">
            <v>2015.71379709999</v>
          </cell>
          <cell r="C912">
            <v>109.075</v>
          </cell>
        </row>
        <row r="913">
          <cell r="B913">
            <v>2113.80004124999</v>
          </cell>
          <cell r="C913">
            <v>94.158333333333303</v>
          </cell>
        </row>
        <row r="914">
          <cell r="B914">
            <v>2426.57113838636</v>
          </cell>
          <cell r="C914">
            <v>95.01</v>
          </cell>
        </row>
        <row r="915">
          <cell r="B915">
            <v>2448.2077285999999</v>
          </cell>
          <cell r="C915">
            <v>97.0042857142857</v>
          </cell>
        </row>
        <row r="916">
          <cell r="B916">
            <v>2647.5638321749898</v>
          </cell>
          <cell r="C916">
            <v>91.094999999999999</v>
          </cell>
        </row>
        <row r="917">
          <cell r="B917">
            <v>2236.15374529583</v>
          </cell>
          <cell r="C917">
            <v>93.653333333333293</v>
          </cell>
        </row>
        <row r="918">
          <cell r="B918">
            <v>2960.3368238749899</v>
          </cell>
          <cell r="C918">
            <v>93.149999999999906</v>
          </cell>
        </row>
        <row r="919">
          <cell r="B919">
            <v>2407.5297075374901</v>
          </cell>
          <cell r="C919">
            <v>91.319166666666604</v>
          </cell>
        </row>
        <row r="920">
          <cell r="B920">
            <v>3090.4349697999901</v>
          </cell>
          <cell r="C920">
            <v>92.242499999999893</v>
          </cell>
        </row>
        <row r="921">
          <cell r="B921">
            <v>2288.5196504999899</v>
          </cell>
          <cell r="C921">
            <v>94.639999999999901</v>
          </cell>
        </row>
        <row r="922">
          <cell r="B922">
            <v>2693.8758898999899</v>
          </cell>
          <cell r="C922">
            <v>93.194166666666604</v>
          </cell>
        </row>
        <row r="923">
          <cell r="B923">
            <v>2206.7949992642798</v>
          </cell>
          <cell r="C923">
            <v>93.35</v>
          </cell>
        </row>
        <row r="924">
          <cell r="B924">
            <v>2365.86784169166</v>
          </cell>
          <cell r="C924">
            <v>90.462500000000006</v>
          </cell>
        </row>
        <row r="925">
          <cell r="B925">
            <v>2131.5617423333301</v>
          </cell>
          <cell r="C925">
            <v>98.07</v>
          </cell>
        </row>
        <row r="926">
          <cell r="B926">
            <v>2359.2976642333301</v>
          </cell>
          <cell r="C926">
            <v>92.285833333333301</v>
          </cell>
        </row>
        <row r="927">
          <cell r="B927">
            <v>2337.9500703833301</v>
          </cell>
          <cell r="C927">
            <v>95.527499999999904</v>
          </cell>
        </row>
        <row r="928">
          <cell r="B928">
            <v>2912.4833422541601</v>
          </cell>
          <cell r="C928">
            <v>94.653333333333293</v>
          </cell>
        </row>
        <row r="929">
          <cell r="B929">
            <v>2295.36409883333</v>
          </cell>
          <cell r="C929">
            <v>90.486666666666594</v>
          </cell>
        </row>
        <row r="930">
          <cell r="B930">
            <v>2958.7262230958299</v>
          </cell>
          <cell r="C930">
            <v>93.8391666666666</v>
          </cell>
        </row>
        <row r="931">
          <cell r="B931">
            <v>2372.2789152708301</v>
          </cell>
          <cell r="C931">
            <v>94.469166666666595</v>
          </cell>
        </row>
        <row r="932">
          <cell r="B932">
            <v>2944.1665049916601</v>
          </cell>
          <cell r="C932">
            <v>93.632499999999993</v>
          </cell>
        </row>
        <row r="933">
          <cell r="B933">
            <v>2434.2545983291602</v>
          </cell>
          <cell r="C933">
            <v>95.8958333333333</v>
          </cell>
        </row>
        <row r="934">
          <cell r="B934">
            <v>2856.5136013041601</v>
          </cell>
          <cell r="C934">
            <v>91.8391666666666</v>
          </cell>
        </row>
        <row r="935">
          <cell r="B935">
            <v>2476.64930895833</v>
          </cell>
          <cell r="C935">
            <v>93.137499999999903</v>
          </cell>
        </row>
        <row r="936">
          <cell r="B936">
            <v>2751.0332943083299</v>
          </cell>
          <cell r="C936">
            <v>94.092500000000001</v>
          </cell>
        </row>
        <row r="937">
          <cell r="B937">
            <v>2073.3610607041601</v>
          </cell>
          <cell r="C937">
            <v>92.850833333333298</v>
          </cell>
        </row>
        <row r="938">
          <cell r="B938">
            <v>2334.1648400416602</v>
          </cell>
          <cell r="C938">
            <v>95.744166666666601</v>
          </cell>
        </row>
        <row r="939">
          <cell r="B939">
            <v>2055.7750104791598</v>
          </cell>
          <cell r="C939">
            <v>92.740833333333299</v>
          </cell>
        </row>
        <row r="940">
          <cell r="B940">
            <v>2477.5667578541602</v>
          </cell>
          <cell r="C940">
            <v>90.087500000000006</v>
          </cell>
        </row>
        <row r="941">
          <cell r="B941">
            <v>2201.8428448958298</v>
          </cell>
          <cell r="C941">
            <v>92.152499999999904</v>
          </cell>
        </row>
        <row r="942">
          <cell r="B942">
            <v>2783.7458944458299</v>
          </cell>
          <cell r="C942">
            <v>95.6875</v>
          </cell>
        </row>
        <row r="943">
          <cell r="B943">
            <v>2191.43477437916</v>
          </cell>
          <cell r="C943">
            <v>91.192499999999995</v>
          </cell>
        </row>
        <row r="944">
          <cell r="B944">
            <v>2736.8444697791601</v>
          </cell>
          <cell r="C944">
            <v>93.9166666666666</v>
          </cell>
        </row>
        <row r="945">
          <cell r="B945">
            <v>2292.4584675374999</v>
          </cell>
          <cell r="C945">
            <v>90.254166666666606</v>
          </cell>
        </row>
        <row r="946">
          <cell r="B946">
            <v>2600.28185396249</v>
          </cell>
          <cell r="C946">
            <v>93.100833333333298</v>
          </cell>
        </row>
        <row r="947">
          <cell r="B947">
            <v>2238.1594617291598</v>
          </cell>
          <cell r="C947">
            <v>96.163333333333298</v>
          </cell>
        </row>
        <row r="948">
          <cell r="B948">
            <v>2570.20604453333</v>
          </cell>
          <cell r="C948">
            <v>92.972499999999997</v>
          </cell>
        </row>
        <row r="949">
          <cell r="B949">
            <v>2178.1450835374999</v>
          </cell>
          <cell r="C949">
            <v>88.909999999999897</v>
          </cell>
        </row>
        <row r="950">
          <cell r="B950">
            <v>2458.4068403333299</v>
          </cell>
          <cell r="C950">
            <v>93.142499999999899</v>
          </cell>
        </row>
        <row r="951">
          <cell r="B951">
            <v>1947.3650472541599</v>
          </cell>
          <cell r="C951">
            <v>93.240833333333299</v>
          </cell>
        </row>
        <row r="952">
          <cell r="B952">
            <v>2177.5841689416602</v>
          </cell>
          <cell r="C952">
            <v>91.870833333333294</v>
          </cell>
        </row>
        <row r="953">
          <cell r="B953">
            <v>1923.60790184999</v>
          </cell>
          <cell r="C953">
            <v>92.873333333333306</v>
          </cell>
        </row>
        <row r="954">
          <cell r="B954">
            <v>2084.3268327874898</v>
          </cell>
          <cell r="C954">
            <v>88.707499999999996</v>
          </cell>
        </row>
        <row r="955">
          <cell r="B955">
            <v>2178.3010684624901</v>
          </cell>
          <cell r="C955">
            <v>92.928333333333299</v>
          </cell>
        </row>
        <row r="956">
          <cell r="B956">
            <v>2342.1035759041602</v>
          </cell>
          <cell r="C956">
            <v>94.216666666666598</v>
          </cell>
        </row>
        <row r="957">
          <cell r="B957">
            <v>1986.8119818208299</v>
          </cell>
          <cell r="C957">
            <v>90.968333333333305</v>
          </cell>
        </row>
        <row r="958">
          <cell r="B958">
            <v>2492.27483820416</v>
          </cell>
          <cell r="C958">
            <v>93.7708333333333</v>
          </cell>
        </row>
        <row r="959">
          <cell r="B959">
            <v>2011.5389245375</v>
          </cell>
          <cell r="C959">
            <v>97.500833333333304</v>
          </cell>
        </row>
        <row r="960">
          <cell r="B960">
            <v>2541.34914761666</v>
          </cell>
          <cell r="C960">
            <v>95.994166666666601</v>
          </cell>
        </row>
        <row r="961">
          <cell r="B961">
            <v>1869.39257215833</v>
          </cell>
          <cell r="C961">
            <v>92.954166666666595</v>
          </cell>
        </row>
        <row r="962">
          <cell r="B962">
            <v>2113.9166695624899</v>
          </cell>
          <cell r="C962">
            <v>93.922499999999999</v>
          </cell>
        </row>
        <row r="963">
          <cell r="B963">
            <v>2041.3888132874899</v>
          </cell>
          <cell r="C963">
            <v>94.066666666666606</v>
          </cell>
        </row>
        <row r="964">
          <cell r="B964">
            <v>2392.579391925</v>
          </cell>
          <cell r="C964">
            <v>91.638333333333307</v>
          </cell>
        </row>
        <row r="965">
          <cell r="B965">
            <v>1847.6206024749899</v>
          </cell>
          <cell r="C965">
            <v>92.293333333333294</v>
          </cell>
        </row>
        <row r="966">
          <cell r="B966">
            <v>2103.7799291791598</v>
          </cell>
          <cell r="C966">
            <v>90.272499999999994</v>
          </cell>
        </row>
        <row r="967">
          <cell r="B967">
            <v>1684.3235995374901</v>
          </cell>
          <cell r="C967">
            <v>96.438333333333304</v>
          </cell>
        </row>
        <row r="968">
          <cell r="B968">
            <v>2057.4672101124902</v>
          </cell>
          <cell r="C968">
            <v>93.667500000000004</v>
          </cell>
        </row>
        <row r="969">
          <cell r="B969">
            <v>2173.1531144277701</v>
          </cell>
          <cell r="C969">
            <v>90.662222222222198</v>
          </cell>
        </row>
        <row r="970">
          <cell r="B970">
            <v>2380.5147788583299</v>
          </cell>
          <cell r="C970">
            <v>93.676666666666605</v>
          </cell>
        </row>
        <row r="971">
          <cell r="B971">
            <v>2278.7772955714199</v>
          </cell>
          <cell r="C971">
            <v>89.397142857142796</v>
          </cell>
        </row>
        <row r="972">
          <cell r="B972">
            <v>2434.3405128333302</v>
          </cell>
          <cell r="C972">
            <v>93.325833333333307</v>
          </cell>
        </row>
        <row r="973">
          <cell r="B973">
            <v>2006.54166748749</v>
          </cell>
          <cell r="C973">
            <v>95.897499999999994</v>
          </cell>
        </row>
        <row r="974">
          <cell r="B974">
            <v>2714.09375346363</v>
          </cell>
          <cell r="C974">
            <v>91.956363636363605</v>
          </cell>
        </row>
        <row r="975">
          <cell r="B975">
            <v>2391.99487152856</v>
          </cell>
          <cell r="C975">
            <v>92.462857142857104</v>
          </cell>
        </row>
        <row r="976">
          <cell r="B976">
            <v>2329.3039084624902</v>
          </cell>
          <cell r="C976">
            <v>95.384999999999906</v>
          </cell>
        </row>
        <row r="977">
          <cell r="B977">
            <v>2077.1218812541601</v>
          </cell>
          <cell r="C977">
            <v>90.847499999999997</v>
          </cell>
        </row>
        <row r="978">
          <cell r="B978">
            <v>2290.5947934124902</v>
          </cell>
          <cell r="C978">
            <v>93.663333333333298</v>
          </cell>
        </row>
        <row r="979">
          <cell r="B979">
            <v>1952.5976356333299</v>
          </cell>
          <cell r="C979">
            <v>90.486666666666594</v>
          </cell>
        </row>
        <row r="980">
          <cell r="B980">
            <v>2205.2421286318099</v>
          </cell>
          <cell r="C980">
            <v>97.206363636363605</v>
          </cell>
        </row>
        <row r="981">
          <cell r="B981">
            <v>1820.63976945833</v>
          </cell>
          <cell r="C981">
            <v>95.418333333333294</v>
          </cell>
        </row>
        <row r="982">
          <cell r="B982">
            <v>1949.2376995124901</v>
          </cell>
          <cell r="C982">
            <v>96.343333333333305</v>
          </cell>
        </row>
        <row r="983">
          <cell r="B983">
            <v>2011.5588322041599</v>
          </cell>
          <cell r="C983">
            <v>91.496666666666599</v>
          </cell>
        </row>
        <row r="984">
          <cell r="B984">
            <v>2407.8819831791602</v>
          </cell>
          <cell r="C984">
            <v>93.445833333333297</v>
          </cell>
        </row>
        <row r="985">
          <cell r="B985">
            <v>2108.0878239458302</v>
          </cell>
          <cell r="C985">
            <v>98.274999999999906</v>
          </cell>
        </row>
        <row r="986">
          <cell r="B986">
            <v>2425.3941229549901</v>
          </cell>
          <cell r="C986">
            <v>94.355999999999995</v>
          </cell>
        </row>
        <row r="987">
          <cell r="B987">
            <v>2276.4651883285601</v>
          </cell>
          <cell r="C987">
            <v>93.0085714285714</v>
          </cell>
        </row>
        <row r="988">
          <cell r="B988">
            <v>2385.3081387208299</v>
          </cell>
          <cell r="C988">
            <v>94.266666666666595</v>
          </cell>
        </row>
        <row r="989">
          <cell r="B989">
            <v>2207.3602180749999</v>
          </cell>
          <cell r="C989">
            <v>94.058333333333294</v>
          </cell>
        </row>
        <row r="990">
          <cell r="B990">
            <v>2288.4663373499902</v>
          </cell>
          <cell r="C990">
            <v>94.706666666666607</v>
          </cell>
        </row>
        <row r="991">
          <cell r="B991">
            <v>2266.71607263332</v>
          </cell>
          <cell r="C991">
            <v>92.304999999999893</v>
          </cell>
        </row>
        <row r="992">
          <cell r="B992">
            <v>2149.3511236791601</v>
          </cell>
          <cell r="C992">
            <v>91.306666666666601</v>
          </cell>
        </row>
        <row r="993">
          <cell r="B993">
            <v>1762.31032626666</v>
          </cell>
          <cell r="C993">
            <v>90.8958333333333</v>
          </cell>
        </row>
        <row r="994">
          <cell r="B994">
            <v>2091.57613969166</v>
          </cell>
          <cell r="C994">
            <v>92.348333333333301</v>
          </cell>
        </row>
        <row r="995">
          <cell r="B995">
            <v>1767.7216455299899</v>
          </cell>
          <cell r="C995">
            <v>95.63</v>
          </cell>
        </row>
        <row r="996">
          <cell r="B996">
            <v>2194.2849347363599</v>
          </cell>
          <cell r="C996">
            <v>93.398181818181797</v>
          </cell>
        </row>
        <row r="997">
          <cell r="B997">
            <v>2256.8843618562501</v>
          </cell>
          <cell r="C997">
            <v>96.203749999999999</v>
          </cell>
        </row>
        <row r="998">
          <cell r="B998">
            <v>2440.1407365749901</v>
          </cell>
          <cell r="C998">
            <v>94.444166666666604</v>
          </cell>
        </row>
        <row r="999">
          <cell r="B999">
            <v>2054.2260679208298</v>
          </cell>
          <cell r="C999">
            <v>92.017499999999998</v>
          </cell>
        </row>
        <row r="1000">
          <cell r="B1000">
            <v>2363.7651461291598</v>
          </cell>
          <cell r="C1000">
            <v>95.212499999999906</v>
          </cell>
        </row>
        <row r="1001">
          <cell r="B1001">
            <v>2197.8695865333302</v>
          </cell>
          <cell r="C1001">
            <v>95.262222222222206</v>
          </cell>
        </row>
        <row r="1002">
          <cell r="B1002">
            <v>2418.2252856916598</v>
          </cell>
          <cell r="C1002">
            <v>92.738333333333301</v>
          </cell>
        </row>
        <row r="1003">
          <cell r="B1003">
            <v>2219.37749874375</v>
          </cell>
          <cell r="C1003">
            <v>96.783749999999998</v>
          </cell>
        </row>
        <row r="1004">
          <cell r="B1004">
            <v>2426.06493250416</v>
          </cell>
          <cell r="C1004">
            <v>94.048333333333304</v>
          </cell>
        </row>
        <row r="1005">
          <cell r="B1005">
            <v>2061.1680646954501</v>
          </cell>
          <cell r="C1005">
            <v>91.727272727272705</v>
          </cell>
        </row>
        <row r="1006">
          <cell r="B1006">
            <v>2398.4183871208202</v>
          </cell>
          <cell r="C1006">
            <v>92.79</v>
          </cell>
        </row>
        <row r="1007">
          <cell r="B1007">
            <v>1932.5191484818099</v>
          </cell>
          <cell r="C1007">
            <v>91.99</v>
          </cell>
        </row>
        <row r="1008">
          <cell r="B1008">
            <v>2209.34832387499</v>
          </cell>
          <cell r="C1008">
            <v>90.05</v>
          </cell>
        </row>
        <row r="1009">
          <cell r="B1009">
            <v>1804.0047631083301</v>
          </cell>
          <cell r="C1009">
            <v>93.491666666666603</v>
          </cell>
        </row>
        <row r="1010">
          <cell r="B1010">
            <v>2239.4996949791598</v>
          </cell>
          <cell r="C1010">
            <v>90.999166666666596</v>
          </cell>
        </row>
        <row r="1011">
          <cell r="B1011">
            <v>2215.2909385708299</v>
          </cell>
          <cell r="C1011">
            <v>93.266666666666595</v>
          </cell>
        </row>
        <row r="1012">
          <cell r="B1012">
            <v>2526.5955351749899</v>
          </cell>
          <cell r="C1012">
            <v>91.999166666666596</v>
          </cell>
        </row>
        <row r="1013">
          <cell r="B1013">
            <v>2102.5246024374901</v>
          </cell>
          <cell r="C1013">
            <v>90.307500000000005</v>
          </cell>
        </row>
        <row r="1014">
          <cell r="B1014">
            <v>2350.89282996666</v>
          </cell>
          <cell r="C1014">
            <v>91.424166666666594</v>
          </cell>
        </row>
        <row r="1015">
          <cell r="B1015">
            <v>2121.1059986833302</v>
          </cell>
          <cell r="C1015">
            <v>92.987499999999997</v>
          </cell>
        </row>
        <row r="1016">
          <cell r="B1016">
            <v>2473.74528315416</v>
          </cell>
          <cell r="C1016">
            <v>96.709166666666604</v>
          </cell>
        </row>
        <row r="1017">
          <cell r="B1017">
            <v>2153.7002823791599</v>
          </cell>
          <cell r="C1017">
            <v>94.152500000000003</v>
          </cell>
        </row>
        <row r="1018">
          <cell r="B1018">
            <v>2502.3010268374901</v>
          </cell>
          <cell r="C1018">
            <v>94.873333333333306</v>
          </cell>
        </row>
        <row r="1019">
          <cell r="B1019">
            <v>2305.6693803666599</v>
          </cell>
          <cell r="C1019">
            <v>95.133333333333297</v>
          </cell>
        </row>
        <row r="1020">
          <cell r="B1020">
            <v>2412.1884145583299</v>
          </cell>
          <cell r="C1020">
            <v>93.0208333333333</v>
          </cell>
        </row>
        <row r="1021">
          <cell r="B1021">
            <v>2151.8897925285601</v>
          </cell>
          <cell r="C1021">
            <v>96.294285714285706</v>
          </cell>
        </row>
        <row r="1022">
          <cell r="B1022">
            <v>2256.65196733333</v>
          </cell>
          <cell r="C1022">
            <v>94.922499999999999</v>
          </cell>
        </row>
        <row r="1023">
          <cell r="B1023">
            <v>1836.86610517083</v>
          </cell>
          <cell r="C1023">
            <v>92.642499999999998</v>
          </cell>
        </row>
        <row r="1024">
          <cell r="B1024">
            <v>2239.7297245291602</v>
          </cell>
          <cell r="C1024">
            <v>93.298333333333304</v>
          </cell>
        </row>
        <row r="1025">
          <cell r="B1025">
            <v>2140.23545285416</v>
          </cell>
          <cell r="C1025">
            <v>90.047499999999999</v>
          </cell>
        </row>
        <row r="1026">
          <cell r="B1026">
            <v>2506.3152242749902</v>
          </cell>
          <cell r="C1026">
            <v>93.348333333333301</v>
          </cell>
        </row>
        <row r="1027">
          <cell r="B1027">
            <v>2137.7923270874899</v>
          </cell>
          <cell r="C1027">
            <v>91.872500000000002</v>
          </cell>
        </row>
        <row r="1028">
          <cell r="B1028">
            <v>2460.35066638749</v>
          </cell>
          <cell r="C1028">
            <v>89.765833333333305</v>
          </cell>
        </row>
        <row r="1029">
          <cell r="B1029">
            <v>2122.5202968374902</v>
          </cell>
          <cell r="C1029">
            <v>93.4583333333333</v>
          </cell>
        </row>
        <row r="1030">
          <cell r="B1030">
            <v>2413.4504149291602</v>
          </cell>
          <cell r="C1030">
            <v>91.805833333333297</v>
          </cell>
        </row>
        <row r="1031">
          <cell r="B1031">
            <v>2454.0782498888798</v>
          </cell>
          <cell r="C1031">
            <v>94.952222222222204</v>
          </cell>
        </row>
        <row r="1032">
          <cell r="B1032">
            <v>2702.1822030666599</v>
          </cell>
          <cell r="C1032">
            <v>95.894166666666607</v>
          </cell>
        </row>
        <row r="1033">
          <cell r="B1033">
            <v>2678.7584678062399</v>
          </cell>
          <cell r="C1033">
            <v>90.924999999999997</v>
          </cell>
        </row>
        <row r="1034">
          <cell r="B1034">
            <v>2736.0415722318098</v>
          </cell>
          <cell r="C1034">
            <v>91.3272727272727</v>
          </cell>
        </row>
        <row r="1035">
          <cell r="B1035">
            <v>2425.2262150699898</v>
          </cell>
          <cell r="C1035">
            <v>89.527999999999906</v>
          </cell>
        </row>
        <row r="1036">
          <cell r="B1036">
            <v>2471.2303256999899</v>
          </cell>
          <cell r="C1036">
            <v>95.992499999999893</v>
          </cell>
        </row>
        <row r="1037">
          <cell r="B1037">
            <v>2015.5064658958299</v>
          </cell>
          <cell r="C1037">
            <v>95.757499999999993</v>
          </cell>
        </row>
        <row r="1038">
          <cell r="B1038">
            <v>2465.7789927958302</v>
          </cell>
          <cell r="C1038">
            <v>88.090833333333293</v>
          </cell>
        </row>
        <row r="1039">
          <cell r="B1039">
            <v>1971.19641015555</v>
          </cell>
          <cell r="C1039">
            <v>91.118888888888804</v>
          </cell>
        </row>
        <row r="1040">
          <cell r="B1040">
            <v>2330.57700935</v>
          </cell>
          <cell r="C1040">
            <v>88.774166666666602</v>
          </cell>
        </row>
        <row r="1041">
          <cell r="B1041">
            <v>2225.8439881541599</v>
          </cell>
          <cell r="C1041">
            <v>91.893333333333302</v>
          </cell>
        </row>
        <row r="1042">
          <cell r="B1042">
            <v>2563.3973150874899</v>
          </cell>
          <cell r="C1042">
            <v>91.952500000000001</v>
          </cell>
        </row>
        <row r="1043">
          <cell r="B1043">
            <v>2178.5005601166599</v>
          </cell>
          <cell r="C1043">
            <v>94.504999999999995</v>
          </cell>
        </row>
        <row r="1044">
          <cell r="B1044">
            <v>2503.8253872708201</v>
          </cell>
          <cell r="C1044">
            <v>91.514999999999901</v>
          </cell>
        </row>
        <row r="1045">
          <cell r="B1045">
            <v>2083.68529156666</v>
          </cell>
          <cell r="C1045">
            <v>92.745000000000005</v>
          </cell>
        </row>
        <row r="1046">
          <cell r="B1046">
            <v>2555.2738623083301</v>
          </cell>
          <cell r="C1046">
            <v>89.092499999999902</v>
          </cell>
        </row>
        <row r="1047">
          <cell r="B1047">
            <v>2183.7037006874998</v>
          </cell>
          <cell r="C1047">
            <v>98.242499999999893</v>
          </cell>
        </row>
        <row r="1048">
          <cell r="B1048">
            <v>2578.8708050083301</v>
          </cell>
          <cell r="C1048">
            <v>93.010833333333295</v>
          </cell>
        </row>
        <row r="1049">
          <cell r="B1049">
            <v>2021.06139560833</v>
          </cell>
          <cell r="C1049">
            <v>92.356666666666598</v>
          </cell>
        </row>
        <row r="1050">
          <cell r="B1050">
            <v>2307.6349154958298</v>
          </cell>
          <cell r="C1050">
            <v>93.078333333333305</v>
          </cell>
        </row>
        <row r="1051">
          <cell r="B1051">
            <v>1877.57732694583</v>
          </cell>
          <cell r="C1051">
            <v>92.907499999999899</v>
          </cell>
        </row>
        <row r="1052">
          <cell r="B1052">
            <v>2290.7028185624899</v>
          </cell>
          <cell r="C1052">
            <v>92.074999999999903</v>
          </cell>
        </row>
        <row r="1053">
          <cell r="B1053">
            <v>2201.9893836583301</v>
          </cell>
          <cell r="C1053">
            <v>90.574166666666599</v>
          </cell>
        </row>
        <row r="1054">
          <cell r="B1054">
            <v>2536.5788713624902</v>
          </cell>
          <cell r="C1054">
            <v>91.566666666666606</v>
          </cell>
        </row>
        <row r="1055">
          <cell r="B1055">
            <v>2227.0405394958302</v>
          </cell>
          <cell r="C1055">
            <v>90.649999999999906</v>
          </cell>
        </row>
        <row r="1056">
          <cell r="B1056">
            <v>2665.6304535374902</v>
          </cell>
          <cell r="C1056">
            <v>93.179999999999893</v>
          </cell>
        </row>
        <row r="1057">
          <cell r="B1057">
            <v>2358.7919673049901</v>
          </cell>
          <cell r="C1057">
            <v>92.728999999999999</v>
          </cell>
        </row>
        <row r="1058">
          <cell r="B1058">
            <v>2582.399825</v>
          </cell>
          <cell r="C1058">
            <v>91.346666666666593</v>
          </cell>
        </row>
        <row r="1059">
          <cell r="B1059">
            <v>2205.4939439708301</v>
          </cell>
          <cell r="C1059">
            <v>97.366666666666603</v>
          </cell>
        </row>
        <row r="1060">
          <cell r="B1060">
            <v>2531.0467592124901</v>
          </cell>
          <cell r="C1060">
            <v>90.375833333333304</v>
          </cell>
        </row>
        <row r="1061">
          <cell r="B1061">
            <v>2264.1822469833301</v>
          </cell>
          <cell r="C1061">
            <v>87.474999999999994</v>
          </cell>
        </row>
        <row r="1062">
          <cell r="B1062">
            <v>2578.9773850833299</v>
          </cell>
          <cell r="C1062">
            <v>94.589999999999904</v>
          </cell>
        </row>
        <row r="1063">
          <cell r="B1063">
            <v>2073.3362390083298</v>
          </cell>
          <cell r="C1063">
            <v>92.352500000000006</v>
          </cell>
        </row>
        <row r="1064">
          <cell r="B1064">
            <v>2549.9073886291599</v>
          </cell>
          <cell r="C1064">
            <v>93.919166666666598</v>
          </cell>
        </row>
        <row r="1065">
          <cell r="B1065">
            <v>2066.1066521041598</v>
          </cell>
          <cell r="C1065">
            <v>92.703333333333305</v>
          </cell>
        </row>
        <row r="1066">
          <cell r="B1066">
            <v>2391.6909986791602</v>
          </cell>
          <cell r="C1066">
            <v>89.927499999999995</v>
          </cell>
        </row>
        <row r="1067">
          <cell r="B1067">
            <v>2231.3980455291598</v>
          </cell>
          <cell r="C1067">
            <v>92.654999999999902</v>
          </cell>
        </row>
        <row r="1068">
          <cell r="B1068">
            <v>2742.09098012499</v>
          </cell>
          <cell r="C1068">
            <v>93.805833333333297</v>
          </cell>
        </row>
        <row r="1069">
          <cell r="B1069">
            <v>2318.3316843083298</v>
          </cell>
          <cell r="C1069">
            <v>91.402500000000003</v>
          </cell>
        </row>
        <row r="1070">
          <cell r="B1070">
            <v>2765.9187628833301</v>
          </cell>
          <cell r="C1070">
            <v>92.496666666666599</v>
          </cell>
        </row>
        <row r="1071">
          <cell r="B1071">
            <v>2283.41872064166</v>
          </cell>
          <cell r="C1071">
            <v>90.926666666666605</v>
          </cell>
        </row>
        <row r="1072">
          <cell r="B1072">
            <v>2579.1935956208299</v>
          </cell>
          <cell r="C1072">
            <v>95.913333333333298</v>
          </cell>
        </row>
        <row r="1073">
          <cell r="B1073">
            <v>2345.47395315833</v>
          </cell>
          <cell r="C1073">
            <v>92.822500000000005</v>
          </cell>
        </row>
        <row r="1074">
          <cell r="B1074">
            <v>2774.09424652499</v>
          </cell>
          <cell r="C1074">
            <v>93.805833333333297</v>
          </cell>
        </row>
        <row r="1075">
          <cell r="B1075">
            <v>2511.9457208888798</v>
          </cell>
          <cell r="C1075">
            <v>96.0555555555555</v>
          </cell>
        </row>
        <row r="1076">
          <cell r="B1076">
            <v>2589.7789234666602</v>
          </cell>
          <cell r="C1076">
            <v>91.576666666666597</v>
          </cell>
        </row>
        <row r="1077">
          <cell r="B1077">
            <v>2260.8152649937501</v>
          </cell>
          <cell r="C1077">
            <v>90.302499999999995</v>
          </cell>
        </row>
        <row r="1078">
          <cell r="B1078">
            <v>2314.3122076</v>
          </cell>
          <cell r="C1078">
            <v>93.009166666666601</v>
          </cell>
        </row>
        <row r="1079">
          <cell r="B1079">
            <v>2167.0786755899899</v>
          </cell>
          <cell r="C1079">
            <v>95.102000000000004</v>
          </cell>
        </row>
        <row r="1080">
          <cell r="B1080">
            <v>2499.29126914166</v>
          </cell>
          <cell r="C1080">
            <v>93.831666666666607</v>
          </cell>
        </row>
        <row r="1081">
          <cell r="B1081">
            <v>2245.5092780908999</v>
          </cell>
          <cell r="C1081">
            <v>92.270909090909001</v>
          </cell>
        </row>
        <row r="1082">
          <cell r="B1082">
            <v>2493.59503287083</v>
          </cell>
          <cell r="C1082">
            <v>95.849166666666605</v>
          </cell>
        </row>
        <row r="1083">
          <cell r="B1083">
            <v>2274.4805100541598</v>
          </cell>
          <cell r="C1083">
            <v>92.894999999999897</v>
          </cell>
        </row>
        <row r="1084">
          <cell r="B1084">
            <v>2519.4081521583298</v>
          </cell>
          <cell r="C1084">
            <v>97.459166666666604</v>
          </cell>
        </row>
        <row r="1085">
          <cell r="B1085">
            <v>2344.2071731041601</v>
          </cell>
          <cell r="C1085">
            <v>90.898333333333298</v>
          </cell>
        </row>
        <row r="1086">
          <cell r="B1086">
            <v>2672.66476106666</v>
          </cell>
          <cell r="C1086">
            <v>92.4224999999999</v>
          </cell>
        </row>
        <row r="1087">
          <cell r="B1087">
            <v>2233.1198583833302</v>
          </cell>
          <cell r="C1087">
            <v>96.047499999999999</v>
          </cell>
        </row>
        <row r="1088">
          <cell r="B1088">
            <v>2668.0619382708301</v>
          </cell>
          <cell r="C1088">
            <v>92.858333333333306</v>
          </cell>
        </row>
        <row r="1089">
          <cell r="B1089">
            <v>2219.4378834791601</v>
          </cell>
          <cell r="C1089">
            <v>96.7766666666666</v>
          </cell>
        </row>
        <row r="1090">
          <cell r="B1090">
            <v>2484.5921682708299</v>
          </cell>
          <cell r="C1090">
            <v>93.782499999999999</v>
          </cell>
        </row>
        <row r="1091">
          <cell r="B1091">
            <v>1975.0117345541601</v>
          </cell>
          <cell r="C1091">
            <v>91.845833333333303</v>
          </cell>
        </row>
        <row r="1092">
          <cell r="B1092">
            <v>2351.1718993333302</v>
          </cell>
          <cell r="C1092">
            <v>94.476666666666603</v>
          </cell>
        </row>
        <row r="1093">
          <cell r="B1093">
            <v>2140.66846049374</v>
          </cell>
          <cell r="C1093">
            <v>95.429999999999893</v>
          </cell>
        </row>
        <row r="1094">
          <cell r="B1094">
            <v>2271.0611251458299</v>
          </cell>
          <cell r="C1094">
            <v>92.961666666666602</v>
          </cell>
        </row>
        <row r="1095">
          <cell r="B1095">
            <v>2574.4839794437498</v>
          </cell>
          <cell r="C1095">
            <v>94.661249999999995</v>
          </cell>
        </row>
        <row r="1096">
          <cell r="B1096">
            <v>2609.5576928791602</v>
          </cell>
          <cell r="C1096">
            <v>91.629166666666606</v>
          </cell>
        </row>
        <row r="1097">
          <cell r="B1097">
            <v>2346.5856706916602</v>
          </cell>
          <cell r="C1097">
            <v>93.872500000000002</v>
          </cell>
        </row>
        <row r="1098">
          <cell r="B1098">
            <v>2516.7227591958299</v>
          </cell>
          <cell r="C1098">
            <v>94.749166666666596</v>
          </cell>
        </row>
        <row r="1099">
          <cell r="B1099">
            <v>2310.1774498208301</v>
          </cell>
          <cell r="C1099">
            <v>94.245000000000005</v>
          </cell>
        </row>
        <row r="1100">
          <cell r="B1100">
            <v>2751.0745728249999</v>
          </cell>
          <cell r="C1100">
            <v>90.465000000000003</v>
          </cell>
        </row>
        <row r="1101">
          <cell r="B1101">
            <v>2400.1643356333302</v>
          </cell>
          <cell r="C1101">
            <v>94.051666666666605</v>
          </cell>
        </row>
        <row r="1102">
          <cell r="B1102">
            <v>2722.1102453374901</v>
          </cell>
          <cell r="C1102">
            <v>94.584166666666604</v>
          </cell>
        </row>
        <row r="1103">
          <cell r="B1103">
            <v>2495.8680823333302</v>
          </cell>
          <cell r="C1103">
            <v>90.363333333333301</v>
          </cell>
        </row>
        <row r="1104">
          <cell r="B1104">
            <v>2687.2987756124899</v>
          </cell>
          <cell r="C1104">
            <v>94.014166666666597</v>
          </cell>
        </row>
        <row r="1105">
          <cell r="B1105">
            <v>2199.4620709124902</v>
          </cell>
          <cell r="C1105">
            <v>91.417500000000004</v>
          </cell>
        </row>
        <row r="1106">
          <cell r="B1106">
            <v>2519.9222484124898</v>
          </cell>
          <cell r="C1106">
            <v>94.453333333333305</v>
          </cell>
        </row>
        <row r="1107">
          <cell r="B1107">
            <v>2144.8894027624901</v>
          </cell>
          <cell r="C1107">
            <v>94.170833333333306</v>
          </cell>
        </row>
        <row r="1108">
          <cell r="B1108">
            <v>2539.6737235833298</v>
          </cell>
          <cell r="C1108">
            <v>93.12</v>
          </cell>
        </row>
        <row r="1109">
          <cell r="B1109">
            <v>2440.8228677041602</v>
          </cell>
          <cell r="C1109">
            <v>96.348333333333301</v>
          </cell>
        </row>
        <row r="1110">
          <cell r="B1110">
            <v>2736.0700492958299</v>
          </cell>
          <cell r="C1110">
            <v>92.232500000000002</v>
          </cell>
        </row>
        <row r="1111">
          <cell r="B1111">
            <v>2403.47110140416</v>
          </cell>
          <cell r="C1111">
            <v>95.015833333333305</v>
          </cell>
        </row>
        <row r="1112">
          <cell r="B1112">
            <v>2780.5965677541599</v>
          </cell>
          <cell r="C1112">
            <v>93.649166666666602</v>
          </cell>
        </row>
        <row r="1113">
          <cell r="B1113">
            <v>2162.8221352833302</v>
          </cell>
          <cell r="C1113">
            <v>93.278333333333293</v>
          </cell>
        </row>
        <row r="1114">
          <cell r="B1114">
            <v>2573.8093451916602</v>
          </cell>
          <cell r="C1114">
            <v>92.955833333333302</v>
          </cell>
        </row>
        <row r="1115">
          <cell r="B1115">
            <v>2343.7493510458198</v>
          </cell>
          <cell r="C1115">
            <v>90.924166666666594</v>
          </cell>
        </row>
        <row r="1116">
          <cell r="B1116">
            <v>2857.1240147541598</v>
          </cell>
          <cell r="C1116">
            <v>92.703333333333305</v>
          </cell>
        </row>
        <row r="1117">
          <cell r="B1117">
            <v>2318.55609405416</v>
          </cell>
          <cell r="C1117">
            <v>93.4016666666666</v>
          </cell>
        </row>
        <row r="1118">
          <cell r="B1118">
            <v>2505.1996293375</v>
          </cell>
          <cell r="C1118">
            <v>90.633333333333297</v>
          </cell>
        </row>
        <row r="1119">
          <cell r="B1119">
            <v>2020.46666515416</v>
          </cell>
          <cell r="C1119">
            <v>92.266666666666595</v>
          </cell>
        </row>
        <row r="1120">
          <cell r="B1120">
            <v>2413.80579378333</v>
          </cell>
          <cell r="C1120">
            <v>91.115833333333299</v>
          </cell>
        </row>
        <row r="1121">
          <cell r="B1121">
            <v>1996.57660631249</v>
          </cell>
          <cell r="C1121">
            <v>92.415833333333296</v>
          </cell>
        </row>
        <row r="1122">
          <cell r="B1122">
            <v>2352.0824248041599</v>
          </cell>
          <cell r="C1122">
            <v>94.924166666666594</v>
          </cell>
        </row>
        <row r="1123">
          <cell r="B1123">
            <v>2143.90196194583</v>
          </cell>
          <cell r="C1123">
            <v>86.441666666666606</v>
          </cell>
        </row>
        <row r="1124">
          <cell r="B1124">
            <v>2606.9075596708299</v>
          </cell>
          <cell r="C1124">
            <v>93.585833333333298</v>
          </cell>
        </row>
        <row r="1125">
          <cell r="B1125">
            <v>2324.38466607499</v>
          </cell>
          <cell r="C1125">
            <v>91.088333333333296</v>
          </cell>
        </row>
        <row r="1126">
          <cell r="B1126">
            <v>2648.5148793624899</v>
          </cell>
          <cell r="C1126">
            <v>89.025833333333296</v>
          </cell>
        </row>
        <row r="1127">
          <cell r="B1127">
            <v>2291.0671482749899</v>
          </cell>
          <cell r="C1127">
            <v>92.524166666666602</v>
          </cell>
        </row>
        <row r="1128">
          <cell r="B1128">
            <v>2642.4324848708302</v>
          </cell>
          <cell r="C1128">
            <v>90.219166666666595</v>
          </cell>
        </row>
        <row r="1129">
          <cell r="B1129">
            <v>2486.63121728749</v>
          </cell>
          <cell r="C1129">
            <v>93.884166666666601</v>
          </cell>
        </row>
        <row r="1130">
          <cell r="B1130">
            <v>2778.6083636916601</v>
          </cell>
          <cell r="C1130">
            <v>93.745833333333294</v>
          </cell>
        </row>
        <row r="1131">
          <cell r="B1131">
            <v>2422.4372520291599</v>
          </cell>
          <cell r="C1131">
            <v>95.747499999999903</v>
          </cell>
        </row>
        <row r="1132">
          <cell r="B1132">
            <v>2721.7999010458302</v>
          </cell>
          <cell r="C1132">
            <v>90.974166666666605</v>
          </cell>
        </row>
        <row r="1133">
          <cell r="B1133">
            <v>2212.9776560874898</v>
          </cell>
          <cell r="C1133">
            <v>94.1666666666666</v>
          </cell>
        </row>
        <row r="1134">
          <cell r="B1134">
            <v>2501.9361610916599</v>
          </cell>
          <cell r="C1134">
            <v>96.384166666666601</v>
          </cell>
        </row>
        <row r="1135">
          <cell r="B1135">
            <v>2111.5541722166599</v>
          </cell>
          <cell r="C1135">
            <v>94.815833333333302</v>
          </cell>
        </row>
        <row r="1136">
          <cell r="B1136">
            <v>2530.7492368666599</v>
          </cell>
          <cell r="C1136">
            <v>95.547499999999999</v>
          </cell>
        </row>
        <row r="1137">
          <cell r="B1137">
            <v>2497.3223774458202</v>
          </cell>
          <cell r="C1137">
            <v>90.974999999999895</v>
          </cell>
        </row>
        <row r="1138">
          <cell r="B1138">
            <v>2732.7460427999999</v>
          </cell>
          <cell r="C1138">
            <v>92.144166666666607</v>
          </cell>
        </row>
        <row r="1139">
          <cell r="B1139">
            <v>2439.8128192833301</v>
          </cell>
          <cell r="C1139">
            <v>91.504444444444403</v>
          </cell>
        </row>
        <row r="1140">
          <cell r="B1140">
            <v>2564.54435559999</v>
          </cell>
          <cell r="C1140">
            <v>94.920833333333306</v>
          </cell>
        </row>
        <row r="1141">
          <cell r="B1141">
            <v>2039.49136985833</v>
          </cell>
          <cell r="C1141">
            <v>95.2141666666666</v>
          </cell>
        </row>
        <row r="1142">
          <cell r="B1142">
            <v>2476.18546571249</v>
          </cell>
          <cell r="C1142">
            <v>94.086666666666602</v>
          </cell>
        </row>
        <row r="1143">
          <cell r="B1143">
            <v>2162.33460924166</v>
          </cell>
          <cell r="C1143">
            <v>92.909999999999897</v>
          </cell>
        </row>
        <row r="1144">
          <cell r="B1144">
            <v>2505.5693950791601</v>
          </cell>
          <cell r="C1144">
            <v>92.474166666666605</v>
          </cell>
        </row>
        <row r="1145">
          <cell r="B1145">
            <v>2241.4802592041601</v>
          </cell>
          <cell r="C1145">
            <v>89.757499999999993</v>
          </cell>
        </row>
        <row r="1146">
          <cell r="B1146">
            <v>2905.0637619208301</v>
          </cell>
          <cell r="C1146">
            <v>93.077499999999901</v>
          </cell>
        </row>
        <row r="1147">
          <cell r="B1147">
            <v>2179.3773501249898</v>
          </cell>
          <cell r="C1147">
            <v>90.888333333333307</v>
          </cell>
        </row>
        <row r="1148">
          <cell r="B1148">
            <v>2483.37733289166</v>
          </cell>
          <cell r="C1148">
            <v>93.18</v>
          </cell>
        </row>
        <row r="1149">
          <cell r="B1149">
            <v>1970.0525984583301</v>
          </cell>
          <cell r="C1149">
            <v>92.563333333333304</v>
          </cell>
        </row>
        <row r="1150">
          <cell r="B1150">
            <v>2421.4947473458301</v>
          </cell>
          <cell r="C1150">
            <v>94.260833333333295</v>
          </cell>
        </row>
        <row r="1151">
          <cell r="B1151">
            <v>2258.18339816249</v>
          </cell>
          <cell r="C1151">
            <v>88.240833333333299</v>
          </cell>
        </row>
        <row r="1152">
          <cell r="B1152">
            <v>2689.0604894916601</v>
          </cell>
          <cell r="C1152">
            <v>92.031666666666595</v>
          </cell>
        </row>
        <row r="1153">
          <cell r="B1153">
            <v>2404.6785901416602</v>
          </cell>
          <cell r="C1153">
            <v>92.867500000000007</v>
          </cell>
        </row>
        <row r="1154">
          <cell r="B1154">
            <v>2544.4278952458299</v>
          </cell>
          <cell r="C1154">
            <v>91.5416666666666</v>
          </cell>
        </row>
        <row r="1155">
          <cell r="B1155">
            <v>2210.3872715416601</v>
          </cell>
          <cell r="C1155">
            <v>94.8541666666666</v>
          </cell>
        </row>
        <row r="1156">
          <cell r="B1156">
            <v>2609.8060056208301</v>
          </cell>
          <cell r="C1156">
            <v>90.887500000000003</v>
          </cell>
        </row>
        <row r="1157">
          <cell r="B1157">
            <v>2268.1242514916598</v>
          </cell>
          <cell r="C1157">
            <v>92.579166666666595</v>
          </cell>
        </row>
        <row r="1158">
          <cell r="B1158">
            <v>2530.30713499166</v>
          </cell>
          <cell r="C1158">
            <v>95.422499999999999</v>
          </cell>
        </row>
        <row r="1159">
          <cell r="B1159">
            <v>2248.5141886624901</v>
          </cell>
          <cell r="C1159">
            <v>94.640833333333305</v>
          </cell>
        </row>
        <row r="1160">
          <cell r="B1160">
            <v>2468.9981134874902</v>
          </cell>
          <cell r="C1160">
            <v>94.069166666666604</v>
          </cell>
        </row>
        <row r="1161">
          <cell r="B1161">
            <v>2007.1091398083299</v>
          </cell>
          <cell r="C1161">
            <v>91.788333333333298</v>
          </cell>
        </row>
        <row r="1162">
          <cell r="B1162">
            <v>2283.2115860958302</v>
          </cell>
          <cell r="C1162">
            <v>88.107500000000002</v>
          </cell>
        </row>
        <row r="1163">
          <cell r="B1163">
            <v>1926.3508711791601</v>
          </cell>
          <cell r="C1163">
            <v>92.053333333333299</v>
          </cell>
        </row>
        <row r="1164">
          <cell r="B1164">
            <v>2254.4026167624902</v>
          </cell>
          <cell r="C1164">
            <v>94.427499999999995</v>
          </cell>
        </row>
        <row r="1165">
          <cell r="B1165">
            <v>2097.32178277499</v>
          </cell>
          <cell r="C1165">
            <v>94.785833333333301</v>
          </cell>
        </row>
        <row r="1166">
          <cell r="B1166">
            <v>2447.0156194791598</v>
          </cell>
          <cell r="C1166">
            <v>92.864999999999995</v>
          </cell>
        </row>
        <row r="1167">
          <cell r="B1167">
            <v>2058.4143178874901</v>
          </cell>
          <cell r="C1167">
            <v>91.605833333333294</v>
          </cell>
        </row>
        <row r="1168">
          <cell r="B1168">
            <v>2263.9383129583298</v>
          </cell>
          <cell r="C1168">
            <v>94.448333333333295</v>
          </cell>
        </row>
        <row r="1169">
          <cell r="B1169">
            <v>2234.9891930833301</v>
          </cell>
          <cell r="C1169">
            <v>89.094999999999899</v>
          </cell>
        </row>
        <row r="1170">
          <cell r="B1170">
            <v>2535.4648421291599</v>
          </cell>
          <cell r="C1170">
            <v>95.37</v>
          </cell>
        </row>
        <row r="1171">
          <cell r="B1171">
            <v>2119.8378024249901</v>
          </cell>
          <cell r="C1171">
            <v>92.759166666666601</v>
          </cell>
        </row>
        <row r="1172">
          <cell r="B1172">
            <v>2611.1508810291598</v>
          </cell>
          <cell r="C1172">
            <v>96.861666666666594</v>
          </cell>
        </row>
        <row r="1173">
          <cell r="B1173">
            <v>2252.2625322999902</v>
          </cell>
          <cell r="C1173">
            <v>92.893333333333302</v>
          </cell>
        </row>
        <row r="1174">
          <cell r="B1174">
            <v>2435.58375557916</v>
          </cell>
          <cell r="C1174">
            <v>91.62</v>
          </cell>
        </row>
        <row r="1175">
          <cell r="B1175">
            <v>2012.25450448333</v>
          </cell>
          <cell r="C1175">
            <v>95.988333333333301</v>
          </cell>
        </row>
        <row r="1176">
          <cell r="B1176">
            <v>2306.09973747083</v>
          </cell>
          <cell r="C1176">
            <v>94.588333333333296</v>
          </cell>
        </row>
        <row r="1177">
          <cell r="B1177">
            <v>1922.23204700416</v>
          </cell>
          <cell r="C1177">
            <v>94.031666666666595</v>
          </cell>
        </row>
        <row r="1178">
          <cell r="B1178">
            <v>2271.5186199166601</v>
          </cell>
          <cell r="C1178">
            <v>93.4166666666666</v>
          </cell>
        </row>
        <row r="1179">
          <cell r="B1179">
            <v>2173.2485973624898</v>
          </cell>
          <cell r="C1179">
            <v>91.315833333333302</v>
          </cell>
        </row>
        <row r="1180">
          <cell r="B1180">
            <v>2599.35337378333</v>
          </cell>
          <cell r="C1180">
            <v>93.227500000000006</v>
          </cell>
        </row>
        <row r="1181">
          <cell r="B1181">
            <v>2275.3774637166598</v>
          </cell>
          <cell r="C1181">
            <v>95.254999999999995</v>
          </cell>
        </row>
        <row r="1182">
          <cell r="B1182">
            <v>2572.1158187249898</v>
          </cell>
          <cell r="C1182">
            <v>95.577500000000001</v>
          </cell>
        </row>
        <row r="1183">
          <cell r="B1183">
            <v>2332.2469968083201</v>
          </cell>
          <cell r="C1183">
            <v>92.415000000000006</v>
          </cell>
        </row>
        <row r="1184">
          <cell r="B1184">
            <v>2522.0577934541602</v>
          </cell>
          <cell r="C1184">
            <v>95.493333333333297</v>
          </cell>
        </row>
        <row r="1185">
          <cell r="B1185">
            <v>2178.5971232791599</v>
          </cell>
          <cell r="C1185">
            <v>94.879166666666606</v>
          </cell>
        </row>
        <row r="1186">
          <cell r="B1186">
            <v>2640.2822745583298</v>
          </cell>
          <cell r="C1186">
            <v>91.33</v>
          </cell>
        </row>
        <row r="1187">
          <cell r="B1187">
            <v>2262.52688914583</v>
          </cell>
          <cell r="C1187">
            <v>92.034999999999997</v>
          </cell>
        </row>
        <row r="1188">
          <cell r="B1188">
            <v>2547.7255107166602</v>
          </cell>
          <cell r="C1188">
            <v>93.301666666666605</v>
          </cell>
        </row>
        <row r="1189">
          <cell r="B1189">
            <v>2002.28532935416</v>
          </cell>
          <cell r="C1189">
            <v>92.251666666666594</v>
          </cell>
        </row>
        <row r="1190">
          <cell r="B1190">
            <v>2471.14781382916</v>
          </cell>
          <cell r="C1190">
            <v>93.829166666666595</v>
          </cell>
        </row>
        <row r="1191">
          <cell r="B1191">
            <v>1884.5189767458301</v>
          </cell>
          <cell r="C1191">
            <v>96.950833333333307</v>
          </cell>
        </row>
        <row r="1192">
          <cell r="B1192">
            <v>2284.6860655041601</v>
          </cell>
          <cell r="C1192">
            <v>89.111666666666594</v>
          </cell>
        </row>
        <row r="1193">
          <cell r="B1193">
            <v>2074.9366848416598</v>
          </cell>
          <cell r="C1193">
            <v>93.700833333333307</v>
          </cell>
        </row>
        <row r="1194">
          <cell r="B1194">
            <v>2416.9764224291598</v>
          </cell>
          <cell r="C1194">
            <v>91.821666666666601</v>
          </cell>
        </row>
        <row r="1195">
          <cell r="B1195">
            <v>2351.8879272875001</v>
          </cell>
          <cell r="C1195">
            <v>91.176666666666605</v>
          </cell>
        </row>
        <row r="1196">
          <cell r="B1196">
            <v>2486.4495979416602</v>
          </cell>
          <cell r="C1196">
            <v>93.967499999999902</v>
          </cell>
        </row>
        <row r="1197">
          <cell r="B1197">
            <v>2205.80877638333</v>
          </cell>
          <cell r="C1197">
            <v>96.016666666666694</v>
          </cell>
        </row>
        <row r="1198">
          <cell r="B1198">
            <v>2463.8877806208302</v>
          </cell>
          <cell r="C1198">
            <v>93.3</v>
          </cell>
        </row>
        <row r="1199">
          <cell r="B1199">
            <v>2389.5416550772702</v>
          </cell>
          <cell r="C1199">
            <v>93.487272727272696</v>
          </cell>
        </row>
        <row r="1200">
          <cell r="B1200">
            <v>2462.3126748458299</v>
          </cell>
          <cell r="C1200">
            <v>92.534166666666593</v>
          </cell>
        </row>
        <row r="1201">
          <cell r="B1201">
            <v>2597.9697656916601</v>
          </cell>
          <cell r="C1201">
            <v>90.468333333333305</v>
          </cell>
        </row>
        <row r="1202">
          <cell r="B1202">
            <v>2343.0126144708302</v>
          </cell>
          <cell r="C1202">
            <v>94.832499999999996</v>
          </cell>
        </row>
        <row r="1203">
          <cell r="B1203">
            <v>1935.67293994999</v>
          </cell>
          <cell r="C1203">
            <v>95.144999999999996</v>
          </cell>
        </row>
        <row r="1204">
          <cell r="B1204">
            <v>2169.6442316708199</v>
          </cell>
          <cell r="C1204">
            <v>93.267499999999998</v>
          </cell>
        </row>
        <row r="1205">
          <cell r="B1205">
            <v>1945.7263270999899</v>
          </cell>
          <cell r="C1205">
            <v>94.013333333333307</v>
          </cell>
        </row>
        <row r="1206">
          <cell r="B1206">
            <v>2415.7238709749899</v>
          </cell>
          <cell r="C1206">
            <v>95.63</v>
          </cell>
        </row>
        <row r="1207">
          <cell r="B1207">
            <v>2155.8468403083298</v>
          </cell>
          <cell r="C1207">
            <v>92.195833333333297</v>
          </cell>
        </row>
        <row r="1208">
          <cell r="B1208">
            <v>2488.4190322208301</v>
          </cell>
          <cell r="C1208">
            <v>91.516666666666595</v>
          </cell>
        </row>
        <row r="1209">
          <cell r="B1209">
            <v>2225.5085196499999</v>
          </cell>
          <cell r="C1209">
            <v>94.718333333333305</v>
          </cell>
        </row>
        <row r="1210">
          <cell r="B1210">
            <v>2729.62043478749</v>
          </cell>
          <cell r="C1210">
            <v>93.7083333333333</v>
          </cell>
        </row>
        <row r="1211">
          <cell r="B1211">
            <v>2310.9775189749898</v>
          </cell>
          <cell r="C1211">
            <v>88.927499999999995</v>
          </cell>
        </row>
        <row r="1212">
          <cell r="B1212">
            <v>2549.6945594041599</v>
          </cell>
          <cell r="C1212">
            <v>92.028333333333293</v>
          </cell>
        </row>
        <row r="1213">
          <cell r="B1213">
            <v>2250.2431120541601</v>
          </cell>
          <cell r="C1213">
            <v>93.161666666666605</v>
          </cell>
        </row>
        <row r="1214">
          <cell r="B1214">
            <v>2474.0586088999898</v>
          </cell>
          <cell r="C1214">
            <v>94.2766666666666</v>
          </cell>
        </row>
        <row r="1215">
          <cell r="B1215">
            <v>2181.92416806249</v>
          </cell>
          <cell r="C1215">
            <v>89.2083333333333</v>
          </cell>
        </row>
        <row r="1216">
          <cell r="B1216">
            <v>2459.62038521249</v>
          </cell>
          <cell r="C1216">
            <v>94.743333333333297</v>
          </cell>
        </row>
        <row r="1217">
          <cell r="B1217">
            <v>2001.1209491583299</v>
          </cell>
          <cell r="C1217">
            <v>89.875833333333304</v>
          </cell>
        </row>
        <row r="1218">
          <cell r="B1218">
            <v>2264.75547124166</v>
          </cell>
          <cell r="C1218">
            <v>90.906666666666595</v>
          </cell>
        </row>
        <row r="1219">
          <cell r="B1219">
            <v>1921.8538409166599</v>
          </cell>
          <cell r="C1219">
            <v>94.0058333333333</v>
          </cell>
        </row>
        <row r="1220">
          <cell r="B1220">
            <v>2338.8713482916601</v>
          </cell>
          <cell r="C1220">
            <v>92.414166666666603</v>
          </cell>
        </row>
        <row r="1221">
          <cell r="B1221">
            <v>2248.2096055541601</v>
          </cell>
          <cell r="C1221">
            <v>92.831666666666607</v>
          </cell>
        </row>
        <row r="1222">
          <cell r="B1222">
            <v>2430.7613596208298</v>
          </cell>
          <cell r="C1222">
            <v>92.375</v>
          </cell>
        </row>
        <row r="1223">
          <cell r="B1223">
            <v>2143.8002868999902</v>
          </cell>
          <cell r="C1223">
            <v>89.369166666666601</v>
          </cell>
        </row>
        <row r="1224">
          <cell r="B1224">
            <v>2488.10847363333</v>
          </cell>
          <cell r="C1224">
            <v>93.370833333333294</v>
          </cell>
        </row>
        <row r="1225">
          <cell r="B1225">
            <v>2079.2519090791602</v>
          </cell>
          <cell r="C1225">
            <v>91.319166666666604</v>
          </cell>
        </row>
        <row r="1226">
          <cell r="B1226">
            <v>2292.28191523333</v>
          </cell>
          <cell r="C1226">
            <v>91.633333333333297</v>
          </cell>
        </row>
        <row r="1227">
          <cell r="B1227">
            <v>2187.0871952124999</v>
          </cell>
          <cell r="C1227">
            <v>93.654166666666598</v>
          </cell>
        </row>
        <row r="1228">
          <cell r="B1228">
            <v>2578.1538939624902</v>
          </cell>
          <cell r="C1228">
            <v>93.094999999999899</v>
          </cell>
        </row>
        <row r="1229">
          <cell r="B1229">
            <v>2073.3774350125</v>
          </cell>
          <cell r="C1229">
            <v>93.775000000000006</v>
          </cell>
        </row>
        <row r="1230">
          <cell r="B1230">
            <v>2368.6728615124898</v>
          </cell>
          <cell r="C1230">
            <v>88.952500000000001</v>
          </cell>
        </row>
        <row r="1231">
          <cell r="B1231">
            <v>2047.0225873166601</v>
          </cell>
          <cell r="C1231">
            <v>92.994166666666601</v>
          </cell>
        </row>
        <row r="1232">
          <cell r="B1232">
            <v>2192.4860586999898</v>
          </cell>
          <cell r="C1232">
            <v>97.970833333333303</v>
          </cell>
        </row>
        <row r="1233">
          <cell r="B1233">
            <v>1873.06487834583</v>
          </cell>
          <cell r="C1233">
            <v>92.363333333333301</v>
          </cell>
        </row>
        <row r="1234">
          <cell r="B1234">
            <v>2222.5540251458301</v>
          </cell>
          <cell r="C1234">
            <v>93.679166666666603</v>
          </cell>
        </row>
        <row r="1235">
          <cell r="B1235">
            <v>2121.8563898791599</v>
          </cell>
          <cell r="C1235">
            <v>92.120833333333294</v>
          </cell>
        </row>
        <row r="1236">
          <cell r="B1236">
            <v>2453.3169167750002</v>
          </cell>
          <cell r="C1236">
            <v>95.302499999999995</v>
          </cell>
        </row>
        <row r="1237">
          <cell r="B1237">
            <v>2205.2623963208298</v>
          </cell>
          <cell r="C1237">
            <v>90.0416666666666</v>
          </cell>
        </row>
        <row r="1238">
          <cell r="B1238">
            <v>2507.6118844083298</v>
          </cell>
          <cell r="C1238">
            <v>92.947499999999906</v>
          </cell>
        </row>
        <row r="1239">
          <cell r="B1239">
            <v>2188.4652711458298</v>
          </cell>
          <cell r="C1239">
            <v>94.227500000000006</v>
          </cell>
        </row>
        <row r="1240">
          <cell r="B1240">
            <v>2584.44164734999</v>
          </cell>
          <cell r="C1240">
            <v>94.241666666666603</v>
          </cell>
        </row>
        <row r="1241">
          <cell r="B1241">
            <v>2158.9195386124902</v>
          </cell>
          <cell r="C1241">
            <v>91.0266666666666</v>
          </cell>
        </row>
        <row r="1242">
          <cell r="B1242">
            <v>2390.7399585374901</v>
          </cell>
          <cell r="C1242">
            <v>92.328333333333305</v>
          </cell>
        </row>
        <row r="1243">
          <cell r="B1243">
            <v>2250.0891999208302</v>
          </cell>
          <cell r="C1243">
            <v>97.080833333333302</v>
          </cell>
        </row>
        <row r="1244">
          <cell r="B1244">
            <v>2573.5470409049899</v>
          </cell>
          <cell r="C1244">
            <v>93.259999999999906</v>
          </cell>
        </row>
        <row r="1245">
          <cell r="B1245">
            <v>1949.9912697541599</v>
          </cell>
          <cell r="C1245">
            <v>92.435833333333306</v>
          </cell>
        </row>
        <row r="1246">
          <cell r="B1246">
            <v>2521.4858069583302</v>
          </cell>
          <cell r="C1246">
            <v>91.976666666666603</v>
          </cell>
        </row>
        <row r="1247">
          <cell r="B1247">
            <v>2023.5993877916601</v>
          </cell>
          <cell r="C1247">
            <v>92.086666666666602</v>
          </cell>
        </row>
        <row r="1248">
          <cell r="B1248">
            <v>2372.4070769416599</v>
          </cell>
          <cell r="C1248">
            <v>92.968333333333305</v>
          </cell>
        </row>
        <row r="1249">
          <cell r="B1249">
            <v>2288.5283720166599</v>
          </cell>
          <cell r="C1249">
            <v>96.536666666666605</v>
          </cell>
        </row>
        <row r="1250">
          <cell r="B1250">
            <v>2750.9170458041599</v>
          </cell>
          <cell r="C1250">
            <v>94.171666666666596</v>
          </cell>
        </row>
        <row r="1251">
          <cell r="B1251">
            <v>2395.3668768041598</v>
          </cell>
          <cell r="C1251">
            <v>94.457499999999996</v>
          </cell>
        </row>
        <row r="1252">
          <cell r="B1252">
            <v>2506.8038927499902</v>
          </cell>
          <cell r="C1252">
            <v>93.327499999999901</v>
          </cell>
        </row>
        <row r="1253">
          <cell r="B1253">
            <v>2280.4726940291598</v>
          </cell>
          <cell r="C1253">
            <v>96.022499999999994</v>
          </cell>
        </row>
        <row r="1254">
          <cell r="B1254">
            <v>2566.9448365708299</v>
          </cell>
          <cell r="C1254">
            <v>94.177499999999995</v>
          </cell>
        </row>
        <row r="1255">
          <cell r="B1255">
            <v>2116.5523292124899</v>
          </cell>
          <cell r="C1255">
            <v>93.3125</v>
          </cell>
        </row>
        <row r="1256">
          <cell r="B1256">
            <v>2461.1738193708302</v>
          </cell>
          <cell r="C1256">
            <v>92.627499999999998</v>
          </cell>
        </row>
        <row r="1257">
          <cell r="B1257">
            <v>2288.29357438332</v>
          </cell>
          <cell r="C1257">
            <v>93.024166666666602</v>
          </cell>
        </row>
        <row r="1258">
          <cell r="B1258">
            <v>2493.1580491749901</v>
          </cell>
          <cell r="C1258">
            <v>92.092500000000001</v>
          </cell>
        </row>
        <row r="1259">
          <cell r="B1259">
            <v>1997.42899145416</v>
          </cell>
          <cell r="C1259">
            <v>92.263333333333307</v>
          </cell>
        </row>
        <row r="1260">
          <cell r="B1260">
            <v>2123.2153123916601</v>
          </cell>
          <cell r="C1260">
            <v>93.793333333333294</v>
          </cell>
        </row>
        <row r="1261">
          <cell r="B1261">
            <v>1959.9531131199999</v>
          </cell>
          <cell r="C1261">
            <v>92.381999999999906</v>
          </cell>
        </row>
        <row r="1262">
          <cell r="B1262">
            <v>2364.44915055416</v>
          </cell>
          <cell r="C1262">
            <v>92.907499999999999</v>
          </cell>
        </row>
        <row r="1263">
          <cell r="B1263">
            <v>2248.0190105124898</v>
          </cell>
          <cell r="C1263">
            <v>93.206249999999997</v>
          </cell>
        </row>
        <row r="1264">
          <cell r="B1264">
            <v>2449.8866331333302</v>
          </cell>
          <cell r="C1264">
            <v>97.012499999999903</v>
          </cell>
        </row>
        <row r="1265">
          <cell r="B1265">
            <v>2096.2388598541602</v>
          </cell>
          <cell r="C1265">
            <v>89.178333333333299</v>
          </cell>
        </row>
        <row r="1266">
          <cell r="B1266">
            <v>2440.3553028374899</v>
          </cell>
          <cell r="C1266">
            <v>90.419166666666598</v>
          </cell>
        </row>
        <row r="1267">
          <cell r="B1267">
            <v>2174.9172505541601</v>
          </cell>
          <cell r="C1267">
            <v>95.5891666666666</v>
          </cell>
        </row>
        <row r="1268">
          <cell r="B1268">
            <v>2413.5105322916602</v>
          </cell>
          <cell r="C1268">
            <v>97.796666666666596</v>
          </cell>
        </row>
        <row r="1269">
          <cell r="B1269">
            <v>2185.6362948291599</v>
          </cell>
          <cell r="C1269">
            <v>93.211666666666602</v>
          </cell>
        </row>
        <row r="1270">
          <cell r="B1270">
            <v>2488.2033734500001</v>
          </cell>
          <cell r="C1270">
            <v>92.63</v>
          </cell>
        </row>
        <row r="1271">
          <cell r="B1271">
            <v>2231.6066298124902</v>
          </cell>
          <cell r="C1271">
            <v>93.126666666666594</v>
          </cell>
        </row>
        <row r="1272">
          <cell r="B1272">
            <v>2409.3805057374898</v>
          </cell>
          <cell r="C1272">
            <v>94.182499999999905</v>
          </cell>
        </row>
        <row r="1273">
          <cell r="B1273">
            <v>1921.2692918958301</v>
          </cell>
          <cell r="C1273">
            <v>92.816666666666606</v>
          </cell>
        </row>
        <row r="1274">
          <cell r="B1274">
            <v>2087.1779811166598</v>
          </cell>
          <cell r="C1274">
            <v>89.649166666666602</v>
          </cell>
        </row>
        <row r="1275">
          <cell r="B1275">
            <v>1892.1575970958299</v>
          </cell>
          <cell r="C1275">
            <v>89.694999999999993</v>
          </cell>
        </row>
        <row r="1276">
          <cell r="B1276">
            <v>2173.0139887708301</v>
          </cell>
          <cell r="C1276">
            <v>90.165000000000006</v>
          </cell>
        </row>
        <row r="1277">
          <cell r="B1277">
            <v>1895.0546239416601</v>
          </cell>
          <cell r="C1277">
            <v>92.224999999999994</v>
          </cell>
        </row>
        <row r="1278">
          <cell r="B1278">
            <v>2193.5688543291599</v>
          </cell>
          <cell r="C1278">
            <v>91.504999999999995</v>
          </cell>
        </row>
        <row r="1279">
          <cell r="B1279">
            <v>2045.4487360916601</v>
          </cell>
          <cell r="C1279">
            <v>95.185833333333306</v>
          </cell>
        </row>
        <row r="1280">
          <cell r="B1280">
            <v>2551.9848045416602</v>
          </cell>
          <cell r="C1280">
            <v>92.634166666666601</v>
          </cell>
        </row>
        <row r="1281">
          <cell r="B1281">
            <v>2031.1868413249899</v>
          </cell>
          <cell r="C1281">
            <v>91.8541666666666</v>
          </cell>
        </row>
        <row r="1282">
          <cell r="B1282">
            <v>2302.8370136041599</v>
          </cell>
          <cell r="C1282">
            <v>88.734166666666596</v>
          </cell>
        </row>
        <row r="1283">
          <cell r="B1283">
            <v>2265.20051680714</v>
          </cell>
          <cell r="C1283">
            <v>97.854285714285695</v>
          </cell>
        </row>
        <row r="1284">
          <cell r="B1284">
            <v>2274.5985309624898</v>
          </cell>
          <cell r="C1284">
            <v>90.266666666666595</v>
          </cell>
        </row>
        <row r="1285">
          <cell r="B1285">
            <v>2135.9982475583301</v>
          </cell>
          <cell r="C1285">
            <v>93.316666666666606</v>
          </cell>
        </row>
        <row r="1286">
          <cell r="B1286">
            <v>2375.1063702249899</v>
          </cell>
          <cell r="C1286">
            <v>91.059166666666599</v>
          </cell>
        </row>
        <row r="1287">
          <cell r="B1287">
            <v>2001.9841070999901</v>
          </cell>
          <cell r="C1287">
            <v>96.3808333333333</v>
          </cell>
        </row>
        <row r="1288">
          <cell r="B1288">
            <v>2222.6508015458298</v>
          </cell>
          <cell r="C1288">
            <v>94.445833333333297</v>
          </cell>
        </row>
        <row r="1289">
          <cell r="B1289">
            <v>1869.44751362083</v>
          </cell>
          <cell r="C1289">
            <v>89.991666666666603</v>
          </cell>
        </row>
        <row r="1290">
          <cell r="B1290">
            <v>2031.8905010416599</v>
          </cell>
          <cell r="C1290">
            <v>93.043333333333294</v>
          </cell>
        </row>
        <row r="1291">
          <cell r="B1291">
            <v>2070.8754603000002</v>
          </cell>
          <cell r="C1291">
            <v>92.8</v>
          </cell>
        </row>
        <row r="1292">
          <cell r="B1292">
            <v>2413.41911486249</v>
          </cell>
          <cell r="C1292">
            <v>92.62</v>
          </cell>
        </row>
        <row r="1293">
          <cell r="B1293">
            <v>2139.0103975458301</v>
          </cell>
          <cell r="C1293">
            <v>89.626666666666594</v>
          </cell>
        </row>
        <row r="1294">
          <cell r="B1294">
            <v>2448.6224742749901</v>
          </cell>
          <cell r="C1294">
            <v>96.4433333333333</v>
          </cell>
        </row>
        <row r="1295">
          <cell r="B1295">
            <v>2178.94914845416</v>
          </cell>
          <cell r="C1295">
            <v>95.782499999999999</v>
          </cell>
        </row>
        <row r="1296">
          <cell r="B1296">
            <v>2403.7327108333302</v>
          </cell>
          <cell r="C1296">
            <v>91.242500000000007</v>
          </cell>
        </row>
        <row r="1297">
          <cell r="B1297">
            <v>2120.5494546333298</v>
          </cell>
          <cell r="C1297">
            <v>94.824999999999903</v>
          </cell>
        </row>
        <row r="1298">
          <cell r="B1298">
            <v>2471.67496623749</v>
          </cell>
          <cell r="C1298">
            <v>97.902499999999904</v>
          </cell>
        </row>
        <row r="1299">
          <cell r="B1299">
            <v>2086.25206199583</v>
          </cell>
          <cell r="C1299">
            <v>88.783333333333303</v>
          </cell>
        </row>
        <row r="1300">
          <cell r="B1300">
            <v>2442.8866810416598</v>
          </cell>
          <cell r="C1300">
            <v>93.279999999999902</v>
          </cell>
        </row>
        <row r="1301">
          <cell r="B1301">
            <v>1963.9878850208299</v>
          </cell>
          <cell r="C1301">
            <v>89.876666666666594</v>
          </cell>
        </row>
        <row r="1302">
          <cell r="B1302">
            <v>2139.9399515208302</v>
          </cell>
          <cell r="C1302">
            <v>93.448333333333295</v>
          </cell>
        </row>
        <row r="1303">
          <cell r="B1303">
            <v>1766.14336092083</v>
          </cell>
          <cell r="C1303">
            <v>89.710833333333298</v>
          </cell>
        </row>
        <row r="1304">
          <cell r="B1304">
            <v>2132.2404888999999</v>
          </cell>
          <cell r="C1304">
            <v>93.548333333333304</v>
          </cell>
        </row>
        <row r="1305">
          <cell r="B1305">
            <v>2083.7589468916599</v>
          </cell>
          <cell r="C1305">
            <v>97.102500000000006</v>
          </cell>
        </row>
        <row r="1306">
          <cell r="B1306">
            <v>2341.1671416499998</v>
          </cell>
          <cell r="C1306">
            <v>93.54</v>
          </cell>
        </row>
        <row r="1307">
          <cell r="B1307">
            <v>2093.52091827916</v>
          </cell>
          <cell r="C1307">
            <v>96.017499999999899</v>
          </cell>
        </row>
        <row r="1308">
          <cell r="B1308">
            <v>2386.4904451791599</v>
          </cell>
          <cell r="C1308">
            <v>95.88</v>
          </cell>
        </row>
        <row r="1309">
          <cell r="B1309">
            <v>2032.8935772208299</v>
          </cell>
          <cell r="C1309">
            <v>97.279166666666598</v>
          </cell>
        </row>
        <row r="1310">
          <cell r="B1310">
            <v>2301.3289821916601</v>
          </cell>
          <cell r="C1310">
            <v>92.186666666666596</v>
          </cell>
        </row>
        <row r="1311">
          <cell r="B1311">
            <v>2119.0852012249902</v>
          </cell>
          <cell r="C1311">
            <v>92.573333333333295</v>
          </cell>
        </row>
        <row r="1312">
          <cell r="B1312">
            <v>2325.9137709333299</v>
          </cell>
          <cell r="C1312">
            <v>92.292499999999905</v>
          </cell>
        </row>
        <row r="1313">
          <cell r="B1313">
            <v>2009.09985255833</v>
          </cell>
          <cell r="C1313">
            <v>89.856666666666598</v>
          </cell>
        </row>
        <row r="1314">
          <cell r="B1314">
            <v>2283.4003024624899</v>
          </cell>
          <cell r="C1314">
            <v>95.3958333333333</v>
          </cell>
        </row>
        <row r="1315">
          <cell r="B1315">
            <v>1919.3676576749899</v>
          </cell>
          <cell r="C1315">
            <v>90.515833333333305</v>
          </cell>
        </row>
        <row r="1316">
          <cell r="B1316">
            <v>2286.60910756249</v>
          </cell>
          <cell r="C1316">
            <v>91.726666666666603</v>
          </cell>
        </row>
        <row r="1317">
          <cell r="B1317">
            <v>1848.7247567541599</v>
          </cell>
          <cell r="C1317">
            <v>93.337499999999906</v>
          </cell>
        </row>
        <row r="1318">
          <cell r="B1318">
            <v>2055.5258291749901</v>
          </cell>
          <cell r="C1318">
            <v>94.040833333333296</v>
          </cell>
        </row>
        <row r="1319">
          <cell r="B1319">
            <v>2065.4158662874902</v>
          </cell>
          <cell r="C1319">
            <v>91.495833333333294</v>
          </cell>
        </row>
        <row r="1320">
          <cell r="B1320">
            <v>2347.5712044791599</v>
          </cell>
          <cell r="C1320">
            <v>91.925833333333301</v>
          </cell>
        </row>
        <row r="1321">
          <cell r="B1321">
            <v>1953.4718825083301</v>
          </cell>
          <cell r="C1321">
            <v>95.820833333333297</v>
          </cell>
        </row>
        <row r="1322">
          <cell r="B1322">
            <v>2347.2038133833298</v>
          </cell>
          <cell r="C1322">
            <v>96.074166666666599</v>
          </cell>
        </row>
        <row r="1323">
          <cell r="B1323">
            <v>2089.9674572541599</v>
          </cell>
          <cell r="C1323">
            <v>89.605000000000004</v>
          </cell>
        </row>
        <row r="1324">
          <cell r="B1324">
            <v>2308.8326177374902</v>
          </cell>
          <cell r="C1324">
            <v>94.202500000000001</v>
          </cell>
        </row>
        <row r="1325">
          <cell r="B1325">
            <v>2021.69496208333</v>
          </cell>
          <cell r="C1325">
            <v>94.43</v>
          </cell>
        </row>
        <row r="1326">
          <cell r="B1326">
            <v>2344.4569725874899</v>
          </cell>
          <cell r="C1326">
            <v>92.056666666666601</v>
          </cell>
        </row>
        <row r="1327">
          <cell r="B1327">
            <v>1995.2366470833299</v>
          </cell>
          <cell r="C1327">
            <v>93.225833333333298</v>
          </cell>
        </row>
        <row r="1328">
          <cell r="B1328">
            <v>2290.1569567916599</v>
          </cell>
          <cell r="C1328">
            <v>89.435000000000002</v>
          </cell>
        </row>
        <row r="1329">
          <cell r="B1329">
            <v>1905.2592441166601</v>
          </cell>
          <cell r="C1329">
            <v>89.132499999999993</v>
          </cell>
        </row>
        <row r="1330">
          <cell r="B1330">
            <v>2075.94736607916</v>
          </cell>
          <cell r="C1330">
            <v>92.077499999999901</v>
          </cell>
        </row>
        <row r="1331">
          <cell r="B1331">
            <v>1785.0475021541599</v>
          </cell>
          <cell r="C1331">
            <v>89.795833333333306</v>
          </cell>
        </row>
        <row r="1332">
          <cell r="B1332">
            <v>2224.8661248083299</v>
          </cell>
          <cell r="C1332">
            <v>91.334999999999994</v>
          </cell>
        </row>
        <row r="1333">
          <cell r="B1333">
            <v>2128.69922132499</v>
          </cell>
          <cell r="C1333">
            <v>91.149166666666602</v>
          </cell>
        </row>
        <row r="1334">
          <cell r="B1334">
            <v>2480.6346454208301</v>
          </cell>
          <cell r="C1334">
            <v>91.080833333333302</v>
          </cell>
        </row>
        <row r="1335">
          <cell r="B1335">
            <v>2124.5476204874999</v>
          </cell>
          <cell r="C1335">
            <v>93.509166666666601</v>
          </cell>
        </row>
        <row r="1336">
          <cell r="B1336">
            <v>2571.44064713749</v>
          </cell>
          <cell r="C1336">
            <v>92.410833333333301</v>
          </cell>
        </row>
        <row r="1337">
          <cell r="B1337">
            <v>2217.5268075249901</v>
          </cell>
          <cell r="C1337">
            <v>91.293333333333294</v>
          </cell>
        </row>
        <row r="1338">
          <cell r="B1338">
            <v>2683.7011060749901</v>
          </cell>
          <cell r="C1338">
            <v>90.894166666666607</v>
          </cell>
        </row>
        <row r="1339">
          <cell r="B1339">
            <v>2215.4528255416599</v>
          </cell>
          <cell r="C1339">
            <v>92.777499999999904</v>
          </cell>
        </row>
        <row r="1340">
          <cell r="B1340">
            <v>2554.6916965374899</v>
          </cell>
          <cell r="C1340">
            <v>94.932500000000005</v>
          </cell>
        </row>
        <row r="1341">
          <cell r="B1341">
            <v>2151.4010383208301</v>
          </cell>
          <cell r="C1341">
            <v>92.434166666666599</v>
          </cell>
        </row>
        <row r="1342">
          <cell r="B1342">
            <v>2318.9251723624898</v>
          </cell>
          <cell r="C1342">
            <v>93.046666666666596</v>
          </cell>
        </row>
        <row r="1343">
          <cell r="B1343">
            <v>1916.7523576624901</v>
          </cell>
          <cell r="C1343">
            <v>93.422499999999999</v>
          </cell>
        </row>
        <row r="1344">
          <cell r="B1344">
            <v>2233.5855653583299</v>
          </cell>
          <cell r="C1344">
            <v>97.349166666666605</v>
          </cell>
        </row>
        <row r="1345">
          <cell r="B1345">
            <v>1842.9941724181799</v>
          </cell>
          <cell r="C1345">
            <v>96.465454545454506</v>
          </cell>
        </row>
        <row r="1346">
          <cell r="B1346">
            <v>2396.8332543874999</v>
          </cell>
          <cell r="C1346">
            <v>92.75</v>
          </cell>
        </row>
        <row r="1347">
          <cell r="B1347">
            <v>2408.6852115666602</v>
          </cell>
          <cell r="C1347">
            <v>92.273333333333298</v>
          </cell>
        </row>
        <row r="1348">
          <cell r="B1348">
            <v>2942.7936255916602</v>
          </cell>
          <cell r="C1348">
            <v>88.793333333333294</v>
          </cell>
        </row>
        <row r="1349">
          <cell r="B1349">
            <v>2237.4565533958298</v>
          </cell>
          <cell r="C1349">
            <v>87.631666666666604</v>
          </cell>
        </row>
        <row r="1350">
          <cell r="B1350">
            <v>2495.2396494291602</v>
          </cell>
          <cell r="C1350">
            <v>90.684166666666599</v>
          </cell>
        </row>
        <row r="1351">
          <cell r="B1351">
            <v>2130.4837477833298</v>
          </cell>
          <cell r="C1351">
            <v>90.214999999999904</v>
          </cell>
        </row>
        <row r="1352">
          <cell r="B1352">
            <v>2358.7742951124901</v>
          </cell>
          <cell r="C1352">
            <v>93.018333333333302</v>
          </cell>
        </row>
        <row r="1353">
          <cell r="B1353">
            <v>2085.4095028833299</v>
          </cell>
          <cell r="C1353">
            <v>94.704999999999998</v>
          </cell>
        </row>
        <row r="1354">
          <cell r="B1354">
            <v>2406.06192685</v>
          </cell>
          <cell r="C1354">
            <v>94.664166666666603</v>
          </cell>
        </row>
        <row r="1355">
          <cell r="B1355">
            <v>2127.6195419083301</v>
          </cell>
          <cell r="C1355">
            <v>92.75</v>
          </cell>
        </row>
        <row r="1356">
          <cell r="B1356">
            <v>2560.4690787166601</v>
          </cell>
          <cell r="C1356">
            <v>91.389999999999901</v>
          </cell>
        </row>
        <row r="1357">
          <cell r="B1357">
            <v>1850.07687563749</v>
          </cell>
          <cell r="C1357">
            <v>93.83</v>
          </cell>
        </row>
        <row r="1358">
          <cell r="B1358">
            <v>2426.7125137999901</v>
          </cell>
          <cell r="C1358">
            <v>92.7083333333333</v>
          </cell>
        </row>
        <row r="1359">
          <cell r="B1359">
            <v>1944.93938328749</v>
          </cell>
          <cell r="C1359">
            <v>91.600833333333298</v>
          </cell>
        </row>
        <row r="1360">
          <cell r="B1360">
            <v>2505.62112916666</v>
          </cell>
          <cell r="C1360">
            <v>89.942499999999995</v>
          </cell>
        </row>
        <row r="1361">
          <cell r="B1361">
            <v>2269.7310178791599</v>
          </cell>
          <cell r="C1361">
            <v>96.827500000000001</v>
          </cell>
        </row>
        <row r="1362">
          <cell r="B1362">
            <v>2653.8419085916598</v>
          </cell>
          <cell r="C1362">
            <v>95.646666666666604</v>
          </cell>
        </row>
        <row r="1363">
          <cell r="B1363">
            <v>2142.6655492416598</v>
          </cell>
          <cell r="C1363">
            <v>91.236666666666594</v>
          </cell>
        </row>
        <row r="1364">
          <cell r="B1364">
            <v>2586.2336037499899</v>
          </cell>
          <cell r="C1364">
            <v>91.305833333333297</v>
          </cell>
        </row>
        <row r="1365">
          <cell r="B1365">
            <v>2057.5499015749901</v>
          </cell>
          <cell r="C1365">
            <v>90.596666666666593</v>
          </cell>
        </row>
        <row r="1366">
          <cell r="B1366">
            <v>2420.3933309416602</v>
          </cell>
          <cell r="C1366">
            <v>95.46</v>
          </cell>
        </row>
        <row r="1367">
          <cell r="B1367">
            <v>2060.3646132583299</v>
          </cell>
          <cell r="C1367">
            <v>95.662499999999895</v>
          </cell>
        </row>
        <row r="1368">
          <cell r="B1368">
            <v>2679.9089147124901</v>
          </cell>
          <cell r="C1368">
            <v>97.945833333333297</v>
          </cell>
        </row>
        <row r="1369">
          <cell r="B1369">
            <v>2216.1711631458302</v>
          </cell>
          <cell r="C1369">
            <v>92.997500000000002</v>
          </cell>
        </row>
        <row r="1370">
          <cell r="B1370">
            <v>2859.29657275416</v>
          </cell>
          <cell r="C1370">
            <v>95.619166666666601</v>
          </cell>
        </row>
        <row r="1371">
          <cell r="B1371">
            <v>2109.5862018166599</v>
          </cell>
          <cell r="C1371">
            <v>94.369166666666601</v>
          </cell>
        </row>
        <row r="1372">
          <cell r="B1372">
            <v>2827.9392348166598</v>
          </cell>
          <cell r="C1372">
            <v>88.018333333333302</v>
          </cell>
        </row>
        <row r="1373">
          <cell r="B1373">
            <v>2155.9553043333199</v>
          </cell>
          <cell r="C1373">
            <v>90.931666666666601</v>
          </cell>
        </row>
        <row r="1374">
          <cell r="B1374">
            <v>2406.6276335666598</v>
          </cell>
          <cell r="C1374">
            <v>94.170833333333306</v>
          </cell>
        </row>
        <row r="1375">
          <cell r="B1375">
            <v>2279.2814025999901</v>
          </cell>
          <cell r="C1375">
            <v>96.814166666666594</v>
          </cell>
        </row>
        <row r="1376">
          <cell r="B1376">
            <v>2478.70375900416</v>
          </cell>
          <cell r="C1376">
            <v>92.745000000000005</v>
          </cell>
        </row>
        <row r="1377">
          <cell r="B1377">
            <v>2198.4836424888799</v>
          </cell>
          <cell r="C1377">
            <v>89.886666666666599</v>
          </cell>
        </row>
        <row r="1378">
          <cell r="B1378">
            <v>2294.2215229999902</v>
          </cell>
          <cell r="C1378">
            <v>91.894545454545394</v>
          </cell>
        </row>
        <row r="1379">
          <cell r="B1379">
            <v>2159.42412805714</v>
          </cell>
          <cell r="C1379">
            <v>90.055714285714203</v>
          </cell>
        </row>
        <row r="1380">
          <cell r="B1380">
            <v>2379.47266078749</v>
          </cell>
          <cell r="C1380">
            <v>92.525833333333296</v>
          </cell>
        </row>
        <row r="1381">
          <cell r="B1381">
            <v>2352.6478747687402</v>
          </cell>
          <cell r="C1381">
            <v>93.71875</v>
          </cell>
        </row>
        <row r="1382">
          <cell r="B1382">
            <v>2646.2014103333299</v>
          </cell>
          <cell r="C1382">
            <v>94.435833333333306</v>
          </cell>
        </row>
        <row r="1383">
          <cell r="B1383">
            <v>2272.50585269166</v>
          </cell>
          <cell r="C1383">
            <v>95.419166666666598</v>
          </cell>
        </row>
        <row r="1384">
          <cell r="B1384">
            <v>2652.7158889541602</v>
          </cell>
          <cell r="C1384">
            <v>94.839999999999904</v>
          </cell>
        </row>
        <row r="1385">
          <cell r="B1385">
            <v>2005.0910042666601</v>
          </cell>
          <cell r="C1385">
            <v>90.721666666666593</v>
          </cell>
        </row>
        <row r="1386">
          <cell r="B1386">
            <v>2234.64248065416</v>
          </cell>
          <cell r="C1386">
            <v>97.636666666666599</v>
          </cell>
        </row>
        <row r="1387">
          <cell r="B1387">
            <v>1864.3924599833299</v>
          </cell>
          <cell r="C1387">
            <v>90.548333333333304</v>
          </cell>
        </row>
        <row r="1388">
          <cell r="B1388">
            <v>2024.61291038333</v>
          </cell>
          <cell r="C1388">
            <v>91.250833333333304</v>
          </cell>
        </row>
        <row r="1389">
          <cell r="B1389">
            <v>2005.26518903749</v>
          </cell>
          <cell r="C1389">
            <v>92.099166666666605</v>
          </cell>
        </row>
        <row r="1390">
          <cell r="B1390">
            <v>2374.9275914636301</v>
          </cell>
          <cell r="C1390">
            <v>92.097272727272696</v>
          </cell>
        </row>
        <row r="1391">
          <cell r="B1391">
            <v>2211.1820126428502</v>
          </cell>
          <cell r="C1391">
            <v>97.952857142857098</v>
          </cell>
        </row>
        <row r="1392">
          <cell r="B1392">
            <v>2294.1619328166598</v>
          </cell>
          <cell r="C1392">
            <v>92.206666666666607</v>
          </cell>
        </row>
        <row r="1393">
          <cell r="B1393">
            <v>2257.7592412888798</v>
          </cell>
          <cell r="C1393">
            <v>96.4433333333333</v>
          </cell>
        </row>
        <row r="1394">
          <cell r="B1394">
            <v>2585.15837254999</v>
          </cell>
          <cell r="C1394">
            <v>94.2766666666666</v>
          </cell>
        </row>
        <row r="1395">
          <cell r="B1395">
            <v>2375.3230907249999</v>
          </cell>
          <cell r="C1395">
            <v>90.676666666666605</v>
          </cell>
        </row>
        <row r="1396">
          <cell r="B1396">
            <v>2790.3557368124998</v>
          </cell>
          <cell r="C1396">
            <v>92.789166666666603</v>
          </cell>
        </row>
        <row r="1397">
          <cell r="B1397">
            <v>2180.8448973541599</v>
          </cell>
          <cell r="C1397">
            <v>87.263333333333307</v>
          </cell>
        </row>
        <row r="1398">
          <cell r="B1398">
            <v>2363.5114587958301</v>
          </cell>
          <cell r="C1398">
            <v>91.471666666666593</v>
          </cell>
        </row>
        <row r="1399">
          <cell r="B1399">
            <v>1955.8362672041601</v>
          </cell>
          <cell r="C1399">
            <v>96.064166666666594</v>
          </cell>
        </row>
        <row r="1400">
          <cell r="B1400">
            <v>2182.4259742499898</v>
          </cell>
          <cell r="C1400">
            <v>95.494166666666601</v>
          </cell>
        </row>
        <row r="1401">
          <cell r="B1401">
            <v>1895.8564256833299</v>
          </cell>
          <cell r="C1401">
            <v>94.431666666666601</v>
          </cell>
        </row>
        <row r="1402">
          <cell r="B1402">
            <v>2189.5764108874901</v>
          </cell>
          <cell r="C1402">
            <v>92.842499999999902</v>
          </cell>
        </row>
        <row r="1403">
          <cell r="B1403">
            <v>2183.9110040708301</v>
          </cell>
          <cell r="C1403">
            <v>97.060833333333306</v>
          </cell>
        </row>
        <row r="1404">
          <cell r="B1404">
            <v>2385.10862179999</v>
          </cell>
          <cell r="C1404">
            <v>92.796666666666596</v>
          </cell>
        </row>
        <row r="1405">
          <cell r="B1405">
            <v>2154.4983601099898</v>
          </cell>
          <cell r="C1405">
            <v>92.504999999999995</v>
          </cell>
        </row>
        <row r="1406">
          <cell r="B1406">
            <v>2305.9135916333298</v>
          </cell>
          <cell r="C1406">
            <v>92.484166666666596</v>
          </cell>
        </row>
        <row r="1407">
          <cell r="B1407">
            <v>2196.01977080999</v>
          </cell>
          <cell r="C1407">
            <v>91.757000000000005</v>
          </cell>
        </row>
        <row r="1408">
          <cell r="B1408">
            <v>2522.4646424208299</v>
          </cell>
          <cell r="C1408">
            <v>93.080833333333302</v>
          </cell>
        </row>
        <row r="1409">
          <cell r="B1409">
            <v>2208.3186528055498</v>
          </cell>
          <cell r="C1409">
            <v>92.68</v>
          </cell>
        </row>
        <row r="1410">
          <cell r="B1410">
            <v>2698.2957979499902</v>
          </cell>
          <cell r="C1410">
            <v>91.634166666666601</v>
          </cell>
        </row>
        <row r="1411">
          <cell r="B1411">
            <v>2409.15837637083</v>
          </cell>
          <cell r="C1411">
            <v>95.111666666666594</v>
          </cell>
        </row>
        <row r="1412">
          <cell r="B1412">
            <v>2971.8434390499901</v>
          </cell>
          <cell r="C1412">
            <v>93.984999999999999</v>
          </cell>
        </row>
        <row r="1413">
          <cell r="B1413">
            <v>2197.7155545416599</v>
          </cell>
          <cell r="C1413">
            <v>94.454999999999998</v>
          </cell>
        </row>
        <row r="1414">
          <cell r="B1414">
            <v>2426.7325211499901</v>
          </cell>
          <cell r="C1414">
            <v>92.797499999999999</v>
          </cell>
        </row>
        <row r="1415">
          <cell r="B1415">
            <v>1917.03239828749</v>
          </cell>
          <cell r="C1415">
            <v>93.024166666666602</v>
          </cell>
        </row>
        <row r="1416">
          <cell r="B1416">
            <v>2237.1392458958298</v>
          </cell>
          <cell r="C1416">
            <v>92.905000000000001</v>
          </cell>
        </row>
        <row r="1417">
          <cell r="B1417">
            <v>2091.6083745166602</v>
          </cell>
          <cell r="C1417">
            <v>92.018333333333302</v>
          </cell>
        </row>
        <row r="1418">
          <cell r="B1418">
            <v>2455.1946747249899</v>
          </cell>
          <cell r="C1418">
            <v>94.912499999999994</v>
          </cell>
        </row>
        <row r="1419">
          <cell r="B1419">
            <v>2079.37890237083</v>
          </cell>
          <cell r="C1419">
            <v>93.859166666666596</v>
          </cell>
        </row>
        <row r="1420">
          <cell r="B1420">
            <v>2727.84421164166</v>
          </cell>
          <cell r="C1420">
            <v>91.686666666666596</v>
          </cell>
        </row>
        <row r="1421">
          <cell r="B1421">
            <v>2275.3221316999902</v>
          </cell>
          <cell r="C1421">
            <v>93.885833333333295</v>
          </cell>
        </row>
        <row r="1422">
          <cell r="B1422">
            <v>2934.10397338333</v>
          </cell>
          <cell r="C1422">
            <v>93.326666666666597</v>
          </cell>
        </row>
        <row r="1423">
          <cell r="B1423">
            <v>2528.1358425708299</v>
          </cell>
          <cell r="C1423">
            <v>94.9375</v>
          </cell>
        </row>
        <row r="1424">
          <cell r="B1424">
            <v>3237.7991635416602</v>
          </cell>
          <cell r="C1424">
            <v>94.245833333333294</v>
          </cell>
        </row>
        <row r="1425">
          <cell r="B1425">
            <v>2579.88358816249</v>
          </cell>
          <cell r="C1425">
            <v>89.978333333333296</v>
          </cell>
        </row>
        <row r="1426">
          <cell r="B1426">
            <v>3354.06702878333</v>
          </cell>
          <cell r="C1426">
            <v>93.031666666666595</v>
          </cell>
        </row>
        <row r="1427">
          <cell r="B1427">
            <v>2559.6294510166599</v>
          </cell>
          <cell r="C1427">
            <v>92.2708333333333</v>
          </cell>
        </row>
        <row r="1428">
          <cell r="B1428">
            <v>3264.2371815874999</v>
          </cell>
          <cell r="C1428">
            <v>93.975833333333298</v>
          </cell>
        </row>
        <row r="1429">
          <cell r="B1429">
            <v>2490.9887963749902</v>
          </cell>
          <cell r="C1429">
            <v>91.39</v>
          </cell>
        </row>
        <row r="1430">
          <cell r="B1430">
            <v>3251.3771467833299</v>
          </cell>
          <cell r="C1430">
            <v>89.696666666666601</v>
          </cell>
        </row>
        <row r="1431">
          <cell r="B1431">
            <v>2665.4244438291598</v>
          </cell>
          <cell r="C1431">
            <v>94.949166666666599</v>
          </cell>
        </row>
        <row r="1432">
          <cell r="B1432">
            <v>3741.0290686124899</v>
          </cell>
          <cell r="C1432">
            <v>93.538333333333298</v>
          </cell>
        </row>
        <row r="1433">
          <cell r="B1433">
            <v>2649.4351034708302</v>
          </cell>
          <cell r="C1433">
            <v>93.586666666666602</v>
          </cell>
        </row>
        <row r="1434">
          <cell r="B1434">
            <v>2959.3260986374898</v>
          </cell>
          <cell r="C1434">
            <v>91.453333333333305</v>
          </cell>
        </row>
        <row r="1435">
          <cell r="B1435">
            <v>2373.5209118875</v>
          </cell>
          <cell r="C1435">
            <v>92.62</v>
          </cell>
        </row>
        <row r="1436">
          <cell r="B1436">
            <v>2643.75417673333</v>
          </cell>
          <cell r="C1436">
            <v>95.298333333333304</v>
          </cell>
        </row>
        <row r="1437">
          <cell r="B1437">
            <v>2349.5559309416599</v>
          </cell>
          <cell r="C1437">
            <v>92.412499999999994</v>
          </cell>
        </row>
        <row r="1438">
          <cell r="B1438">
            <v>2650.2210921333299</v>
          </cell>
          <cell r="C1438">
            <v>90.366666666666603</v>
          </cell>
        </row>
        <row r="1439">
          <cell r="B1439">
            <v>2229.1072341291601</v>
          </cell>
          <cell r="C1439">
            <v>92.250833333333304</v>
          </cell>
        </row>
        <row r="1440">
          <cell r="B1440">
            <v>2575.2386780583302</v>
          </cell>
          <cell r="C1440">
            <v>91.97</v>
          </cell>
        </row>
        <row r="1441">
          <cell r="B1441">
            <v>2011.6750117916599</v>
          </cell>
          <cell r="C1441">
            <v>93.757499999999993</v>
          </cell>
        </row>
        <row r="1442">
          <cell r="B1442">
            <v>2307.4126483291602</v>
          </cell>
          <cell r="C1442">
            <v>95.6458333333333</v>
          </cell>
        </row>
        <row r="1443">
          <cell r="B1443">
            <v>1953.2140380416599</v>
          </cell>
          <cell r="C1443">
            <v>92.878333333333302</v>
          </cell>
        </row>
        <row r="1444">
          <cell r="B1444">
            <v>2361.0739734083299</v>
          </cell>
          <cell r="C1444">
            <v>92.855833333333294</v>
          </cell>
        </row>
        <row r="1445">
          <cell r="B1445">
            <v>2209.59354426666</v>
          </cell>
          <cell r="C1445">
            <v>93.114999999999995</v>
          </cell>
        </row>
        <row r="1446">
          <cell r="B1446">
            <v>2695.2328788791601</v>
          </cell>
          <cell r="C1446">
            <v>92.212499999999906</v>
          </cell>
        </row>
        <row r="1447">
          <cell r="B1447">
            <v>2273.2429503499998</v>
          </cell>
          <cell r="C1447">
            <v>93.219166666666595</v>
          </cell>
        </row>
        <row r="1448">
          <cell r="B1448">
            <v>2567.2627502791602</v>
          </cell>
          <cell r="C1448">
            <v>93.787499999999895</v>
          </cell>
        </row>
        <row r="1449">
          <cell r="B1449">
            <v>2067.9224790958301</v>
          </cell>
          <cell r="C1449">
            <v>94.329999999999899</v>
          </cell>
        </row>
        <row r="1450">
          <cell r="B1450">
            <v>2223.43608991666</v>
          </cell>
          <cell r="C1450">
            <v>95.224166666666605</v>
          </cell>
        </row>
        <row r="1451">
          <cell r="B1451">
            <v>1903.0920479833301</v>
          </cell>
          <cell r="C1451">
            <v>92.940833333333302</v>
          </cell>
        </row>
        <row r="1452">
          <cell r="B1452">
            <v>2306.4151266624899</v>
          </cell>
          <cell r="C1452">
            <v>90.131666666666604</v>
          </cell>
        </row>
        <row r="1453">
          <cell r="B1453">
            <v>2159.7068845916601</v>
          </cell>
          <cell r="C1453">
            <v>90.2141666666666</v>
          </cell>
        </row>
        <row r="1454">
          <cell r="B1454">
            <v>2454.2576683458301</v>
          </cell>
          <cell r="C1454">
            <v>91.858333333333306</v>
          </cell>
        </row>
        <row r="1455">
          <cell r="B1455">
            <v>2020.5694791727201</v>
          </cell>
          <cell r="C1455">
            <v>96.48</v>
          </cell>
        </row>
        <row r="1456">
          <cell r="B1456">
            <v>2363.03645631666</v>
          </cell>
          <cell r="C1456">
            <v>96.315833333333302</v>
          </cell>
        </row>
        <row r="1457">
          <cell r="B1457">
            <v>1970.46141897499</v>
          </cell>
          <cell r="C1457">
            <v>95.259166666666601</v>
          </cell>
        </row>
        <row r="1458">
          <cell r="B1458">
            <v>2549.5566624166599</v>
          </cell>
          <cell r="C1458">
            <v>95.25</v>
          </cell>
        </row>
        <row r="1459">
          <cell r="B1459">
            <v>2301.8357706833299</v>
          </cell>
          <cell r="C1459">
            <v>94.122500000000002</v>
          </cell>
        </row>
        <row r="1460">
          <cell r="B1460">
            <v>2660.8662708624902</v>
          </cell>
          <cell r="C1460">
            <v>92.79</v>
          </cell>
        </row>
        <row r="1461">
          <cell r="B1461">
            <v>2197.6303354583301</v>
          </cell>
          <cell r="C1461">
            <v>90.688333333333304</v>
          </cell>
        </row>
        <row r="1462">
          <cell r="B1462">
            <v>2379.96887625416</v>
          </cell>
          <cell r="C1462">
            <v>96.152500000000003</v>
          </cell>
        </row>
      </sheetData>
      <sheetData sheetId="3">
        <row r="15">
          <cell r="C15">
            <v>86.391757235371969</v>
          </cell>
          <cell r="D15">
            <v>86.829490475868141</v>
          </cell>
          <cell r="E15">
            <v>81.49989122823844</v>
          </cell>
          <cell r="F15">
            <v>72.569232168710826</v>
          </cell>
          <cell r="G15">
            <v>71.259354341223244</v>
          </cell>
          <cell r="H15">
            <v>72.156510799663252</v>
          </cell>
          <cell r="I15">
            <v>76.602720430107496</v>
          </cell>
          <cell r="J15">
            <v>74.932540098566292</v>
          </cell>
          <cell r="K15">
            <v>74.066319823232305</v>
          </cell>
          <cell r="L15">
            <v>75.093148943932377</v>
          </cell>
          <cell r="M15">
            <v>73.700956254509322</v>
          </cell>
          <cell r="N15">
            <v>74.376656830400748</v>
          </cell>
        </row>
        <row r="16">
          <cell r="C16">
            <v>2298.1901589653967</v>
          </cell>
          <cell r="D16">
            <v>2406.0918962111036</v>
          </cell>
          <cell r="E16">
            <v>2127.8145432709766</v>
          </cell>
          <cell r="F16">
            <v>2185.7997542263706</v>
          </cell>
          <cell r="G16">
            <v>2145.7837188661065</v>
          </cell>
          <cell r="H16">
            <v>2229.7496611442612</v>
          </cell>
          <cell r="I16">
            <v>2283.0502472527673</v>
          </cell>
          <cell r="J16">
            <v>2201.0592458815067</v>
          </cell>
          <cell r="K16">
            <v>2153.3431850899528</v>
          </cell>
          <cell r="L16">
            <v>2098.9913812617792</v>
          </cell>
          <cell r="M16">
            <v>2200.9293289926659</v>
          </cell>
          <cell r="N16">
            <v>2312.1995397611418</v>
          </cell>
        </row>
        <row r="18">
          <cell r="C18">
            <v>110.48381542382315</v>
          </cell>
          <cell r="D18">
            <v>110.62720422979757</v>
          </cell>
          <cell r="E18">
            <v>110.55818806730868</v>
          </cell>
          <cell r="F18">
            <v>93.17518584656078</v>
          </cell>
          <cell r="G18">
            <v>93.408910429176501</v>
          </cell>
          <cell r="H18">
            <v>92.851211447811423</v>
          </cell>
          <cell r="I18">
            <v>92.809567652329747</v>
          </cell>
          <cell r="J18">
            <v>93.14548020527856</v>
          </cell>
          <cell r="K18">
            <v>92.989220833333306</v>
          </cell>
          <cell r="L18">
            <v>92.823577188940064</v>
          </cell>
          <cell r="M18">
            <v>93.029854347041791</v>
          </cell>
          <cell r="N18">
            <v>93.232935483870918</v>
          </cell>
        </row>
        <row r="19">
          <cell r="C19">
            <v>2391.3758824827114</v>
          </cell>
          <cell r="D19">
            <v>2533.2689003303749</v>
          </cell>
          <cell r="E19">
            <v>2203.7442618771042</v>
          </cell>
          <cell r="F19">
            <v>2349.5141185681864</v>
          </cell>
          <cell r="G19">
            <v>2243.584512119523</v>
          </cell>
          <cell r="H19">
            <v>2359.3149577593058</v>
          </cell>
          <cell r="I19">
            <v>2443.2652008227428</v>
          </cell>
          <cell r="J19">
            <v>2300.8485926974759</v>
          </cell>
          <cell r="K19">
            <v>2261.3424374589526</v>
          </cell>
          <cell r="L19">
            <v>2188.7956099697999</v>
          </cell>
          <cell r="M19">
            <v>2303.4374718156046</v>
          </cell>
          <cell r="N19">
            <v>2443.6005061474129</v>
          </cell>
        </row>
        <row r="21">
          <cell r="C21">
            <v>62.299699046920772</v>
          </cell>
          <cell r="D21">
            <v>63.031776721938691</v>
          </cell>
          <cell r="E21">
            <v>52.441594389168138</v>
          </cell>
          <cell r="F21">
            <v>51.963278490860944</v>
          </cell>
          <cell r="G21">
            <v>49.10979825327</v>
          </cell>
          <cell r="H21">
            <v>51.461810151515095</v>
          </cell>
          <cell r="I21">
            <v>60.395873207885266</v>
          </cell>
          <cell r="J21">
            <v>56.719599991853968</v>
          </cell>
          <cell r="K21">
            <v>55.143418813131255</v>
          </cell>
          <cell r="L21">
            <v>57.362720698924704</v>
          </cell>
          <cell r="M21">
            <v>54.372058161976852</v>
          </cell>
          <cell r="N21">
            <v>55.520378176930556</v>
          </cell>
        </row>
        <row r="22">
          <cell r="C22">
            <v>2205.0044354480824</v>
          </cell>
          <cell r="D22">
            <v>2278.9148920918328</v>
          </cell>
          <cell r="E22">
            <v>2051.8848246648477</v>
          </cell>
          <cell r="F22">
            <v>2022.0853898845555</v>
          </cell>
          <cell r="G22">
            <v>2047.9829256126895</v>
          </cell>
          <cell r="H22">
            <v>2100.1843645292161</v>
          </cell>
          <cell r="I22">
            <v>2122.8352936827923</v>
          </cell>
          <cell r="J22">
            <v>2101.2698990655363</v>
          </cell>
          <cell r="K22">
            <v>2045.3439327209553</v>
          </cell>
          <cell r="L22">
            <v>2009.1871525537595</v>
          </cell>
          <cell r="M22">
            <v>2098.4211861697281</v>
          </cell>
          <cell r="N22">
            <v>2180.7985733748733</v>
          </cell>
        </row>
      </sheetData>
      <sheetData sheetId="4">
        <row r="21">
          <cell r="G21">
            <v>181933.291</v>
          </cell>
          <cell r="H21">
            <v>187443.943</v>
          </cell>
          <cell r="I21">
            <v>184773.65699999998</v>
          </cell>
          <cell r="J21">
            <v>191541.09299999999</v>
          </cell>
          <cell r="K21">
            <v>98096.062000000005</v>
          </cell>
          <cell r="L21">
            <v>185306.853</v>
          </cell>
          <cell r="M21">
            <v>186901.43900000001</v>
          </cell>
          <cell r="N21">
            <v>158586.76500000001</v>
          </cell>
          <cell r="O21">
            <v>191403.67599999998</v>
          </cell>
          <cell r="P21">
            <v>171057.864</v>
          </cell>
          <cell r="Q21">
            <v>169286.99900000001</v>
          </cell>
          <cell r="R21">
            <v>142508.717</v>
          </cell>
        </row>
        <row r="22">
          <cell r="G22">
            <v>19.008554460403097</v>
          </cell>
          <cell r="H22">
            <v>25.492172623052561</v>
          </cell>
          <cell r="I22">
            <v>20.246430814356369</v>
          </cell>
          <cell r="J22">
            <v>18.538208897820557</v>
          </cell>
          <cell r="K22">
            <v>37.173188734592117</v>
          </cell>
          <cell r="L22">
            <v>18.926571259334377</v>
          </cell>
          <cell r="M22">
            <v>28.088710165040506</v>
          </cell>
          <cell r="N22">
            <v>27.869870996564565</v>
          </cell>
          <cell r="O22">
            <v>23.038875551690033</v>
          </cell>
          <cell r="P22">
            <v>25.83514265328515</v>
          </cell>
          <cell r="Q22">
            <v>27.720966236714666</v>
          </cell>
          <cell r="R22">
            <v>37.542526065045898</v>
          </cell>
        </row>
        <row r="32">
          <cell r="G32">
            <v>214968.99900000001</v>
          </cell>
          <cell r="H32">
            <v>228199.05100000001</v>
          </cell>
          <cell r="I32">
            <v>216536.467</v>
          </cell>
          <cell r="J32">
            <v>236760.27600000001</v>
          </cell>
          <cell r="K32">
            <v>232052.864</v>
          </cell>
          <cell r="L32">
            <v>240210.16</v>
          </cell>
          <cell r="M32">
            <v>288160.549</v>
          </cell>
          <cell r="N32">
            <v>306884.52399999998</v>
          </cell>
          <cell r="O32">
            <v>367651.00600000005</v>
          </cell>
          <cell r="P32">
            <v>351990.16599999997</v>
          </cell>
          <cell r="Q32">
            <v>362822</v>
          </cell>
          <cell r="R32">
            <v>260312.3</v>
          </cell>
        </row>
        <row r="33">
          <cell r="G33">
            <v>52.749704483604205</v>
          </cell>
          <cell r="H33">
            <v>59.863878813385597</v>
          </cell>
          <cell r="I33">
            <v>63.762690282929732</v>
          </cell>
          <cell r="J33">
            <v>78.188472724753353</v>
          </cell>
          <cell r="K33">
            <v>86.296565119062237</v>
          </cell>
          <cell r="L33">
            <v>53.948353573134469</v>
          </cell>
          <cell r="M33">
            <v>48.540531907011328</v>
          </cell>
          <cell r="N33">
            <v>53.6634853464152</v>
          </cell>
          <cell r="O33">
            <v>40.836500744441324</v>
          </cell>
          <cell r="P33">
            <v>45.840777989347593</v>
          </cell>
          <cell r="Q33">
            <v>52.15056777763202</v>
          </cell>
          <cell r="R33">
            <v>32.611103369040954</v>
          </cell>
        </row>
        <row r="43">
          <cell r="G43">
            <v>250241.99099999998</v>
          </cell>
          <cell r="H43">
            <v>206740.70300000001</v>
          </cell>
          <cell r="I43">
            <v>201235.46099999995</v>
          </cell>
          <cell r="J43">
            <v>174369.56599999999</v>
          </cell>
          <cell r="K43">
            <v>204091.05</v>
          </cell>
          <cell r="L43">
            <v>146356.666</v>
          </cell>
          <cell r="M43">
            <v>204202.49700000003</v>
          </cell>
          <cell r="N43">
            <v>217430.19900000002</v>
          </cell>
          <cell r="O43">
            <v>230982.2</v>
          </cell>
          <cell r="P43">
            <v>236441.136</v>
          </cell>
          <cell r="Q43">
            <v>241407.36899999998</v>
          </cell>
          <cell r="R43">
            <v>220380.334</v>
          </cell>
        </row>
        <row r="44">
          <cell r="G44">
            <v>32.644395721309699</v>
          </cell>
          <cell r="H44">
            <v>31.479124229144556</v>
          </cell>
          <cell r="I44">
            <v>43.716430376785929</v>
          </cell>
          <cell r="J44">
            <v>42.437461047529588</v>
          </cell>
          <cell r="K44">
            <v>30.832306822249631</v>
          </cell>
          <cell r="L44">
            <v>40.056607121314855</v>
          </cell>
          <cell r="M44">
            <v>35.252643432800426</v>
          </cell>
          <cell r="N44">
            <v>34.40970474928254</v>
          </cell>
          <cell r="O44">
            <v>37.625793747462467</v>
          </cell>
          <cell r="P44">
            <v>28.473377116074253</v>
          </cell>
          <cell r="Q44">
            <v>33.597819136852863</v>
          </cell>
          <cell r="R44">
            <v>43.016148904686304</v>
          </cell>
        </row>
        <row r="52">
          <cell r="G52">
            <v>41456</v>
          </cell>
          <cell r="H52">
            <v>41487</v>
          </cell>
          <cell r="I52">
            <v>41518</v>
          </cell>
          <cell r="J52">
            <v>41548</v>
          </cell>
          <cell r="K52">
            <v>41579</v>
          </cell>
          <cell r="L52">
            <v>41609</v>
          </cell>
          <cell r="M52">
            <v>41640</v>
          </cell>
          <cell r="N52">
            <v>41671</v>
          </cell>
          <cell r="O52">
            <v>41699</v>
          </cell>
          <cell r="P52">
            <v>41730</v>
          </cell>
          <cell r="Q52">
            <v>41760</v>
          </cell>
          <cell r="R52">
            <v>41791</v>
          </cell>
        </row>
        <row r="62">
          <cell r="G62">
            <v>647144.28099999996</v>
          </cell>
          <cell r="H62">
            <v>622383.69700000004</v>
          </cell>
          <cell r="I62">
            <v>602545.58499999996</v>
          </cell>
          <cell r="J62">
            <v>602670.93500000006</v>
          </cell>
          <cell r="K62">
            <v>534239.97600000002</v>
          </cell>
          <cell r="L62">
            <v>571873.679</v>
          </cell>
          <cell r="M62">
            <v>679264.4850000001</v>
          </cell>
          <cell r="N62">
            <v>682901.48800000001</v>
          </cell>
          <cell r="O62">
            <v>790036.88199999998</v>
          </cell>
          <cell r="P62">
            <v>759489.16599999997</v>
          </cell>
          <cell r="Q62">
            <v>773516.36800000002</v>
          </cell>
          <cell r="R62">
            <v>623201.35100000002</v>
          </cell>
        </row>
        <row r="63">
          <cell r="G63">
            <v>35.4895180180268</v>
          </cell>
          <cell r="H63">
            <v>40.083392414844859</v>
          </cell>
          <cell r="I63">
            <v>43.723249193160832</v>
          </cell>
          <cell r="J63">
            <v>48.886636356341931</v>
          </cell>
          <cell r="K63">
            <v>56.088102230227392</v>
          </cell>
          <cell r="L63">
            <v>39.044842053719009</v>
          </cell>
          <cell r="M63">
            <v>38.918514174055332</v>
          </cell>
          <cell r="N63">
            <v>41.543319627670584</v>
          </cell>
          <cell r="O63">
            <v>35.585926820374354</v>
          </cell>
          <cell r="P63">
            <v>35.928208360416363</v>
          </cell>
          <cell r="Q63">
            <v>41.013913758286819</v>
          </cell>
          <cell r="R63">
            <v>37.418278653587272</v>
          </cell>
        </row>
        <row r="107">
          <cell r="F107">
            <v>41456</v>
          </cell>
          <cell r="G107">
            <v>41487</v>
          </cell>
          <cell r="H107">
            <v>41518</v>
          </cell>
          <cell r="I107">
            <v>41548</v>
          </cell>
          <cell r="J107">
            <v>41579</v>
          </cell>
          <cell r="K107">
            <v>41609</v>
          </cell>
          <cell r="L107">
            <v>41640</v>
          </cell>
          <cell r="M107">
            <v>41671</v>
          </cell>
          <cell r="N107">
            <v>41699</v>
          </cell>
          <cell r="O107">
            <v>41730</v>
          </cell>
          <cell r="P107">
            <v>41760</v>
          </cell>
          <cell r="Q107">
            <v>41791</v>
          </cell>
        </row>
        <row r="128">
          <cell r="A128" t="str">
            <v>Financial Budget</v>
          </cell>
          <cell r="B128" t="str">
            <v>Kootha</v>
          </cell>
          <cell r="C128" t="str">
            <v>Expenses</v>
          </cell>
          <cell r="D128" t="str">
            <v>Operational Maintenance Costs</v>
          </cell>
          <cell r="E128" t="str">
            <v>Plant Admin Costs (004)</v>
          </cell>
        </row>
        <row r="133">
          <cell r="G133">
            <v>41487</v>
          </cell>
          <cell r="H133">
            <v>41518</v>
          </cell>
          <cell r="I133">
            <v>41548</v>
          </cell>
          <cell r="J133">
            <v>41579</v>
          </cell>
          <cell r="K133">
            <v>41609</v>
          </cell>
          <cell r="L133">
            <v>41640</v>
          </cell>
          <cell r="M133">
            <v>41671</v>
          </cell>
          <cell r="N133">
            <v>41699</v>
          </cell>
          <cell r="O133">
            <v>41730</v>
          </cell>
          <cell r="P133">
            <v>41760</v>
          </cell>
          <cell r="Q133">
            <v>41791</v>
          </cell>
        </row>
        <row r="156">
          <cell r="A156" t="str">
            <v>Water Production Budget</v>
          </cell>
          <cell r="B156" t="str">
            <v>Jutik</v>
          </cell>
        </row>
      </sheetData>
      <sheetData sheetId="5">
        <row r="13">
          <cell r="E13">
            <v>41821</v>
          </cell>
          <cell r="F13">
            <v>41852</v>
          </cell>
          <cell r="G13">
            <v>41883</v>
          </cell>
          <cell r="H13">
            <v>41913</v>
          </cell>
          <cell r="I13">
            <v>41944</v>
          </cell>
          <cell r="J13">
            <v>41974</v>
          </cell>
          <cell r="K13">
            <v>42005</v>
          </cell>
          <cell r="L13">
            <v>42036</v>
          </cell>
          <cell r="M13">
            <v>42064</v>
          </cell>
          <cell r="N13">
            <v>42095</v>
          </cell>
          <cell r="O13">
            <v>42125</v>
          </cell>
          <cell r="P13">
            <v>42156</v>
          </cell>
        </row>
        <row r="15">
          <cell r="B15" t="str">
            <v>Average Water Balancing Market Price</v>
          </cell>
          <cell r="E15">
            <v>76.602720430107496</v>
          </cell>
          <cell r="F15">
            <v>74.932540098566292</v>
          </cell>
          <cell r="G15">
            <v>74.066319823232305</v>
          </cell>
          <cell r="H15">
            <v>75.093148943932377</v>
          </cell>
          <cell r="I15">
            <v>73.700956254509322</v>
          </cell>
          <cell r="J15">
            <v>74.376656830400748</v>
          </cell>
          <cell r="K15">
            <v>86.391757235371969</v>
          </cell>
          <cell r="L15">
            <v>86.829490475868141</v>
          </cell>
          <cell r="M15">
            <v>81.49989122823844</v>
          </cell>
          <cell r="N15">
            <v>72.569232168710826</v>
          </cell>
          <cell r="O15">
            <v>71.259354341223244</v>
          </cell>
          <cell r="P15">
            <v>72.156510799663252</v>
          </cell>
        </row>
        <row r="16">
          <cell r="B16" t="str">
            <v>Market Water Demand (Mega-Litres)</v>
          </cell>
          <cell r="E16">
            <v>2283.0502472527673</v>
          </cell>
          <cell r="F16">
            <v>2201.0592458815067</v>
          </cell>
          <cell r="G16">
            <v>2153.3431850899528</v>
          </cell>
          <cell r="H16">
            <v>2098.9913812617792</v>
          </cell>
          <cell r="I16">
            <v>2200.9293289926659</v>
          </cell>
          <cell r="J16">
            <v>2312.1995397611418</v>
          </cell>
          <cell r="K16">
            <v>2298.1901589653967</v>
          </cell>
          <cell r="L16">
            <v>2406.0918962111036</v>
          </cell>
          <cell r="M16">
            <v>2127.8145432709766</v>
          </cell>
          <cell r="N16">
            <v>2185.7997542263706</v>
          </cell>
          <cell r="O16">
            <v>2145.7837188661065</v>
          </cell>
          <cell r="P16">
            <v>2229.7496611442612</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ata Repository Table"/>
      <sheetName val="Water Trading Repository Table"/>
      <sheetName val="Economic Market Analysis"/>
      <sheetName val="Economic Cost Analysis"/>
      <sheetName val="What-If Analysis"/>
      <sheetName val="Variance Analysis"/>
      <sheetName val="Cost to Produce"/>
      <sheetName val="EBIT"/>
    </sheetNames>
    <sheetDataSet>
      <sheetData sheetId="0"/>
      <sheetData sheetId="1"/>
      <sheetData sheetId="2"/>
      <sheetData sheetId="3"/>
      <sheetData sheetId="4">
        <row r="10">
          <cell r="G10">
            <v>41456</v>
          </cell>
          <cell r="H10">
            <v>41487</v>
          </cell>
          <cell r="I10">
            <v>41518</v>
          </cell>
          <cell r="J10">
            <v>41548</v>
          </cell>
          <cell r="K10">
            <v>41579</v>
          </cell>
          <cell r="L10">
            <v>41609</v>
          </cell>
          <cell r="M10">
            <v>41640</v>
          </cell>
          <cell r="N10">
            <v>41671</v>
          </cell>
          <cell r="O10">
            <v>41699</v>
          </cell>
          <cell r="P10">
            <v>41730</v>
          </cell>
          <cell r="Q10">
            <v>41760</v>
          </cell>
          <cell r="R10">
            <v>41791</v>
          </cell>
        </row>
        <row r="21">
          <cell r="G21">
            <v>181.933291</v>
          </cell>
          <cell r="H21">
            <v>187.44394299999999</v>
          </cell>
          <cell r="I21">
            <v>184.77365699999999</v>
          </cell>
          <cell r="J21">
            <v>191.54109299999999</v>
          </cell>
          <cell r="K21">
            <v>98.096062000000003</v>
          </cell>
          <cell r="L21">
            <v>185.30685299999999</v>
          </cell>
          <cell r="M21">
            <v>186.90143900000001</v>
          </cell>
          <cell r="N21">
            <v>158.58676500000001</v>
          </cell>
          <cell r="O21">
            <v>191.40367599999999</v>
          </cell>
          <cell r="P21">
            <v>171.057864</v>
          </cell>
          <cell r="Q21">
            <v>169.28699900000001</v>
          </cell>
          <cell r="R21">
            <v>142.50871699999999</v>
          </cell>
        </row>
        <row r="22">
          <cell r="F22" t="str">
            <v>Kootha CTP</v>
          </cell>
          <cell r="G22">
            <v>19.008554460403097</v>
          </cell>
          <cell r="H22">
            <v>25.492172623052561</v>
          </cell>
          <cell r="I22">
            <v>20.246430814356369</v>
          </cell>
          <cell r="J22">
            <v>18.538208897820557</v>
          </cell>
          <cell r="K22">
            <v>37.173188734592117</v>
          </cell>
          <cell r="L22">
            <v>18.926571259334377</v>
          </cell>
          <cell r="M22">
            <v>28.088710165040506</v>
          </cell>
          <cell r="N22">
            <v>27.869870996564565</v>
          </cell>
          <cell r="O22">
            <v>23.038875551690033</v>
          </cell>
          <cell r="P22">
            <v>25.83514265328515</v>
          </cell>
          <cell r="Q22">
            <v>27.720966236714666</v>
          </cell>
          <cell r="R22">
            <v>37.542526065045898</v>
          </cell>
        </row>
        <row r="33">
          <cell r="F33" t="str">
            <v>Surjek CTP</v>
          </cell>
          <cell r="G33">
            <v>52.749704483604205</v>
          </cell>
          <cell r="H33">
            <v>59.863878813385597</v>
          </cell>
          <cell r="I33">
            <v>63.762690282929732</v>
          </cell>
          <cell r="J33">
            <v>78.188472724753353</v>
          </cell>
          <cell r="K33">
            <v>86.296565119062237</v>
          </cell>
          <cell r="L33">
            <v>53.948353573134469</v>
          </cell>
          <cell r="M33">
            <v>48.540531907011328</v>
          </cell>
          <cell r="N33">
            <v>53.6634853464152</v>
          </cell>
          <cell r="O33">
            <v>40.836500744441324</v>
          </cell>
          <cell r="P33">
            <v>45.840777989347593</v>
          </cell>
          <cell r="Q33">
            <v>52.15056777763202</v>
          </cell>
          <cell r="R33">
            <v>32.611103369040954</v>
          </cell>
        </row>
        <row r="44">
          <cell r="F44" t="str">
            <v>Jutik CTP</v>
          </cell>
          <cell r="G44">
            <v>32.644395721309699</v>
          </cell>
          <cell r="H44">
            <v>31.479124229144556</v>
          </cell>
          <cell r="I44">
            <v>43.716430376785929</v>
          </cell>
          <cell r="J44">
            <v>42.437461047529588</v>
          </cell>
          <cell r="K44">
            <v>30.832306822249631</v>
          </cell>
          <cell r="L44">
            <v>40.056607121314855</v>
          </cell>
          <cell r="M44">
            <v>35.252643432800426</v>
          </cell>
          <cell r="N44">
            <v>34.40970474928254</v>
          </cell>
          <cell r="O44">
            <v>37.625793747462467</v>
          </cell>
          <cell r="P44">
            <v>28.473377116074253</v>
          </cell>
          <cell r="Q44">
            <v>33.597819136852863</v>
          </cell>
          <cell r="R44">
            <v>43.016148904686304</v>
          </cell>
        </row>
        <row r="60">
          <cell r="F60" t="str">
            <v>Overall CTP</v>
          </cell>
          <cell r="G60">
            <v>35.4895180180268</v>
          </cell>
          <cell r="H60">
            <v>40.083392414844866</v>
          </cell>
          <cell r="I60">
            <v>43.723249193160832</v>
          </cell>
          <cell r="J60">
            <v>48.886636356341938</v>
          </cell>
          <cell r="K60">
            <v>56.088102230227392</v>
          </cell>
          <cell r="L60">
            <v>39.044842053719009</v>
          </cell>
          <cell r="M60">
            <v>38.918514174055339</v>
          </cell>
          <cell r="N60">
            <v>41.543319627670584</v>
          </cell>
          <cell r="O60">
            <v>35.585926820374347</v>
          </cell>
          <cell r="P60">
            <v>35.928208360416363</v>
          </cell>
          <cell r="Q60">
            <v>41.013913758286819</v>
          </cell>
          <cell r="R60">
            <v>37.418278653587279</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609F-769E-4F00-9397-DC2E560A5C05}">
  <dimension ref="A1:L1011"/>
  <sheetViews>
    <sheetView workbookViewId="0">
      <selection activeCell="A4" sqref="A4"/>
    </sheetView>
  </sheetViews>
  <sheetFormatPr defaultRowHeight="14.4" x14ac:dyDescent="0.3"/>
  <cols>
    <col min="1" max="1" width="21.33203125" bestFit="1" customWidth="1"/>
    <col min="2" max="2" width="19.77734375" bestFit="1" customWidth="1"/>
    <col min="3" max="3" width="19.77734375" customWidth="1"/>
    <col min="5" max="5" width="15.21875" bestFit="1" customWidth="1"/>
    <col min="6" max="6" width="15.21875" customWidth="1"/>
    <col min="7" max="7" width="27.5546875" customWidth="1"/>
    <col min="8" max="8" width="31.77734375" bestFit="1" customWidth="1"/>
    <col min="9" max="9" width="16.77734375" bestFit="1" customWidth="1"/>
    <col min="10" max="10" width="18.77734375" customWidth="1"/>
    <col min="11" max="12" width="12.21875" bestFit="1" customWidth="1"/>
  </cols>
  <sheetData>
    <row r="1" spans="1:11" s="3" customFormat="1" x14ac:dyDescent="0.3">
      <c r="A1" s="1" t="s">
        <v>0</v>
      </c>
      <c r="B1" s="2"/>
      <c r="C1" s="1"/>
      <c r="D1" s="2"/>
      <c r="E1" s="2"/>
      <c r="F1" s="2"/>
      <c r="G1" s="2"/>
      <c r="H1" s="2"/>
      <c r="I1" s="2"/>
      <c r="J1" s="2"/>
    </row>
    <row r="2" spans="1:11" s="3" customFormat="1" x14ac:dyDescent="0.3">
      <c r="A2" s="1" t="s">
        <v>1</v>
      </c>
      <c r="B2" s="1" t="s">
        <v>2</v>
      </c>
      <c r="C2" s="1" t="s">
        <v>3</v>
      </c>
      <c r="D2" s="1" t="s">
        <v>4</v>
      </c>
      <c r="E2" s="1" t="s">
        <v>5</v>
      </c>
      <c r="F2" s="1" t="s">
        <v>6</v>
      </c>
      <c r="G2" s="1" t="s">
        <v>7</v>
      </c>
      <c r="H2" s="1" t="s">
        <v>8</v>
      </c>
      <c r="I2" s="1" t="s">
        <v>9</v>
      </c>
      <c r="J2" s="4" t="s">
        <v>10</v>
      </c>
      <c r="K2" s="5"/>
    </row>
    <row r="3" spans="1:11" x14ac:dyDescent="0.3">
      <c r="A3" s="6" t="s">
        <v>11</v>
      </c>
      <c r="B3" s="6" t="s">
        <v>12</v>
      </c>
      <c r="C3" s="6" t="s">
        <v>13</v>
      </c>
      <c r="D3" s="7">
        <v>41456</v>
      </c>
      <c r="E3" s="8">
        <f>MONTH(D3)</f>
        <v>7</v>
      </c>
      <c r="F3" s="8" t="s">
        <v>14</v>
      </c>
      <c r="G3" s="6" t="s">
        <v>15</v>
      </c>
      <c r="H3" s="6" t="s">
        <v>16</v>
      </c>
      <c r="I3" s="6" t="s">
        <v>17</v>
      </c>
      <c r="J3" s="9">
        <v>1473589.0469999998</v>
      </c>
      <c r="K3" s="10"/>
    </row>
    <row r="4" spans="1:11" x14ac:dyDescent="0.3">
      <c r="A4" s="6" t="s">
        <v>11</v>
      </c>
      <c r="B4" s="6" t="s">
        <v>12</v>
      </c>
      <c r="C4" s="6" t="s">
        <v>13</v>
      </c>
      <c r="D4" s="7">
        <v>41487</v>
      </c>
      <c r="E4" s="8">
        <f t="shared" ref="E4:E62" si="0">MONTH(D4)</f>
        <v>8</v>
      </c>
      <c r="F4" s="8" t="s">
        <v>14</v>
      </c>
      <c r="G4" s="6" t="s">
        <v>15</v>
      </c>
      <c r="H4" s="6" t="s">
        <v>16</v>
      </c>
      <c r="I4" s="6" t="s">
        <v>17</v>
      </c>
      <c r="J4" s="9">
        <v>1419296.1002499999</v>
      </c>
      <c r="K4" s="10"/>
    </row>
    <row r="5" spans="1:11" x14ac:dyDescent="0.3">
      <c r="A5" s="6" t="s">
        <v>11</v>
      </c>
      <c r="B5" s="6" t="s">
        <v>12</v>
      </c>
      <c r="C5" s="6" t="s">
        <v>13</v>
      </c>
      <c r="D5" s="7">
        <v>41518</v>
      </c>
      <c r="E5" s="8">
        <f t="shared" si="0"/>
        <v>9</v>
      </c>
      <c r="F5" s="8" t="s">
        <v>14</v>
      </c>
      <c r="G5" s="6" t="s">
        <v>15</v>
      </c>
      <c r="H5" s="6" t="s">
        <v>16</v>
      </c>
      <c r="I5" s="6" t="s">
        <v>17</v>
      </c>
      <c r="J5" s="9">
        <v>1310673.21</v>
      </c>
      <c r="K5" s="10"/>
    </row>
    <row r="6" spans="1:11" x14ac:dyDescent="0.3">
      <c r="A6" s="6" t="s">
        <v>11</v>
      </c>
      <c r="B6" s="6" t="s">
        <v>12</v>
      </c>
      <c r="C6" s="6" t="s">
        <v>13</v>
      </c>
      <c r="D6" s="7">
        <v>41548</v>
      </c>
      <c r="E6" s="8">
        <f t="shared" si="0"/>
        <v>10</v>
      </c>
      <c r="F6" s="8" t="s">
        <v>14</v>
      </c>
      <c r="G6" s="6" t="s">
        <v>15</v>
      </c>
      <c r="H6" s="6" t="s">
        <v>16</v>
      </c>
      <c r="I6" s="6" t="s">
        <v>17</v>
      </c>
      <c r="J6" s="9">
        <v>1301024.7319999998</v>
      </c>
      <c r="K6" s="10"/>
    </row>
    <row r="7" spans="1:11" x14ac:dyDescent="0.3">
      <c r="A7" s="6" t="s">
        <v>11</v>
      </c>
      <c r="B7" s="6" t="s">
        <v>12</v>
      </c>
      <c r="C7" s="6" t="s">
        <v>13</v>
      </c>
      <c r="D7" s="7">
        <v>41579</v>
      </c>
      <c r="E7" s="8">
        <f t="shared" si="0"/>
        <v>11</v>
      </c>
      <c r="F7" s="8" t="s">
        <v>14</v>
      </c>
      <c r="G7" s="6" t="s">
        <v>15</v>
      </c>
      <c r="H7" s="6" t="s">
        <v>16</v>
      </c>
      <c r="I7" s="6" t="s">
        <v>17</v>
      </c>
      <c r="J7" s="9">
        <v>1373822.8629999999</v>
      </c>
    </row>
    <row r="8" spans="1:11" x14ac:dyDescent="0.3">
      <c r="A8" s="6" t="s">
        <v>11</v>
      </c>
      <c r="B8" s="6" t="s">
        <v>12</v>
      </c>
      <c r="C8" s="6" t="s">
        <v>13</v>
      </c>
      <c r="D8" s="7">
        <v>41609</v>
      </c>
      <c r="E8" s="8">
        <f t="shared" si="0"/>
        <v>12</v>
      </c>
      <c r="F8" s="8" t="s">
        <v>14</v>
      </c>
      <c r="G8" s="6" t="s">
        <v>15</v>
      </c>
      <c r="H8" s="6" t="s">
        <v>16</v>
      </c>
      <c r="I8" s="6" t="s">
        <v>17</v>
      </c>
      <c r="J8" s="9">
        <v>1340623.0372500001</v>
      </c>
    </row>
    <row r="9" spans="1:11" x14ac:dyDescent="0.3">
      <c r="A9" s="6" t="s">
        <v>11</v>
      </c>
      <c r="B9" s="6" t="s">
        <v>12</v>
      </c>
      <c r="C9" s="6" t="s">
        <v>13</v>
      </c>
      <c r="D9" s="7">
        <v>41640</v>
      </c>
      <c r="E9" s="8">
        <f t="shared" si="0"/>
        <v>1</v>
      </c>
      <c r="F9" s="8" t="s">
        <v>14</v>
      </c>
      <c r="G9" s="6" t="s">
        <v>15</v>
      </c>
      <c r="H9" s="6" t="s">
        <v>16</v>
      </c>
      <c r="I9" s="6" t="s">
        <v>17</v>
      </c>
      <c r="J9" s="9">
        <v>1948962.5522499997</v>
      </c>
    </row>
    <row r="10" spans="1:11" x14ac:dyDescent="0.3">
      <c r="A10" s="6" t="s">
        <v>11</v>
      </c>
      <c r="B10" s="6" t="s">
        <v>12</v>
      </c>
      <c r="C10" s="6" t="s">
        <v>13</v>
      </c>
      <c r="D10" s="7">
        <v>41671</v>
      </c>
      <c r="E10" s="8">
        <f t="shared" si="0"/>
        <v>2</v>
      </c>
      <c r="F10" s="8" t="s">
        <v>14</v>
      </c>
      <c r="G10" s="6" t="s">
        <v>15</v>
      </c>
      <c r="H10" s="6" t="s">
        <v>16</v>
      </c>
      <c r="I10" s="6" t="s">
        <v>17</v>
      </c>
      <c r="J10" s="9">
        <v>1725161.6969999999</v>
      </c>
    </row>
    <row r="11" spans="1:11" x14ac:dyDescent="0.3">
      <c r="A11" s="6" t="s">
        <v>11</v>
      </c>
      <c r="B11" s="6" t="s">
        <v>12</v>
      </c>
      <c r="C11" s="6" t="s">
        <v>13</v>
      </c>
      <c r="D11" s="7">
        <v>41699</v>
      </c>
      <c r="E11" s="8">
        <f t="shared" si="0"/>
        <v>3</v>
      </c>
      <c r="F11" s="8" t="s">
        <v>14</v>
      </c>
      <c r="G11" s="6" t="s">
        <v>15</v>
      </c>
      <c r="H11" s="6" t="s">
        <v>16</v>
      </c>
      <c r="I11" s="6" t="s">
        <v>17</v>
      </c>
      <c r="J11" s="9">
        <v>1818208.6194999998</v>
      </c>
    </row>
    <row r="12" spans="1:11" x14ac:dyDescent="0.3">
      <c r="A12" s="6" t="s">
        <v>11</v>
      </c>
      <c r="B12" s="6" t="s">
        <v>12</v>
      </c>
      <c r="C12" s="6" t="s">
        <v>13</v>
      </c>
      <c r="D12" s="7">
        <v>41730</v>
      </c>
      <c r="E12" s="8">
        <f t="shared" si="0"/>
        <v>4</v>
      </c>
      <c r="F12" s="8" t="s">
        <v>14</v>
      </c>
      <c r="G12" s="6" t="s">
        <v>15</v>
      </c>
      <c r="H12" s="6" t="s">
        <v>16</v>
      </c>
      <c r="I12" s="6" t="s">
        <v>17</v>
      </c>
      <c r="J12" s="9">
        <v>1328501.68325</v>
      </c>
    </row>
    <row r="13" spans="1:11" x14ac:dyDescent="0.3">
      <c r="A13" s="6" t="s">
        <v>11</v>
      </c>
      <c r="B13" s="6" t="s">
        <v>12</v>
      </c>
      <c r="C13" s="6" t="s">
        <v>13</v>
      </c>
      <c r="D13" s="7">
        <v>41760</v>
      </c>
      <c r="E13" s="8">
        <f t="shared" si="0"/>
        <v>5</v>
      </c>
      <c r="F13" s="8" t="s">
        <v>14</v>
      </c>
      <c r="G13" s="6" t="s">
        <v>15</v>
      </c>
      <c r="H13" s="6" t="s">
        <v>16</v>
      </c>
      <c r="I13" s="6" t="s">
        <v>17</v>
      </c>
      <c r="J13" s="9">
        <v>1344117.2814999998</v>
      </c>
    </row>
    <row r="14" spans="1:11" x14ac:dyDescent="0.3">
      <c r="A14" s="6" t="s">
        <v>11</v>
      </c>
      <c r="B14" s="6" t="s">
        <v>12</v>
      </c>
      <c r="C14" s="6" t="s">
        <v>13</v>
      </c>
      <c r="D14" s="7">
        <v>41791</v>
      </c>
      <c r="E14" s="8">
        <f t="shared" si="0"/>
        <v>6</v>
      </c>
      <c r="F14" s="8" t="s">
        <v>14</v>
      </c>
      <c r="G14" s="6" t="s">
        <v>15</v>
      </c>
      <c r="H14" s="6" t="s">
        <v>16</v>
      </c>
      <c r="I14" s="6" t="s">
        <v>17</v>
      </c>
      <c r="J14" s="9">
        <v>1291609.1335</v>
      </c>
    </row>
    <row r="15" spans="1:11" x14ac:dyDescent="0.3">
      <c r="A15" s="6" t="s">
        <v>11</v>
      </c>
      <c r="B15" s="6" t="s">
        <v>12</v>
      </c>
      <c r="C15" s="6" t="s">
        <v>13</v>
      </c>
      <c r="D15" s="7">
        <v>41456</v>
      </c>
      <c r="E15" s="8">
        <f t="shared" si="0"/>
        <v>7</v>
      </c>
      <c r="F15" s="8" t="s">
        <v>14</v>
      </c>
      <c r="G15" s="6" t="s">
        <v>15</v>
      </c>
      <c r="H15" s="6" t="s">
        <v>18</v>
      </c>
      <c r="I15" s="6" t="s">
        <v>17</v>
      </c>
      <c r="J15" s="9">
        <v>1620947.9516999999</v>
      </c>
    </row>
    <row r="16" spans="1:11" x14ac:dyDescent="0.3">
      <c r="A16" s="6" t="s">
        <v>11</v>
      </c>
      <c r="B16" s="6" t="s">
        <v>12</v>
      </c>
      <c r="C16" s="6" t="s">
        <v>13</v>
      </c>
      <c r="D16" s="7">
        <v>41487</v>
      </c>
      <c r="E16" s="8">
        <f t="shared" si="0"/>
        <v>8</v>
      </c>
      <c r="F16" s="8" t="s">
        <v>14</v>
      </c>
      <c r="G16" s="6" t="s">
        <v>15</v>
      </c>
      <c r="H16" s="6" t="s">
        <v>18</v>
      </c>
      <c r="I16" s="6" t="s">
        <v>17</v>
      </c>
      <c r="J16" s="9">
        <v>1561225.710275</v>
      </c>
    </row>
    <row r="17" spans="1:10" x14ac:dyDescent="0.3">
      <c r="A17" s="6" t="s">
        <v>11</v>
      </c>
      <c r="B17" s="6" t="s">
        <v>12</v>
      </c>
      <c r="C17" s="6" t="s">
        <v>13</v>
      </c>
      <c r="D17" s="7">
        <v>41518</v>
      </c>
      <c r="E17" s="8">
        <f t="shared" si="0"/>
        <v>9</v>
      </c>
      <c r="F17" s="8" t="s">
        <v>14</v>
      </c>
      <c r="G17" s="6" t="s">
        <v>15</v>
      </c>
      <c r="H17" s="6" t="s">
        <v>18</v>
      </c>
      <c r="I17" s="6" t="s">
        <v>17</v>
      </c>
      <c r="J17" s="9">
        <v>1441740.531</v>
      </c>
    </row>
    <row r="18" spans="1:10" x14ac:dyDescent="0.3">
      <c r="A18" s="6" t="s">
        <v>11</v>
      </c>
      <c r="B18" s="6" t="s">
        <v>12</v>
      </c>
      <c r="C18" s="6" t="s">
        <v>13</v>
      </c>
      <c r="D18" s="7">
        <v>41548</v>
      </c>
      <c r="E18" s="8">
        <f t="shared" si="0"/>
        <v>10</v>
      </c>
      <c r="F18" s="8" t="s">
        <v>14</v>
      </c>
      <c r="G18" s="6" t="s">
        <v>15</v>
      </c>
      <c r="H18" s="6" t="s">
        <v>18</v>
      </c>
      <c r="I18" s="6" t="s">
        <v>17</v>
      </c>
      <c r="J18" s="9">
        <v>1431127.2052</v>
      </c>
    </row>
    <row r="19" spans="1:10" x14ac:dyDescent="0.3">
      <c r="A19" s="6" t="s">
        <v>11</v>
      </c>
      <c r="B19" s="6" t="s">
        <v>12</v>
      </c>
      <c r="C19" s="6" t="s">
        <v>13</v>
      </c>
      <c r="D19" s="7">
        <v>41579</v>
      </c>
      <c r="E19" s="8">
        <f t="shared" si="0"/>
        <v>11</v>
      </c>
      <c r="F19" s="8" t="s">
        <v>14</v>
      </c>
      <c r="G19" s="6" t="s">
        <v>15</v>
      </c>
      <c r="H19" s="6" t="s">
        <v>18</v>
      </c>
      <c r="I19" s="6" t="s">
        <v>17</v>
      </c>
      <c r="J19" s="9">
        <v>1511205.1492999999</v>
      </c>
    </row>
    <row r="20" spans="1:10" x14ac:dyDescent="0.3">
      <c r="A20" s="6" t="s">
        <v>11</v>
      </c>
      <c r="B20" s="6" t="s">
        <v>12</v>
      </c>
      <c r="C20" s="6" t="s">
        <v>13</v>
      </c>
      <c r="D20" s="7">
        <v>41609</v>
      </c>
      <c r="E20" s="8">
        <f t="shared" si="0"/>
        <v>12</v>
      </c>
      <c r="F20" s="8" t="s">
        <v>14</v>
      </c>
      <c r="G20" s="6" t="s">
        <v>15</v>
      </c>
      <c r="H20" s="6" t="s">
        <v>18</v>
      </c>
      <c r="I20" s="6" t="s">
        <v>17</v>
      </c>
      <c r="J20" s="9">
        <v>1474685.3409750003</v>
      </c>
    </row>
    <row r="21" spans="1:10" x14ac:dyDescent="0.3">
      <c r="A21" s="6" t="s">
        <v>11</v>
      </c>
      <c r="B21" s="6" t="s">
        <v>12</v>
      </c>
      <c r="C21" s="6" t="s">
        <v>13</v>
      </c>
      <c r="D21" s="7">
        <v>41640</v>
      </c>
      <c r="E21" s="8">
        <f t="shared" si="0"/>
        <v>1</v>
      </c>
      <c r="F21" s="8" t="s">
        <v>14</v>
      </c>
      <c r="G21" s="6" t="s">
        <v>15</v>
      </c>
      <c r="H21" s="6" t="s">
        <v>18</v>
      </c>
      <c r="I21" s="6" t="s">
        <v>17</v>
      </c>
      <c r="J21" s="9">
        <v>2143858.8074749997</v>
      </c>
    </row>
    <row r="22" spans="1:10" x14ac:dyDescent="0.3">
      <c r="A22" s="6" t="s">
        <v>11</v>
      </c>
      <c r="B22" s="6" t="s">
        <v>12</v>
      </c>
      <c r="C22" s="6" t="s">
        <v>13</v>
      </c>
      <c r="D22" s="7">
        <v>41671</v>
      </c>
      <c r="E22" s="8">
        <f t="shared" si="0"/>
        <v>2</v>
      </c>
      <c r="F22" s="8" t="s">
        <v>14</v>
      </c>
      <c r="G22" s="6" t="s">
        <v>15</v>
      </c>
      <c r="H22" s="6" t="s">
        <v>18</v>
      </c>
      <c r="I22" s="6" t="s">
        <v>17</v>
      </c>
      <c r="J22" s="9">
        <v>1897677.8667000001</v>
      </c>
    </row>
    <row r="23" spans="1:10" x14ac:dyDescent="0.3">
      <c r="A23" s="6" t="s">
        <v>11</v>
      </c>
      <c r="B23" s="6" t="s">
        <v>12</v>
      </c>
      <c r="C23" s="6" t="s">
        <v>13</v>
      </c>
      <c r="D23" s="7">
        <v>41699</v>
      </c>
      <c r="E23" s="8">
        <f t="shared" si="0"/>
        <v>3</v>
      </c>
      <c r="F23" s="8" t="s">
        <v>14</v>
      </c>
      <c r="G23" s="6" t="s">
        <v>15</v>
      </c>
      <c r="H23" s="6" t="s">
        <v>18</v>
      </c>
      <c r="I23" s="6" t="s">
        <v>17</v>
      </c>
      <c r="J23" s="9">
        <v>2000029.4814499998</v>
      </c>
    </row>
    <row r="24" spans="1:10" x14ac:dyDescent="0.3">
      <c r="A24" s="6" t="s">
        <v>11</v>
      </c>
      <c r="B24" s="6" t="s">
        <v>12</v>
      </c>
      <c r="C24" s="6" t="s">
        <v>13</v>
      </c>
      <c r="D24" s="7">
        <v>41730</v>
      </c>
      <c r="E24" s="8">
        <f t="shared" si="0"/>
        <v>4</v>
      </c>
      <c r="F24" s="8" t="s">
        <v>14</v>
      </c>
      <c r="G24" s="6" t="s">
        <v>15</v>
      </c>
      <c r="H24" s="6" t="s">
        <v>18</v>
      </c>
      <c r="I24" s="6" t="s">
        <v>17</v>
      </c>
      <c r="J24" s="9">
        <v>1461351.8515750002</v>
      </c>
    </row>
    <row r="25" spans="1:10" x14ac:dyDescent="0.3">
      <c r="A25" s="6" t="s">
        <v>11</v>
      </c>
      <c r="B25" s="6" t="s">
        <v>12</v>
      </c>
      <c r="C25" s="6" t="s">
        <v>13</v>
      </c>
      <c r="D25" s="7">
        <v>41760</v>
      </c>
      <c r="E25" s="8">
        <f t="shared" si="0"/>
        <v>5</v>
      </c>
      <c r="F25" s="8" t="s">
        <v>14</v>
      </c>
      <c r="G25" s="6" t="s">
        <v>15</v>
      </c>
      <c r="H25" s="6" t="s">
        <v>18</v>
      </c>
      <c r="I25" s="6" t="s">
        <v>17</v>
      </c>
      <c r="J25" s="9">
        <v>1478529.0096499999</v>
      </c>
    </row>
    <row r="26" spans="1:10" x14ac:dyDescent="0.3">
      <c r="A26" s="6" t="s">
        <v>11</v>
      </c>
      <c r="B26" s="6" t="s">
        <v>12</v>
      </c>
      <c r="C26" s="6" t="s">
        <v>13</v>
      </c>
      <c r="D26" s="7">
        <v>41791</v>
      </c>
      <c r="E26" s="8">
        <f t="shared" si="0"/>
        <v>6</v>
      </c>
      <c r="F26" s="8" t="s">
        <v>14</v>
      </c>
      <c r="G26" s="6" t="s">
        <v>15</v>
      </c>
      <c r="H26" s="6" t="s">
        <v>18</v>
      </c>
      <c r="I26" s="6" t="s">
        <v>17</v>
      </c>
      <c r="J26" s="9">
        <v>1420770.04685</v>
      </c>
    </row>
    <row r="27" spans="1:10" x14ac:dyDescent="0.3">
      <c r="A27" s="6" t="s">
        <v>11</v>
      </c>
      <c r="B27" s="6" t="s">
        <v>12</v>
      </c>
      <c r="C27" s="6" t="s">
        <v>13</v>
      </c>
      <c r="D27" s="7">
        <v>41456</v>
      </c>
      <c r="E27" s="8">
        <f t="shared" si="0"/>
        <v>7</v>
      </c>
      <c r="F27" s="8" t="s">
        <v>14</v>
      </c>
      <c r="G27" s="6" t="s">
        <v>19</v>
      </c>
      <c r="H27" s="6" t="s">
        <v>16</v>
      </c>
      <c r="I27" s="6" t="s">
        <v>17</v>
      </c>
      <c r="J27" s="9">
        <v>567331.78309499996</v>
      </c>
    </row>
    <row r="28" spans="1:10" x14ac:dyDescent="0.3">
      <c r="A28" s="6" t="s">
        <v>11</v>
      </c>
      <c r="B28" s="6" t="s">
        <v>12</v>
      </c>
      <c r="C28" s="6" t="s">
        <v>13</v>
      </c>
      <c r="D28" s="7">
        <v>41487</v>
      </c>
      <c r="E28" s="8">
        <f t="shared" si="0"/>
        <v>8</v>
      </c>
      <c r="F28" s="8" t="s">
        <v>14</v>
      </c>
      <c r="G28" s="6" t="s">
        <v>19</v>
      </c>
      <c r="H28" s="6" t="s">
        <v>16</v>
      </c>
      <c r="I28" s="6" t="s">
        <v>17</v>
      </c>
      <c r="J28" s="9">
        <v>546428.99859624996</v>
      </c>
    </row>
    <row r="29" spans="1:10" x14ac:dyDescent="0.3">
      <c r="A29" s="6" t="s">
        <v>11</v>
      </c>
      <c r="B29" s="6" t="s">
        <v>12</v>
      </c>
      <c r="C29" s="6" t="s">
        <v>13</v>
      </c>
      <c r="D29" s="7">
        <v>41518</v>
      </c>
      <c r="E29" s="8">
        <f t="shared" si="0"/>
        <v>9</v>
      </c>
      <c r="F29" s="8" t="s">
        <v>14</v>
      </c>
      <c r="G29" s="6" t="s">
        <v>19</v>
      </c>
      <c r="H29" s="6" t="s">
        <v>16</v>
      </c>
      <c r="I29" s="6" t="s">
        <v>17</v>
      </c>
      <c r="J29" s="9">
        <v>504609.18584999995</v>
      </c>
    </row>
    <row r="30" spans="1:10" x14ac:dyDescent="0.3">
      <c r="A30" s="6" t="s">
        <v>11</v>
      </c>
      <c r="B30" s="6" t="s">
        <v>12</v>
      </c>
      <c r="C30" s="6" t="s">
        <v>13</v>
      </c>
      <c r="D30" s="7">
        <v>41548</v>
      </c>
      <c r="E30" s="8">
        <f t="shared" si="0"/>
        <v>10</v>
      </c>
      <c r="F30" s="8" t="s">
        <v>14</v>
      </c>
      <c r="G30" s="6" t="s">
        <v>19</v>
      </c>
      <c r="H30" s="6" t="s">
        <v>16</v>
      </c>
      <c r="I30" s="6" t="s">
        <v>17</v>
      </c>
      <c r="J30" s="9">
        <v>500894.52181999997</v>
      </c>
    </row>
    <row r="31" spans="1:10" x14ac:dyDescent="0.3">
      <c r="A31" s="6" t="s">
        <v>11</v>
      </c>
      <c r="B31" s="6" t="s">
        <v>12</v>
      </c>
      <c r="C31" s="6" t="s">
        <v>13</v>
      </c>
      <c r="D31" s="7">
        <v>41579</v>
      </c>
      <c r="E31" s="8">
        <f t="shared" si="0"/>
        <v>11</v>
      </c>
      <c r="F31" s="8" t="s">
        <v>14</v>
      </c>
      <c r="G31" s="6" t="s">
        <v>19</v>
      </c>
      <c r="H31" s="6" t="s">
        <v>16</v>
      </c>
      <c r="I31" s="6" t="s">
        <v>17</v>
      </c>
      <c r="J31" s="9">
        <v>528921.80225499999</v>
      </c>
    </row>
    <row r="32" spans="1:10" x14ac:dyDescent="0.3">
      <c r="A32" s="6" t="s">
        <v>11</v>
      </c>
      <c r="B32" s="6" t="s">
        <v>12</v>
      </c>
      <c r="C32" s="6" t="s">
        <v>13</v>
      </c>
      <c r="D32" s="7">
        <v>41609</v>
      </c>
      <c r="E32" s="8">
        <f t="shared" si="0"/>
        <v>12</v>
      </c>
      <c r="F32" s="8" t="s">
        <v>14</v>
      </c>
      <c r="G32" s="6" t="s">
        <v>19</v>
      </c>
      <c r="H32" s="6" t="s">
        <v>16</v>
      </c>
      <c r="I32" s="6" t="s">
        <v>17</v>
      </c>
      <c r="J32" s="9">
        <v>516139.86934125004</v>
      </c>
    </row>
    <row r="33" spans="1:10" x14ac:dyDescent="0.3">
      <c r="A33" s="6" t="s">
        <v>11</v>
      </c>
      <c r="B33" s="6" t="s">
        <v>12</v>
      </c>
      <c r="C33" s="6" t="s">
        <v>13</v>
      </c>
      <c r="D33" s="7">
        <v>41640</v>
      </c>
      <c r="E33" s="8">
        <f t="shared" si="0"/>
        <v>1</v>
      </c>
      <c r="F33" s="8" t="s">
        <v>14</v>
      </c>
      <c r="G33" s="6" t="s">
        <v>19</v>
      </c>
      <c r="H33" s="6" t="s">
        <v>16</v>
      </c>
      <c r="I33" s="6" t="s">
        <v>17</v>
      </c>
      <c r="J33" s="9">
        <v>750350.5826162498</v>
      </c>
    </row>
    <row r="34" spans="1:10" x14ac:dyDescent="0.3">
      <c r="A34" s="6" t="s">
        <v>11</v>
      </c>
      <c r="B34" s="6" t="s">
        <v>12</v>
      </c>
      <c r="C34" s="6" t="s">
        <v>13</v>
      </c>
      <c r="D34" s="7">
        <v>41671</v>
      </c>
      <c r="E34" s="8">
        <f t="shared" si="0"/>
        <v>2</v>
      </c>
      <c r="F34" s="8" t="s">
        <v>14</v>
      </c>
      <c r="G34" s="6" t="s">
        <v>19</v>
      </c>
      <c r="H34" s="6" t="s">
        <v>16</v>
      </c>
      <c r="I34" s="6" t="s">
        <v>17</v>
      </c>
      <c r="J34" s="9">
        <v>664187.25334499998</v>
      </c>
    </row>
    <row r="35" spans="1:10" x14ac:dyDescent="0.3">
      <c r="A35" s="6" t="s">
        <v>11</v>
      </c>
      <c r="B35" s="6" t="s">
        <v>12</v>
      </c>
      <c r="C35" s="6" t="s">
        <v>13</v>
      </c>
      <c r="D35" s="7">
        <v>41699</v>
      </c>
      <c r="E35" s="8">
        <f t="shared" si="0"/>
        <v>3</v>
      </c>
      <c r="F35" s="8" t="s">
        <v>14</v>
      </c>
      <c r="G35" s="6" t="s">
        <v>19</v>
      </c>
      <c r="H35" s="6" t="s">
        <v>16</v>
      </c>
      <c r="I35" s="6" t="s">
        <v>17</v>
      </c>
      <c r="J35" s="9">
        <v>700010.31850749988</v>
      </c>
    </row>
    <row r="36" spans="1:10" x14ac:dyDescent="0.3">
      <c r="A36" s="6" t="s">
        <v>11</v>
      </c>
      <c r="B36" s="6" t="s">
        <v>12</v>
      </c>
      <c r="C36" s="6" t="s">
        <v>13</v>
      </c>
      <c r="D36" s="7">
        <v>41730</v>
      </c>
      <c r="E36" s="8">
        <f t="shared" si="0"/>
        <v>4</v>
      </c>
      <c r="F36" s="8" t="s">
        <v>14</v>
      </c>
      <c r="G36" s="6" t="s">
        <v>19</v>
      </c>
      <c r="H36" s="6" t="s">
        <v>16</v>
      </c>
      <c r="I36" s="6" t="s">
        <v>17</v>
      </c>
      <c r="J36" s="9">
        <v>511473.14805125003</v>
      </c>
    </row>
    <row r="37" spans="1:10" x14ac:dyDescent="0.3">
      <c r="A37" s="6" t="s">
        <v>11</v>
      </c>
      <c r="B37" s="6" t="s">
        <v>12</v>
      </c>
      <c r="C37" s="6" t="s">
        <v>13</v>
      </c>
      <c r="D37" s="7">
        <v>41760</v>
      </c>
      <c r="E37" s="8">
        <f t="shared" si="0"/>
        <v>5</v>
      </c>
      <c r="F37" s="8" t="s">
        <v>14</v>
      </c>
      <c r="G37" s="6" t="s">
        <v>19</v>
      </c>
      <c r="H37" s="6" t="s">
        <v>16</v>
      </c>
      <c r="I37" s="6" t="s">
        <v>17</v>
      </c>
      <c r="J37" s="9">
        <v>517485.15337749996</v>
      </c>
    </row>
    <row r="38" spans="1:10" x14ac:dyDescent="0.3">
      <c r="A38" s="6" t="s">
        <v>11</v>
      </c>
      <c r="B38" s="6" t="s">
        <v>12</v>
      </c>
      <c r="C38" s="6" t="s">
        <v>13</v>
      </c>
      <c r="D38" s="7">
        <v>41791</v>
      </c>
      <c r="E38" s="8">
        <f t="shared" si="0"/>
        <v>6</v>
      </c>
      <c r="F38" s="8" t="s">
        <v>14</v>
      </c>
      <c r="G38" s="6" t="s">
        <v>19</v>
      </c>
      <c r="H38" s="6" t="s">
        <v>16</v>
      </c>
      <c r="I38" s="6" t="s">
        <v>17</v>
      </c>
      <c r="J38" s="9">
        <v>497269.5163975</v>
      </c>
    </row>
    <row r="39" spans="1:10" x14ac:dyDescent="0.3">
      <c r="A39" s="6" t="s">
        <v>11</v>
      </c>
      <c r="B39" s="6" t="s">
        <v>12</v>
      </c>
      <c r="C39" s="6" t="s">
        <v>13</v>
      </c>
      <c r="D39" s="7">
        <v>41456</v>
      </c>
      <c r="E39" s="8">
        <f t="shared" si="0"/>
        <v>7</v>
      </c>
      <c r="F39" s="8" t="s">
        <v>14</v>
      </c>
      <c r="G39" s="6" t="s">
        <v>19</v>
      </c>
      <c r="H39" s="6" t="s">
        <v>18</v>
      </c>
      <c r="I39" s="6" t="s">
        <v>17</v>
      </c>
      <c r="J39" s="9">
        <v>955954.05451507494</v>
      </c>
    </row>
    <row r="40" spans="1:10" x14ac:dyDescent="0.3">
      <c r="A40" s="6" t="s">
        <v>11</v>
      </c>
      <c r="B40" s="6" t="s">
        <v>12</v>
      </c>
      <c r="C40" s="6" t="s">
        <v>13</v>
      </c>
      <c r="D40" s="7">
        <v>41487</v>
      </c>
      <c r="E40" s="8">
        <f t="shared" si="0"/>
        <v>8</v>
      </c>
      <c r="F40" s="8" t="s">
        <v>14</v>
      </c>
      <c r="G40" s="6" t="s">
        <v>19</v>
      </c>
      <c r="H40" s="6" t="s">
        <v>18</v>
      </c>
      <c r="I40" s="6" t="s">
        <v>17</v>
      </c>
      <c r="J40" s="9">
        <v>920732.86263468117</v>
      </c>
    </row>
    <row r="41" spans="1:10" x14ac:dyDescent="0.3">
      <c r="A41" s="6" t="s">
        <v>11</v>
      </c>
      <c r="B41" s="6" t="s">
        <v>12</v>
      </c>
      <c r="C41" s="6" t="s">
        <v>13</v>
      </c>
      <c r="D41" s="7">
        <v>41518</v>
      </c>
      <c r="E41" s="8">
        <f t="shared" si="0"/>
        <v>9</v>
      </c>
      <c r="F41" s="8" t="s">
        <v>14</v>
      </c>
      <c r="G41" s="6" t="s">
        <v>19</v>
      </c>
      <c r="H41" s="6" t="s">
        <v>18</v>
      </c>
      <c r="I41" s="6" t="s">
        <v>17</v>
      </c>
      <c r="J41" s="9">
        <v>850266.47815724998</v>
      </c>
    </row>
    <row r="42" spans="1:10" x14ac:dyDescent="0.3">
      <c r="A42" s="6" t="s">
        <v>11</v>
      </c>
      <c r="B42" s="6" t="s">
        <v>12</v>
      </c>
      <c r="C42" s="6" t="s">
        <v>13</v>
      </c>
      <c r="D42" s="7">
        <v>41548</v>
      </c>
      <c r="E42" s="8">
        <f t="shared" si="0"/>
        <v>10</v>
      </c>
      <c r="F42" s="8" t="s">
        <v>14</v>
      </c>
      <c r="G42" s="6" t="s">
        <v>19</v>
      </c>
      <c r="H42" s="6" t="s">
        <v>18</v>
      </c>
      <c r="I42" s="6" t="s">
        <v>17</v>
      </c>
      <c r="J42" s="9">
        <v>844007.26926670002</v>
      </c>
    </row>
    <row r="43" spans="1:10" x14ac:dyDescent="0.3">
      <c r="A43" s="6" t="s">
        <v>11</v>
      </c>
      <c r="B43" s="6" t="s">
        <v>12</v>
      </c>
      <c r="C43" s="6" t="s">
        <v>13</v>
      </c>
      <c r="D43" s="7">
        <v>41579</v>
      </c>
      <c r="E43" s="8">
        <f t="shared" si="0"/>
        <v>11</v>
      </c>
      <c r="F43" s="8" t="s">
        <v>14</v>
      </c>
      <c r="G43" s="6" t="s">
        <v>19</v>
      </c>
      <c r="H43" s="6" t="s">
        <v>18</v>
      </c>
      <c r="I43" s="6" t="s">
        <v>17</v>
      </c>
      <c r="J43" s="9">
        <v>891233.23679967504</v>
      </c>
    </row>
    <row r="44" spans="1:10" x14ac:dyDescent="0.3">
      <c r="A44" s="6" t="s">
        <v>11</v>
      </c>
      <c r="B44" s="6" t="s">
        <v>12</v>
      </c>
      <c r="C44" s="6" t="s">
        <v>13</v>
      </c>
      <c r="D44" s="7">
        <v>41609</v>
      </c>
      <c r="E44" s="8">
        <f t="shared" si="0"/>
        <v>12</v>
      </c>
      <c r="F44" s="8" t="s">
        <v>14</v>
      </c>
      <c r="G44" s="6" t="s">
        <v>19</v>
      </c>
      <c r="H44" s="6" t="s">
        <v>18</v>
      </c>
      <c r="I44" s="6" t="s">
        <v>17</v>
      </c>
      <c r="J44" s="9">
        <v>869695.6798400064</v>
      </c>
    </row>
    <row r="45" spans="1:10" x14ac:dyDescent="0.3">
      <c r="A45" s="6" t="s">
        <v>11</v>
      </c>
      <c r="B45" s="6" t="s">
        <v>12</v>
      </c>
      <c r="C45" s="6" t="s">
        <v>13</v>
      </c>
      <c r="D45" s="7">
        <v>41640</v>
      </c>
      <c r="E45" s="8">
        <f t="shared" si="0"/>
        <v>1</v>
      </c>
      <c r="F45" s="8" t="s">
        <v>14</v>
      </c>
      <c r="G45" s="6" t="s">
        <v>19</v>
      </c>
      <c r="H45" s="6" t="s">
        <v>18</v>
      </c>
      <c r="I45" s="6" t="s">
        <v>17</v>
      </c>
      <c r="J45" s="9">
        <v>1264340.7317083809</v>
      </c>
    </row>
    <row r="46" spans="1:10" x14ac:dyDescent="0.3">
      <c r="A46" s="6" t="s">
        <v>11</v>
      </c>
      <c r="B46" s="6" t="s">
        <v>12</v>
      </c>
      <c r="C46" s="6" t="s">
        <v>13</v>
      </c>
      <c r="D46" s="7">
        <v>41671</v>
      </c>
      <c r="E46" s="8">
        <f t="shared" si="0"/>
        <v>2</v>
      </c>
      <c r="F46" s="8" t="s">
        <v>14</v>
      </c>
      <c r="G46" s="6" t="s">
        <v>19</v>
      </c>
      <c r="H46" s="6" t="s">
        <v>18</v>
      </c>
      <c r="I46" s="6" t="s">
        <v>17</v>
      </c>
      <c r="J46" s="9">
        <v>1119155.521886325</v>
      </c>
    </row>
    <row r="47" spans="1:10" x14ac:dyDescent="0.3">
      <c r="A47" s="6" t="s">
        <v>11</v>
      </c>
      <c r="B47" s="6" t="s">
        <v>12</v>
      </c>
      <c r="C47" s="6" t="s">
        <v>13</v>
      </c>
      <c r="D47" s="7">
        <v>41699</v>
      </c>
      <c r="E47" s="8">
        <f t="shared" si="0"/>
        <v>3</v>
      </c>
      <c r="F47" s="8" t="s">
        <v>14</v>
      </c>
      <c r="G47" s="6" t="s">
        <v>19</v>
      </c>
      <c r="H47" s="6" t="s">
        <v>18</v>
      </c>
      <c r="I47" s="6" t="s">
        <v>17</v>
      </c>
      <c r="J47" s="9">
        <v>1179517.3866851374</v>
      </c>
    </row>
    <row r="48" spans="1:10" x14ac:dyDescent="0.3">
      <c r="A48" s="6" t="s">
        <v>11</v>
      </c>
      <c r="B48" s="6" t="s">
        <v>12</v>
      </c>
      <c r="C48" s="6" t="s">
        <v>13</v>
      </c>
      <c r="D48" s="7">
        <v>41730</v>
      </c>
      <c r="E48" s="8">
        <f t="shared" si="0"/>
        <v>4</v>
      </c>
      <c r="F48" s="8" t="s">
        <v>14</v>
      </c>
      <c r="G48" s="6" t="s">
        <v>19</v>
      </c>
      <c r="H48" s="6" t="s">
        <v>18</v>
      </c>
      <c r="I48" s="6" t="s">
        <v>17</v>
      </c>
      <c r="J48" s="9">
        <v>861832.25446635636</v>
      </c>
    </row>
    <row r="49" spans="1:10" x14ac:dyDescent="0.3">
      <c r="A49" s="6" t="s">
        <v>11</v>
      </c>
      <c r="B49" s="6" t="s">
        <v>12</v>
      </c>
      <c r="C49" s="6" t="s">
        <v>13</v>
      </c>
      <c r="D49" s="7">
        <v>41760</v>
      </c>
      <c r="E49" s="8">
        <f t="shared" si="0"/>
        <v>5</v>
      </c>
      <c r="F49" s="8" t="s">
        <v>14</v>
      </c>
      <c r="G49" s="6" t="s">
        <v>19</v>
      </c>
      <c r="H49" s="6" t="s">
        <v>18</v>
      </c>
      <c r="I49" s="6" t="s">
        <v>17</v>
      </c>
      <c r="J49" s="9">
        <v>871962.48344108742</v>
      </c>
    </row>
    <row r="50" spans="1:10" x14ac:dyDescent="0.3">
      <c r="A50" s="6" t="s">
        <v>11</v>
      </c>
      <c r="B50" s="6" t="s">
        <v>12</v>
      </c>
      <c r="C50" s="6" t="s">
        <v>13</v>
      </c>
      <c r="D50" s="7">
        <v>41791</v>
      </c>
      <c r="E50" s="8">
        <f t="shared" si="0"/>
        <v>6</v>
      </c>
      <c r="F50" s="8" t="s">
        <v>14</v>
      </c>
      <c r="G50" s="6" t="s">
        <v>19</v>
      </c>
      <c r="H50" s="6" t="s">
        <v>18</v>
      </c>
      <c r="I50" s="6" t="s">
        <v>17</v>
      </c>
      <c r="J50" s="9">
        <v>837899.13512978749</v>
      </c>
    </row>
    <row r="51" spans="1:10" x14ac:dyDescent="0.3">
      <c r="A51" s="6" t="s">
        <v>11</v>
      </c>
      <c r="B51" s="6" t="s">
        <v>12</v>
      </c>
      <c r="C51" s="6" t="s">
        <v>13</v>
      </c>
      <c r="D51" s="7">
        <v>41456</v>
      </c>
      <c r="E51" s="8">
        <f t="shared" si="0"/>
        <v>7</v>
      </c>
      <c r="F51" s="8" t="s">
        <v>14</v>
      </c>
      <c r="G51" s="6" t="s">
        <v>20</v>
      </c>
      <c r="H51" s="6" t="s">
        <v>16</v>
      </c>
      <c r="I51" s="6" t="s">
        <v>17</v>
      </c>
      <c r="J51" s="9">
        <v>1296758.36136</v>
      </c>
    </row>
    <row r="52" spans="1:10" x14ac:dyDescent="0.3">
      <c r="A52" s="6" t="s">
        <v>11</v>
      </c>
      <c r="B52" s="6" t="s">
        <v>12</v>
      </c>
      <c r="C52" s="6" t="s">
        <v>13</v>
      </c>
      <c r="D52" s="7">
        <v>41487</v>
      </c>
      <c r="E52" s="8">
        <f t="shared" si="0"/>
        <v>8</v>
      </c>
      <c r="F52" s="8" t="s">
        <v>14</v>
      </c>
      <c r="G52" s="6" t="s">
        <v>20</v>
      </c>
      <c r="H52" s="6" t="s">
        <v>16</v>
      </c>
      <c r="I52" s="6" t="s">
        <v>17</v>
      </c>
      <c r="J52" s="9">
        <v>1248980.56822</v>
      </c>
    </row>
    <row r="53" spans="1:10" x14ac:dyDescent="0.3">
      <c r="A53" s="6" t="s">
        <v>11</v>
      </c>
      <c r="B53" s="6" t="s">
        <v>12</v>
      </c>
      <c r="C53" s="6" t="s">
        <v>13</v>
      </c>
      <c r="D53" s="7">
        <v>41518</v>
      </c>
      <c r="E53" s="8">
        <f t="shared" si="0"/>
        <v>9</v>
      </c>
      <c r="F53" s="8" t="s">
        <v>14</v>
      </c>
      <c r="G53" s="6" t="s">
        <v>20</v>
      </c>
      <c r="H53" s="6" t="s">
        <v>16</v>
      </c>
      <c r="I53" s="6" t="s">
        <v>17</v>
      </c>
      <c r="J53" s="9">
        <v>1153392.4247999999</v>
      </c>
    </row>
    <row r="54" spans="1:10" x14ac:dyDescent="0.3">
      <c r="A54" s="6" t="s">
        <v>11</v>
      </c>
      <c r="B54" s="6" t="s">
        <v>12</v>
      </c>
      <c r="C54" s="6" t="s">
        <v>13</v>
      </c>
      <c r="D54" s="7">
        <v>41548</v>
      </c>
      <c r="E54" s="8">
        <f t="shared" si="0"/>
        <v>10</v>
      </c>
      <c r="F54" s="8" t="s">
        <v>14</v>
      </c>
      <c r="G54" s="6" t="s">
        <v>20</v>
      </c>
      <c r="H54" s="6" t="s">
        <v>16</v>
      </c>
      <c r="I54" s="6" t="s">
        <v>17</v>
      </c>
      <c r="J54" s="9">
        <v>1144901.76416</v>
      </c>
    </row>
    <row r="55" spans="1:10" x14ac:dyDescent="0.3">
      <c r="A55" s="6" t="s">
        <v>11</v>
      </c>
      <c r="B55" s="6" t="s">
        <v>12</v>
      </c>
      <c r="C55" s="6" t="s">
        <v>13</v>
      </c>
      <c r="D55" s="7">
        <v>41579</v>
      </c>
      <c r="E55" s="8">
        <f t="shared" si="0"/>
        <v>11</v>
      </c>
      <c r="F55" s="8" t="s">
        <v>14</v>
      </c>
      <c r="G55" s="6" t="s">
        <v>20</v>
      </c>
      <c r="H55" s="6" t="s">
        <v>16</v>
      </c>
      <c r="I55" s="6" t="s">
        <v>17</v>
      </c>
      <c r="J55" s="9">
        <v>1208964.11944</v>
      </c>
    </row>
    <row r="56" spans="1:10" x14ac:dyDescent="0.3">
      <c r="A56" s="6" t="s">
        <v>11</v>
      </c>
      <c r="B56" s="6" t="s">
        <v>12</v>
      </c>
      <c r="C56" s="6" t="s">
        <v>13</v>
      </c>
      <c r="D56" s="7">
        <v>41609</v>
      </c>
      <c r="E56" s="8">
        <f t="shared" si="0"/>
        <v>12</v>
      </c>
      <c r="F56" s="8" t="s">
        <v>14</v>
      </c>
      <c r="G56" s="6" t="s">
        <v>20</v>
      </c>
      <c r="H56" s="6" t="s">
        <v>16</v>
      </c>
      <c r="I56" s="6" t="s">
        <v>17</v>
      </c>
      <c r="J56" s="9">
        <v>1179748.2727800002</v>
      </c>
    </row>
    <row r="57" spans="1:10" x14ac:dyDescent="0.3">
      <c r="A57" s="6" t="s">
        <v>11</v>
      </c>
      <c r="B57" s="6" t="s">
        <v>12</v>
      </c>
      <c r="C57" s="6" t="s">
        <v>13</v>
      </c>
      <c r="D57" s="7">
        <v>41640</v>
      </c>
      <c r="E57" s="8">
        <f t="shared" si="0"/>
        <v>1</v>
      </c>
      <c r="F57" s="8" t="s">
        <v>14</v>
      </c>
      <c r="G57" s="6" t="s">
        <v>20</v>
      </c>
      <c r="H57" s="6" t="s">
        <v>16</v>
      </c>
      <c r="I57" s="6" t="s">
        <v>17</v>
      </c>
      <c r="J57" s="9">
        <v>1715087.0459799999</v>
      </c>
    </row>
    <row r="58" spans="1:10" x14ac:dyDescent="0.3">
      <c r="A58" s="6" t="s">
        <v>11</v>
      </c>
      <c r="B58" s="6" t="s">
        <v>12</v>
      </c>
      <c r="C58" s="6" t="s">
        <v>13</v>
      </c>
      <c r="D58" s="7">
        <v>41671</v>
      </c>
      <c r="E58" s="8">
        <f t="shared" si="0"/>
        <v>2</v>
      </c>
      <c r="F58" s="8" t="s">
        <v>14</v>
      </c>
      <c r="G58" s="6" t="s">
        <v>20</v>
      </c>
      <c r="H58" s="6" t="s">
        <v>16</v>
      </c>
      <c r="I58" s="6" t="s">
        <v>17</v>
      </c>
      <c r="J58" s="9">
        <v>1518142.2933600002</v>
      </c>
    </row>
    <row r="59" spans="1:10" x14ac:dyDescent="0.3">
      <c r="A59" s="6" t="s">
        <v>11</v>
      </c>
      <c r="B59" s="6" t="s">
        <v>12</v>
      </c>
      <c r="C59" s="6" t="s">
        <v>13</v>
      </c>
      <c r="D59" s="7">
        <v>41699</v>
      </c>
      <c r="E59" s="8">
        <f t="shared" si="0"/>
        <v>3</v>
      </c>
      <c r="F59" s="8" t="s">
        <v>14</v>
      </c>
      <c r="G59" s="6" t="s">
        <v>20</v>
      </c>
      <c r="H59" s="6" t="s">
        <v>16</v>
      </c>
      <c r="I59" s="6" t="s">
        <v>17</v>
      </c>
      <c r="J59" s="9">
        <v>1600023.58516</v>
      </c>
    </row>
    <row r="60" spans="1:10" x14ac:dyDescent="0.3">
      <c r="A60" s="6" t="s">
        <v>11</v>
      </c>
      <c r="B60" s="6" t="s">
        <v>12</v>
      </c>
      <c r="C60" s="6" t="s">
        <v>13</v>
      </c>
      <c r="D60" s="7">
        <v>41730</v>
      </c>
      <c r="E60" s="8">
        <f t="shared" si="0"/>
        <v>4</v>
      </c>
      <c r="F60" s="8" t="s">
        <v>14</v>
      </c>
      <c r="G60" s="6" t="s">
        <v>20</v>
      </c>
      <c r="H60" s="6" t="s">
        <v>16</v>
      </c>
      <c r="I60" s="6" t="s">
        <v>17</v>
      </c>
      <c r="J60" s="9">
        <v>1169081.4812600003</v>
      </c>
    </row>
    <row r="61" spans="1:10" x14ac:dyDescent="0.3">
      <c r="A61" s="6" t="s">
        <v>11</v>
      </c>
      <c r="B61" s="6" t="s">
        <v>12</v>
      </c>
      <c r="C61" s="6" t="s">
        <v>13</v>
      </c>
      <c r="D61" s="7">
        <v>41760</v>
      </c>
      <c r="E61" s="8">
        <f t="shared" si="0"/>
        <v>5</v>
      </c>
      <c r="F61" s="8" t="s">
        <v>14</v>
      </c>
      <c r="G61" s="6" t="s">
        <v>20</v>
      </c>
      <c r="H61" s="6" t="s">
        <v>16</v>
      </c>
      <c r="I61" s="6" t="s">
        <v>17</v>
      </c>
      <c r="J61" s="9">
        <v>1182823.2077200001</v>
      </c>
    </row>
    <row r="62" spans="1:10" x14ac:dyDescent="0.3">
      <c r="A62" s="6" t="s">
        <v>11</v>
      </c>
      <c r="B62" s="6" t="s">
        <v>12</v>
      </c>
      <c r="C62" s="6" t="s">
        <v>13</v>
      </c>
      <c r="D62" s="7">
        <v>41791</v>
      </c>
      <c r="E62" s="8">
        <f t="shared" si="0"/>
        <v>6</v>
      </c>
      <c r="F62" s="8" t="s">
        <v>14</v>
      </c>
      <c r="G62" s="6" t="s">
        <v>20</v>
      </c>
      <c r="H62" s="6" t="s">
        <v>16</v>
      </c>
      <c r="I62" s="6" t="s">
        <v>17</v>
      </c>
      <c r="J62" s="9">
        <v>1136616.0374800002</v>
      </c>
    </row>
    <row r="63" spans="1:10" x14ac:dyDescent="0.3">
      <c r="A63" s="6" t="s">
        <v>11</v>
      </c>
      <c r="B63" s="6" t="s">
        <v>12</v>
      </c>
      <c r="C63" s="6" t="s">
        <v>21</v>
      </c>
      <c r="D63" s="7">
        <v>41456</v>
      </c>
      <c r="E63" s="8">
        <f>MONTH(D63)</f>
        <v>7</v>
      </c>
      <c r="F63" s="8" t="s">
        <v>14</v>
      </c>
      <c r="G63" s="6" t="s">
        <v>15</v>
      </c>
      <c r="H63" s="6" t="s">
        <v>16</v>
      </c>
      <c r="I63" s="6" t="s">
        <v>17</v>
      </c>
      <c r="J63" s="9">
        <v>2406673.7462499999</v>
      </c>
    </row>
    <row r="64" spans="1:10" x14ac:dyDescent="0.3">
      <c r="A64" s="6" t="s">
        <v>11</v>
      </c>
      <c r="B64" s="6" t="s">
        <v>12</v>
      </c>
      <c r="C64" s="6" t="s">
        <v>21</v>
      </c>
      <c r="D64" s="7">
        <v>41487</v>
      </c>
      <c r="E64" s="8">
        <f t="shared" ref="E64:E122" si="1">MONTH(D64)</f>
        <v>8</v>
      </c>
      <c r="F64" s="8" t="s">
        <v>14</v>
      </c>
      <c r="G64" s="6" t="s">
        <v>15</v>
      </c>
      <c r="H64" s="6" t="s">
        <v>16</v>
      </c>
      <c r="I64" s="6" t="s">
        <v>17</v>
      </c>
      <c r="J64" s="9">
        <v>2028377.0049999999</v>
      </c>
    </row>
    <row r="65" spans="1:10" x14ac:dyDescent="0.3">
      <c r="A65" s="6" t="s">
        <v>11</v>
      </c>
      <c r="B65" s="6" t="s">
        <v>12</v>
      </c>
      <c r="C65" s="6" t="s">
        <v>21</v>
      </c>
      <c r="D65" s="7">
        <v>41518</v>
      </c>
      <c r="E65" s="8">
        <f t="shared" si="1"/>
        <v>9</v>
      </c>
      <c r="F65" s="8" t="s">
        <v>14</v>
      </c>
      <c r="G65" s="6" t="s">
        <v>15</v>
      </c>
      <c r="H65" s="6" t="s">
        <v>16</v>
      </c>
      <c r="I65" s="6" t="s">
        <v>17</v>
      </c>
      <c r="J65" s="9">
        <v>2241097.23875</v>
      </c>
    </row>
    <row r="66" spans="1:10" x14ac:dyDescent="0.3">
      <c r="A66" s="6" t="s">
        <v>11</v>
      </c>
      <c r="B66" s="6" t="s">
        <v>12</v>
      </c>
      <c r="C66" s="6" t="s">
        <v>21</v>
      </c>
      <c r="D66" s="7">
        <v>41548</v>
      </c>
      <c r="E66" s="8">
        <f t="shared" si="1"/>
        <v>10</v>
      </c>
      <c r="F66" s="8" t="s">
        <v>14</v>
      </c>
      <c r="G66" s="6" t="s">
        <v>15</v>
      </c>
      <c r="H66" s="6" t="s">
        <v>16</v>
      </c>
      <c r="I66" s="6" t="s">
        <v>17</v>
      </c>
      <c r="J66" s="9">
        <v>2104393.5099999998</v>
      </c>
    </row>
    <row r="67" spans="1:10" x14ac:dyDescent="0.3">
      <c r="A67" s="6" t="s">
        <v>11</v>
      </c>
      <c r="B67" s="6" t="s">
        <v>12</v>
      </c>
      <c r="C67" s="6" t="s">
        <v>21</v>
      </c>
      <c r="D67" s="7">
        <v>41579</v>
      </c>
      <c r="E67" s="8">
        <f t="shared" si="1"/>
        <v>11</v>
      </c>
      <c r="F67" s="8" t="s">
        <v>14</v>
      </c>
      <c r="G67" s="6" t="s">
        <v>15</v>
      </c>
      <c r="H67" s="6" t="s">
        <v>16</v>
      </c>
      <c r="I67" s="6" t="s">
        <v>17</v>
      </c>
      <c r="J67" s="9">
        <v>1921236.2224999999</v>
      </c>
    </row>
    <row r="68" spans="1:10" x14ac:dyDescent="0.3">
      <c r="A68" s="6" t="s">
        <v>11</v>
      </c>
      <c r="B68" s="6" t="s">
        <v>12</v>
      </c>
      <c r="C68" s="6" t="s">
        <v>21</v>
      </c>
      <c r="D68" s="7">
        <v>41609</v>
      </c>
      <c r="E68" s="8">
        <f t="shared" si="1"/>
        <v>12</v>
      </c>
      <c r="F68" s="8" t="s">
        <v>14</v>
      </c>
      <c r="G68" s="6" t="s">
        <v>15</v>
      </c>
      <c r="H68" s="6" t="s">
        <v>16</v>
      </c>
      <c r="I68" s="6" t="s">
        <v>17</v>
      </c>
      <c r="J68" s="9">
        <v>2161522.17</v>
      </c>
    </row>
    <row r="69" spans="1:10" x14ac:dyDescent="0.3">
      <c r="A69" s="6" t="s">
        <v>11</v>
      </c>
      <c r="B69" s="6" t="s">
        <v>12</v>
      </c>
      <c r="C69" s="6" t="s">
        <v>21</v>
      </c>
      <c r="D69" s="7">
        <v>41640</v>
      </c>
      <c r="E69" s="8">
        <f t="shared" si="1"/>
        <v>1</v>
      </c>
      <c r="F69" s="8" t="s">
        <v>14</v>
      </c>
      <c r="G69" s="6" t="s">
        <v>15</v>
      </c>
      <c r="H69" s="6" t="s">
        <v>16</v>
      </c>
      <c r="I69" s="6" t="s">
        <v>17</v>
      </c>
      <c r="J69" s="9">
        <v>3104730.2250000001</v>
      </c>
    </row>
    <row r="70" spans="1:10" x14ac:dyDescent="0.3">
      <c r="A70" s="6" t="s">
        <v>11</v>
      </c>
      <c r="B70" s="6" t="s">
        <v>12</v>
      </c>
      <c r="C70" s="6" t="s">
        <v>21</v>
      </c>
      <c r="D70" s="7">
        <v>41671</v>
      </c>
      <c r="E70" s="8">
        <f t="shared" si="1"/>
        <v>2</v>
      </c>
      <c r="F70" s="8" t="s">
        <v>14</v>
      </c>
      <c r="G70" s="6" t="s">
        <v>15</v>
      </c>
      <c r="H70" s="6" t="s">
        <v>16</v>
      </c>
      <c r="I70" s="6" t="s">
        <v>17</v>
      </c>
      <c r="J70" s="9">
        <v>2116798.7124999999</v>
      </c>
    </row>
    <row r="71" spans="1:10" x14ac:dyDescent="0.3">
      <c r="A71" s="6" t="s">
        <v>11</v>
      </c>
      <c r="B71" s="6" t="s">
        <v>12</v>
      </c>
      <c r="C71" s="6" t="s">
        <v>21</v>
      </c>
      <c r="D71" s="7">
        <v>41699</v>
      </c>
      <c r="E71" s="8">
        <f t="shared" si="1"/>
        <v>3</v>
      </c>
      <c r="F71" s="8" t="s">
        <v>14</v>
      </c>
      <c r="G71" s="6" t="s">
        <v>15</v>
      </c>
      <c r="H71" s="6" t="s">
        <v>16</v>
      </c>
      <c r="I71" s="6" t="s">
        <v>17</v>
      </c>
      <c r="J71" s="9">
        <v>2728427.88625</v>
      </c>
    </row>
    <row r="72" spans="1:10" x14ac:dyDescent="0.3">
      <c r="A72" s="6" t="s">
        <v>11</v>
      </c>
      <c r="B72" s="6" t="s">
        <v>12</v>
      </c>
      <c r="C72" s="6" t="s">
        <v>21</v>
      </c>
      <c r="D72" s="7">
        <v>41730</v>
      </c>
      <c r="E72" s="8">
        <f t="shared" si="1"/>
        <v>4</v>
      </c>
      <c r="F72" s="8" t="s">
        <v>14</v>
      </c>
      <c r="G72" s="6" t="s">
        <v>15</v>
      </c>
      <c r="H72" s="6" t="s">
        <v>16</v>
      </c>
      <c r="I72" s="6" t="s">
        <v>17</v>
      </c>
      <c r="J72" s="9">
        <v>2259504.8675000002</v>
      </c>
    </row>
    <row r="73" spans="1:10" x14ac:dyDescent="0.3">
      <c r="A73" s="6" t="s">
        <v>11</v>
      </c>
      <c r="B73" s="6" t="s">
        <v>12</v>
      </c>
      <c r="C73" s="6" t="s">
        <v>21</v>
      </c>
      <c r="D73" s="7">
        <v>41760</v>
      </c>
      <c r="E73" s="8">
        <f t="shared" si="1"/>
        <v>5</v>
      </c>
      <c r="F73" s="8" t="s">
        <v>14</v>
      </c>
      <c r="G73" s="6" t="s">
        <v>15</v>
      </c>
      <c r="H73" s="6" t="s">
        <v>16</v>
      </c>
      <c r="I73" s="6" t="s">
        <v>17</v>
      </c>
      <c r="J73" s="9">
        <v>2031569.2350000001</v>
      </c>
    </row>
    <row r="74" spans="1:10" x14ac:dyDescent="0.3">
      <c r="A74" s="6" t="s">
        <v>11</v>
      </c>
      <c r="B74" s="6" t="s">
        <v>12</v>
      </c>
      <c r="C74" s="6" t="s">
        <v>21</v>
      </c>
      <c r="D74" s="7">
        <v>41791</v>
      </c>
      <c r="E74" s="8">
        <f t="shared" si="1"/>
        <v>6</v>
      </c>
      <c r="F74" s="8" t="s">
        <v>14</v>
      </c>
      <c r="G74" s="6" t="s">
        <v>15</v>
      </c>
      <c r="H74" s="6" t="s">
        <v>16</v>
      </c>
      <c r="I74" s="6" t="s">
        <v>17</v>
      </c>
      <c r="J74" s="9">
        <v>2245023.2324999999</v>
      </c>
    </row>
    <row r="75" spans="1:10" x14ac:dyDescent="0.3">
      <c r="A75" s="6" t="s">
        <v>11</v>
      </c>
      <c r="B75" s="6" t="s">
        <v>12</v>
      </c>
      <c r="C75" s="6" t="s">
        <v>21</v>
      </c>
      <c r="D75" s="7">
        <v>41456</v>
      </c>
      <c r="E75" s="8">
        <f t="shared" si="1"/>
        <v>7</v>
      </c>
      <c r="F75" s="8" t="s">
        <v>14</v>
      </c>
      <c r="G75" s="6" t="s">
        <v>15</v>
      </c>
      <c r="H75" s="6" t="s">
        <v>18</v>
      </c>
      <c r="I75" s="6" t="s">
        <v>17</v>
      </c>
      <c r="J75" s="9">
        <v>4813347.4924999997</v>
      </c>
    </row>
    <row r="76" spans="1:10" x14ac:dyDescent="0.3">
      <c r="A76" s="6" t="s">
        <v>11</v>
      </c>
      <c r="B76" s="6" t="s">
        <v>12</v>
      </c>
      <c r="C76" s="6" t="s">
        <v>21</v>
      </c>
      <c r="D76" s="7">
        <v>41487</v>
      </c>
      <c r="E76" s="8">
        <f t="shared" si="1"/>
        <v>8</v>
      </c>
      <c r="F76" s="8" t="s">
        <v>14</v>
      </c>
      <c r="G76" s="6" t="s">
        <v>15</v>
      </c>
      <c r="H76" s="6" t="s">
        <v>18</v>
      </c>
      <c r="I76" s="6" t="s">
        <v>17</v>
      </c>
      <c r="J76" s="9">
        <v>4056754.01</v>
      </c>
    </row>
    <row r="77" spans="1:10" x14ac:dyDescent="0.3">
      <c r="A77" s="6" t="s">
        <v>11</v>
      </c>
      <c r="B77" s="6" t="s">
        <v>12</v>
      </c>
      <c r="C77" s="6" t="s">
        <v>21</v>
      </c>
      <c r="D77" s="7">
        <v>41518</v>
      </c>
      <c r="E77" s="8">
        <f t="shared" si="1"/>
        <v>9</v>
      </c>
      <c r="F77" s="8" t="s">
        <v>14</v>
      </c>
      <c r="G77" s="6" t="s">
        <v>15</v>
      </c>
      <c r="H77" s="6" t="s">
        <v>18</v>
      </c>
      <c r="I77" s="6" t="s">
        <v>17</v>
      </c>
      <c r="J77" s="9">
        <v>4482194.4775</v>
      </c>
    </row>
    <row r="78" spans="1:10" x14ac:dyDescent="0.3">
      <c r="A78" s="6" t="s">
        <v>11</v>
      </c>
      <c r="B78" s="6" t="s">
        <v>12</v>
      </c>
      <c r="C78" s="6" t="s">
        <v>21</v>
      </c>
      <c r="D78" s="7">
        <v>41548</v>
      </c>
      <c r="E78" s="8">
        <f t="shared" si="1"/>
        <v>10</v>
      </c>
      <c r="F78" s="8" t="s">
        <v>14</v>
      </c>
      <c r="G78" s="6" t="s">
        <v>15</v>
      </c>
      <c r="H78" s="6" t="s">
        <v>18</v>
      </c>
      <c r="I78" s="6" t="s">
        <v>17</v>
      </c>
      <c r="J78" s="9">
        <v>4208787.0199999996</v>
      </c>
    </row>
    <row r="79" spans="1:10" x14ac:dyDescent="0.3">
      <c r="A79" s="6" t="s">
        <v>11</v>
      </c>
      <c r="B79" s="6" t="s">
        <v>12</v>
      </c>
      <c r="C79" s="6" t="s">
        <v>21</v>
      </c>
      <c r="D79" s="7">
        <v>41579</v>
      </c>
      <c r="E79" s="8">
        <f t="shared" si="1"/>
        <v>11</v>
      </c>
      <c r="F79" s="8" t="s">
        <v>14</v>
      </c>
      <c r="G79" s="6" t="s">
        <v>15</v>
      </c>
      <c r="H79" s="6" t="s">
        <v>18</v>
      </c>
      <c r="I79" s="6" t="s">
        <v>17</v>
      </c>
      <c r="J79" s="9">
        <v>3842472.4449999998</v>
      </c>
    </row>
    <row r="80" spans="1:10" x14ac:dyDescent="0.3">
      <c r="A80" s="6" t="s">
        <v>11</v>
      </c>
      <c r="B80" s="6" t="s">
        <v>12</v>
      </c>
      <c r="C80" s="6" t="s">
        <v>21</v>
      </c>
      <c r="D80" s="7">
        <v>41609</v>
      </c>
      <c r="E80" s="8">
        <f t="shared" si="1"/>
        <v>12</v>
      </c>
      <c r="F80" s="8" t="s">
        <v>14</v>
      </c>
      <c r="G80" s="6" t="s">
        <v>15</v>
      </c>
      <c r="H80" s="6" t="s">
        <v>18</v>
      </c>
      <c r="I80" s="6" t="s">
        <v>17</v>
      </c>
      <c r="J80" s="9">
        <v>4323044.34</v>
      </c>
    </row>
    <row r="81" spans="1:10" x14ac:dyDescent="0.3">
      <c r="A81" s="6" t="s">
        <v>11</v>
      </c>
      <c r="B81" s="6" t="s">
        <v>12</v>
      </c>
      <c r="C81" s="6" t="s">
        <v>21</v>
      </c>
      <c r="D81" s="7">
        <v>41640</v>
      </c>
      <c r="E81" s="8">
        <f t="shared" si="1"/>
        <v>1</v>
      </c>
      <c r="F81" s="8" t="s">
        <v>14</v>
      </c>
      <c r="G81" s="6" t="s">
        <v>15</v>
      </c>
      <c r="H81" s="6" t="s">
        <v>18</v>
      </c>
      <c r="I81" s="6" t="s">
        <v>17</v>
      </c>
      <c r="J81" s="9">
        <v>6209460.4500000002</v>
      </c>
    </row>
    <row r="82" spans="1:10" x14ac:dyDescent="0.3">
      <c r="A82" s="6" t="s">
        <v>11</v>
      </c>
      <c r="B82" s="6" t="s">
        <v>12</v>
      </c>
      <c r="C82" s="6" t="s">
        <v>21</v>
      </c>
      <c r="D82" s="7">
        <v>41671</v>
      </c>
      <c r="E82" s="8">
        <f t="shared" si="1"/>
        <v>2</v>
      </c>
      <c r="F82" s="8" t="s">
        <v>14</v>
      </c>
      <c r="G82" s="6" t="s">
        <v>15</v>
      </c>
      <c r="H82" s="6" t="s">
        <v>18</v>
      </c>
      <c r="I82" s="6" t="s">
        <v>17</v>
      </c>
      <c r="J82" s="9">
        <v>4633597.4249999998</v>
      </c>
    </row>
    <row r="83" spans="1:10" x14ac:dyDescent="0.3">
      <c r="A83" s="6" t="s">
        <v>11</v>
      </c>
      <c r="B83" s="6" t="s">
        <v>12</v>
      </c>
      <c r="C83" s="6" t="s">
        <v>21</v>
      </c>
      <c r="D83" s="7">
        <v>41699</v>
      </c>
      <c r="E83" s="8">
        <f t="shared" si="1"/>
        <v>3</v>
      </c>
      <c r="F83" s="8" t="s">
        <v>14</v>
      </c>
      <c r="G83" s="6" t="s">
        <v>15</v>
      </c>
      <c r="H83" s="6" t="s">
        <v>18</v>
      </c>
      <c r="I83" s="6" t="s">
        <v>17</v>
      </c>
      <c r="J83" s="9">
        <v>5456855.7725</v>
      </c>
    </row>
    <row r="84" spans="1:10" x14ac:dyDescent="0.3">
      <c r="A84" s="6" t="s">
        <v>11</v>
      </c>
      <c r="B84" s="6" t="s">
        <v>12</v>
      </c>
      <c r="C84" s="6" t="s">
        <v>21</v>
      </c>
      <c r="D84" s="7">
        <v>41730</v>
      </c>
      <c r="E84" s="8">
        <f t="shared" si="1"/>
        <v>4</v>
      </c>
      <c r="F84" s="8" t="s">
        <v>14</v>
      </c>
      <c r="G84" s="6" t="s">
        <v>15</v>
      </c>
      <c r="H84" s="6" t="s">
        <v>18</v>
      </c>
      <c r="I84" s="6" t="s">
        <v>17</v>
      </c>
      <c r="J84" s="9">
        <v>4519009.7350000003</v>
      </c>
    </row>
    <row r="85" spans="1:10" x14ac:dyDescent="0.3">
      <c r="A85" s="6" t="s">
        <v>11</v>
      </c>
      <c r="B85" s="6" t="s">
        <v>12</v>
      </c>
      <c r="C85" s="6" t="s">
        <v>21</v>
      </c>
      <c r="D85" s="7">
        <v>41760</v>
      </c>
      <c r="E85" s="8">
        <f t="shared" si="1"/>
        <v>5</v>
      </c>
      <c r="F85" s="8" t="s">
        <v>14</v>
      </c>
      <c r="G85" s="6" t="s">
        <v>15</v>
      </c>
      <c r="H85" s="6" t="s">
        <v>18</v>
      </c>
      <c r="I85" s="6" t="s">
        <v>17</v>
      </c>
      <c r="J85" s="9">
        <v>4063138.47</v>
      </c>
    </row>
    <row r="86" spans="1:10" x14ac:dyDescent="0.3">
      <c r="A86" s="6" t="s">
        <v>11</v>
      </c>
      <c r="B86" s="6" t="s">
        <v>12</v>
      </c>
      <c r="C86" s="6" t="s">
        <v>21</v>
      </c>
      <c r="D86" s="7">
        <v>41791</v>
      </c>
      <c r="E86" s="8">
        <f t="shared" si="1"/>
        <v>6</v>
      </c>
      <c r="F86" s="8" t="s">
        <v>14</v>
      </c>
      <c r="G86" s="6" t="s">
        <v>15</v>
      </c>
      <c r="H86" s="6" t="s">
        <v>18</v>
      </c>
      <c r="I86" s="6" t="s">
        <v>17</v>
      </c>
      <c r="J86" s="9">
        <v>4490046.4649999999</v>
      </c>
    </row>
    <row r="87" spans="1:10" x14ac:dyDescent="0.3">
      <c r="A87" s="6" t="s">
        <v>11</v>
      </c>
      <c r="B87" s="6" t="s">
        <v>12</v>
      </c>
      <c r="C87" s="6" t="s">
        <v>21</v>
      </c>
      <c r="D87" s="7">
        <v>41456</v>
      </c>
      <c r="E87" s="8">
        <f t="shared" si="1"/>
        <v>7</v>
      </c>
      <c r="F87" s="8" t="s">
        <v>14</v>
      </c>
      <c r="G87" s="6" t="s">
        <v>19</v>
      </c>
      <c r="H87" s="6" t="s">
        <v>16</v>
      </c>
      <c r="I87" s="6" t="s">
        <v>17</v>
      </c>
      <c r="J87" s="9">
        <v>2117872.8966999999</v>
      </c>
    </row>
    <row r="88" spans="1:10" x14ac:dyDescent="0.3">
      <c r="A88" s="6" t="s">
        <v>11</v>
      </c>
      <c r="B88" s="6" t="s">
        <v>12</v>
      </c>
      <c r="C88" s="6" t="s">
        <v>21</v>
      </c>
      <c r="D88" s="7">
        <v>41487</v>
      </c>
      <c r="E88" s="8">
        <f t="shared" si="1"/>
        <v>8</v>
      </c>
      <c r="F88" s="8" t="s">
        <v>14</v>
      </c>
      <c r="G88" s="6" t="s">
        <v>19</v>
      </c>
      <c r="H88" s="6" t="s">
        <v>16</v>
      </c>
      <c r="I88" s="6" t="s">
        <v>17</v>
      </c>
      <c r="J88" s="9">
        <v>1784971.7644</v>
      </c>
    </row>
    <row r="89" spans="1:10" x14ac:dyDescent="0.3">
      <c r="A89" s="6" t="s">
        <v>11</v>
      </c>
      <c r="B89" s="6" t="s">
        <v>12</v>
      </c>
      <c r="C89" s="6" t="s">
        <v>21</v>
      </c>
      <c r="D89" s="7">
        <v>41518</v>
      </c>
      <c r="E89" s="8">
        <f t="shared" si="1"/>
        <v>9</v>
      </c>
      <c r="F89" s="8" t="s">
        <v>14</v>
      </c>
      <c r="G89" s="6" t="s">
        <v>19</v>
      </c>
      <c r="H89" s="6" t="s">
        <v>16</v>
      </c>
      <c r="I89" s="6" t="s">
        <v>17</v>
      </c>
      <c r="J89" s="9">
        <v>1972165.5701000001</v>
      </c>
    </row>
    <row r="90" spans="1:10" x14ac:dyDescent="0.3">
      <c r="A90" s="6" t="s">
        <v>11</v>
      </c>
      <c r="B90" s="6" t="s">
        <v>12</v>
      </c>
      <c r="C90" s="6" t="s">
        <v>21</v>
      </c>
      <c r="D90" s="7">
        <v>41548</v>
      </c>
      <c r="E90" s="8">
        <f t="shared" si="1"/>
        <v>10</v>
      </c>
      <c r="F90" s="8" t="s">
        <v>14</v>
      </c>
      <c r="G90" s="6" t="s">
        <v>19</v>
      </c>
      <c r="H90" s="6" t="s">
        <v>16</v>
      </c>
      <c r="I90" s="6" t="s">
        <v>17</v>
      </c>
      <c r="J90" s="9">
        <v>1851866.2887999997</v>
      </c>
    </row>
    <row r="91" spans="1:10" x14ac:dyDescent="0.3">
      <c r="A91" s="6" t="s">
        <v>11</v>
      </c>
      <c r="B91" s="6" t="s">
        <v>12</v>
      </c>
      <c r="C91" s="6" t="s">
        <v>21</v>
      </c>
      <c r="D91" s="7">
        <v>41579</v>
      </c>
      <c r="E91" s="8">
        <f t="shared" si="1"/>
        <v>11</v>
      </c>
      <c r="F91" s="8" t="s">
        <v>14</v>
      </c>
      <c r="G91" s="6" t="s">
        <v>19</v>
      </c>
      <c r="H91" s="6" t="s">
        <v>16</v>
      </c>
      <c r="I91" s="6" t="s">
        <v>17</v>
      </c>
      <c r="J91" s="9">
        <v>1690687.8758</v>
      </c>
    </row>
    <row r="92" spans="1:10" x14ac:dyDescent="0.3">
      <c r="A92" s="6" t="s">
        <v>11</v>
      </c>
      <c r="B92" s="6" t="s">
        <v>12</v>
      </c>
      <c r="C92" s="6" t="s">
        <v>21</v>
      </c>
      <c r="D92" s="7">
        <v>41609</v>
      </c>
      <c r="E92" s="8">
        <f t="shared" si="1"/>
        <v>12</v>
      </c>
      <c r="F92" s="8" t="s">
        <v>14</v>
      </c>
      <c r="G92" s="6" t="s">
        <v>19</v>
      </c>
      <c r="H92" s="6" t="s">
        <v>16</v>
      </c>
      <c r="I92" s="6" t="s">
        <v>17</v>
      </c>
      <c r="J92" s="9">
        <v>1902139.5096</v>
      </c>
    </row>
    <row r="93" spans="1:10" x14ac:dyDescent="0.3">
      <c r="A93" s="6" t="s">
        <v>11</v>
      </c>
      <c r="B93" s="6" t="s">
        <v>12</v>
      </c>
      <c r="C93" s="6" t="s">
        <v>21</v>
      </c>
      <c r="D93" s="7">
        <v>41640</v>
      </c>
      <c r="E93" s="8">
        <f t="shared" si="1"/>
        <v>1</v>
      </c>
      <c r="F93" s="8" t="s">
        <v>14</v>
      </c>
      <c r="G93" s="6" t="s">
        <v>19</v>
      </c>
      <c r="H93" s="6" t="s">
        <v>16</v>
      </c>
      <c r="I93" s="6" t="s">
        <v>17</v>
      </c>
      <c r="J93" s="9">
        <v>2732162.5980000002</v>
      </c>
    </row>
    <row r="94" spans="1:10" x14ac:dyDescent="0.3">
      <c r="A94" s="6" t="s">
        <v>11</v>
      </c>
      <c r="B94" s="6" t="s">
        <v>12</v>
      </c>
      <c r="C94" s="6" t="s">
        <v>21</v>
      </c>
      <c r="D94" s="7">
        <v>41671</v>
      </c>
      <c r="E94" s="8">
        <f t="shared" si="1"/>
        <v>2</v>
      </c>
      <c r="F94" s="8" t="s">
        <v>14</v>
      </c>
      <c r="G94" s="6" t="s">
        <v>19</v>
      </c>
      <c r="H94" s="6" t="s">
        <v>16</v>
      </c>
      <c r="I94" s="6" t="s">
        <v>17</v>
      </c>
      <c r="J94" s="9">
        <v>2478782.8670000001</v>
      </c>
    </row>
    <row r="95" spans="1:10" x14ac:dyDescent="0.3">
      <c r="A95" s="6" t="s">
        <v>11</v>
      </c>
      <c r="B95" s="6" t="s">
        <v>12</v>
      </c>
      <c r="C95" s="6" t="s">
        <v>21</v>
      </c>
      <c r="D95" s="7">
        <v>41699</v>
      </c>
      <c r="E95" s="8">
        <f t="shared" si="1"/>
        <v>3</v>
      </c>
      <c r="F95" s="8" t="s">
        <v>14</v>
      </c>
      <c r="G95" s="6" t="s">
        <v>19</v>
      </c>
      <c r="H95" s="6" t="s">
        <v>16</v>
      </c>
      <c r="I95" s="6" t="s">
        <v>17</v>
      </c>
      <c r="J95" s="9">
        <v>2401016.5399000002</v>
      </c>
    </row>
    <row r="96" spans="1:10" x14ac:dyDescent="0.3">
      <c r="A96" s="6" t="s">
        <v>11</v>
      </c>
      <c r="B96" s="6" t="s">
        <v>12</v>
      </c>
      <c r="C96" s="6" t="s">
        <v>21</v>
      </c>
      <c r="D96" s="7">
        <v>41730</v>
      </c>
      <c r="E96" s="8">
        <f t="shared" si="1"/>
        <v>4</v>
      </c>
      <c r="F96" s="8" t="s">
        <v>14</v>
      </c>
      <c r="G96" s="6" t="s">
        <v>19</v>
      </c>
      <c r="H96" s="6" t="s">
        <v>16</v>
      </c>
      <c r="I96" s="6" t="s">
        <v>17</v>
      </c>
      <c r="J96" s="9">
        <v>1988364.2834000001</v>
      </c>
    </row>
    <row r="97" spans="1:10" x14ac:dyDescent="0.3">
      <c r="A97" s="6" t="s">
        <v>11</v>
      </c>
      <c r="B97" s="6" t="s">
        <v>12</v>
      </c>
      <c r="C97" s="6" t="s">
        <v>21</v>
      </c>
      <c r="D97" s="7">
        <v>41760</v>
      </c>
      <c r="E97" s="8">
        <f t="shared" si="1"/>
        <v>5</v>
      </c>
      <c r="F97" s="8" t="s">
        <v>14</v>
      </c>
      <c r="G97" s="6" t="s">
        <v>19</v>
      </c>
      <c r="H97" s="6" t="s">
        <v>16</v>
      </c>
      <c r="I97" s="6" t="s">
        <v>17</v>
      </c>
      <c r="J97" s="9">
        <v>1787780.9268</v>
      </c>
    </row>
    <row r="98" spans="1:10" x14ac:dyDescent="0.3">
      <c r="A98" s="6" t="s">
        <v>11</v>
      </c>
      <c r="B98" s="6" t="s">
        <v>12</v>
      </c>
      <c r="C98" s="6" t="s">
        <v>21</v>
      </c>
      <c r="D98" s="7">
        <v>41791</v>
      </c>
      <c r="E98" s="8">
        <f t="shared" si="1"/>
        <v>6</v>
      </c>
      <c r="F98" s="8" t="s">
        <v>14</v>
      </c>
      <c r="G98" s="6" t="s">
        <v>19</v>
      </c>
      <c r="H98" s="6" t="s">
        <v>16</v>
      </c>
      <c r="I98" s="6" t="s">
        <v>17</v>
      </c>
      <c r="J98" s="9">
        <v>1975620.4446</v>
      </c>
    </row>
    <row r="99" spans="1:10" x14ac:dyDescent="0.3">
      <c r="A99" s="6" t="s">
        <v>11</v>
      </c>
      <c r="B99" s="6" t="s">
        <v>12</v>
      </c>
      <c r="C99" s="6" t="s">
        <v>21</v>
      </c>
      <c r="D99" s="7">
        <v>41456</v>
      </c>
      <c r="E99" s="8">
        <f t="shared" si="1"/>
        <v>7</v>
      </c>
      <c r="F99" s="8" t="s">
        <v>14</v>
      </c>
      <c r="G99" s="6" t="s">
        <v>19</v>
      </c>
      <c r="H99" s="6" t="s">
        <v>18</v>
      </c>
      <c r="I99" s="6" t="s">
        <v>17</v>
      </c>
      <c r="J99" s="9">
        <v>3850677.9939999999</v>
      </c>
    </row>
    <row r="100" spans="1:10" x14ac:dyDescent="0.3">
      <c r="A100" s="6" t="s">
        <v>11</v>
      </c>
      <c r="B100" s="6" t="s">
        <v>12</v>
      </c>
      <c r="C100" s="6" t="s">
        <v>21</v>
      </c>
      <c r="D100" s="7">
        <v>41487</v>
      </c>
      <c r="E100" s="8">
        <f t="shared" si="1"/>
        <v>8</v>
      </c>
      <c r="F100" s="8" t="s">
        <v>14</v>
      </c>
      <c r="G100" s="6" t="s">
        <v>19</v>
      </c>
      <c r="H100" s="6" t="s">
        <v>18</v>
      </c>
      <c r="I100" s="6" t="s">
        <v>17</v>
      </c>
      <c r="J100" s="9">
        <v>3245403.2080000001</v>
      </c>
    </row>
    <row r="101" spans="1:10" x14ac:dyDescent="0.3">
      <c r="A101" s="6" t="s">
        <v>11</v>
      </c>
      <c r="B101" s="6" t="s">
        <v>12</v>
      </c>
      <c r="C101" s="6" t="s">
        <v>21</v>
      </c>
      <c r="D101" s="7">
        <v>41518</v>
      </c>
      <c r="E101" s="8">
        <f t="shared" si="1"/>
        <v>9</v>
      </c>
      <c r="F101" s="8" t="s">
        <v>14</v>
      </c>
      <c r="G101" s="6" t="s">
        <v>19</v>
      </c>
      <c r="H101" s="6" t="s">
        <v>18</v>
      </c>
      <c r="I101" s="6" t="s">
        <v>17</v>
      </c>
      <c r="J101" s="9">
        <v>3585755.5820000004</v>
      </c>
    </row>
    <row r="102" spans="1:10" x14ac:dyDescent="0.3">
      <c r="A102" s="6" t="s">
        <v>11</v>
      </c>
      <c r="B102" s="6" t="s">
        <v>12</v>
      </c>
      <c r="C102" s="6" t="s">
        <v>21</v>
      </c>
      <c r="D102" s="7">
        <v>41548</v>
      </c>
      <c r="E102" s="8">
        <f t="shared" si="1"/>
        <v>10</v>
      </c>
      <c r="F102" s="8" t="s">
        <v>14</v>
      </c>
      <c r="G102" s="6" t="s">
        <v>19</v>
      </c>
      <c r="H102" s="6" t="s">
        <v>18</v>
      </c>
      <c r="I102" s="6" t="s">
        <v>17</v>
      </c>
      <c r="J102" s="9">
        <v>3367029.6159999999</v>
      </c>
    </row>
    <row r="103" spans="1:10" x14ac:dyDescent="0.3">
      <c r="A103" s="6" t="s">
        <v>11</v>
      </c>
      <c r="B103" s="6" t="s">
        <v>12</v>
      </c>
      <c r="C103" s="6" t="s">
        <v>21</v>
      </c>
      <c r="D103" s="7">
        <v>41579</v>
      </c>
      <c r="E103" s="8">
        <f t="shared" si="1"/>
        <v>11</v>
      </c>
      <c r="F103" s="8" t="s">
        <v>14</v>
      </c>
      <c r="G103" s="6" t="s">
        <v>19</v>
      </c>
      <c r="H103" s="6" t="s">
        <v>18</v>
      </c>
      <c r="I103" s="6" t="s">
        <v>17</v>
      </c>
      <c r="J103" s="9">
        <v>3073977.9560000002</v>
      </c>
    </row>
    <row r="104" spans="1:10" x14ac:dyDescent="0.3">
      <c r="A104" s="6" t="s">
        <v>11</v>
      </c>
      <c r="B104" s="6" t="s">
        <v>12</v>
      </c>
      <c r="C104" s="6" t="s">
        <v>21</v>
      </c>
      <c r="D104" s="7">
        <v>41609</v>
      </c>
      <c r="E104" s="8">
        <f t="shared" si="1"/>
        <v>12</v>
      </c>
      <c r="F104" s="8" t="s">
        <v>14</v>
      </c>
      <c r="G104" s="6" t="s">
        <v>19</v>
      </c>
      <c r="H104" s="6" t="s">
        <v>18</v>
      </c>
      <c r="I104" s="6" t="s">
        <v>17</v>
      </c>
      <c r="J104" s="9">
        <v>3458435.4720000001</v>
      </c>
    </row>
    <row r="105" spans="1:10" x14ac:dyDescent="0.3">
      <c r="A105" s="6" t="s">
        <v>11</v>
      </c>
      <c r="B105" s="6" t="s">
        <v>12</v>
      </c>
      <c r="C105" s="6" t="s">
        <v>21</v>
      </c>
      <c r="D105" s="7">
        <v>41640</v>
      </c>
      <c r="E105" s="8">
        <f t="shared" si="1"/>
        <v>1</v>
      </c>
      <c r="F105" s="8" t="s">
        <v>14</v>
      </c>
      <c r="G105" s="6" t="s">
        <v>19</v>
      </c>
      <c r="H105" s="6" t="s">
        <v>18</v>
      </c>
      <c r="I105" s="6" t="s">
        <v>17</v>
      </c>
      <c r="J105" s="9">
        <v>4967568.3600000003</v>
      </c>
    </row>
    <row r="106" spans="1:10" x14ac:dyDescent="0.3">
      <c r="A106" s="6" t="s">
        <v>11</v>
      </c>
      <c r="B106" s="6" t="s">
        <v>12</v>
      </c>
      <c r="C106" s="6" t="s">
        <v>21</v>
      </c>
      <c r="D106" s="7">
        <v>41671</v>
      </c>
      <c r="E106" s="8">
        <f t="shared" si="1"/>
        <v>2</v>
      </c>
      <c r="F106" s="8" t="s">
        <v>14</v>
      </c>
      <c r="G106" s="6" t="s">
        <v>19</v>
      </c>
      <c r="H106" s="6" t="s">
        <v>18</v>
      </c>
      <c r="I106" s="6" t="s">
        <v>17</v>
      </c>
      <c r="J106" s="9">
        <v>4506877.9400000004</v>
      </c>
    </row>
    <row r="107" spans="1:10" x14ac:dyDescent="0.3">
      <c r="A107" s="6" t="s">
        <v>11</v>
      </c>
      <c r="B107" s="6" t="s">
        <v>12</v>
      </c>
      <c r="C107" s="6" t="s">
        <v>21</v>
      </c>
      <c r="D107" s="7">
        <v>41699</v>
      </c>
      <c r="E107" s="8">
        <f t="shared" si="1"/>
        <v>3</v>
      </c>
      <c r="F107" s="8" t="s">
        <v>14</v>
      </c>
      <c r="G107" s="6" t="s">
        <v>19</v>
      </c>
      <c r="H107" s="6" t="s">
        <v>18</v>
      </c>
      <c r="I107" s="6" t="s">
        <v>17</v>
      </c>
      <c r="J107" s="9">
        <v>4365484.6179999998</v>
      </c>
    </row>
    <row r="108" spans="1:10" x14ac:dyDescent="0.3">
      <c r="A108" s="6" t="s">
        <v>11</v>
      </c>
      <c r="B108" s="6" t="s">
        <v>12</v>
      </c>
      <c r="C108" s="6" t="s">
        <v>21</v>
      </c>
      <c r="D108" s="7">
        <v>41730</v>
      </c>
      <c r="E108" s="8">
        <f t="shared" si="1"/>
        <v>4</v>
      </c>
      <c r="F108" s="8" t="s">
        <v>14</v>
      </c>
      <c r="G108" s="6" t="s">
        <v>19</v>
      </c>
      <c r="H108" s="6" t="s">
        <v>18</v>
      </c>
      <c r="I108" s="6" t="s">
        <v>17</v>
      </c>
      <c r="J108" s="9">
        <v>4615207.7879999997</v>
      </c>
    </row>
    <row r="109" spans="1:10" x14ac:dyDescent="0.3">
      <c r="A109" s="6" t="s">
        <v>11</v>
      </c>
      <c r="B109" s="6" t="s">
        <v>12</v>
      </c>
      <c r="C109" s="6" t="s">
        <v>21</v>
      </c>
      <c r="D109" s="7">
        <v>41760</v>
      </c>
      <c r="E109" s="8">
        <f t="shared" si="1"/>
        <v>5</v>
      </c>
      <c r="F109" s="8" t="s">
        <v>14</v>
      </c>
      <c r="G109" s="6" t="s">
        <v>19</v>
      </c>
      <c r="H109" s="6" t="s">
        <v>18</v>
      </c>
      <c r="I109" s="6" t="s">
        <v>17</v>
      </c>
      <c r="J109" s="9">
        <v>3250510.7760000005</v>
      </c>
    </row>
    <row r="110" spans="1:10" x14ac:dyDescent="0.3">
      <c r="A110" s="6" t="s">
        <v>11</v>
      </c>
      <c r="B110" s="6" t="s">
        <v>12</v>
      </c>
      <c r="C110" s="6" t="s">
        <v>21</v>
      </c>
      <c r="D110" s="7">
        <v>41791</v>
      </c>
      <c r="E110" s="8">
        <f t="shared" si="1"/>
        <v>6</v>
      </c>
      <c r="F110" s="8" t="s">
        <v>14</v>
      </c>
      <c r="G110" s="6" t="s">
        <v>19</v>
      </c>
      <c r="H110" s="6" t="s">
        <v>18</v>
      </c>
      <c r="I110" s="6" t="s">
        <v>17</v>
      </c>
      <c r="J110" s="9">
        <v>3592037.1720000003</v>
      </c>
    </row>
    <row r="111" spans="1:10" x14ac:dyDescent="0.3">
      <c r="A111" s="6" t="s">
        <v>11</v>
      </c>
      <c r="B111" s="6" t="s">
        <v>12</v>
      </c>
      <c r="C111" s="6" t="s">
        <v>21</v>
      </c>
      <c r="D111" s="7">
        <v>41456</v>
      </c>
      <c r="E111" s="8">
        <f t="shared" si="1"/>
        <v>7</v>
      </c>
      <c r="F111" s="8" t="s">
        <v>14</v>
      </c>
      <c r="G111" s="6" t="s">
        <v>20</v>
      </c>
      <c r="H111" s="6" t="s">
        <v>16</v>
      </c>
      <c r="I111" s="6" t="s">
        <v>17</v>
      </c>
      <c r="J111" s="9">
        <v>4139478.8435499985</v>
      </c>
    </row>
    <row r="112" spans="1:10" x14ac:dyDescent="0.3">
      <c r="A112" s="6" t="s">
        <v>11</v>
      </c>
      <c r="B112" s="6" t="s">
        <v>12</v>
      </c>
      <c r="C112" s="6" t="s">
        <v>21</v>
      </c>
      <c r="D112" s="7">
        <v>41487</v>
      </c>
      <c r="E112" s="8">
        <f t="shared" si="1"/>
        <v>8</v>
      </c>
      <c r="F112" s="8" t="s">
        <v>14</v>
      </c>
      <c r="G112" s="6" t="s">
        <v>20</v>
      </c>
      <c r="H112" s="6" t="s">
        <v>16</v>
      </c>
      <c r="I112" s="6" t="s">
        <v>17</v>
      </c>
      <c r="J112" s="9">
        <v>3488808.4485999988</v>
      </c>
    </row>
    <row r="113" spans="1:10" x14ac:dyDescent="0.3">
      <c r="A113" s="6" t="s">
        <v>11</v>
      </c>
      <c r="B113" s="6" t="s">
        <v>12</v>
      </c>
      <c r="C113" s="6" t="s">
        <v>21</v>
      </c>
      <c r="D113" s="7">
        <v>41518</v>
      </c>
      <c r="E113" s="8">
        <f t="shared" si="1"/>
        <v>9</v>
      </c>
      <c r="F113" s="8" t="s">
        <v>14</v>
      </c>
      <c r="G113" s="6" t="s">
        <v>20</v>
      </c>
      <c r="H113" s="6" t="s">
        <v>16</v>
      </c>
      <c r="I113" s="6" t="s">
        <v>17</v>
      </c>
      <c r="J113" s="9">
        <v>3854687.2506499989</v>
      </c>
    </row>
    <row r="114" spans="1:10" x14ac:dyDescent="0.3">
      <c r="A114" s="6" t="s">
        <v>11</v>
      </c>
      <c r="B114" s="6" t="s">
        <v>12</v>
      </c>
      <c r="C114" s="6" t="s">
        <v>21</v>
      </c>
      <c r="D114" s="7">
        <v>41548</v>
      </c>
      <c r="E114" s="8">
        <f t="shared" si="1"/>
        <v>10</v>
      </c>
      <c r="F114" s="8" t="s">
        <v>14</v>
      </c>
      <c r="G114" s="6" t="s">
        <v>20</v>
      </c>
      <c r="H114" s="6" t="s">
        <v>16</v>
      </c>
      <c r="I114" s="6" t="s">
        <v>17</v>
      </c>
      <c r="J114" s="9">
        <v>3619556.8371999986</v>
      </c>
    </row>
    <row r="115" spans="1:10" x14ac:dyDescent="0.3">
      <c r="A115" s="6" t="s">
        <v>11</v>
      </c>
      <c r="B115" s="6" t="s">
        <v>12</v>
      </c>
      <c r="C115" s="6" t="s">
        <v>21</v>
      </c>
      <c r="D115" s="7">
        <v>41579</v>
      </c>
      <c r="E115" s="8">
        <f t="shared" si="1"/>
        <v>11</v>
      </c>
      <c r="F115" s="8" t="s">
        <v>14</v>
      </c>
      <c r="G115" s="6" t="s">
        <v>20</v>
      </c>
      <c r="H115" s="6" t="s">
        <v>16</v>
      </c>
      <c r="I115" s="6" t="s">
        <v>17</v>
      </c>
      <c r="J115" s="9">
        <v>3304526.302699999</v>
      </c>
    </row>
    <row r="116" spans="1:10" x14ac:dyDescent="0.3">
      <c r="A116" s="6" t="s">
        <v>11</v>
      </c>
      <c r="B116" s="6" t="s">
        <v>12</v>
      </c>
      <c r="C116" s="6" t="s">
        <v>21</v>
      </c>
      <c r="D116" s="7">
        <v>41609</v>
      </c>
      <c r="E116" s="8">
        <f t="shared" si="1"/>
        <v>12</v>
      </c>
      <c r="F116" s="8" t="s">
        <v>14</v>
      </c>
      <c r="G116" s="6" t="s">
        <v>20</v>
      </c>
      <c r="H116" s="6" t="s">
        <v>16</v>
      </c>
      <c r="I116" s="6" t="s">
        <v>17</v>
      </c>
      <c r="J116" s="9">
        <v>3717818.1323999991</v>
      </c>
    </row>
    <row r="117" spans="1:10" x14ac:dyDescent="0.3">
      <c r="A117" s="6" t="s">
        <v>11</v>
      </c>
      <c r="B117" s="6" t="s">
        <v>12</v>
      </c>
      <c r="C117" s="6" t="s">
        <v>21</v>
      </c>
      <c r="D117" s="7">
        <v>41640</v>
      </c>
      <c r="E117" s="8">
        <f t="shared" si="1"/>
        <v>1</v>
      </c>
      <c r="F117" s="8" t="s">
        <v>14</v>
      </c>
      <c r="G117" s="6" t="s">
        <v>20</v>
      </c>
      <c r="H117" s="6" t="s">
        <v>16</v>
      </c>
      <c r="I117" s="6" t="s">
        <v>17</v>
      </c>
      <c r="J117" s="9">
        <v>5340135.9869999988</v>
      </c>
    </row>
    <row r="118" spans="1:10" x14ac:dyDescent="0.3">
      <c r="A118" s="6" t="s">
        <v>11</v>
      </c>
      <c r="B118" s="6" t="s">
        <v>12</v>
      </c>
      <c r="C118" s="6" t="s">
        <v>21</v>
      </c>
      <c r="D118" s="7">
        <v>41671</v>
      </c>
      <c r="E118" s="8">
        <f t="shared" si="1"/>
        <v>2</v>
      </c>
      <c r="F118" s="8" t="s">
        <v>14</v>
      </c>
      <c r="G118" s="6" t="s">
        <v>20</v>
      </c>
      <c r="H118" s="6" t="s">
        <v>16</v>
      </c>
      <c r="I118" s="6" t="s">
        <v>17</v>
      </c>
      <c r="J118" s="9">
        <v>4844893.7854999984</v>
      </c>
    </row>
    <row r="119" spans="1:10" x14ac:dyDescent="0.3">
      <c r="A119" s="6" t="s">
        <v>11</v>
      </c>
      <c r="B119" s="6" t="s">
        <v>12</v>
      </c>
      <c r="C119" s="6" t="s">
        <v>21</v>
      </c>
      <c r="D119" s="7">
        <v>41699</v>
      </c>
      <c r="E119" s="8">
        <f t="shared" si="1"/>
        <v>3</v>
      </c>
      <c r="F119" s="8" t="s">
        <v>14</v>
      </c>
      <c r="G119" s="6" t="s">
        <v>20</v>
      </c>
      <c r="H119" s="6" t="s">
        <v>16</v>
      </c>
      <c r="I119" s="6" t="s">
        <v>17</v>
      </c>
      <c r="J119" s="9">
        <v>4692895.9643499991</v>
      </c>
    </row>
    <row r="120" spans="1:10" x14ac:dyDescent="0.3">
      <c r="A120" s="6" t="s">
        <v>11</v>
      </c>
      <c r="B120" s="6" t="s">
        <v>12</v>
      </c>
      <c r="C120" s="6" t="s">
        <v>21</v>
      </c>
      <c r="D120" s="7">
        <v>41730</v>
      </c>
      <c r="E120" s="8">
        <f t="shared" si="1"/>
        <v>4</v>
      </c>
      <c r="F120" s="8" t="s">
        <v>14</v>
      </c>
      <c r="G120" s="6" t="s">
        <v>20</v>
      </c>
      <c r="H120" s="6" t="s">
        <v>16</v>
      </c>
      <c r="I120" s="6" t="s">
        <v>17</v>
      </c>
      <c r="J120" s="9">
        <v>4886348.3721000003</v>
      </c>
    </row>
    <row r="121" spans="1:10" x14ac:dyDescent="0.3">
      <c r="A121" s="6" t="s">
        <v>11</v>
      </c>
      <c r="B121" s="6" t="s">
        <v>12</v>
      </c>
      <c r="C121" s="6" t="s">
        <v>21</v>
      </c>
      <c r="D121" s="7">
        <v>41760</v>
      </c>
      <c r="E121" s="8">
        <f t="shared" si="1"/>
        <v>5</v>
      </c>
      <c r="F121" s="8" t="s">
        <v>14</v>
      </c>
      <c r="G121" s="6" t="s">
        <v>20</v>
      </c>
      <c r="H121" s="6" t="s">
        <v>16</v>
      </c>
      <c r="I121" s="6" t="s">
        <v>17</v>
      </c>
      <c r="J121" s="9">
        <v>3494299.084199999</v>
      </c>
    </row>
    <row r="122" spans="1:10" x14ac:dyDescent="0.3">
      <c r="A122" s="6" t="s">
        <v>11</v>
      </c>
      <c r="B122" s="6" t="s">
        <v>12</v>
      </c>
      <c r="C122" s="6" t="s">
        <v>21</v>
      </c>
      <c r="D122" s="7">
        <v>41791</v>
      </c>
      <c r="E122" s="8">
        <f t="shared" si="1"/>
        <v>6</v>
      </c>
      <c r="F122" s="8" t="s">
        <v>14</v>
      </c>
      <c r="G122" s="6" t="s">
        <v>20</v>
      </c>
      <c r="H122" s="6" t="s">
        <v>16</v>
      </c>
      <c r="I122" s="6" t="s">
        <v>17</v>
      </c>
      <c r="J122" s="9">
        <v>3861439.9598999987</v>
      </c>
    </row>
    <row r="123" spans="1:10" x14ac:dyDescent="0.3">
      <c r="A123" s="6" t="s">
        <v>11</v>
      </c>
      <c r="B123" s="6" t="s">
        <v>12</v>
      </c>
      <c r="C123" s="6" t="s">
        <v>22</v>
      </c>
      <c r="D123" s="7">
        <v>41456</v>
      </c>
      <c r="E123" s="8">
        <f>MONTH(D123)</f>
        <v>7</v>
      </c>
      <c r="F123" s="8" t="s">
        <v>14</v>
      </c>
      <c r="G123" s="6" t="s">
        <v>15</v>
      </c>
      <c r="H123" s="6" t="s">
        <v>16</v>
      </c>
      <c r="I123" s="6" t="s">
        <v>17</v>
      </c>
      <c r="J123" s="9">
        <v>1766228.7212499999</v>
      </c>
    </row>
    <row r="124" spans="1:10" x14ac:dyDescent="0.3">
      <c r="A124" s="6" t="s">
        <v>11</v>
      </c>
      <c r="B124" s="6" t="s">
        <v>12</v>
      </c>
      <c r="C124" s="6" t="s">
        <v>22</v>
      </c>
      <c r="D124" s="7">
        <v>41487</v>
      </c>
      <c r="E124" s="8">
        <f t="shared" ref="E124:E187" si="2">MONTH(D124)</f>
        <v>8</v>
      </c>
      <c r="F124" s="8" t="s">
        <v>14</v>
      </c>
      <c r="G124" s="6" t="s">
        <v>15</v>
      </c>
      <c r="H124" s="6" t="s">
        <v>16</v>
      </c>
      <c r="I124" s="6" t="s">
        <v>17</v>
      </c>
      <c r="J124" s="9">
        <v>1951422.76125</v>
      </c>
    </row>
    <row r="125" spans="1:10" x14ac:dyDescent="0.3">
      <c r="A125" s="6" t="s">
        <v>11</v>
      </c>
      <c r="B125" s="6" t="s">
        <v>12</v>
      </c>
      <c r="C125" s="6" t="s">
        <v>22</v>
      </c>
      <c r="D125" s="7">
        <v>41518</v>
      </c>
      <c r="E125" s="8">
        <f t="shared" si="2"/>
        <v>9</v>
      </c>
      <c r="F125" s="8" t="s">
        <v>14</v>
      </c>
      <c r="G125" s="6" t="s">
        <v>15</v>
      </c>
      <c r="H125" s="6" t="s">
        <v>16</v>
      </c>
      <c r="I125" s="6" t="s">
        <v>17</v>
      </c>
      <c r="J125" s="9">
        <v>1699371.23875</v>
      </c>
    </row>
    <row r="126" spans="1:10" x14ac:dyDescent="0.3">
      <c r="A126" s="6" t="s">
        <v>11</v>
      </c>
      <c r="B126" s="6" t="s">
        <v>12</v>
      </c>
      <c r="C126" s="6" t="s">
        <v>22</v>
      </c>
      <c r="D126" s="7">
        <v>41548</v>
      </c>
      <c r="E126" s="8">
        <f t="shared" si="2"/>
        <v>10</v>
      </c>
      <c r="F126" s="8" t="s">
        <v>14</v>
      </c>
      <c r="G126" s="6" t="s">
        <v>15</v>
      </c>
      <c r="H126" s="6" t="s">
        <v>16</v>
      </c>
      <c r="I126" s="6" t="s">
        <v>17</v>
      </c>
      <c r="J126" s="9">
        <v>1502189.2037500001</v>
      </c>
    </row>
    <row r="127" spans="1:10" x14ac:dyDescent="0.3">
      <c r="A127" s="6" t="s">
        <v>11</v>
      </c>
      <c r="B127" s="6" t="s">
        <v>12</v>
      </c>
      <c r="C127" s="6" t="s">
        <v>22</v>
      </c>
      <c r="D127" s="7">
        <v>41579</v>
      </c>
      <c r="E127" s="8">
        <f t="shared" si="2"/>
        <v>11</v>
      </c>
      <c r="F127" s="8" t="s">
        <v>14</v>
      </c>
      <c r="G127" s="6" t="s">
        <v>15</v>
      </c>
      <c r="H127" s="6" t="s">
        <v>16</v>
      </c>
      <c r="I127" s="6" t="s">
        <v>17</v>
      </c>
      <c r="J127" s="9">
        <v>1650239.5062500001</v>
      </c>
    </row>
    <row r="128" spans="1:10" x14ac:dyDescent="0.3">
      <c r="A128" s="6" t="s">
        <v>11</v>
      </c>
      <c r="B128" s="6" t="s">
        <v>12</v>
      </c>
      <c r="C128" s="6" t="s">
        <v>22</v>
      </c>
      <c r="D128" s="7">
        <v>41609</v>
      </c>
      <c r="E128" s="8">
        <f t="shared" si="2"/>
        <v>12</v>
      </c>
      <c r="F128" s="8" t="s">
        <v>14</v>
      </c>
      <c r="G128" s="6" t="s">
        <v>15</v>
      </c>
      <c r="H128" s="6" t="s">
        <v>16</v>
      </c>
      <c r="I128" s="6" t="s">
        <v>17</v>
      </c>
      <c r="J128" s="9">
        <v>1406546.085</v>
      </c>
    </row>
    <row r="129" spans="1:10" x14ac:dyDescent="0.3">
      <c r="A129" s="6" t="s">
        <v>11</v>
      </c>
      <c r="B129" s="6" t="s">
        <v>12</v>
      </c>
      <c r="C129" s="6" t="s">
        <v>22</v>
      </c>
      <c r="D129" s="7">
        <v>41640</v>
      </c>
      <c r="E129" s="8">
        <f t="shared" si="2"/>
        <v>1</v>
      </c>
      <c r="F129" s="8" t="s">
        <v>14</v>
      </c>
      <c r="G129" s="6" t="s">
        <v>15</v>
      </c>
      <c r="H129" s="6" t="s">
        <v>16</v>
      </c>
      <c r="I129" s="6" t="s">
        <v>17</v>
      </c>
      <c r="J129" s="9">
        <v>2151540.1949999998</v>
      </c>
    </row>
    <row r="130" spans="1:10" x14ac:dyDescent="0.3">
      <c r="A130" s="6" t="s">
        <v>11</v>
      </c>
      <c r="B130" s="6" t="s">
        <v>12</v>
      </c>
      <c r="C130" s="6" t="s">
        <v>22</v>
      </c>
      <c r="D130" s="7">
        <v>41671</v>
      </c>
      <c r="E130" s="8">
        <f t="shared" si="2"/>
        <v>2</v>
      </c>
      <c r="F130" s="8" t="s">
        <v>14</v>
      </c>
      <c r="G130" s="6" t="s">
        <v>15</v>
      </c>
      <c r="H130" s="6" t="s">
        <v>16</v>
      </c>
      <c r="I130" s="6" t="s">
        <v>17</v>
      </c>
      <c r="J130" s="9">
        <v>2191228.2262499998</v>
      </c>
    </row>
    <row r="131" spans="1:10" x14ac:dyDescent="0.3">
      <c r="A131" s="6" t="s">
        <v>11</v>
      </c>
      <c r="B131" s="6" t="s">
        <v>12</v>
      </c>
      <c r="C131" s="6" t="s">
        <v>22</v>
      </c>
      <c r="D131" s="7">
        <v>41699</v>
      </c>
      <c r="E131" s="8">
        <f t="shared" si="2"/>
        <v>3</v>
      </c>
      <c r="F131" s="8" t="s">
        <v>14</v>
      </c>
      <c r="G131" s="6" t="s">
        <v>15</v>
      </c>
      <c r="H131" s="6" t="s">
        <v>16</v>
      </c>
      <c r="I131" s="6" t="s">
        <v>17</v>
      </c>
      <c r="J131" s="9">
        <v>1965526.61625</v>
      </c>
    </row>
    <row r="132" spans="1:10" x14ac:dyDescent="0.3">
      <c r="A132" s="6" t="s">
        <v>11</v>
      </c>
      <c r="B132" s="6" t="s">
        <v>12</v>
      </c>
      <c r="C132" s="6" t="s">
        <v>22</v>
      </c>
      <c r="D132" s="7">
        <v>41730</v>
      </c>
      <c r="E132" s="8">
        <f t="shared" si="2"/>
        <v>4</v>
      </c>
      <c r="F132" s="8" t="s">
        <v>14</v>
      </c>
      <c r="G132" s="6" t="s">
        <v>15</v>
      </c>
      <c r="H132" s="6" t="s">
        <v>16</v>
      </c>
      <c r="I132" s="6" t="s">
        <v>17</v>
      </c>
      <c r="J132" s="9">
        <v>2084911.36</v>
      </c>
    </row>
    <row r="133" spans="1:10" x14ac:dyDescent="0.3">
      <c r="A133" s="6" t="s">
        <v>11</v>
      </c>
      <c r="B133" s="6" t="s">
        <v>12</v>
      </c>
      <c r="C133" s="6" t="s">
        <v>22</v>
      </c>
      <c r="D133" s="7">
        <v>41760</v>
      </c>
      <c r="E133" s="8">
        <f t="shared" si="2"/>
        <v>5</v>
      </c>
      <c r="F133" s="8" t="s">
        <v>14</v>
      </c>
      <c r="G133" s="6" t="s">
        <v>15</v>
      </c>
      <c r="H133" s="6" t="s">
        <v>16</v>
      </c>
      <c r="I133" s="6" t="s">
        <v>17</v>
      </c>
      <c r="J133" s="9">
        <v>2053699.35375</v>
      </c>
    </row>
    <row r="134" spans="1:10" x14ac:dyDescent="0.3">
      <c r="A134" s="6" t="s">
        <v>11</v>
      </c>
      <c r="B134" s="6" t="s">
        <v>12</v>
      </c>
      <c r="C134" s="6" t="s">
        <v>22</v>
      </c>
      <c r="D134" s="7">
        <v>41791</v>
      </c>
      <c r="E134" s="8">
        <f t="shared" si="2"/>
        <v>6</v>
      </c>
      <c r="F134" s="8" t="s">
        <v>14</v>
      </c>
      <c r="G134" s="6" t="s">
        <v>15</v>
      </c>
      <c r="H134" s="6" t="s">
        <v>16</v>
      </c>
      <c r="I134" s="6" t="s">
        <v>17</v>
      </c>
      <c r="J134" s="9">
        <v>2197266.9237500001</v>
      </c>
    </row>
    <row r="135" spans="1:10" x14ac:dyDescent="0.3">
      <c r="A135" s="6" t="s">
        <v>11</v>
      </c>
      <c r="B135" s="6" t="s">
        <v>12</v>
      </c>
      <c r="C135" s="6" t="s">
        <v>22</v>
      </c>
      <c r="D135" s="7">
        <v>41456</v>
      </c>
      <c r="E135" s="8">
        <f t="shared" si="2"/>
        <v>7</v>
      </c>
      <c r="F135" s="8" t="s">
        <v>14</v>
      </c>
      <c r="G135" s="6" t="s">
        <v>15</v>
      </c>
      <c r="H135" s="6" t="s">
        <v>18</v>
      </c>
      <c r="I135" s="6" t="s">
        <v>17</v>
      </c>
      <c r="J135" s="9">
        <v>3532457.4424999999</v>
      </c>
    </row>
    <row r="136" spans="1:10" x14ac:dyDescent="0.3">
      <c r="A136" s="6" t="s">
        <v>11</v>
      </c>
      <c r="B136" s="6" t="s">
        <v>12</v>
      </c>
      <c r="C136" s="6" t="s">
        <v>22</v>
      </c>
      <c r="D136" s="7">
        <v>41487</v>
      </c>
      <c r="E136" s="8">
        <f t="shared" si="2"/>
        <v>8</v>
      </c>
      <c r="F136" s="8" t="s">
        <v>14</v>
      </c>
      <c r="G136" s="6" t="s">
        <v>15</v>
      </c>
      <c r="H136" s="6" t="s">
        <v>18</v>
      </c>
      <c r="I136" s="6" t="s">
        <v>17</v>
      </c>
      <c r="J136" s="9">
        <v>3902845.5225</v>
      </c>
    </row>
    <row r="137" spans="1:10" x14ac:dyDescent="0.3">
      <c r="A137" s="6" t="s">
        <v>11</v>
      </c>
      <c r="B137" s="6" t="s">
        <v>12</v>
      </c>
      <c r="C137" s="6" t="s">
        <v>22</v>
      </c>
      <c r="D137" s="7">
        <v>41518</v>
      </c>
      <c r="E137" s="8">
        <f t="shared" si="2"/>
        <v>9</v>
      </c>
      <c r="F137" s="8" t="s">
        <v>14</v>
      </c>
      <c r="G137" s="6" t="s">
        <v>15</v>
      </c>
      <c r="H137" s="6" t="s">
        <v>18</v>
      </c>
      <c r="I137" s="6" t="s">
        <v>17</v>
      </c>
      <c r="J137" s="9">
        <v>3398742.4775</v>
      </c>
    </row>
    <row r="138" spans="1:10" x14ac:dyDescent="0.3">
      <c r="A138" s="6" t="s">
        <v>11</v>
      </c>
      <c r="B138" s="6" t="s">
        <v>12</v>
      </c>
      <c r="C138" s="6" t="s">
        <v>22</v>
      </c>
      <c r="D138" s="7">
        <v>41548</v>
      </c>
      <c r="E138" s="8">
        <f t="shared" si="2"/>
        <v>10</v>
      </c>
      <c r="F138" s="8" t="s">
        <v>14</v>
      </c>
      <c r="G138" s="6" t="s">
        <v>15</v>
      </c>
      <c r="H138" s="6" t="s">
        <v>18</v>
      </c>
      <c r="I138" s="6" t="s">
        <v>17</v>
      </c>
      <c r="J138" s="9">
        <v>3004378.4075000002</v>
      </c>
    </row>
    <row r="139" spans="1:10" x14ac:dyDescent="0.3">
      <c r="A139" s="6" t="s">
        <v>11</v>
      </c>
      <c r="B139" s="6" t="s">
        <v>12</v>
      </c>
      <c r="C139" s="6" t="s">
        <v>22</v>
      </c>
      <c r="D139" s="7">
        <v>41579</v>
      </c>
      <c r="E139" s="8">
        <f t="shared" si="2"/>
        <v>11</v>
      </c>
      <c r="F139" s="8" t="s">
        <v>14</v>
      </c>
      <c r="G139" s="6" t="s">
        <v>15</v>
      </c>
      <c r="H139" s="6" t="s">
        <v>18</v>
      </c>
      <c r="I139" s="6" t="s">
        <v>17</v>
      </c>
      <c r="J139" s="9">
        <v>3300479.0125000002</v>
      </c>
    </row>
    <row r="140" spans="1:10" x14ac:dyDescent="0.3">
      <c r="A140" s="6" t="s">
        <v>11</v>
      </c>
      <c r="B140" s="6" t="s">
        <v>12</v>
      </c>
      <c r="C140" s="6" t="s">
        <v>22</v>
      </c>
      <c r="D140" s="7">
        <v>41609</v>
      </c>
      <c r="E140" s="8">
        <f t="shared" si="2"/>
        <v>12</v>
      </c>
      <c r="F140" s="8" t="s">
        <v>14</v>
      </c>
      <c r="G140" s="6" t="s">
        <v>15</v>
      </c>
      <c r="H140" s="6" t="s">
        <v>18</v>
      </c>
      <c r="I140" s="6" t="s">
        <v>17</v>
      </c>
      <c r="J140" s="9">
        <v>2813092.17</v>
      </c>
    </row>
    <row r="141" spans="1:10" x14ac:dyDescent="0.3">
      <c r="A141" s="6" t="s">
        <v>11</v>
      </c>
      <c r="B141" s="6" t="s">
        <v>12</v>
      </c>
      <c r="C141" s="6" t="s">
        <v>22</v>
      </c>
      <c r="D141" s="7">
        <v>41640</v>
      </c>
      <c r="E141" s="8">
        <f t="shared" si="2"/>
        <v>1</v>
      </c>
      <c r="F141" s="8" t="s">
        <v>14</v>
      </c>
      <c r="G141" s="6" t="s">
        <v>15</v>
      </c>
      <c r="H141" s="6" t="s">
        <v>18</v>
      </c>
      <c r="I141" s="6" t="s">
        <v>17</v>
      </c>
      <c r="J141" s="9">
        <v>4303080.3899999997</v>
      </c>
    </row>
    <row r="142" spans="1:10" x14ac:dyDescent="0.3">
      <c r="A142" s="6" t="s">
        <v>11</v>
      </c>
      <c r="B142" s="6" t="s">
        <v>12</v>
      </c>
      <c r="C142" s="6" t="s">
        <v>22</v>
      </c>
      <c r="D142" s="7">
        <v>41671</v>
      </c>
      <c r="E142" s="8">
        <f t="shared" si="2"/>
        <v>2</v>
      </c>
      <c r="F142" s="8" t="s">
        <v>14</v>
      </c>
      <c r="G142" s="6" t="s">
        <v>15</v>
      </c>
      <c r="H142" s="6" t="s">
        <v>18</v>
      </c>
      <c r="I142" s="6" t="s">
        <v>17</v>
      </c>
      <c r="J142" s="9">
        <v>4382456.4524999997</v>
      </c>
    </row>
    <row r="143" spans="1:10" x14ac:dyDescent="0.3">
      <c r="A143" s="6" t="s">
        <v>11</v>
      </c>
      <c r="B143" s="6" t="s">
        <v>12</v>
      </c>
      <c r="C143" s="6" t="s">
        <v>22</v>
      </c>
      <c r="D143" s="7">
        <v>41699</v>
      </c>
      <c r="E143" s="8">
        <f t="shared" si="2"/>
        <v>3</v>
      </c>
      <c r="F143" s="8" t="s">
        <v>14</v>
      </c>
      <c r="G143" s="6" t="s">
        <v>15</v>
      </c>
      <c r="H143" s="6" t="s">
        <v>18</v>
      </c>
      <c r="I143" s="6" t="s">
        <v>17</v>
      </c>
      <c r="J143" s="9">
        <v>3931053.2324999999</v>
      </c>
    </row>
    <row r="144" spans="1:10" x14ac:dyDescent="0.3">
      <c r="A144" s="6" t="s">
        <v>11</v>
      </c>
      <c r="B144" s="6" t="s">
        <v>12</v>
      </c>
      <c r="C144" s="6" t="s">
        <v>22</v>
      </c>
      <c r="D144" s="7">
        <v>41730</v>
      </c>
      <c r="E144" s="8">
        <f t="shared" si="2"/>
        <v>4</v>
      </c>
      <c r="F144" s="8" t="s">
        <v>14</v>
      </c>
      <c r="G144" s="6" t="s">
        <v>15</v>
      </c>
      <c r="H144" s="6" t="s">
        <v>18</v>
      </c>
      <c r="I144" s="6" t="s">
        <v>17</v>
      </c>
      <c r="J144" s="9">
        <v>4169822.72</v>
      </c>
    </row>
    <row r="145" spans="1:10" x14ac:dyDescent="0.3">
      <c r="A145" s="6" t="s">
        <v>11</v>
      </c>
      <c r="B145" s="6" t="s">
        <v>12</v>
      </c>
      <c r="C145" s="6" t="s">
        <v>22</v>
      </c>
      <c r="D145" s="7">
        <v>41760</v>
      </c>
      <c r="E145" s="8">
        <f t="shared" si="2"/>
        <v>5</v>
      </c>
      <c r="F145" s="8" t="s">
        <v>14</v>
      </c>
      <c r="G145" s="6" t="s">
        <v>15</v>
      </c>
      <c r="H145" s="6" t="s">
        <v>18</v>
      </c>
      <c r="I145" s="6" t="s">
        <v>17</v>
      </c>
      <c r="J145" s="9">
        <v>4107398.7075</v>
      </c>
    </row>
    <row r="146" spans="1:10" x14ac:dyDescent="0.3">
      <c r="A146" s="6" t="s">
        <v>11</v>
      </c>
      <c r="B146" s="6" t="s">
        <v>12</v>
      </c>
      <c r="C146" s="6" t="s">
        <v>22</v>
      </c>
      <c r="D146" s="7">
        <v>41791</v>
      </c>
      <c r="E146" s="8">
        <f t="shared" si="2"/>
        <v>6</v>
      </c>
      <c r="F146" s="8" t="s">
        <v>14</v>
      </c>
      <c r="G146" s="6" t="s">
        <v>15</v>
      </c>
      <c r="H146" s="6" t="s">
        <v>18</v>
      </c>
      <c r="I146" s="6" t="s">
        <v>17</v>
      </c>
      <c r="J146" s="9">
        <v>4394533.8475000001</v>
      </c>
    </row>
    <row r="147" spans="1:10" x14ac:dyDescent="0.3">
      <c r="A147" s="6" t="s">
        <v>11</v>
      </c>
      <c r="B147" s="6" t="s">
        <v>12</v>
      </c>
      <c r="C147" s="6" t="s">
        <v>22</v>
      </c>
      <c r="D147" s="7">
        <v>41456</v>
      </c>
      <c r="E147" s="8">
        <f t="shared" si="2"/>
        <v>7</v>
      </c>
      <c r="F147" s="8" t="s">
        <v>14</v>
      </c>
      <c r="G147" s="6" t="s">
        <v>19</v>
      </c>
      <c r="H147" s="6" t="s">
        <v>16</v>
      </c>
      <c r="I147" s="6" t="s">
        <v>17</v>
      </c>
      <c r="J147" s="9">
        <v>1554281.2747</v>
      </c>
    </row>
    <row r="148" spans="1:10" x14ac:dyDescent="0.3">
      <c r="A148" s="6" t="s">
        <v>11</v>
      </c>
      <c r="B148" s="6" t="s">
        <v>12</v>
      </c>
      <c r="C148" s="6" t="s">
        <v>22</v>
      </c>
      <c r="D148" s="7">
        <v>41487</v>
      </c>
      <c r="E148" s="8">
        <f t="shared" si="2"/>
        <v>8</v>
      </c>
      <c r="F148" s="8" t="s">
        <v>14</v>
      </c>
      <c r="G148" s="6" t="s">
        <v>19</v>
      </c>
      <c r="H148" s="6" t="s">
        <v>16</v>
      </c>
      <c r="I148" s="6" t="s">
        <v>17</v>
      </c>
      <c r="J148" s="9">
        <v>1717252.0299</v>
      </c>
    </row>
    <row r="149" spans="1:10" x14ac:dyDescent="0.3">
      <c r="A149" s="6" t="s">
        <v>11</v>
      </c>
      <c r="B149" s="6" t="s">
        <v>12</v>
      </c>
      <c r="C149" s="6" t="s">
        <v>22</v>
      </c>
      <c r="D149" s="7">
        <v>41518</v>
      </c>
      <c r="E149" s="8">
        <f t="shared" si="2"/>
        <v>9</v>
      </c>
      <c r="F149" s="8" t="s">
        <v>14</v>
      </c>
      <c r="G149" s="6" t="s">
        <v>19</v>
      </c>
      <c r="H149" s="6" t="s">
        <v>16</v>
      </c>
      <c r="I149" s="6" t="s">
        <v>17</v>
      </c>
      <c r="J149" s="9">
        <v>1495446.6901</v>
      </c>
    </row>
    <row r="150" spans="1:10" x14ac:dyDescent="0.3">
      <c r="A150" s="6" t="s">
        <v>11</v>
      </c>
      <c r="B150" s="6" t="s">
        <v>12</v>
      </c>
      <c r="C150" s="6" t="s">
        <v>22</v>
      </c>
      <c r="D150" s="7">
        <v>41548</v>
      </c>
      <c r="E150" s="8">
        <f t="shared" si="2"/>
        <v>10</v>
      </c>
      <c r="F150" s="8" t="s">
        <v>14</v>
      </c>
      <c r="G150" s="6" t="s">
        <v>19</v>
      </c>
      <c r="H150" s="6" t="s">
        <v>16</v>
      </c>
      <c r="I150" s="6" t="s">
        <v>17</v>
      </c>
      <c r="J150" s="9">
        <v>1321926.4993</v>
      </c>
    </row>
    <row r="151" spans="1:10" x14ac:dyDescent="0.3">
      <c r="A151" s="6" t="s">
        <v>11</v>
      </c>
      <c r="B151" s="6" t="s">
        <v>12</v>
      </c>
      <c r="C151" s="6" t="s">
        <v>22</v>
      </c>
      <c r="D151" s="7">
        <v>41579</v>
      </c>
      <c r="E151" s="8">
        <f t="shared" si="2"/>
        <v>11</v>
      </c>
      <c r="F151" s="8" t="s">
        <v>14</v>
      </c>
      <c r="G151" s="6" t="s">
        <v>19</v>
      </c>
      <c r="H151" s="6" t="s">
        <v>16</v>
      </c>
      <c r="I151" s="6" t="s">
        <v>17</v>
      </c>
      <c r="J151" s="9">
        <v>1452210.7655</v>
      </c>
    </row>
    <row r="152" spans="1:10" x14ac:dyDescent="0.3">
      <c r="A152" s="6" t="s">
        <v>11</v>
      </c>
      <c r="B152" s="6" t="s">
        <v>12</v>
      </c>
      <c r="C152" s="6" t="s">
        <v>22</v>
      </c>
      <c r="D152" s="7">
        <v>41609</v>
      </c>
      <c r="E152" s="8">
        <f t="shared" si="2"/>
        <v>12</v>
      </c>
      <c r="F152" s="8" t="s">
        <v>14</v>
      </c>
      <c r="G152" s="6" t="s">
        <v>19</v>
      </c>
      <c r="H152" s="6" t="s">
        <v>16</v>
      </c>
      <c r="I152" s="6" t="s">
        <v>17</v>
      </c>
      <c r="J152" s="9">
        <v>1237760.5548</v>
      </c>
    </row>
    <row r="153" spans="1:10" x14ac:dyDescent="0.3">
      <c r="A153" s="6" t="s">
        <v>11</v>
      </c>
      <c r="B153" s="6" t="s">
        <v>12</v>
      </c>
      <c r="C153" s="6" t="s">
        <v>22</v>
      </c>
      <c r="D153" s="7">
        <v>41640</v>
      </c>
      <c r="E153" s="8">
        <f t="shared" si="2"/>
        <v>1</v>
      </c>
      <c r="F153" s="8" t="s">
        <v>14</v>
      </c>
      <c r="G153" s="6" t="s">
        <v>19</v>
      </c>
      <c r="H153" s="6" t="s">
        <v>16</v>
      </c>
      <c r="I153" s="6" t="s">
        <v>17</v>
      </c>
      <c r="J153" s="9">
        <v>1893355.3716</v>
      </c>
    </row>
    <row r="154" spans="1:10" x14ac:dyDescent="0.3">
      <c r="A154" s="6" t="s">
        <v>11</v>
      </c>
      <c r="B154" s="6" t="s">
        <v>12</v>
      </c>
      <c r="C154" s="6" t="s">
        <v>22</v>
      </c>
      <c r="D154" s="7">
        <v>41671</v>
      </c>
      <c r="E154" s="8">
        <f t="shared" si="2"/>
        <v>2</v>
      </c>
      <c r="F154" s="8" t="s">
        <v>14</v>
      </c>
      <c r="G154" s="6" t="s">
        <v>19</v>
      </c>
      <c r="H154" s="6" t="s">
        <v>16</v>
      </c>
      <c r="I154" s="6" t="s">
        <v>17</v>
      </c>
      <c r="J154" s="9">
        <v>1928280.8390999998</v>
      </c>
    </row>
    <row r="155" spans="1:10" x14ac:dyDescent="0.3">
      <c r="A155" s="6" t="s">
        <v>11</v>
      </c>
      <c r="B155" s="6" t="s">
        <v>12</v>
      </c>
      <c r="C155" s="6" t="s">
        <v>22</v>
      </c>
      <c r="D155" s="7">
        <v>41699</v>
      </c>
      <c r="E155" s="8">
        <f t="shared" si="2"/>
        <v>3</v>
      </c>
      <c r="F155" s="8" t="s">
        <v>14</v>
      </c>
      <c r="G155" s="6" t="s">
        <v>19</v>
      </c>
      <c r="H155" s="6" t="s">
        <v>16</v>
      </c>
      <c r="I155" s="6" t="s">
        <v>17</v>
      </c>
      <c r="J155" s="9">
        <v>1729663.4223</v>
      </c>
    </row>
    <row r="156" spans="1:10" x14ac:dyDescent="0.3">
      <c r="A156" s="6" t="s">
        <v>11</v>
      </c>
      <c r="B156" s="6" t="s">
        <v>12</v>
      </c>
      <c r="C156" s="6" t="s">
        <v>22</v>
      </c>
      <c r="D156" s="7">
        <v>41730</v>
      </c>
      <c r="E156" s="8">
        <f t="shared" si="2"/>
        <v>4</v>
      </c>
      <c r="F156" s="8" t="s">
        <v>14</v>
      </c>
      <c r="G156" s="6" t="s">
        <v>19</v>
      </c>
      <c r="H156" s="6" t="s">
        <v>16</v>
      </c>
      <c r="I156" s="6" t="s">
        <v>17</v>
      </c>
      <c r="J156" s="9">
        <v>1834721.9968000001</v>
      </c>
    </row>
    <row r="157" spans="1:10" x14ac:dyDescent="0.3">
      <c r="A157" s="6" t="s">
        <v>11</v>
      </c>
      <c r="B157" s="6" t="s">
        <v>12</v>
      </c>
      <c r="C157" s="6" t="s">
        <v>22</v>
      </c>
      <c r="D157" s="7">
        <v>41760</v>
      </c>
      <c r="E157" s="8">
        <f t="shared" si="2"/>
        <v>5</v>
      </c>
      <c r="F157" s="8" t="s">
        <v>14</v>
      </c>
      <c r="G157" s="6" t="s">
        <v>19</v>
      </c>
      <c r="H157" s="6" t="s">
        <v>16</v>
      </c>
      <c r="I157" s="6" t="s">
        <v>17</v>
      </c>
      <c r="J157" s="9">
        <v>1807255.4313000001</v>
      </c>
    </row>
    <row r="158" spans="1:10" x14ac:dyDescent="0.3">
      <c r="A158" s="6" t="s">
        <v>11</v>
      </c>
      <c r="B158" s="6" t="s">
        <v>12</v>
      </c>
      <c r="C158" s="6" t="s">
        <v>22</v>
      </c>
      <c r="D158" s="7">
        <v>41791</v>
      </c>
      <c r="E158" s="8">
        <f t="shared" si="2"/>
        <v>6</v>
      </c>
      <c r="F158" s="8" t="s">
        <v>14</v>
      </c>
      <c r="G158" s="6" t="s">
        <v>19</v>
      </c>
      <c r="H158" s="6" t="s">
        <v>16</v>
      </c>
      <c r="I158" s="6" t="s">
        <v>17</v>
      </c>
      <c r="J158" s="9">
        <v>1933594.8929000001</v>
      </c>
    </row>
    <row r="159" spans="1:10" x14ac:dyDescent="0.3">
      <c r="A159" s="6" t="s">
        <v>11</v>
      </c>
      <c r="B159" s="6" t="s">
        <v>12</v>
      </c>
      <c r="C159" s="6" t="s">
        <v>22</v>
      </c>
      <c r="D159" s="7">
        <v>41456</v>
      </c>
      <c r="E159" s="8">
        <f t="shared" si="2"/>
        <v>7</v>
      </c>
      <c r="F159" s="8" t="s">
        <v>14</v>
      </c>
      <c r="G159" s="6" t="s">
        <v>19</v>
      </c>
      <c r="H159" s="6" t="s">
        <v>18</v>
      </c>
      <c r="I159" s="6" t="s">
        <v>17</v>
      </c>
      <c r="J159" s="9">
        <v>2825965.9539999999</v>
      </c>
    </row>
    <row r="160" spans="1:10" x14ac:dyDescent="0.3">
      <c r="A160" s="6" t="s">
        <v>11</v>
      </c>
      <c r="B160" s="6" t="s">
        <v>12</v>
      </c>
      <c r="C160" s="6" t="s">
        <v>22</v>
      </c>
      <c r="D160" s="7">
        <v>41487</v>
      </c>
      <c r="E160" s="8">
        <f t="shared" si="2"/>
        <v>8</v>
      </c>
      <c r="F160" s="8" t="s">
        <v>14</v>
      </c>
      <c r="G160" s="6" t="s">
        <v>19</v>
      </c>
      <c r="H160" s="6" t="s">
        <v>18</v>
      </c>
      <c r="I160" s="6" t="s">
        <v>17</v>
      </c>
      <c r="J160" s="9">
        <v>2122276.4180000001</v>
      </c>
    </row>
    <row r="161" spans="1:10" x14ac:dyDescent="0.3">
      <c r="A161" s="6" t="s">
        <v>11</v>
      </c>
      <c r="B161" s="6" t="s">
        <v>12</v>
      </c>
      <c r="C161" s="6" t="s">
        <v>22</v>
      </c>
      <c r="D161" s="7">
        <v>41518</v>
      </c>
      <c r="E161" s="8">
        <f t="shared" si="2"/>
        <v>9</v>
      </c>
      <c r="F161" s="8" t="s">
        <v>14</v>
      </c>
      <c r="G161" s="6" t="s">
        <v>19</v>
      </c>
      <c r="H161" s="6" t="s">
        <v>18</v>
      </c>
      <c r="I161" s="6" t="s">
        <v>17</v>
      </c>
      <c r="J161" s="9">
        <v>3718993.9819999998</v>
      </c>
    </row>
    <row r="162" spans="1:10" x14ac:dyDescent="0.3">
      <c r="A162" s="6" t="s">
        <v>11</v>
      </c>
      <c r="B162" s="6" t="s">
        <v>12</v>
      </c>
      <c r="C162" s="6" t="s">
        <v>22</v>
      </c>
      <c r="D162" s="7">
        <v>41548</v>
      </c>
      <c r="E162" s="8">
        <f t="shared" si="2"/>
        <v>10</v>
      </c>
      <c r="F162" s="8" t="s">
        <v>14</v>
      </c>
      <c r="G162" s="6" t="s">
        <v>19</v>
      </c>
      <c r="H162" s="6" t="s">
        <v>18</v>
      </c>
      <c r="I162" s="6" t="s">
        <v>17</v>
      </c>
      <c r="J162" s="9">
        <v>3403502.7259999998</v>
      </c>
    </row>
    <row r="163" spans="1:10" x14ac:dyDescent="0.3">
      <c r="A163" s="6" t="s">
        <v>11</v>
      </c>
      <c r="B163" s="6" t="s">
        <v>12</v>
      </c>
      <c r="C163" s="6" t="s">
        <v>22</v>
      </c>
      <c r="D163" s="7">
        <v>41579</v>
      </c>
      <c r="E163" s="8">
        <f t="shared" si="2"/>
        <v>11</v>
      </c>
      <c r="F163" s="8" t="s">
        <v>14</v>
      </c>
      <c r="G163" s="6" t="s">
        <v>19</v>
      </c>
      <c r="H163" s="6" t="s">
        <v>18</v>
      </c>
      <c r="I163" s="6" t="s">
        <v>17</v>
      </c>
      <c r="J163" s="9">
        <v>2640383.2100000004</v>
      </c>
    </row>
    <row r="164" spans="1:10" x14ac:dyDescent="0.3">
      <c r="A164" s="6" t="s">
        <v>11</v>
      </c>
      <c r="B164" s="6" t="s">
        <v>12</v>
      </c>
      <c r="C164" s="6" t="s">
        <v>22</v>
      </c>
      <c r="D164" s="7">
        <v>41609</v>
      </c>
      <c r="E164" s="8">
        <f t="shared" si="2"/>
        <v>12</v>
      </c>
      <c r="F164" s="8" t="s">
        <v>14</v>
      </c>
      <c r="G164" s="6" t="s">
        <v>19</v>
      </c>
      <c r="H164" s="6" t="s">
        <v>18</v>
      </c>
      <c r="I164" s="6" t="s">
        <v>17</v>
      </c>
      <c r="J164" s="9">
        <v>3250473.736</v>
      </c>
    </row>
    <row r="165" spans="1:10" x14ac:dyDescent="0.3">
      <c r="A165" s="6" t="s">
        <v>11</v>
      </c>
      <c r="B165" s="6" t="s">
        <v>12</v>
      </c>
      <c r="C165" s="6" t="s">
        <v>22</v>
      </c>
      <c r="D165" s="7">
        <v>41640</v>
      </c>
      <c r="E165" s="8">
        <f t="shared" si="2"/>
        <v>1</v>
      </c>
      <c r="F165" s="8" t="s">
        <v>14</v>
      </c>
      <c r="G165" s="6" t="s">
        <v>19</v>
      </c>
      <c r="H165" s="6" t="s">
        <v>18</v>
      </c>
      <c r="I165" s="6" t="s">
        <v>17</v>
      </c>
      <c r="J165" s="9">
        <v>3442464.3119999999</v>
      </c>
    </row>
    <row r="166" spans="1:10" x14ac:dyDescent="0.3">
      <c r="A166" s="6" t="s">
        <v>11</v>
      </c>
      <c r="B166" s="6" t="s">
        <v>12</v>
      </c>
      <c r="C166" s="6" t="s">
        <v>22</v>
      </c>
      <c r="D166" s="7">
        <v>41671</v>
      </c>
      <c r="E166" s="8">
        <f t="shared" si="2"/>
        <v>2</v>
      </c>
      <c r="F166" s="8" t="s">
        <v>14</v>
      </c>
      <c r="G166" s="6" t="s">
        <v>19</v>
      </c>
      <c r="H166" s="6" t="s">
        <v>18</v>
      </c>
      <c r="I166" s="6" t="s">
        <v>17</v>
      </c>
      <c r="J166" s="9">
        <v>3505965.162</v>
      </c>
    </row>
    <row r="167" spans="1:10" x14ac:dyDescent="0.3">
      <c r="A167" s="6" t="s">
        <v>11</v>
      </c>
      <c r="B167" s="6" t="s">
        <v>12</v>
      </c>
      <c r="C167" s="6" t="s">
        <v>22</v>
      </c>
      <c r="D167" s="7">
        <v>41699</v>
      </c>
      <c r="E167" s="8">
        <f t="shared" si="2"/>
        <v>3</v>
      </c>
      <c r="F167" s="8" t="s">
        <v>14</v>
      </c>
      <c r="G167" s="6" t="s">
        <v>19</v>
      </c>
      <c r="H167" s="6" t="s">
        <v>18</v>
      </c>
      <c r="I167" s="6" t="s">
        <v>17</v>
      </c>
      <c r="J167" s="9">
        <v>3144842.5860000001</v>
      </c>
    </row>
    <row r="168" spans="1:10" x14ac:dyDescent="0.3">
      <c r="A168" s="6" t="s">
        <v>11</v>
      </c>
      <c r="B168" s="6" t="s">
        <v>12</v>
      </c>
      <c r="C168" s="6" t="s">
        <v>22</v>
      </c>
      <c r="D168" s="7">
        <v>41730</v>
      </c>
      <c r="E168" s="8">
        <f t="shared" si="2"/>
        <v>4</v>
      </c>
      <c r="F168" s="8" t="s">
        <v>14</v>
      </c>
      <c r="G168" s="6" t="s">
        <v>19</v>
      </c>
      <c r="H168" s="6" t="s">
        <v>18</v>
      </c>
      <c r="I168" s="6" t="s">
        <v>17</v>
      </c>
      <c r="J168" s="9">
        <v>3335858.1760000004</v>
      </c>
    </row>
    <row r="169" spans="1:10" x14ac:dyDescent="0.3">
      <c r="A169" s="6" t="s">
        <v>11</v>
      </c>
      <c r="B169" s="6" t="s">
        <v>12</v>
      </c>
      <c r="C169" s="6" t="s">
        <v>22</v>
      </c>
      <c r="D169" s="7">
        <v>41760</v>
      </c>
      <c r="E169" s="8">
        <f t="shared" si="2"/>
        <v>5</v>
      </c>
      <c r="F169" s="8" t="s">
        <v>14</v>
      </c>
      <c r="G169" s="6" t="s">
        <v>19</v>
      </c>
      <c r="H169" s="6" t="s">
        <v>18</v>
      </c>
      <c r="I169" s="6" t="s">
        <v>17</v>
      </c>
      <c r="J169" s="9">
        <v>3285918.966</v>
      </c>
    </row>
    <row r="170" spans="1:10" x14ac:dyDescent="0.3">
      <c r="A170" s="6" t="s">
        <v>11</v>
      </c>
      <c r="B170" s="6" t="s">
        <v>12</v>
      </c>
      <c r="C170" s="6" t="s">
        <v>22</v>
      </c>
      <c r="D170" s="7">
        <v>41791</v>
      </c>
      <c r="E170" s="8">
        <f t="shared" si="2"/>
        <v>6</v>
      </c>
      <c r="F170" s="8" t="s">
        <v>14</v>
      </c>
      <c r="G170" s="6" t="s">
        <v>19</v>
      </c>
      <c r="H170" s="6" t="s">
        <v>18</v>
      </c>
      <c r="I170" s="6" t="s">
        <v>17</v>
      </c>
      <c r="J170" s="9">
        <v>3515627.0780000002</v>
      </c>
    </row>
    <row r="171" spans="1:10" x14ac:dyDescent="0.3">
      <c r="A171" s="6" t="s">
        <v>11</v>
      </c>
      <c r="B171" s="6" t="s">
        <v>12</v>
      </c>
      <c r="C171" s="6" t="s">
        <v>22</v>
      </c>
      <c r="D171" s="7">
        <v>41456</v>
      </c>
      <c r="E171" s="8">
        <f t="shared" si="2"/>
        <v>7</v>
      </c>
      <c r="F171" s="8" t="s">
        <v>14</v>
      </c>
      <c r="G171" s="6" t="s">
        <v>20</v>
      </c>
      <c r="H171" s="6" t="s">
        <v>16</v>
      </c>
      <c r="I171" s="6" t="s">
        <v>17</v>
      </c>
      <c r="J171" s="9">
        <v>3037913.400549999</v>
      </c>
    </row>
    <row r="172" spans="1:10" x14ac:dyDescent="0.3">
      <c r="A172" s="6" t="s">
        <v>11</v>
      </c>
      <c r="B172" s="6" t="s">
        <v>12</v>
      </c>
      <c r="C172" s="6" t="s">
        <v>22</v>
      </c>
      <c r="D172" s="7">
        <v>41487</v>
      </c>
      <c r="E172" s="8">
        <f t="shared" si="2"/>
        <v>8</v>
      </c>
      <c r="F172" s="8" t="s">
        <v>14</v>
      </c>
      <c r="G172" s="6" t="s">
        <v>20</v>
      </c>
      <c r="H172" s="6" t="s">
        <v>16</v>
      </c>
      <c r="I172" s="6" t="s">
        <v>17</v>
      </c>
      <c r="J172" s="9">
        <v>3356447.1493499991</v>
      </c>
    </row>
    <row r="173" spans="1:10" x14ac:dyDescent="0.3">
      <c r="A173" s="6" t="s">
        <v>11</v>
      </c>
      <c r="B173" s="6" t="s">
        <v>12</v>
      </c>
      <c r="C173" s="6" t="s">
        <v>22</v>
      </c>
      <c r="D173" s="7">
        <v>41518</v>
      </c>
      <c r="E173" s="8">
        <f t="shared" si="2"/>
        <v>9</v>
      </c>
      <c r="F173" s="8" t="s">
        <v>14</v>
      </c>
      <c r="G173" s="6" t="s">
        <v>20</v>
      </c>
      <c r="H173" s="6" t="s">
        <v>16</v>
      </c>
      <c r="I173" s="6" t="s">
        <v>17</v>
      </c>
      <c r="J173" s="9">
        <v>2922918.5306499992</v>
      </c>
    </row>
    <row r="174" spans="1:10" x14ac:dyDescent="0.3">
      <c r="A174" s="6" t="s">
        <v>11</v>
      </c>
      <c r="B174" s="6" t="s">
        <v>12</v>
      </c>
      <c r="C174" s="6" t="s">
        <v>22</v>
      </c>
      <c r="D174" s="7">
        <v>41548</v>
      </c>
      <c r="E174" s="8">
        <f t="shared" si="2"/>
        <v>10</v>
      </c>
      <c r="F174" s="8" t="s">
        <v>14</v>
      </c>
      <c r="G174" s="6" t="s">
        <v>20</v>
      </c>
      <c r="H174" s="6" t="s">
        <v>16</v>
      </c>
      <c r="I174" s="6" t="s">
        <v>17</v>
      </c>
      <c r="J174" s="9">
        <v>2583765.4304499994</v>
      </c>
    </row>
    <row r="175" spans="1:10" x14ac:dyDescent="0.3">
      <c r="A175" s="6" t="s">
        <v>11</v>
      </c>
      <c r="B175" s="6" t="s">
        <v>12</v>
      </c>
      <c r="C175" s="6" t="s">
        <v>22</v>
      </c>
      <c r="D175" s="7">
        <v>41579</v>
      </c>
      <c r="E175" s="8">
        <f t="shared" si="2"/>
        <v>11</v>
      </c>
      <c r="F175" s="8" t="s">
        <v>14</v>
      </c>
      <c r="G175" s="6" t="s">
        <v>20</v>
      </c>
      <c r="H175" s="6" t="s">
        <v>16</v>
      </c>
      <c r="I175" s="6" t="s">
        <v>17</v>
      </c>
      <c r="J175" s="9">
        <v>2838411.9507499994</v>
      </c>
    </row>
    <row r="176" spans="1:10" x14ac:dyDescent="0.3">
      <c r="A176" s="6" t="s">
        <v>11</v>
      </c>
      <c r="B176" s="6" t="s">
        <v>12</v>
      </c>
      <c r="C176" s="6" t="s">
        <v>22</v>
      </c>
      <c r="D176" s="7">
        <v>41609</v>
      </c>
      <c r="E176" s="8">
        <f t="shared" si="2"/>
        <v>12</v>
      </c>
      <c r="F176" s="8" t="s">
        <v>14</v>
      </c>
      <c r="G176" s="6" t="s">
        <v>20</v>
      </c>
      <c r="H176" s="6" t="s">
        <v>16</v>
      </c>
      <c r="I176" s="6" t="s">
        <v>17</v>
      </c>
      <c r="J176" s="9">
        <v>2419259.2661999995</v>
      </c>
    </row>
    <row r="177" spans="1:10" x14ac:dyDescent="0.3">
      <c r="A177" s="6" t="s">
        <v>11</v>
      </c>
      <c r="B177" s="6" t="s">
        <v>12</v>
      </c>
      <c r="C177" s="6" t="s">
        <v>22</v>
      </c>
      <c r="D177" s="7">
        <v>41640</v>
      </c>
      <c r="E177" s="8">
        <f t="shared" si="2"/>
        <v>1</v>
      </c>
      <c r="F177" s="8" t="s">
        <v>14</v>
      </c>
      <c r="G177" s="6" t="s">
        <v>20</v>
      </c>
      <c r="H177" s="6" t="s">
        <v>16</v>
      </c>
      <c r="I177" s="6" t="s">
        <v>17</v>
      </c>
      <c r="J177" s="9">
        <v>3700649.1353999986</v>
      </c>
    </row>
    <row r="178" spans="1:10" x14ac:dyDescent="0.3">
      <c r="A178" s="6" t="s">
        <v>11</v>
      </c>
      <c r="B178" s="6" t="s">
        <v>12</v>
      </c>
      <c r="C178" s="6" t="s">
        <v>22</v>
      </c>
      <c r="D178" s="7">
        <v>41671</v>
      </c>
      <c r="E178" s="8">
        <f t="shared" si="2"/>
        <v>2</v>
      </c>
      <c r="F178" s="8" t="s">
        <v>14</v>
      </c>
      <c r="G178" s="6" t="s">
        <v>20</v>
      </c>
      <c r="H178" s="6" t="s">
        <v>16</v>
      </c>
      <c r="I178" s="6" t="s">
        <v>17</v>
      </c>
      <c r="J178" s="9">
        <v>3768912.5491499985</v>
      </c>
    </row>
    <row r="179" spans="1:10" x14ac:dyDescent="0.3">
      <c r="A179" s="6" t="s">
        <v>11</v>
      </c>
      <c r="B179" s="6" t="s">
        <v>12</v>
      </c>
      <c r="C179" s="6" t="s">
        <v>22</v>
      </c>
      <c r="D179" s="7">
        <v>41699</v>
      </c>
      <c r="E179" s="8">
        <f t="shared" si="2"/>
        <v>3</v>
      </c>
      <c r="F179" s="8" t="s">
        <v>14</v>
      </c>
      <c r="G179" s="6" t="s">
        <v>20</v>
      </c>
      <c r="H179" s="6" t="s">
        <v>16</v>
      </c>
      <c r="I179" s="6" t="s">
        <v>17</v>
      </c>
      <c r="J179" s="9">
        <v>3380705.7799499989</v>
      </c>
    </row>
    <row r="180" spans="1:10" x14ac:dyDescent="0.3">
      <c r="A180" s="6" t="s">
        <v>11</v>
      </c>
      <c r="B180" s="6" t="s">
        <v>12</v>
      </c>
      <c r="C180" s="6" t="s">
        <v>22</v>
      </c>
      <c r="D180" s="7">
        <v>41730</v>
      </c>
      <c r="E180" s="8">
        <f t="shared" si="2"/>
        <v>4</v>
      </c>
      <c r="F180" s="8" t="s">
        <v>14</v>
      </c>
      <c r="G180" s="6" t="s">
        <v>20</v>
      </c>
      <c r="H180" s="6" t="s">
        <v>16</v>
      </c>
      <c r="I180" s="6" t="s">
        <v>17</v>
      </c>
      <c r="J180" s="9">
        <v>3586047.5391999991</v>
      </c>
    </row>
    <row r="181" spans="1:10" x14ac:dyDescent="0.3">
      <c r="A181" s="6" t="s">
        <v>11</v>
      </c>
      <c r="B181" s="6" t="s">
        <v>12</v>
      </c>
      <c r="C181" s="6" t="s">
        <v>22</v>
      </c>
      <c r="D181" s="7">
        <v>41760</v>
      </c>
      <c r="E181" s="8">
        <f t="shared" si="2"/>
        <v>5</v>
      </c>
      <c r="F181" s="8" t="s">
        <v>14</v>
      </c>
      <c r="G181" s="6" t="s">
        <v>20</v>
      </c>
      <c r="H181" s="6" t="s">
        <v>16</v>
      </c>
      <c r="I181" s="6" t="s">
        <v>17</v>
      </c>
      <c r="J181" s="9">
        <v>3032362.88845</v>
      </c>
    </row>
    <row r="182" spans="1:10" x14ac:dyDescent="0.3">
      <c r="A182" s="6" t="s">
        <v>11</v>
      </c>
      <c r="B182" s="6" t="s">
        <v>12</v>
      </c>
      <c r="C182" s="6" t="s">
        <v>22</v>
      </c>
      <c r="D182" s="7">
        <v>41791</v>
      </c>
      <c r="E182" s="8">
        <f t="shared" si="2"/>
        <v>6</v>
      </c>
      <c r="F182" s="8" t="s">
        <v>14</v>
      </c>
      <c r="G182" s="6" t="s">
        <v>20</v>
      </c>
      <c r="H182" s="6" t="s">
        <v>16</v>
      </c>
      <c r="I182" s="6" t="s">
        <v>17</v>
      </c>
      <c r="J182" s="9">
        <v>3079299.10885</v>
      </c>
    </row>
    <row r="183" spans="1:10" x14ac:dyDescent="0.3">
      <c r="A183" s="6" t="s">
        <v>11</v>
      </c>
      <c r="B183" s="6" t="s">
        <v>23</v>
      </c>
      <c r="C183" s="6" t="s">
        <v>13</v>
      </c>
      <c r="D183" s="7">
        <v>41456</v>
      </c>
      <c r="E183" s="8">
        <f t="shared" si="2"/>
        <v>7</v>
      </c>
      <c r="F183" s="8" t="s">
        <v>24</v>
      </c>
      <c r="G183" s="6" t="s">
        <v>25</v>
      </c>
      <c r="H183" s="6" t="s">
        <v>26</v>
      </c>
      <c r="I183" s="6" t="s">
        <v>17</v>
      </c>
      <c r="J183" s="9">
        <v>593751.84077137313</v>
      </c>
    </row>
    <row r="184" spans="1:10" x14ac:dyDescent="0.3">
      <c r="A184" s="6" t="s">
        <v>11</v>
      </c>
      <c r="B184" s="6" t="s">
        <v>23</v>
      </c>
      <c r="C184" s="6" t="s">
        <v>13</v>
      </c>
      <c r="D184" s="7">
        <v>41487</v>
      </c>
      <c r="E184" s="8">
        <f t="shared" si="2"/>
        <v>8</v>
      </c>
      <c r="F184" s="8" t="s">
        <v>24</v>
      </c>
      <c r="G184" s="6" t="s">
        <v>25</v>
      </c>
      <c r="H184" s="6" t="s">
        <v>26</v>
      </c>
      <c r="I184" s="6" t="s">
        <v>17</v>
      </c>
      <c r="J184" s="9">
        <v>820393.03401412489</v>
      </c>
    </row>
    <row r="185" spans="1:10" x14ac:dyDescent="0.3">
      <c r="A185" s="6" t="s">
        <v>11</v>
      </c>
      <c r="B185" s="6" t="s">
        <v>23</v>
      </c>
      <c r="C185" s="6" t="s">
        <v>13</v>
      </c>
      <c r="D185" s="7">
        <v>41518</v>
      </c>
      <c r="E185" s="8">
        <f t="shared" si="2"/>
        <v>9</v>
      </c>
      <c r="F185" s="8" t="s">
        <v>24</v>
      </c>
      <c r="G185" s="6" t="s">
        <v>25</v>
      </c>
      <c r="H185" s="6" t="s">
        <v>26</v>
      </c>
      <c r="I185" s="6" t="s">
        <v>17</v>
      </c>
      <c r="J185" s="9">
        <v>642291.58212862327</v>
      </c>
    </row>
    <row r="186" spans="1:10" x14ac:dyDescent="0.3">
      <c r="A186" s="6" t="s">
        <v>11</v>
      </c>
      <c r="B186" s="6" t="s">
        <v>23</v>
      </c>
      <c r="C186" s="6" t="s">
        <v>13</v>
      </c>
      <c r="D186" s="7">
        <v>41548</v>
      </c>
      <c r="E186" s="8">
        <f t="shared" si="2"/>
        <v>10</v>
      </c>
      <c r="F186" s="8" t="s">
        <v>24</v>
      </c>
      <c r="G186" s="6" t="s">
        <v>25</v>
      </c>
      <c r="H186" s="6" t="s">
        <v>26</v>
      </c>
      <c r="I186" s="6" t="s">
        <v>17</v>
      </c>
      <c r="J186" s="9">
        <v>609639.97288837493</v>
      </c>
    </row>
    <row r="187" spans="1:10" x14ac:dyDescent="0.3">
      <c r="A187" s="6" t="s">
        <v>11</v>
      </c>
      <c r="B187" s="6" t="s">
        <v>23</v>
      </c>
      <c r="C187" s="6" t="s">
        <v>13</v>
      </c>
      <c r="D187" s="7">
        <v>41579</v>
      </c>
      <c r="E187" s="8">
        <f t="shared" si="2"/>
        <v>11</v>
      </c>
      <c r="F187" s="8" t="s">
        <v>24</v>
      </c>
      <c r="G187" s="6" t="s">
        <v>25</v>
      </c>
      <c r="H187" s="6" t="s">
        <v>26</v>
      </c>
      <c r="I187" s="6" t="s">
        <v>17</v>
      </c>
      <c r="J187" s="9">
        <v>626073.16897124995</v>
      </c>
    </row>
    <row r="188" spans="1:10" x14ac:dyDescent="0.3">
      <c r="A188" s="6" t="s">
        <v>11</v>
      </c>
      <c r="B188" s="6" t="s">
        <v>23</v>
      </c>
      <c r="C188" s="6" t="s">
        <v>13</v>
      </c>
      <c r="D188" s="7">
        <v>41609</v>
      </c>
      <c r="E188" s="8">
        <f t="shared" ref="E188:E194" si="3">MONTH(D188)</f>
        <v>12</v>
      </c>
      <c r="F188" s="8" t="s">
        <v>24</v>
      </c>
      <c r="G188" s="6" t="s">
        <v>25</v>
      </c>
      <c r="H188" s="6" t="s">
        <v>26</v>
      </c>
      <c r="I188" s="6" t="s">
        <v>17</v>
      </c>
      <c r="J188" s="9">
        <v>602153.37789750006</v>
      </c>
    </row>
    <row r="189" spans="1:10" x14ac:dyDescent="0.3">
      <c r="A189" s="6" t="s">
        <v>11</v>
      </c>
      <c r="B189" s="6" t="s">
        <v>23</v>
      </c>
      <c r="C189" s="6" t="s">
        <v>13</v>
      </c>
      <c r="D189" s="7">
        <v>41640</v>
      </c>
      <c r="E189" s="8">
        <f t="shared" si="3"/>
        <v>1</v>
      </c>
      <c r="F189" s="8" t="s">
        <v>24</v>
      </c>
      <c r="G189" s="6" t="s">
        <v>25</v>
      </c>
      <c r="H189" s="6" t="s">
        <v>26</v>
      </c>
      <c r="I189" s="6" t="s">
        <v>17</v>
      </c>
      <c r="J189" s="9">
        <v>1146143.9846999997</v>
      </c>
    </row>
    <row r="190" spans="1:10" x14ac:dyDescent="0.3">
      <c r="A190" s="6" t="s">
        <v>11</v>
      </c>
      <c r="B190" s="6" t="s">
        <v>23</v>
      </c>
      <c r="C190" s="6" t="s">
        <v>13</v>
      </c>
      <c r="D190" s="7">
        <v>41671</v>
      </c>
      <c r="E190" s="8">
        <f t="shared" si="3"/>
        <v>2</v>
      </c>
      <c r="F190" s="8" t="s">
        <v>24</v>
      </c>
      <c r="G190" s="6" t="s">
        <v>25</v>
      </c>
      <c r="H190" s="6" t="s">
        <v>26</v>
      </c>
      <c r="I190" s="6" t="s">
        <v>17</v>
      </c>
      <c r="J190" s="9">
        <v>964931.83751249989</v>
      </c>
    </row>
    <row r="191" spans="1:10" x14ac:dyDescent="0.3">
      <c r="A191" s="6" t="s">
        <v>11</v>
      </c>
      <c r="B191" s="6" t="s">
        <v>23</v>
      </c>
      <c r="C191" s="6" t="s">
        <v>13</v>
      </c>
      <c r="D191" s="7">
        <v>41699</v>
      </c>
      <c r="E191" s="8">
        <f t="shared" si="3"/>
        <v>3</v>
      </c>
      <c r="F191" s="8" t="s">
        <v>24</v>
      </c>
      <c r="G191" s="6" t="s">
        <v>25</v>
      </c>
      <c r="H191" s="6" t="s">
        <v>26</v>
      </c>
      <c r="I191" s="6" t="s">
        <v>17</v>
      </c>
      <c r="J191" s="9">
        <v>962733.95790000004</v>
      </c>
    </row>
    <row r="192" spans="1:10" x14ac:dyDescent="0.3">
      <c r="A192" s="6" t="s">
        <v>11</v>
      </c>
      <c r="B192" s="6" t="s">
        <v>23</v>
      </c>
      <c r="C192" s="6" t="s">
        <v>13</v>
      </c>
      <c r="D192" s="7">
        <v>41730</v>
      </c>
      <c r="E192" s="8">
        <f t="shared" si="3"/>
        <v>4</v>
      </c>
      <c r="F192" s="8" t="s">
        <v>24</v>
      </c>
      <c r="G192" s="6" t="s">
        <v>25</v>
      </c>
      <c r="H192" s="6" t="s">
        <v>26</v>
      </c>
      <c r="I192" s="6" t="s">
        <v>17</v>
      </c>
      <c r="J192" s="9">
        <v>964825.21760624985</v>
      </c>
    </row>
    <row r="193" spans="1:12" x14ac:dyDescent="0.3">
      <c r="A193" s="6" t="s">
        <v>11</v>
      </c>
      <c r="B193" s="6" t="s">
        <v>23</v>
      </c>
      <c r="C193" s="6" t="s">
        <v>13</v>
      </c>
      <c r="D193" s="7">
        <v>41760</v>
      </c>
      <c r="E193" s="8">
        <f t="shared" si="3"/>
        <v>5</v>
      </c>
      <c r="F193" s="8" t="s">
        <v>24</v>
      </c>
      <c r="G193" s="6" t="s">
        <v>25</v>
      </c>
      <c r="H193" s="6" t="s">
        <v>26</v>
      </c>
      <c r="I193" s="6" t="s">
        <v>17</v>
      </c>
      <c r="J193" s="9">
        <v>1024534.78359375</v>
      </c>
    </row>
    <row r="194" spans="1:12" x14ac:dyDescent="0.3">
      <c r="A194" s="6" t="s">
        <v>11</v>
      </c>
      <c r="B194" s="6" t="s">
        <v>23</v>
      </c>
      <c r="C194" s="6" t="s">
        <v>13</v>
      </c>
      <c r="D194" s="7">
        <v>41791</v>
      </c>
      <c r="E194" s="8">
        <f t="shared" si="3"/>
        <v>6</v>
      </c>
      <c r="F194" s="8" t="s">
        <v>24</v>
      </c>
      <c r="G194" s="6" t="s">
        <v>25</v>
      </c>
      <c r="H194" s="6" t="s">
        <v>26</v>
      </c>
      <c r="I194" s="6" t="s">
        <v>17</v>
      </c>
      <c r="J194" s="9">
        <v>1168045.22566875</v>
      </c>
    </row>
    <row r="195" spans="1:12" x14ac:dyDescent="0.3">
      <c r="A195" s="6" t="s">
        <v>11</v>
      </c>
      <c r="B195" s="6" t="s">
        <v>23</v>
      </c>
      <c r="C195" s="6" t="s">
        <v>13</v>
      </c>
      <c r="D195" s="7">
        <v>41456</v>
      </c>
      <c r="E195" s="8">
        <f>MONTH(D195)</f>
        <v>7</v>
      </c>
      <c r="F195" s="8" t="s">
        <v>24</v>
      </c>
      <c r="G195" s="6" t="s">
        <v>27</v>
      </c>
      <c r="H195" s="6" t="s">
        <v>28</v>
      </c>
      <c r="I195" s="6" t="s">
        <v>17</v>
      </c>
      <c r="J195" s="9">
        <v>276807.38497499918</v>
      </c>
      <c r="K195" s="10"/>
      <c r="L195" s="10"/>
    </row>
    <row r="196" spans="1:12" x14ac:dyDescent="0.3">
      <c r="A196" s="6" t="s">
        <v>11</v>
      </c>
      <c r="B196" s="6" t="s">
        <v>23</v>
      </c>
      <c r="C196" s="6" t="s">
        <v>13</v>
      </c>
      <c r="D196" s="7">
        <v>41487</v>
      </c>
      <c r="E196" s="8">
        <f t="shared" ref="E196:E259" si="4">MONTH(D196)</f>
        <v>8</v>
      </c>
      <c r="F196" s="8" t="s">
        <v>24</v>
      </c>
      <c r="G196" s="6" t="s">
        <v>27</v>
      </c>
      <c r="H196" s="6" t="s">
        <v>28</v>
      </c>
      <c r="I196" s="6" t="s">
        <v>17</v>
      </c>
      <c r="J196" s="9">
        <v>382467.614925</v>
      </c>
      <c r="K196" s="10"/>
      <c r="L196" s="10"/>
    </row>
    <row r="197" spans="1:12" x14ac:dyDescent="0.3">
      <c r="A197" s="6" t="s">
        <v>11</v>
      </c>
      <c r="B197" s="6" t="s">
        <v>23</v>
      </c>
      <c r="C197" s="6" t="s">
        <v>13</v>
      </c>
      <c r="D197" s="7">
        <v>41518</v>
      </c>
      <c r="E197" s="8">
        <f t="shared" si="4"/>
        <v>9</v>
      </c>
      <c r="F197" s="8" t="s">
        <v>24</v>
      </c>
      <c r="G197" s="6" t="s">
        <v>27</v>
      </c>
      <c r="H197" s="6" t="s">
        <v>28</v>
      </c>
      <c r="I197" s="6" t="s">
        <v>17</v>
      </c>
      <c r="J197" s="9">
        <v>299436.63502499921</v>
      </c>
      <c r="K197" s="10"/>
      <c r="L197" s="10"/>
    </row>
    <row r="198" spans="1:12" x14ac:dyDescent="0.3">
      <c r="A198" s="6" t="s">
        <v>11</v>
      </c>
      <c r="B198" s="6" t="s">
        <v>23</v>
      </c>
      <c r="C198" s="6" t="s">
        <v>13</v>
      </c>
      <c r="D198" s="7">
        <v>41548</v>
      </c>
      <c r="E198" s="8">
        <f t="shared" si="4"/>
        <v>10</v>
      </c>
      <c r="F198" s="8" t="s">
        <v>24</v>
      </c>
      <c r="G198" s="6" t="s">
        <v>27</v>
      </c>
      <c r="H198" s="6" t="s">
        <v>28</v>
      </c>
      <c r="I198" s="6" t="s">
        <v>17</v>
      </c>
      <c r="J198" s="9">
        <v>284214.43957499997</v>
      </c>
      <c r="K198" s="10"/>
      <c r="L198" s="10"/>
    </row>
    <row r="199" spans="1:12" x14ac:dyDescent="0.3">
      <c r="A199" s="6" t="s">
        <v>11</v>
      </c>
      <c r="B199" s="6" t="s">
        <v>23</v>
      </c>
      <c r="C199" s="6" t="s">
        <v>13</v>
      </c>
      <c r="D199" s="7">
        <v>41579</v>
      </c>
      <c r="E199" s="8">
        <f t="shared" si="4"/>
        <v>11</v>
      </c>
      <c r="F199" s="8" t="s">
        <v>24</v>
      </c>
      <c r="G199" s="6" t="s">
        <v>27</v>
      </c>
      <c r="H199" s="6" t="s">
        <v>28</v>
      </c>
      <c r="I199" s="6" t="s">
        <v>17</v>
      </c>
      <c r="J199" s="9">
        <v>291875.60325000004</v>
      </c>
      <c r="K199" s="10"/>
      <c r="L199" s="10"/>
    </row>
    <row r="200" spans="1:12" x14ac:dyDescent="0.3">
      <c r="A200" s="6" t="s">
        <v>11</v>
      </c>
      <c r="B200" s="6" t="s">
        <v>23</v>
      </c>
      <c r="C200" s="6" t="s">
        <v>13</v>
      </c>
      <c r="D200" s="7">
        <v>41609</v>
      </c>
      <c r="E200" s="8">
        <f t="shared" si="4"/>
        <v>12</v>
      </c>
      <c r="F200" s="8" t="s">
        <v>24</v>
      </c>
      <c r="G200" s="6" t="s">
        <v>27</v>
      </c>
      <c r="H200" s="6" t="s">
        <v>28</v>
      </c>
      <c r="I200" s="6" t="s">
        <v>17</v>
      </c>
      <c r="J200" s="9">
        <v>280724.18550000002</v>
      </c>
      <c r="K200" s="10"/>
      <c r="L200" s="10"/>
    </row>
    <row r="201" spans="1:12" x14ac:dyDescent="0.3">
      <c r="A201" s="6" t="s">
        <v>11</v>
      </c>
      <c r="B201" s="6" t="s">
        <v>23</v>
      </c>
      <c r="C201" s="6" t="s">
        <v>13</v>
      </c>
      <c r="D201" s="7">
        <v>41640</v>
      </c>
      <c r="E201" s="8">
        <f t="shared" si="4"/>
        <v>1</v>
      </c>
      <c r="F201" s="8" t="s">
        <v>24</v>
      </c>
      <c r="G201" s="6" t="s">
        <v>27</v>
      </c>
      <c r="H201" s="6" t="s">
        <v>28</v>
      </c>
      <c r="I201" s="6" t="s">
        <v>17</v>
      </c>
      <c r="J201" s="9">
        <v>534332.85999999987</v>
      </c>
    </row>
    <row r="202" spans="1:12" x14ac:dyDescent="0.3">
      <c r="A202" s="6" t="s">
        <v>11</v>
      </c>
      <c r="B202" s="6" t="s">
        <v>23</v>
      </c>
      <c r="C202" s="6" t="s">
        <v>13</v>
      </c>
      <c r="D202" s="7">
        <v>41671</v>
      </c>
      <c r="E202" s="8">
        <f t="shared" si="4"/>
        <v>2</v>
      </c>
      <c r="F202" s="8" t="s">
        <v>24</v>
      </c>
      <c r="G202" s="6" t="s">
        <v>27</v>
      </c>
      <c r="H202" s="6" t="s">
        <v>28</v>
      </c>
      <c r="I202" s="6" t="s">
        <v>17</v>
      </c>
      <c r="J202" s="9">
        <v>449851.67249999999</v>
      </c>
    </row>
    <row r="203" spans="1:12" x14ac:dyDescent="0.3">
      <c r="A203" s="6" t="s">
        <v>11</v>
      </c>
      <c r="B203" s="6" t="s">
        <v>23</v>
      </c>
      <c r="C203" s="6" t="s">
        <v>13</v>
      </c>
      <c r="D203" s="7">
        <v>41699</v>
      </c>
      <c r="E203" s="8">
        <f t="shared" si="4"/>
        <v>3</v>
      </c>
      <c r="F203" s="8" t="s">
        <v>24</v>
      </c>
      <c r="G203" s="6" t="s">
        <v>27</v>
      </c>
      <c r="H203" s="6" t="s">
        <v>28</v>
      </c>
      <c r="I203" s="6" t="s">
        <v>17</v>
      </c>
      <c r="J203" s="9">
        <v>448827.02</v>
      </c>
    </row>
    <row r="204" spans="1:12" x14ac:dyDescent="0.3">
      <c r="A204" s="6" t="s">
        <v>11</v>
      </c>
      <c r="B204" s="6" t="s">
        <v>23</v>
      </c>
      <c r="C204" s="6" t="s">
        <v>13</v>
      </c>
      <c r="D204" s="7">
        <v>41730</v>
      </c>
      <c r="E204" s="8">
        <f t="shared" si="4"/>
        <v>4</v>
      </c>
      <c r="F204" s="8" t="s">
        <v>24</v>
      </c>
      <c r="G204" s="6" t="s">
        <v>27</v>
      </c>
      <c r="H204" s="6" t="s">
        <v>28</v>
      </c>
      <c r="I204" s="6" t="s">
        <v>17</v>
      </c>
      <c r="J204" s="9">
        <v>449801.96625</v>
      </c>
    </row>
    <row r="205" spans="1:12" x14ac:dyDescent="0.3">
      <c r="A205" s="6" t="s">
        <v>11</v>
      </c>
      <c r="B205" s="6" t="s">
        <v>23</v>
      </c>
      <c r="C205" s="6" t="s">
        <v>13</v>
      </c>
      <c r="D205" s="7">
        <v>41760</v>
      </c>
      <c r="E205" s="8">
        <f t="shared" si="4"/>
        <v>5</v>
      </c>
      <c r="F205" s="8" t="s">
        <v>24</v>
      </c>
      <c r="G205" s="6" t="s">
        <v>27</v>
      </c>
      <c r="H205" s="6" t="s">
        <v>28</v>
      </c>
      <c r="I205" s="6" t="s">
        <v>17</v>
      </c>
      <c r="J205" s="9">
        <v>477638.59375</v>
      </c>
    </row>
    <row r="206" spans="1:12" x14ac:dyDescent="0.3">
      <c r="A206" s="6" t="s">
        <v>11</v>
      </c>
      <c r="B206" s="6" t="s">
        <v>23</v>
      </c>
      <c r="C206" s="6" t="s">
        <v>13</v>
      </c>
      <c r="D206" s="7">
        <v>41791</v>
      </c>
      <c r="E206" s="8">
        <f t="shared" si="4"/>
        <v>6</v>
      </c>
      <c r="F206" s="8" t="s">
        <v>24</v>
      </c>
      <c r="G206" s="6" t="s">
        <v>27</v>
      </c>
      <c r="H206" s="6" t="s">
        <v>28</v>
      </c>
      <c r="I206" s="6" t="s">
        <v>17</v>
      </c>
      <c r="J206" s="9">
        <v>544543.22875000001</v>
      </c>
    </row>
    <row r="207" spans="1:12" x14ac:dyDescent="0.3">
      <c r="A207" s="6" t="s">
        <v>11</v>
      </c>
      <c r="B207" s="6" t="s">
        <v>23</v>
      </c>
      <c r="C207" s="6" t="s">
        <v>13</v>
      </c>
      <c r="D207" s="7">
        <v>41456</v>
      </c>
      <c r="E207" s="8">
        <f t="shared" si="4"/>
        <v>7</v>
      </c>
      <c r="F207" s="8" t="s">
        <v>24</v>
      </c>
      <c r="G207" s="6" t="s">
        <v>27</v>
      </c>
      <c r="H207" s="6" t="s">
        <v>29</v>
      </c>
      <c r="I207" s="6" t="s">
        <v>17</v>
      </c>
      <c r="J207" s="9">
        <v>415211.07746249868</v>
      </c>
    </row>
    <row r="208" spans="1:12" x14ac:dyDescent="0.3">
      <c r="A208" s="6" t="s">
        <v>11</v>
      </c>
      <c r="B208" s="6" t="s">
        <v>23</v>
      </c>
      <c r="C208" s="6" t="s">
        <v>13</v>
      </c>
      <c r="D208" s="7">
        <v>41487</v>
      </c>
      <c r="E208" s="8">
        <f t="shared" si="4"/>
        <v>8</v>
      </c>
      <c r="F208" s="8" t="s">
        <v>24</v>
      </c>
      <c r="G208" s="6" t="s">
        <v>27</v>
      </c>
      <c r="H208" s="6" t="s">
        <v>29</v>
      </c>
      <c r="I208" s="6" t="s">
        <v>17</v>
      </c>
      <c r="J208" s="9">
        <v>573701.42238750006</v>
      </c>
    </row>
    <row r="209" spans="1:10" x14ac:dyDescent="0.3">
      <c r="A209" s="6" t="s">
        <v>11</v>
      </c>
      <c r="B209" s="6" t="s">
        <v>23</v>
      </c>
      <c r="C209" s="6" t="s">
        <v>13</v>
      </c>
      <c r="D209" s="7">
        <v>41518</v>
      </c>
      <c r="E209" s="8">
        <f t="shared" si="4"/>
        <v>9</v>
      </c>
      <c r="F209" s="8" t="s">
        <v>24</v>
      </c>
      <c r="G209" s="6" t="s">
        <v>27</v>
      </c>
      <c r="H209" s="6" t="s">
        <v>29</v>
      </c>
      <c r="I209" s="6" t="s">
        <v>17</v>
      </c>
      <c r="J209" s="9">
        <v>449154.95253749873</v>
      </c>
    </row>
    <row r="210" spans="1:10" x14ac:dyDescent="0.3">
      <c r="A210" s="6" t="s">
        <v>11</v>
      </c>
      <c r="B210" s="6" t="s">
        <v>23</v>
      </c>
      <c r="C210" s="6" t="s">
        <v>13</v>
      </c>
      <c r="D210" s="7">
        <v>41548</v>
      </c>
      <c r="E210" s="8">
        <f t="shared" si="4"/>
        <v>10</v>
      </c>
      <c r="F210" s="8" t="s">
        <v>24</v>
      </c>
      <c r="G210" s="6" t="s">
        <v>27</v>
      </c>
      <c r="H210" s="6" t="s">
        <v>29</v>
      </c>
      <c r="I210" s="6" t="s">
        <v>17</v>
      </c>
      <c r="J210" s="9">
        <v>426321.65936249989</v>
      </c>
    </row>
    <row r="211" spans="1:10" x14ac:dyDescent="0.3">
      <c r="A211" s="6" t="s">
        <v>11</v>
      </c>
      <c r="B211" s="6" t="s">
        <v>23</v>
      </c>
      <c r="C211" s="6" t="s">
        <v>13</v>
      </c>
      <c r="D211" s="7">
        <v>41579</v>
      </c>
      <c r="E211" s="8">
        <f t="shared" si="4"/>
        <v>11</v>
      </c>
      <c r="F211" s="8" t="s">
        <v>24</v>
      </c>
      <c r="G211" s="6" t="s">
        <v>27</v>
      </c>
      <c r="H211" s="6" t="s">
        <v>29</v>
      </c>
      <c r="I211" s="6" t="s">
        <v>17</v>
      </c>
      <c r="J211" s="9">
        <v>437813.40487499995</v>
      </c>
    </row>
    <row r="212" spans="1:10" x14ac:dyDescent="0.3">
      <c r="A212" s="6" t="s">
        <v>11</v>
      </c>
      <c r="B212" s="6" t="s">
        <v>23</v>
      </c>
      <c r="C212" s="6" t="s">
        <v>13</v>
      </c>
      <c r="D212" s="7">
        <v>41609</v>
      </c>
      <c r="E212" s="8">
        <f t="shared" si="4"/>
        <v>12</v>
      </c>
      <c r="F212" s="8" t="s">
        <v>24</v>
      </c>
      <c r="G212" s="6" t="s">
        <v>27</v>
      </c>
      <c r="H212" s="6" t="s">
        <v>29</v>
      </c>
      <c r="I212" s="6" t="s">
        <v>17</v>
      </c>
      <c r="J212" s="9">
        <v>421086.27824999997</v>
      </c>
    </row>
    <row r="213" spans="1:10" x14ac:dyDescent="0.3">
      <c r="A213" s="6" t="s">
        <v>11</v>
      </c>
      <c r="B213" s="6" t="s">
        <v>23</v>
      </c>
      <c r="C213" s="6" t="s">
        <v>13</v>
      </c>
      <c r="D213" s="7">
        <v>41640</v>
      </c>
      <c r="E213" s="8">
        <f t="shared" si="4"/>
        <v>1</v>
      </c>
      <c r="F213" s="8" t="s">
        <v>24</v>
      </c>
      <c r="G213" s="6" t="s">
        <v>27</v>
      </c>
      <c r="H213" s="6" t="s">
        <v>29</v>
      </c>
      <c r="I213" s="6" t="s">
        <v>17</v>
      </c>
      <c r="J213" s="9">
        <v>801499.2899999998</v>
      </c>
    </row>
    <row r="214" spans="1:10" x14ac:dyDescent="0.3">
      <c r="A214" s="6" t="s">
        <v>11</v>
      </c>
      <c r="B214" s="6" t="s">
        <v>23</v>
      </c>
      <c r="C214" s="6" t="s">
        <v>13</v>
      </c>
      <c r="D214" s="7">
        <v>41671</v>
      </c>
      <c r="E214" s="8">
        <f t="shared" si="4"/>
        <v>2</v>
      </c>
      <c r="F214" s="8" t="s">
        <v>24</v>
      </c>
      <c r="G214" s="6" t="s">
        <v>27</v>
      </c>
      <c r="H214" s="6" t="s">
        <v>29</v>
      </c>
      <c r="I214" s="6" t="s">
        <v>17</v>
      </c>
      <c r="J214" s="9">
        <v>674777.50874999992</v>
      </c>
    </row>
    <row r="215" spans="1:10" x14ac:dyDescent="0.3">
      <c r="A215" s="6" t="s">
        <v>11</v>
      </c>
      <c r="B215" s="6" t="s">
        <v>23</v>
      </c>
      <c r="C215" s="6" t="s">
        <v>13</v>
      </c>
      <c r="D215" s="7">
        <v>41699</v>
      </c>
      <c r="E215" s="8">
        <f t="shared" si="4"/>
        <v>3</v>
      </c>
      <c r="F215" s="8" t="s">
        <v>24</v>
      </c>
      <c r="G215" s="6" t="s">
        <v>27</v>
      </c>
      <c r="H215" s="6" t="s">
        <v>29</v>
      </c>
      <c r="I215" s="6" t="s">
        <v>17</v>
      </c>
      <c r="J215" s="9">
        <v>673240.53</v>
      </c>
    </row>
    <row r="216" spans="1:10" x14ac:dyDescent="0.3">
      <c r="A216" s="6" t="s">
        <v>11</v>
      </c>
      <c r="B216" s="6" t="s">
        <v>23</v>
      </c>
      <c r="C216" s="6" t="s">
        <v>13</v>
      </c>
      <c r="D216" s="7">
        <v>41730</v>
      </c>
      <c r="E216" s="8">
        <f t="shared" si="4"/>
        <v>4</v>
      </c>
      <c r="F216" s="8" t="s">
        <v>24</v>
      </c>
      <c r="G216" s="6" t="s">
        <v>27</v>
      </c>
      <c r="H216" s="6" t="s">
        <v>29</v>
      </c>
      <c r="I216" s="6" t="s">
        <v>17</v>
      </c>
      <c r="J216" s="9">
        <v>674702.94937499997</v>
      </c>
    </row>
    <row r="217" spans="1:10" x14ac:dyDescent="0.3">
      <c r="A217" s="6" t="s">
        <v>11</v>
      </c>
      <c r="B217" s="6" t="s">
        <v>23</v>
      </c>
      <c r="C217" s="6" t="s">
        <v>13</v>
      </c>
      <c r="D217" s="7">
        <v>41760</v>
      </c>
      <c r="E217" s="8">
        <f t="shared" si="4"/>
        <v>5</v>
      </c>
      <c r="F217" s="8" t="s">
        <v>24</v>
      </c>
      <c r="G217" s="6" t="s">
        <v>27</v>
      </c>
      <c r="H217" s="6" t="s">
        <v>29</v>
      </c>
      <c r="I217" s="6" t="s">
        <v>17</v>
      </c>
      <c r="J217" s="9">
        <v>716457.890625</v>
      </c>
    </row>
    <row r="218" spans="1:10" x14ac:dyDescent="0.3">
      <c r="A218" s="6" t="s">
        <v>11</v>
      </c>
      <c r="B218" s="6" t="s">
        <v>23</v>
      </c>
      <c r="C218" s="6" t="s">
        <v>13</v>
      </c>
      <c r="D218" s="7">
        <v>41791</v>
      </c>
      <c r="E218" s="8">
        <f t="shared" si="4"/>
        <v>6</v>
      </c>
      <c r="F218" s="8" t="s">
        <v>24</v>
      </c>
      <c r="G218" s="6" t="s">
        <v>27</v>
      </c>
      <c r="H218" s="6" t="s">
        <v>29</v>
      </c>
      <c r="I218" s="6" t="s">
        <v>17</v>
      </c>
      <c r="J218" s="9">
        <v>816814.8431249999</v>
      </c>
    </row>
    <row r="219" spans="1:10" x14ac:dyDescent="0.3">
      <c r="A219" s="6" t="s">
        <v>11</v>
      </c>
      <c r="B219" s="6" t="s">
        <v>23</v>
      </c>
      <c r="C219" s="6" t="s">
        <v>13</v>
      </c>
      <c r="D219" s="7">
        <v>41456</v>
      </c>
      <c r="E219" s="8">
        <f t="shared" si="4"/>
        <v>7</v>
      </c>
      <c r="F219" s="8" t="s">
        <v>24</v>
      </c>
      <c r="G219" s="6" t="s">
        <v>30</v>
      </c>
      <c r="H219" s="6" t="s">
        <v>31</v>
      </c>
      <c r="I219" s="6" t="s">
        <v>17</v>
      </c>
      <c r="J219" s="9">
        <v>360688.41072499886</v>
      </c>
    </row>
    <row r="220" spans="1:10" x14ac:dyDescent="0.3">
      <c r="A220" s="6" t="s">
        <v>11</v>
      </c>
      <c r="B220" s="6" t="s">
        <v>23</v>
      </c>
      <c r="C220" s="6" t="s">
        <v>13</v>
      </c>
      <c r="D220" s="7">
        <v>41487</v>
      </c>
      <c r="E220" s="8">
        <f t="shared" si="4"/>
        <v>8</v>
      </c>
      <c r="F220" s="8" t="s">
        <v>24</v>
      </c>
      <c r="G220" s="6" t="s">
        <v>30</v>
      </c>
      <c r="H220" s="6" t="s">
        <v>31</v>
      </c>
      <c r="I220" s="6" t="s">
        <v>17</v>
      </c>
      <c r="J220" s="9">
        <v>498366.89217499993</v>
      </c>
    </row>
    <row r="221" spans="1:10" x14ac:dyDescent="0.3">
      <c r="A221" s="6" t="s">
        <v>11</v>
      </c>
      <c r="B221" s="6" t="s">
        <v>23</v>
      </c>
      <c r="C221" s="6" t="s">
        <v>13</v>
      </c>
      <c r="D221" s="7">
        <v>41518</v>
      </c>
      <c r="E221" s="8">
        <f t="shared" si="4"/>
        <v>9</v>
      </c>
      <c r="F221" s="8" t="s">
        <v>24</v>
      </c>
      <c r="G221" s="6" t="s">
        <v>30</v>
      </c>
      <c r="H221" s="6" t="s">
        <v>31</v>
      </c>
      <c r="I221" s="6" t="s">
        <v>17</v>
      </c>
      <c r="J221" s="9">
        <v>390175.00927499885</v>
      </c>
    </row>
    <row r="222" spans="1:10" x14ac:dyDescent="0.3">
      <c r="A222" s="6" t="s">
        <v>11</v>
      </c>
      <c r="B222" s="6" t="s">
        <v>23</v>
      </c>
      <c r="C222" s="6" t="s">
        <v>13</v>
      </c>
      <c r="D222" s="7">
        <v>41548</v>
      </c>
      <c r="E222" s="8">
        <f t="shared" si="4"/>
        <v>10</v>
      </c>
      <c r="F222" s="8" t="s">
        <v>24</v>
      </c>
      <c r="G222" s="6" t="s">
        <v>30</v>
      </c>
      <c r="H222" s="6" t="s">
        <v>31</v>
      </c>
      <c r="I222" s="6" t="s">
        <v>17</v>
      </c>
      <c r="J222" s="9">
        <v>370340.02732499992</v>
      </c>
    </row>
    <row r="223" spans="1:10" x14ac:dyDescent="0.3">
      <c r="A223" s="6" t="s">
        <v>11</v>
      </c>
      <c r="B223" s="6" t="s">
        <v>23</v>
      </c>
      <c r="C223" s="6" t="s">
        <v>13</v>
      </c>
      <c r="D223" s="7">
        <v>41579</v>
      </c>
      <c r="E223" s="8">
        <f t="shared" si="4"/>
        <v>11</v>
      </c>
      <c r="F223" s="8" t="s">
        <v>24</v>
      </c>
      <c r="G223" s="6" t="s">
        <v>30</v>
      </c>
      <c r="H223" s="6" t="s">
        <v>31</v>
      </c>
      <c r="I223" s="6" t="s">
        <v>17</v>
      </c>
      <c r="J223" s="9">
        <v>380322.75574999995</v>
      </c>
    </row>
    <row r="224" spans="1:10" x14ac:dyDescent="0.3">
      <c r="A224" s="6" t="s">
        <v>11</v>
      </c>
      <c r="B224" s="6" t="s">
        <v>23</v>
      </c>
      <c r="C224" s="6" t="s">
        <v>13</v>
      </c>
      <c r="D224" s="7">
        <v>41609</v>
      </c>
      <c r="E224" s="8">
        <f t="shared" si="4"/>
        <v>12</v>
      </c>
      <c r="F224" s="8" t="s">
        <v>24</v>
      </c>
      <c r="G224" s="6" t="s">
        <v>30</v>
      </c>
      <c r="H224" s="6" t="s">
        <v>31</v>
      </c>
      <c r="I224" s="6" t="s">
        <v>17</v>
      </c>
      <c r="J224" s="9">
        <v>365792.12049999996</v>
      </c>
    </row>
    <row r="225" spans="1:10" x14ac:dyDescent="0.3">
      <c r="A225" s="6" t="s">
        <v>11</v>
      </c>
      <c r="B225" s="6" t="s">
        <v>23</v>
      </c>
      <c r="C225" s="6" t="s">
        <v>13</v>
      </c>
      <c r="D225" s="7">
        <v>41640</v>
      </c>
      <c r="E225" s="8">
        <f t="shared" si="4"/>
        <v>1</v>
      </c>
      <c r="F225" s="8" t="s">
        <v>24</v>
      </c>
      <c r="G225" s="6" t="s">
        <v>30</v>
      </c>
      <c r="H225" s="6" t="s">
        <v>31</v>
      </c>
      <c r="I225" s="6" t="s">
        <v>17</v>
      </c>
      <c r="J225" s="9">
        <v>459526.25959999987</v>
      </c>
    </row>
    <row r="226" spans="1:10" x14ac:dyDescent="0.3">
      <c r="A226" s="6" t="s">
        <v>11</v>
      </c>
      <c r="B226" s="6" t="s">
        <v>23</v>
      </c>
      <c r="C226" s="6" t="s">
        <v>13</v>
      </c>
      <c r="D226" s="7">
        <v>41671</v>
      </c>
      <c r="E226" s="8">
        <f t="shared" si="4"/>
        <v>2</v>
      </c>
      <c r="F226" s="8" t="s">
        <v>24</v>
      </c>
      <c r="G226" s="6" t="s">
        <v>30</v>
      </c>
      <c r="H226" s="6" t="s">
        <v>31</v>
      </c>
      <c r="I226" s="6" t="s">
        <v>17</v>
      </c>
      <c r="J226" s="9">
        <v>386872.43834999995</v>
      </c>
    </row>
    <row r="227" spans="1:10" x14ac:dyDescent="0.3">
      <c r="A227" s="6" t="s">
        <v>11</v>
      </c>
      <c r="B227" s="6" t="s">
        <v>23</v>
      </c>
      <c r="C227" s="6" t="s">
        <v>13</v>
      </c>
      <c r="D227" s="7">
        <v>41699</v>
      </c>
      <c r="E227" s="8">
        <f t="shared" si="4"/>
        <v>3</v>
      </c>
      <c r="F227" s="8" t="s">
        <v>24</v>
      </c>
      <c r="G227" s="6" t="s">
        <v>30</v>
      </c>
      <c r="H227" s="6" t="s">
        <v>31</v>
      </c>
      <c r="I227" s="6" t="s">
        <v>17</v>
      </c>
      <c r="J227" s="9">
        <v>385991.23719999997</v>
      </c>
    </row>
    <row r="228" spans="1:10" x14ac:dyDescent="0.3">
      <c r="A228" s="6" t="s">
        <v>11</v>
      </c>
      <c r="B228" s="6" t="s">
        <v>23</v>
      </c>
      <c r="C228" s="6" t="s">
        <v>13</v>
      </c>
      <c r="D228" s="7">
        <v>41730</v>
      </c>
      <c r="E228" s="8">
        <f t="shared" si="4"/>
        <v>4</v>
      </c>
      <c r="F228" s="8" t="s">
        <v>24</v>
      </c>
      <c r="G228" s="6" t="s">
        <v>30</v>
      </c>
      <c r="H228" s="6" t="s">
        <v>31</v>
      </c>
      <c r="I228" s="6" t="s">
        <v>17</v>
      </c>
      <c r="J228" s="9">
        <v>386829.69097499992</v>
      </c>
    </row>
    <row r="229" spans="1:10" x14ac:dyDescent="0.3">
      <c r="A229" s="6" t="s">
        <v>11</v>
      </c>
      <c r="B229" s="6" t="s">
        <v>23</v>
      </c>
      <c r="C229" s="6" t="s">
        <v>13</v>
      </c>
      <c r="D229" s="7">
        <v>41760</v>
      </c>
      <c r="E229" s="8">
        <f t="shared" si="4"/>
        <v>5</v>
      </c>
      <c r="F229" s="8" t="s">
        <v>24</v>
      </c>
      <c r="G229" s="6" t="s">
        <v>30</v>
      </c>
      <c r="H229" s="6" t="s">
        <v>31</v>
      </c>
      <c r="I229" s="6" t="s">
        <v>17</v>
      </c>
      <c r="J229" s="9">
        <v>410769.19062499999</v>
      </c>
    </row>
    <row r="230" spans="1:10" x14ac:dyDescent="0.3">
      <c r="A230" s="6" t="s">
        <v>11</v>
      </c>
      <c r="B230" s="6" t="s">
        <v>23</v>
      </c>
      <c r="C230" s="6" t="s">
        <v>13</v>
      </c>
      <c r="D230" s="7">
        <v>41791</v>
      </c>
      <c r="E230" s="8">
        <f t="shared" si="4"/>
        <v>6</v>
      </c>
      <c r="F230" s="8" t="s">
        <v>24</v>
      </c>
      <c r="G230" s="6" t="s">
        <v>30</v>
      </c>
      <c r="H230" s="6" t="s">
        <v>31</v>
      </c>
      <c r="I230" s="6" t="s">
        <v>17</v>
      </c>
      <c r="J230" s="9">
        <v>468307.17672499991</v>
      </c>
    </row>
    <row r="231" spans="1:10" x14ac:dyDescent="0.3">
      <c r="A231" s="6" t="s">
        <v>11</v>
      </c>
      <c r="B231" s="6" t="s">
        <v>23</v>
      </c>
      <c r="C231" s="6" t="s">
        <v>13</v>
      </c>
      <c r="D231" s="7">
        <v>41456</v>
      </c>
      <c r="E231" s="8">
        <f t="shared" si="4"/>
        <v>7</v>
      </c>
      <c r="F231" s="8" t="s">
        <v>24</v>
      </c>
      <c r="G231" s="6" t="s">
        <v>30</v>
      </c>
      <c r="H231" s="6" t="s">
        <v>32</v>
      </c>
      <c r="I231" s="6" t="s">
        <v>17</v>
      </c>
      <c r="J231" s="9">
        <v>226478.76952499934</v>
      </c>
    </row>
    <row r="232" spans="1:10" x14ac:dyDescent="0.3">
      <c r="A232" s="6" t="s">
        <v>11</v>
      </c>
      <c r="B232" s="6" t="s">
        <v>23</v>
      </c>
      <c r="C232" s="6" t="s">
        <v>13</v>
      </c>
      <c r="D232" s="7">
        <v>41487</v>
      </c>
      <c r="E232" s="8">
        <f t="shared" si="4"/>
        <v>8</v>
      </c>
      <c r="F232" s="8" t="s">
        <v>24</v>
      </c>
      <c r="G232" s="6" t="s">
        <v>30</v>
      </c>
      <c r="H232" s="6" t="s">
        <v>32</v>
      </c>
      <c r="I232" s="6" t="s">
        <v>17</v>
      </c>
      <c r="J232" s="9">
        <v>312928.04857500002</v>
      </c>
    </row>
    <row r="233" spans="1:10" x14ac:dyDescent="0.3">
      <c r="A233" s="6" t="s">
        <v>11</v>
      </c>
      <c r="B233" s="6" t="s">
        <v>23</v>
      </c>
      <c r="C233" s="6" t="s">
        <v>13</v>
      </c>
      <c r="D233" s="7">
        <v>41518</v>
      </c>
      <c r="E233" s="8">
        <f t="shared" si="4"/>
        <v>9</v>
      </c>
      <c r="F233" s="8" t="s">
        <v>24</v>
      </c>
      <c r="G233" s="6" t="s">
        <v>30</v>
      </c>
      <c r="H233" s="6" t="s">
        <v>32</v>
      </c>
      <c r="I233" s="6" t="s">
        <v>17</v>
      </c>
      <c r="J233" s="9">
        <v>244993.61047499935</v>
      </c>
    </row>
    <row r="234" spans="1:10" x14ac:dyDescent="0.3">
      <c r="A234" s="6" t="s">
        <v>11</v>
      </c>
      <c r="B234" s="6" t="s">
        <v>23</v>
      </c>
      <c r="C234" s="6" t="s">
        <v>13</v>
      </c>
      <c r="D234" s="7">
        <v>41548</v>
      </c>
      <c r="E234" s="8">
        <f t="shared" si="4"/>
        <v>10</v>
      </c>
      <c r="F234" s="8" t="s">
        <v>24</v>
      </c>
      <c r="G234" s="6" t="s">
        <v>30</v>
      </c>
      <c r="H234" s="6" t="s">
        <v>32</v>
      </c>
      <c r="I234" s="6" t="s">
        <v>17</v>
      </c>
      <c r="J234" s="9">
        <v>232539.08692499998</v>
      </c>
    </row>
    <row r="235" spans="1:10" x14ac:dyDescent="0.3">
      <c r="A235" s="6" t="s">
        <v>11</v>
      </c>
      <c r="B235" s="6" t="s">
        <v>23</v>
      </c>
      <c r="C235" s="6" t="s">
        <v>13</v>
      </c>
      <c r="D235" s="7">
        <v>41579</v>
      </c>
      <c r="E235" s="8">
        <f t="shared" si="4"/>
        <v>11</v>
      </c>
      <c r="F235" s="8" t="s">
        <v>24</v>
      </c>
      <c r="G235" s="6" t="s">
        <v>30</v>
      </c>
      <c r="H235" s="6" t="s">
        <v>32</v>
      </c>
      <c r="I235" s="6" t="s">
        <v>17</v>
      </c>
      <c r="J235" s="9">
        <v>238807.31175000002</v>
      </c>
    </row>
    <row r="236" spans="1:10" x14ac:dyDescent="0.3">
      <c r="A236" s="6" t="s">
        <v>11</v>
      </c>
      <c r="B236" s="6" t="s">
        <v>23</v>
      </c>
      <c r="C236" s="6" t="s">
        <v>13</v>
      </c>
      <c r="D236" s="7">
        <v>41609</v>
      </c>
      <c r="E236" s="8">
        <f t="shared" si="4"/>
        <v>12</v>
      </c>
      <c r="F236" s="8" t="s">
        <v>24</v>
      </c>
      <c r="G236" s="6" t="s">
        <v>30</v>
      </c>
      <c r="H236" s="6" t="s">
        <v>32</v>
      </c>
      <c r="I236" s="6" t="s">
        <v>17</v>
      </c>
      <c r="J236" s="9">
        <v>229683.42450000002</v>
      </c>
    </row>
    <row r="237" spans="1:10" x14ac:dyDescent="0.3">
      <c r="A237" s="6" t="s">
        <v>11</v>
      </c>
      <c r="B237" s="6" t="s">
        <v>23</v>
      </c>
      <c r="C237" s="6" t="s">
        <v>13</v>
      </c>
      <c r="D237" s="7">
        <v>41640</v>
      </c>
      <c r="E237" s="8">
        <f t="shared" si="4"/>
        <v>1</v>
      </c>
      <c r="F237" s="8" t="s">
        <v>24</v>
      </c>
      <c r="G237" s="6" t="s">
        <v>30</v>
      </c>
      <c r="H237" s="6" t="s">
        <v>32</v>
      </c>
      <c r="I237" s="6" t="s">
        <v>17</v>
      </c>
      <c r="J237" s="9">
        <v>288539.74439999997</v>
      </c>
    </row>
    <row r="238" spans="1:10" x14ac:dyDescent="0.3">
      <c r="A238" s="6" t="s">
        <v>11</v>
      </c>
      <c r="B238" s="6" t="s">
        <v>23</v>
      </c>
      <c r="C238" s="6" t="s">
        <v>13</v>
      </c>
      <c r="D238" s="7">
        <v>41671</v>
      </c>
      <c r="E238" s="8">
        <f t="shared" si="4"/>
        <v>2</v>
      </c>
      <c r="F238" s="8" t="s">
        <v>24</v>
      </c>
      <c r="G238" s="6" t="s">
        <v>30</v>
      </c>
      <c r="H238" s="6" t="s">
        <v>32</v>
      </c>
      <c r="I238" s="6" t="s">
        <v>17</v>
      </c>
      <c r="J238" s="9">
        <v>242919.90315</v>
      </c>
    </row>
    <row r="239" spans="1:10" x14ac:dyDescent="0.3">
      <c r="A239" s="6" t="s">
        <v>11</v>
      </c>
      <c r="B239" s="6" t="s">
        <v>23</v>
      </c>
      <c r="C239" s="6" t="s">
        <v>13</v>
      </c>
      <c r="D239" s="7">
        <v>41699</v>
      </c>
      <c r="E239" s="8">
        <f t="shared" si="4"/>
        <v>3</v>
      </c>
      <c r="F239" s="8" t="s">
        <v>24</v>
      </c>
      <c r="G239" s="6" t="s">
        <v>30</v>
      </c>
      <c r="H239" s="6" t="s">
        <v>32</v>
      </c>
      <c r="I239" s="6" t="s">
        <v>17</v>
      </c>
      <c r="J239" s="9">
        <v>242366.59080000003</v>
      </c>
    </row>
    <row r="240" spans="1:10" x14ac:dyDescent="0.3">
      <c r="A240" s="6" t="s">
        <v>11</v>
      </c>
      <c r="B240" s="6" t="s">
        <v>23</v>
      </c>
      <c r="C240" s="6" t="s">
        <v>13</v>
      </c>
      <c r="D240" s="7">
        <v>41730</v>
      </c>
      <c r="E240" s="8">
        <f t="shared" si="4"/>
        <v>4</v>
      </c>
      <c r="F240" s="8" t="s">
        <v>24</v>
      </c>
      <c r="G240" s="6" t="s">
        <v>30</v>
      </c>
      <c r="H240" s="6" t="s">
        <v>32</v>
      </c>
      <c r="I240" s="6" t="s">
        <v>17</v>
      </c>
      <c r="J240" s="9">
        <v>242893.06177500001</v>
      </c>
    </row>
    <row r="241" spans="1:10" x14ac:dyDescent="0.3">
      <c r="A241" s="6" t="s">
        <v>11</v>
      </c>
      <c r="B241" s="6" t="s">
        <v>23</v>
      </c>
      <c r="C241" s="6" t="s">
        <v>13</v>
      </c>
      <c r="D241" s="7">
        <v>41760</v>
      </c>
      <c r="E241" s="8">
        <f t="shared" si="4"/>
        <v>5</v>
      </c>
      <c r="F241" s="8" t="s">
        <v>24</v>
      </c>
      <c r="G241" s="6" t="s">
        <v>30</v>
      </c>
      <c r="H241" s="6" t="s">
        <v>32</v>
      </c>
      <c r="I241" s="6" t="s">
        <v>17</v>
      </c>
      <c r="J241" s="9">
        <v>257924.84062500004</v>
      </c>
    </row>
    <row r="242" spans="1:10" x14ac:dyDescent="0.3">
      <c r="A242" s="6" t="s">
        <v>11</v>
      </c>
      <c r="B242" s="6" t="s">
        <v>23</v>
      </c>
      <c r="C242" s="6" t="s">
        <v>13</v>
      </c>
      <c r="D242" s="7">
        <v>41791</v>
      </c>
      <c r="E242" s="8">
        <f t="shared" si="4"/>
        <v>6</v>
      </c>
      <c r="F242" s="8" t="s">
        <v>24</v>
      </c>
      <c r="G242" s="6" t="s">
        <v>30</v>
      </c>
      <c r="H242" s="6" t="s">
        <v>32</v>
      </c>
      <c r="I242" s="6" t="s">
        <v>17</v>
      </c>
      <c r="J242" s="9">
        <v>294053.34352500003</v>
      </c>
    </row>
    <row r="243" spans="1:10" x14ac:dyDescent="0.3">
      <c r="A243" s="6" t="s">
        <v>11</v>
      </c>
      <c r="B243" s="6" t="s">
        <v>23</v>
      </c>
      <c r="C243" s="6" t="s">
        <v>13</v>
      </c>
      <c r="D243" s="7">
        <v>41456</v>
      </c>
      <c r="E243" s="8">
        <f t="shared" si="4"/>
        <v>7</v>
      </c>
      <c r="F243" s="8" t="s">
        <v>24</v>
      </c>
      <c r="G243" s="6" t="s">
        <v>30</v>
      </c>
      <c r="H243" s="6" t="s">
        <v>33</v>
      </c>
      <c r="I243" s="6" t="s">
        <v>17</v>
      </c>
      <c r="J243" s="9">
        <v>255837.1285374992</v>
      </c>
    </row>
    <row r="244" spans="1:10" x14ac:dyDescent="0.3">
      <c r="A244" s="6" t="s">
        <v>11</v>
      </c>
      <c r="B244" s="6" t="s">
        <v>23</v>
      </c>
      <c r="C244" s="6" t="s">
        <v>13</v>
      </c>
      <c r="D244" s="7">
        <v>41487</v>
      </c>
      <c r="E244" s="8">
        <f t="shared" si="4"/>
        <v>8</v>
      </c>
      <c r="F244" s="8" t="s">
        <v>24</v>
      </c>
      <c r="G244" s="6" t="s">
        <v>30</v>
      </c>
      <c r="H244" s="6" t="s">
        <v>33</v>
      </c>
      <c r="I244" s="6" t="s">
        <v>17</v>
      </c>
      <c r="J244" s="9">
        <v>353492.79561249999</v>
      </c>
    </row>
    <row r="245" spans="1:10" x14ac:dyDescent="0.3">
      <c r="A245" s="6" t="s">
        <v>11</v>
      </c>
      <c r="B245" s="6" t="s">
        <v>23</v>
      </c>
      <c r="C245" s="6" t="s">
        <v>13</v>
      </c>
      <c r="D245" s="7">
        <v>41518</v>
      </c>
      <c r="E245" s="8">
        <f t="shared" si="4"/>
        <v>9</v>
      </c>
      <c r="F245" s="8" t="s">
        <v>24</v>
      </c>
      <c r="G245" s="6" t="s">
        <v>30</v>
      </c>
      <c r="H245" s="6" t="s">
        <v>33</v>
      </c>
      <c r="I245" s="6" t="s">
        <v>17</v>
      </c>
      <c r="J245" s="9">
        <v>276752.04146249924</v>
      </c>
    </row>
    <row r="246" spans="1:10" x14ac:dyDescent="0.3">
      <c r="A246" s="6" t="s">
        <v>11</v>
      </c>
      <c r="B246" s="6" t="s">
        <v>23</v>
      </c>
      <c r="C246" s="6" t="s">
        <v>13</v>
      </c>
      <c r="D246" s="7">
        <v>41548</v>
      </c>
      <c r="E246" s="8">
        <f t="shared" si="4"/>
        <v>10</v>
      </c>
      <c r="F246" s="8" t="s">
        <v>24</v>
      </c>
      <c r="G246" s="6" t="s">
        <v>30</v>
      </c>
      <c r="H246" s="6" t="s">
        <v>33</v>
      </c>
      <c r="I246" s="6" t="s">
        <v>17</v>
      </c>
      <c r="J246" s="9">
        <v>262683.04263749992</v>
      </c>
    </row>
    <row r="247" spans="1:10" x14ac:dyDescent="0.3">
      <c r="A247" s="6" t="s">
        <v>11</v>
      </c>
      <c r="B247" s="6" t="s">
        <v>23</v>
      </c>
      <c r="C247" s="6" t="s">
        <v>13</v>
      </c>
      <c r="D247" s="7">
        <v>41579</v>
      </c>
      <c r="E247" s="8">
        <f t="shared" si="4"/>
        <v>11</v>
      </c>
      <c r="F247" s="8" t="s">
        <v>24</v>
      </c>
      <c r="G247" s="6" t="s">
        <v>30</v>
      </c>
      <c r="H247" s="6" t="s">
        <v>33</v>
      </c>
      <c r="I247" s="6" t="s">
        <v>17</v>
      </c>
      <c r="J247" s="9">
        <v>269763.81512500002</v>
      </c>
    </row>
    <row r="248" spans="1:10" x14ac:dyDescent="0.3">
      <c r="A248" s="6" t="s">
        <v>11</v>
      </c>
      <c r="B248" s="6" t="s">
        <v>23</v>
      </c>
      <c r="C248" s="6" t="s">
        <v>13</v>
      </c>
      <c r="D248" s="7">
        <v>41609</v>
      </c>
      <c r="E248" s="8">
        <f t="shared" si="4"/>
        <v>12</v>
      </c>
      <c r="F248" s="8" t="s">
        <v>24</v>
      </c>
      <c r="G248" s="6" t="s">
        <v>30</v>
      </c>
      <c r="H248" s="6" t="s">
        <v>33</v>
      </c>
      <c r="I248" s="6" t="s">
        <v>17</v>
      </c>
      <c r="J248" s="9">
        <v>259457.20175000001</v>
      </c>
    </row>
    <row r="249" spans="1:10" x14ac:dyDescent="0.3">
      <c r="A249" s="6" t="s">
        <v>11</v>
      </c>
      <c r="B249" s="6" t="s">
        <v>23</v>
      </c>
      <c r="C249" s="6" t="s">
        <v>13</v>
      </c>
      <c r="D249" s="7">
        <v>41640</v>
      </c>
      <c r="E249" s="8">
        <f t="shared" si="4"/>
        <v>1</v>
      </c>
      <c r="F249" s="8" t="s">
        <v>24</v>
      </c>
      <c r="G249" s="6" t="s">
        <v>30</v>
      </c>
      <c r="H249" s="6" t="s">
        <v>33</v>
      </c>
      <c r="I249" s="6" t="s">
        <v>17</v>
      </c>
      <c r="J249" s="9">
        <v>325943.04459999991</v>
      </c>
    </row>
    <row r="250" spans="1:10" x14ac:dyDescent="0.3">
      <c r="A250" s="6" t="s">
        <v>11</v>
      </c>
      <c r="B250" s="6" t="s">
        <v>23</v>
      </c>
      <c r="C250" s="6" t="s">
        <v>13</v>
      </c>
      <c r="D250" s="7">
        <v>41671</v>
      </c>
      <c r="E250" s="8">
        <f t="shared" si="4"/>
        <v>2</v>
      </c>
      <c r="F250" s="8" t="s">
        <v>24</v>
      </c>
      <c r="G250" s="6" t="s">
        <v>30</v>
      </c>
      <c r="H250" s="6" t="s">
        <v>33</v>
      </c>
      <c r="I250" s="6" t="s">
        <v>17</v>
      </c>
      <c r="J250" s="9">
        <v>274409.52022499999</v>
      </c>
    </row>
    <row r="251" spans="1:10" x14ac:dyDescent="0.3">
      <c r="A251" s="6" t="s">
        <v>11</v>
      </c>
      <c r="B251" s="6" t="s">
        <v>23</v>
      </c>
      <c r="C251" s="6" t="s">
        <v>13</v>
      </c>
      <c r="D251" s="7">
        <v>41699</v>
      </c>
      <c r="E251" s="8">
        <f t="shared" si="4"/>
        <v>3</v>
      </c>
      <c r="F251" s="8" t="s">
        <v>24</v>
      </c>
      <c r="G251" s="6" t="s">
        <v>30</v>
      </c>
      <c r="H251" s="6" t="s">
        <v>33</v>
      </c>
      <c r="I251" s="6" t="s">
        <v>17</v>
      </c>
      <c r="J251" s="9">
        <v>273784.48220000003</v>
      </c>
    </row>
    <row r="252" spans="1:10" x14ac:dyDescent="0.3">
      <c r="A252" s="6" t="s">
        <v>11</v>
      </c>
      <c r="B252" s="6" t="s">
        <v>23</v>
      </c>
      <c r="C252" s="6" t="s">
        <v>13</v>
      </c>
      <c r="D252" s="7">
        <v>41730</v>
      </c>
      <c r="E252" s="8">
        <f t="shared" si="4"/>
        <v>4</v>
      </c>
      <c r="F252" s="8" t="s">
        <v>24</v>
      </c>
      <c r="G252" s="6" t="s">
        <v>30</v>
      </c>
      <c r="H252" s="6" t="s">
        <v>33</v>
      </c>
      <c r="I252" s="6" t="s">
        <v>17</v>
      </c>
      <c r="J252" s="9">
        <v>274379.19941249996</v>
      </c>
    </row>
    <row r="253" spans="1:10" x14ac:dyDescent="0.3">
      <c r="A253" s="6" t="s">
        <v>11</v>
      </c>
      <c r="B253" s="6" t="s">
        <v>23</v>
      </c>
      <c r="C253" s="6" t="s">
        <v>13</v>
      </c>
      <c r="D253" s="7">
        <v>41760</v>
      </c>
      <c r="E253" s="8">
        <f t="shared" si="4"/>
        <v>5</v>
      </c>
      <c r="F253" s="8" t="s">
        <v>24</v>
      </c>
      <c r="G253" s="6" t="s">
        <v>30</v>
      </c>
      <c r="H253" s="6" t="s">
        <v>33</v>
      </c>
      <c r="I253" s="6" t="s">
        <v>17</v>
      </c>
      <c r="J253" s="9">
        <v>291359.54218749999</v>
      </c>
    </row>
    <row r="254" spans="1:10" x14ac:dyDescent="0.3">
      <c r="A254" s="6" t="s">
        <v>11</v>
      </c>
      <c r="B254" s="6" t="s">
        <v>23</v>
      </c>
      <c r="C254" s="6" t="s">
        <v>13</v>
      </c>
      <c r="D254" s="7">
        <v>41791</v>
      </c>
      <c r="E254" s="8">
        <f t="shared" si="4"/>
        <v>6</v>
      </c>
      <c r="F254" s="8" t="s">
        <v>24</v>
      </c>
      <c r="G254" s="6" t="s">
        <v>30</v>
      </c>
      <c r="H254" s="6" t="s">
        <v>33</v>
      </c>
      <c r="I254" s="6" t="s">
        <v>17</v>
      </c>
      <c r="J254" s="9">
        <v>332171.36953749997</v>
      </c>
    </row>
    <row r="255" spans="1:10" x14ac:dyDescent="0.3">
      <c r="A255" s="6" t="s">
        <v>11</v>
      </c>
      <c r="B255" s="6" t="s">
        <v>23</v>
      </c>
      <c r="C255" s="6" t="s">
        <v>13</v>
      </c>
      <c r="D255" s="7">
        <v>41456</v>
      </c>
      <c r="E255" s="8">
        <f t="shared" si="4"/>
        <v>7</v>
      </c>
      <c r="F255" s="8" t="s">
        <v>24</v>
      </c>
      <c r="G255" s="6" t="s">
        <v>30</v>
      </c>
      <c r="H255" s="6" t="s">
        <v>34</v>
      </c>
      <c r="I255" s="6" t="s">
        <v>17</v>
      </c>
      <c r="J255" s="9">
        <v>176150.15407499947</v>
      </c>
    </row>
    <row r="256" spans="1:10" x14ac:dyDescent="0.3">
      <c r="A256" s="6" t="s">
        <v>11</v>
      </c>
      <c r="B256" s="6" t="s">
        <v>23</v>
      </c>
      <c r="C256" s="6" t="s">
        <v>13</v>
      </c>
      <c r="D256" s="7">
        <v>41487</v>
      </c>
      <c r="E256" s="8">
        <f t="shared" si="4"/>
        <v>8</v>
      </c>
      <c r="F256" s="8" t="s">
        <v>24</v>
      </c>
      <c r="G256" s="6" t="s">
        <v>30</v>
      </c>
      <c r="H256" s="6" t="s">
        <v>34</v>
      </c>
      <c r="I256" s="6" t="s">
        <v>17</v>
      </c>
      <c r="J256" s="9">
        <v>243388.48222500001</v>
      </c>
    </row>
    <row r="257" spans="1:10" x14ac:dyDescent="0.3">
      <c r="A257" s="6" t="s">
        <v>11</v>
      </c>
      <c r="B257" s="6" t="s">
        <v>23</v>
      </c>
      <c r="C257" s="6" t="s">
        <v>13</v>
      </c>
      <c r="D257" s="7">
        <v>41518</v>
      </c>
      <c r="E257" s="8">
        <f t="shared" si="4"/>
        <v>9</v>
      </c>
      <c r="F257" s="8" t="s">
        <v>24</v>
      </c>
      <c r="G257" s="6" t="s">
        <v>30</v>
      </c>
      <c r="H257" s="6" t="s">
        <v>34</v>
      </c>
      <c r="I257" s="6" t="s">
        <v>17</v>
      </c>
      <c r="J257" s="9">
        <v>190550.58592499947</v>
      </c>
    </row>
    <row r="258" spans="1:10" x14ac:dyDescent="0.3">
      <c r="A258" s="6" t="s">
        <v>11</v>
      </c>
      <c r="B258" s="6" t="s">
        <v>23</v>
      </c>
      <c r="C258" s="6" t="s">
        <v>13</v>
      </c>
      <c r="D258" s="7">
        <v>41548</v>
      </c>
      <c r="E258" s="8">
        <f t="shared" si="4"/>
        <v>10</v>
      </c>
      <c r="F258" s="8" t="s">
        <v>24</v>
      </c>
      <c r="G258" s="6" t="s">
        <v>30</v>
      </c>
      <c r="H258" s="6" t="s">
        <v>34</v>
      </c>
      <c r="I258" s="6" t="s">
        <v>17</v>
      </c>
      <c r="J258" s="9">
        <v>180863.73427499997</v>
      </c>
    </row>
    <row r="259" spans="1:10" x14ac:dyDescent="0.3">
      <c r="A259" s="6" t="s">
        <v>11</v>
      </c>
      <c r="B259" s="6" t="s">
        <v>23</v>
      </c>
      <c r="C259" s="6" t="s">
        <v>13</v>
      </c>
      <c r="D259" s="7">
        <v>41579</v>
      </c>
      <c r="E259" s="8">
        <f t="shared" si="4"/>
        <v>11</v>
      </c>
      <c r="F259" s="8" t="s">
        <v>24</v>
      </c>
      <c r="G259" s="6" t="s">
        <v>30</v>
      </c>
      <c r="H259" s="6" t="s">
        <v>34</v>
      </c>
      <c r="I259" s="6" t="s">
        <v>17</v>
      </c>
      <c r="J259" s="9">
        <v>185739.02025</v>
      </c>
    </row>
    <row r="260" spans="1:10" x14ac:dyDescent="0.3">
      <c r="A260" s="6" t="s">
        <v>11</v>
      </c>
      <c r="B260" s="6" t="s">
        <v>23</v>
      </c>
      <c r="C260" s="6" t="s">
        <v>13</v>
      </c>
      <c r="D260" s="7">
        <v>41609</v>
      </c>
      <c r="E260" s="8">
        <f t="shared" ref="E260:E323" si="5">MONTH(D260)</f>
        <v>12</v>
      </c>
      <c r="F260" s="8" t="s">
        <v>24</v>
      </c>
      <c r="G260" s="6" t="s">
        <v>30</v>
      </c>
      <c r="H260" s="6" t="s">
        <v>34</v>
      </c>
      <c r="I260" s="6" t="s">
        <v>17</v>
      </c>
      <c r="J260" s="9">
        <v>178642.66350000002</v>
      </c>
    </row>
    <row r="261" spans="1:10" x14ac:dyDescent="0.3">
      <c r="A261" s="6" t="s">
        <v>11</v>
      </c>
      <c r="B261" s="6" t="s">
        <v>23</v>
      </c>
      <c r="C261" s="6" t="s">
        <v>13</v>
      </c>
      <c r="D261" s="7">
        <v>41640</v>
      </c>
      <c r="E261" s="8">
        <f t="shared" si="5"/>
        <v>1</v>
      </c>
      <c r="F261" s="8" t="s">
        <v>24</v>
      </c>
      <c r="G261" s="6" t="s">
        <v>30</v>
      </c>
      <c r="H261" s="6" t="s">
        <v>34</v>
      </c>
      <c r="I261" s="6" t="s">
        <v>17</v>
      </c>
      <c r="J261" s="9">
        <v>224419.80119999996</v>
      </c>
    </row>
    <row r="262" spans="1:10" x14ac:dyDescent="0.3">
      <c r="A262" s="6" t="s">
        <v>11</v>
      </c>
      <c r="B262" s="6" t="s">
        <v>23</v>
      </c>
      <c r="C262" s="6" t="s">
        <v>13</v>
      </c>
      <c r="D262" s="7">
        <v>41671</v>
      </c>
      <c r="E262" s="8">
        <f t="shared" si="5"/>
        <v>2</v>
      </c>
      <c r="F262" s="8" t="s">
        <v>24</v>
      </c>
      <c r="G262" s="6" t="s">
        <v>30</v>
      </c>
      <c r="H262" s="6" t="s">
        <v>34</v>
      </c>
      <c r="I262" s="6" t="s">
        <v>17</v>
      </c>
      <c r="J262" s="9">
        <v>188937.70244999998</v>
      </c>
    </row>
    <row r="263" spans="1:10" x14ac:dyDescent="0.3">
      <c r="A263" s="6" t="s">
        <v>11</v>
      </c>
      <c r="B263" s="6" t="s">
        <v>23</v>
      </c>
      <c r="C263" s="6" t="s">
        <v>13</v>
      </c>
      <c r="D263" s="7">
        <v>41699</v>
      </c>
      <c r="E263" s="8">
        <f t="shared" si="5"/>
        <v>3</v>
      </c>
      <c r="F263" s="8" t="s">
        <v>24</v>
      </c>
      <c r="G263" s="6" t="s">
        <v>30</v>
      </c>
      <c r="H263" s="6" t="s">
        <v>34</v>
      </c>
      <c r="I263" s="6" t="s">
        <v>17</v>
      </c>
      <c r="J263" s="9">
        <v>188507.34840000002</v>
      </c>
    </row>
    <row r="264" spans="1:10" x14ac:dyDescent="0.3">
      <c r="A264" s="6" t="s">
        <v>11</v>
      </c>
      <c r="B264" s="6" t="s">
        <v>23</v>
      </c>
      <c r="C264" s="6" t="s">
        <v>13</v>
      </c>
      <c r="D264" s="7">
        <v>41730</v>
      </c>
      <c r="E264" s="8">
        <f t="shared" si="5"/>
        <v>4</v>
      </c>
      <c r="F264" s="8" t="s">
        <v>24</v>
      </c>
      <c r="G264" s="6" t="s">
        <v>30</v>
      </c>
      <c r="H264" s="6" t="s">
        <v>34</v>
      </c>
      <c r="I264" s="6" t="s">
        <v>17</v>
      </c>
      <c r="J264" s="9">
        <v>188916.82582500001</v>
      </c>
    </row>
    <row r="265" spans="1:10" x14ac:dyDescent="0.3">
      <c r="A265" s="6" t="s">
        <v>11</v>
      </c>
      <c r="B265" s="6" t="s">
        <v>23</v>
      </c>
      <c r="C265" s="6" t="s">
        <v>13</v>
      </c>
      <c r="D265" s="7">
        <v>41760</v>
      </c>
      <c r="E265" s="8">
        <f t="shared" si="5"/>
        <v>5</v>
      </c>
      <c r="F265" s="8" t="s">
        <v>24</v>
      </c>
      <c r="G265" s="6" t="s">
        <v>30</v>
      </c>
      <c r="H265" s="6" t="s">
        <v>34</v>
      </c>
      <c r="I265" s="6" t="s">
        <v>17</v>
      </c>
      <c r="J265" s="9">
        <v>200608.20937500001</v>
      </c>
    </row>
    <row r="266" spans="1:10" x14ac:dyDescent="0.3">
      <c r="A266" s="6" t="s">
        <v>11</v>
      </c>
      <c r="B266" s="6" t="s">
        <v>23</v>
      </c>
      <c r="C266" s="6" t="s">
        <v>13</v>
      </c>
      <c r="D266" s="7">
        <v>41791</v>
      </c>
      <c r="E266" s="8">
        <f t="shared" si="5"/>
        <v>6</v>
      </c>
      <c r="F266" s="8" t="s">
        <v>24</v>
      </c>
      <c r="G266" s="6" t="s">
        <v>30</v>
      </c>
      <c r="H266" s="6" t="s">
        <v>34</v>
      </c>
      <c r="I266" s="6" t="s">
        <v>17</v>
      </c>
      <c r="J266" s="9">
        <v>228708.15607500001</v>
      </c>
    </row>
    <row r="267" spans="1:10" x14ac:dyDescent="0.3">
      <c r="A267" s="6" t="s">
        <v>11</v>
      </c>
      <c r="B267" s="6" t="s">
        <v>23</v>
      </c>
      <c r="C267" s="6" t="s">
        <v>13</v>
      </c>
      <c r="D267" s="7">
        <v>41456</v>
      </c>
      <c r="E267" s="8">
        <f t="shared" si="5"/>
        <v>7</v>
      </c>
      <c r="F267" s="8" t="s">
        <v>24</v>
      </c>
      <c r="G267" s="6" t="s">
        <v>35</v>
      </c>
      <c r="H267" s="6" t="s">
        <v>36</v>
      </c>
      <c r="I267" s="6" t="s">
        <v>17</v>
      </c>
      <c r="J267" s="9">
        <v>1153364.1040624965</v>
      </c>
    </row>
    <row r="268" spans="1:10" x14ac:dyDescent="0.3">
      <c r="A268" s="6" t="s">
        <v>11</v>
      </c>
      <c r="B268" s="6" t="s">
        <v>23</v>
      </c>
      <c r="C268" s="6" t="s">
        <v>13</v>
      </c>
      <c r="D268" s="7">
        <v>41487</v>
      </c>
      <c r="E268" s="8">
        <f t="shared" si="5"/>
        <v>8</v>
      </c>
      <c r="F268" s="8" t="s">
        <v>24</v>
      </c>
      <c r="G268" s="6" t="s">
        <v>35</v>
      </c>
      <c r="H268" s="6" t="s">
        <v>36</v>
      </c>
      <c r="I268" s="6" t="s">
        <v>17</v>
      </c>
      <c r="J268" s="9">
        <v>1593615.0621875001</v>
      </c>
    </row>
    <row r="269" spans="1:10" x14ac:dyDescent="0.3">
      <c r="A269" s="6" t="s">
        <v>11</v>
      </c>
      <c r="B269" s="6" t="s">
        <v>23</v>
      </c>
      <c r="C269" s="6" t="s">
        <v>13</v>
      </c>
      <c r="D269" s="7">
        <v>41518</v>
      </c>
      <c r="E269" s="8">
        <f t="shared" si="5"/>
        <v>9</v>
      </c>
      <c r="F269" s="8" t="s">
        <v>24</v>
      </c>
      <c r="G269" s="6" t="s">
        <v>35</v>
      </c>
      <c r="H269" s="6" t="s">
        <v>36</v>
      </c>
      <c r="I269" s="6" t="s">
        <v>17</v>
      </c>
      <c r="J269" s="9">
        <v>1247652.6459374966</v>
      </c>
    </row>
    <row r="270" spans="1:10" x14ac:dyDescent="0.3">
      <c r="A270" s="6" t="s">
        <v>11</v>
      </c>
      <c r="B270" s="6" t="s">
        <v>23</v>
      </c>
      <c r="C270" s="6" t="s">
        <v>13</v>
      </c>
      <c r="D270" s="7">
        <v>41548</v>
      </c>
      <c r="E270" s="8">
        <f t="shared" si="5"/>
        <v>10</v>
      </c>
      <c r="F270" s="8" t="s">
        <v>24</v>
      </c>
      <c r="G270" s="6" t="s">
        <v>35</v>
      </c>
      <c r="H270" s="6" t="s">
        <v>36</v>
      </c>
      <c r="I270" s="6" t="s">
        <v>17</v>
      </c>
      <c r="J270" s="9">
        <v>1184226.8315625</v>
      </c>
    </row>
    <row r="271" spans="1:10" x14ac:dyDescent="0.3">
      <c r="A271" s="6" t="s">
        <v>11</v>
      </c>
      <c r="B271" s="6" t="s">
        <v>23</v>
      </c>
      <c r="C271" s="6" t="s">
        <v>13</v>
      </c>
      <c r="D271" s="7">
        <v>41579</v>
      </c>
      <c r="E271" s="8">
        <f t="shared" si="5"/>
        <v>11</v>
      </c>
      <c r="F271" s="8" t="s">
        <v>24</v>
      </c>
      <c r="G271" s="6" t="s">
        <v>35</v>
      </c>
      <c r="H271" s="6" t="s">
        <v>36</v>
      </c>
      <c r="I271" s="6" t="s">
        <v>17</v>
      </c>
      <c r="J271" s="9">
        <v>1216148.346875</v>
      </c>
    </row>
    <row r="272" spans="1:10" x14ac:dyDescent="0.3">
      <c r="A272" s="6" t="s">
        <v>11</v>
      </c>
      <c r="B272" s="6" t="s">
        <v>23</v>
      </c>
      <c r="C272" s="6" t="s">
        <v>13</v>
      </c>
      <c r="D272" s="7">
        <v>41609</v>
      </c>
      <c r="E272" s="8">
        <f t="shared" si="5"/>
        <v>12</v>
      </c>
      <c r="F272" s="8" t="s">
        <v>24</v>
      </c>
      <c r="G272" s="6" t="s">
        <v>35</v>
      </c>
      <c r="H272" s="6" t="s">
        <v>36</v>
      </c>
      <c r="I272" s="6" t="s">
        <v>17</v>
      </c>
      <c r="J272" s="9">
        <v>1169684.1062500002</v>
      </c>
    </row>
    <row r="273" spans="1:10" x14ac:dyDescent="0.3">
      <c r="A273" s="6" t="s">
        <v>11</v>
      </c>
      <c r="B273" s="6" t="s">
        <v>23</v>
      </c>
      <c r="C273" s="6" t="s">
        <v>13</v>
      </c>
      <c r="D273" s="7">
        <v>41640</v>
      </c>
      <c r="E273" s="8">
        <f t="shared" si="5"/>
        <v>1</v>
      </c>
      <c r="F273" s="8" t="s">
        <v>24</v>
      </c>
      <c r="G273" s="6" t="s">
        <v>35</v>
      </c>
      <c r="H273" s="6" t="s">
        <v>36</v>
      </c>
      <c r="I273" s="6" t="s">
        <v>17</v>
      </c>
      <c r="J273" s="9">
        <v>1469415.3649999998</v>
      </c>
    </row>
    <row r="274" spans="1:10" x14ac:dyDescent="0.3">
      <c r="A274" s="6" t="s">
        <v>11</v>
      </c>
      <c r="B274" s="6" t="s">
        <v>23</v>
      </c>
      <c r="C274" s="6" t="s">
        <v>13</v>
      </c>
      <c r="D274" s="7">
        <v>41671</v>
      </c>
      <c r="E274" s="8">
        <f t="shared" si="5"/>
        <v>2</v>
      </c>
      <c r="F274" s="8" t="s">
        <v>24</v>
      </c>
      <c r="G274" s="6" t="s">
        <v>35</v>
      </c>
      <c r="H274" s="6" t="s">
        <v>36</v>
      </c>
      <c r="I274" s="6" t="s">
        <v>17</v>
      </c>
      <c r="J274" s="9">
        <v>1237092.099375</v>
      </c>
    </row>
    <row r="275" spans="1:10" x14ac:dyDescent="0.3">
      <c r="A275" s="6" t="s">
        <v>11</v>
      </c>
      <c r="B275" s="6" t="s">
        <v>23</v>
      </c>
      <c r="C275" s="6" t="s">
        <v>13</v>
      </c>
      <c r="D275" s="7">
        <v>41699</v>
      </c>
      <c r="E275" s="8">
        <f t="shared" si="5"/>
        <v>3</v>
      </c>
      <c r="F275" s="8" t="s">
        <v>24</v>
      </c>
      <c r="G275" s="6" t="s">
        <v>35</v>
      </c>
      <c r="H275" s="6" t="s">
        <v>36</v>
      </c>
      <c r="I275" s="6" t="s">
        <v>17</v>
      </c>
      <c r="J275" s="9">
        <v>1234274.3050000002</v>
      </c>
    </row>
    <row r="276" spans="1:10" x14ac:dyDescent="0.3">
      <c r="A276" s="6" t="s">
        <v>11</v>
      </c>
      <c r="B276" s="6" t="s">
        <v>23</v>
      </c>
      <c r="C276" s="6" t="s">
        <v>13</v>
      </c>
      <c r="D276" s="7">
        <v>41730</v>
      </c>
      <c r="E276" s="8">
        <f t="shared" si="5"/>
        <v>4</v>
      </c>
      <c r="F276" s="8" t="s">
        <v>24</v>
      </c>
      <c r="G276" s="6" t="s">
        <v>35</v>
      </c>
      <c r="H276" s="6" t="s">
        <v>36</v>
      </c>
      <c r="I276" s="6" t="s">
        <v>17</v>
      </c>
      <c r="J276" s="9">
        <v>1236955.4071875</v>
      </c>
    </row>
    <row r="277" spans="1:10" x14ac:dyDescent="0.3">
      <c r="A277" s="6" t="s">
        <v>11</v>
      </c>
      <c r="B277" s="6" t="s">
        <v>23</v>
      </c>
      <c r="C277" s="6" t="s">
        <v>13</v>
      </c>
      <c r="D277" s="7">
        <v>41760</v>
      </c>
      <c r="E277" s="8">
        <f t="shared" si="5"/>
        <v>5</v>
      </c>
      <c r="F277" s="8" t="s">
        <v>24</v>
      </c>
      <c r="G277" s="6" t="s">
        <v>35</v>
      </c>
      <c r="H277" s="6" t="s">
        <v>36</v>
      </c>
      <c r="I277" s="6" t="s">
        <v>17</v>
      </c>
      <c r="J277" s="9">
        <v>1313506.1328125</v>
      </c>
    </row>
    <row r="278" spans="1:10" x14ac:dyDescent="0.3">
      <c r="A278" s="6" t="s">
        <v>11</v>
      </c>
      <c r="B278" s="6" t="s">
        <v>23</v>
      </c>
      <c r="C278" s="6" t="s">
        <v>13</v>
      </c>
      <c r="D278" s="7">
        <v>41791</v>
      </c>
      <c r="E278" s="8">
        <f t="shared" si="5"/>
        <v>6</v>
      </c>
      <c r="F278" s="8" t="s">
        <v>24</v>
      </c>
      <c r="G278" s="6" t="s">
        <v>35</v>
      </c>
      <c r="H278" s="6" t="s">
        <v>36</v>
      </c>
      <c r="I278" s="6" t="s">
        <v>17</v>
      </c>
      <c r="J278" s="9">
        <v>1497493.8790625001</v>
      </c>
    </row>
    <row r="279" spans="1:10" x14ac:dyDescent="0.3">
      <c r="A279" s="6" t="s">
        <v>11</v>
      </c>
      <c r="B279" s="6" t="s">
        <v>23</v>
      </c>
      <c r="C279" s="6" t="s">
        <v>21</v>
      </c>
      <c r="D279" s="7">
        <v>41456</v>
      </c>
      <c r="E279" s="8">
        <f t="shared" si="5"/>
        <v>7</v>
      </c>
      <c r="F279" s="8" t="s">
        <v>24</v>
      </c>
      <c r="G279" s="6" t="s">
        <v>25</v>
      </c>
      <c r="H279" s="6" t="s">
        <v>26</v>
      </c>
      <c r="I279" s="6" t="s">
        <v>17</v>
      </c>
      <c r="J279" s="9">
        <v>2533034.5131168002</v>
      </c>
    </row>
    <row r="280" spans="1:10" x14ac:dyDescent="0.3">
      <c r="A280" s="6" t="s">
        <v>11</v>
      </c>
      <c r="B280" s="6" t="s">
        <v>23</v>
      </c>
      <c r="C280" s="6" t="s">
        <v>21</v>
      </c>
      <c r="D280" s="7">
        <v>41487</v>
      </c>
      <c r="E280" s="8">
        <f t="shared" si="5"/>
        <v>8</v>
      </c>
      <c r="F280" s="8" t="s">
        <v>24</v>
      </c>
      <c r="G280" s="6" t="s">
        <v>25</v>
      </c>
      <c r="H280" s="6" t="s">
        <v>26</v>
      </c>
      <c r="I280" s="6" t="s">
        <v>17</v>
      </c>
      <c r="J280" s="9">
        <v>3051574.1625600001</v>
      </c>
    </row>
    <row r="281" spans="1:10" x14ac:dyDescent="0.3">
      <c r="A281" s="6" t="s">
        <v>11</v>
      </c>
      <c r="B281" s="6" t="s">
        <v>23</v>
      </c>
      <c r="C281" s="6" t="s">
        <v>21</v>
      </c>
      <c r="D281" s="7">
        <v>41518</v>
      </c>
      <c r="E281" s="8">
        <f t="shared" si="5"/>
        <v>9</v>
      </c>
      <c r="F281" s="8" t="s">
        <v>24</v>
      </c>
      <c r="G281" s="6" t="s">
        <v>25</v>
      </c>
      <c r="H281" s="6" t="s">
        <v>26</v>
      </c>
      <c r="I281" s="6" t="s">
        <v>17</v>
      </c>
      <c r="J281" s="9">
        <v>3084202.7580672004</v>
      </c>
    </row>
    <row r="282" spans="1:10" x14ac:dyDescent="0.3">
      <c r="A282" s="6" t="s">
        <v>11</v>
      </c>
      <c r="B282" s="6" t="s">
        <v>23</v>
      </c>
      <c r="C282" s="6" t="s">
        <v>21</v>
      </c>
      <c r="D282" s="7">
        <v>41548</v>
      </c>
      <c r="E282" s="8">
        <f t="shared" si="5"/>
        <v>10</v>
      </c>
      <c r="F282" s="8" t="s">
        <v>24</v>
      </c>
      <c r="G282" s="6" t="s">
        <v>25</v>
      </c>
      <c r="H282" s="6" t="s">
        <v>26</v>
      </c>
      <c r="I282" s="6" t="s">
        <v>17</v>
      </c>
      <c r="J282" s="9">
        <v>4135202.765971201</v>
      </c>
    </row>
    <row r="283" spans="1:10" x14ac:dyDescent="0.3">
      <c r="A283" s="6" t="s">
        <v>11</v>
      </c>
      <c r="B283" s="6" t="s">
        <v>23</v>
      </c>
      <c r="C283" s="6" t="s">
        <v>21</v>
      </c>
      <c r="D283" s="7">
        <v>41579</v>
      </c>
      <c r="E283" s="8">
        <f t="shared" si="5"/>
        <v>11</v>
      </c>
      <c r="F283" s="8" t="s">
        <v>24</v>
      </c>
      <c r="G283" s="6" t="s">
        <v>25</v>
      </c>
      <c r="H283" s="6" t="s">
        <v>26</v>
      </c>
      <c r="I283" s="6" t="s">
        <v>17</v>
      </c>
      <c r="J283" s="9">
        <v>4473275.8948415993</v>
      </c>
    </row>
    <row r="284" spans="1:10" x14ac:dyDescent="0.3">
      <c r="A284" s="6" t="s">
        <v>11</v>
      </c>
      <c r="B284" s="6" t="s">
        <v>23</v>
      </c>
      <c r="C284" s="6" t="s">
        <v>21</v>
      </c>
      <c r="D284" s="7">
        <v>41609</v>
      </c>
      <c r="E284" s="8">
        <f t="shared" si="5"/>
        <v>12</v>
      </c>
      <c r="F284" s="8" t="s">
        <v>24</v>
      </c>
      <c r="G284" s="6" t="s">
        <v>25</v>
      </c>
      <c r="H284" s="6" t="s">
        <v>26</v>
      </c>
      <c r="I284" s="6" t="s">
        <v>17</v>
      </c>
      <c r="J284" s="9">
        <v>3464957.9260800011</v>
      </c>
    </row>
    <row r="285" spans="1:10" x14ac:dyDescent="0.3">
      <c r="A285" s="6" t="s">
        <v>11</v>
      </c>
      <c r="B285" s="6" t="s">
        <v>23</v>
      </c>
      <c r="C285" s="6" t="s">
        <v>21</v>
      </c>
      <c r="D285" s="7">
        <v>41640</v>
      </c>
      <c r="E285" s="8">
        <f t="shared" si="5"/>
        <v>1</v>
      </c>
      <c r="F285" s="8" t="s">
        <v>24</v>
      </c>
      <c r="G285" s="6" t="s">
        <v>25</v>
      </c>
      <c r="H285" s="6" t="s">
        <v>26</v>
      </c>
      <c r="I285" s="6" t="s">
        <v>17</v>
      </c>
      <c r="J285" s="9">
        <v>4049642.8266000003</v>
      </c>
    </row>
    <row r="286" spans="1:10" x14ac:dyDescent="0.3">
      <c r="A286" s="6" t="s">
        <v>11</v>
      </c>
      <c r="B286" s="6" t="s">
        <v>23</v>
      </c>
      <c r="C286" s="6" t="s">
        <v>21</v>
      </c>
      <c r="D286" s="7">
        <v>41671</v>
      </c>
      <c r="E286" s="8">
        <f t="shared" si="5"/>
        <v>2</v>
      </c>
      <c r="F286" s="8" t="s">
        <v>24</v>
      </c>
      <c r="G286" s="6" t="s">
        <v>25</v>
      </c>
      <c r="H286" s="6" t="s">
        <v>26</v>
      </c>
      <c r="I286" s="6" t="s">
        <v>17</v>
      </c>
      <c r="J286" s="9">
        <v>4767948.2214000002</v>
      </c>
    </row>
    <row r="287" spans="1:10" x14ac:dyDescent="0.3">
      <c r="A287" s="6" t="s">
        <v>11</v>
      </c>
      <c r="B287" s="6" t="s">
        <v>23</v>
      </c>
      <c r="C287" s="6" t="s">
        <v>21</v>
      </c>
      <c r="D287" s="7">
        <v>41699</v>
      </c>
      <c r="E287" s="8">
        <f t="shared" si="5"/>
        <v>3</v>
      </c>
      <c r="F287" s="8" t="s">
        <v>24</v>
      </c>
      <c r="G287" s="6" t="s">
        <v>25</v>
      </c>
      <c r="H287" s="6" t="s">
        <v>26</v>
      </c>
      <c r="I287" s="6" t="s">
        <v>17</v>
      </c>
      <c r="J287" s="9">
        <v>4346722.8083999995</v>
      </c>
    </row>
    <row r="288" spans="1:10" x14ac:dyDescent="0.3">
      <c r="A288" s="6" t="s">
        <v>11</v>
      </c>
      <c r="B288" s="6" t="s">
        <v>23</v>
      </c>
      <c r="C288" s="6" t="s">
        <v>21</v>
      </c>
      <c r="D288" s="7">
        <v>41730</v>
      </c>
      <c r="E288" s="8">
        <f t="shared" si="5"/>
        <v>4</v>
      </c>
      <c r="F288" s="8" t="s">
        <v>24</v>
      </c>
      <c r="G288" s="6" t="s">
        <v>25</v>
      </c>
      <c r="H288" s="6" t="s">
        <v>26</v>
      </c>
      <c r="I288" s="6" t="s">
        <v>17</v>
      </c>
      <c r="J288" s="9">
        <v>4671541.1274000006</v>
      </c>
    </row>
    <row r="289" spans="1:10" x14ac:dyDescent="0.3">
      <c r="A289" s="6" t="s">
        <v>11</v>
      </c>
      <c r="B289" s="6" t="s">
        <v>23</v>
      </c>
      <c r="C289" s="6" t="s">
        <v>21</v>
      </c>
      <c r="D289" s="7">
        <v>41760</v>
      </c>
      <c r="E289" s="8">
        <f t="shared" si="5"/>
        <v>5</v>
      </c>
      <c r="F289" s="8" t="s">
        <v>24</v>
      </c>
      <c r="G289" s="6" t="s">
        <v>25</v>
      </c>
      <c r="H289" s="6" t="s">
        <v>26</v>
      </c>
      <c r="I289" s="6" t="s">
        <v>17</v>
      </c>
      <c r="J289" s="9">
        <v>5478104.6040000012</v>
      </c>
    </row>
    <row r="290" spans="1:10" x14ac:dyDescent="0.3">
      <c r="A290" s="6" t="s">
        <v>11</v>
      </c>
      <c r="B290" s="6" t="s">
        <v>23</v>
      </c>
      <c r="C290" s="6" t="s">
        <v>21</v>
      </c>
      <c r="D290" s="7">
        <v>41791</v>
      </c>
      <c r="E290" s="8">
        <f t="shared" si="5"/>
        <v>6</v>
      </c>
      <c r="F290" s="8" t="s">
        <v>24</v>
      </c>
      <c r="G290" s="6" t="s">
        <v>25</v>
      </c>
      <c r="H290" s="6" t="s">
        <v>26</v>
      </c>
      <c r="I290" s="6" t="s">
        <v>17</v>
      </c>
      <c r="J290" s="9">
        <v>2269805.1667200001</v>
      </c>
    </row>
    <row r="291" spans="1:10" x14ac:dyDescent="0.3">
      <c r="A291" s="6" t="s">
        <v>11</v>
      </c>
      <c r="B291" s="6" t="s">
        <v>23</v>
      </c>
      <c r="C291" s="6" t="s">
        <v>21</v>
      </c>
      <c r="D291" s="7">
        <v>41456</v>
      </c>
      <c r="E291" s="8">
        <f t="shared" si="5"/>
        <v>7</v>
      </c>
      <c r="F291" s="8" t="s">
        <v>24</v>
      </c>
      <c r="G291" s="6" t="s">
        <v>27</v>
      </c>
      <c r="H291" s="6" t="s">
        <v>28</v>
      </c>
      <c r="I291" s="6" t="s">
        <v>17</v>
      </c>
      <c r="J291" s="9">
        <v>1266517.2565584001</v>
      </c>
    </row>
    <row r="292" spans="1:10" x14ac:dyDescent="0.3">
      <c r="A292" s="6" t="s">
        <v>11</v>
      </c>
      <c r="B292" s="6" t="s">
        <v>23</v>
      </c>
      <c r="C292" s="6" t="s">
        <v>21</v>
      </c>
      <c r="D292" s="7">
        <v>41487</v>
      </c>
      <c r="E292" s="8">
        <f t="shared" si="5"/>
        <v>8</v>
      </c>
      <c r="F292" s="8" t="s">
        <v>24</v>
      </c>
      <c r="G292" s="6" t="s">
        <v>27</v>
      </c>
      <c r="H292" s="6" t="s">
        <v>28</v>
      </c>
      <c r="I292" s="6" t="s">
        <v>17</v>
      </c>
      <c r="J292" s="9">
        <v>1525787.08128</v>
      </c>
    </row>
    <row r="293" spans="1:10" x14ac:dyDescent="0.3">
      <c r="A293" s="6" t="s">
        <v>11</v>
      </c>
      <c r="B293" s="6" t="s">
        <v>23</v>
      </c>
      <c r="C293" s="6" t="s">
        <v>21</v>
      </c>
      <c r="D293" s="7">
        <v>41518</v>
      </c>
      <c r="E293" s="8">
        <f t="shared" si="5"/>
        <v>9</v>
      </c>
      <c r="F293" s="8" t="s">
        <v>24</v>
      </c>
      <c r="G293" s="6" t="s">
        <v>27</v>
      </c>
      <c r="H293" s="6" t="s">
        <v>28</v>
      </c>
      <c r="I293" s="6" t="s">
        <v>17</v>
      </c>
      <c r="J293" s="9">
        <v>1542101.3790336002</v>
      </c>
    </row>
    <row r="294" spans="1:10" x14ac:dyDescent="0.3">
      <c r="A294" s="6" t="s">
        <v>11</v>
      </c>
      <c r="B294" s="6" t="s">
        <v>23</v>
      </c>
      <c r="C294" s="6" t="s">
        <v>21</v>
      </c>
      <c r="D294" s="7">
        <v>41548</v>
      </c>
      <c r="E294" s="8">
        <f t="shared" si="5"/>
        <v>10</v>
      </c>
      <c r="F294" s="8" t="s">
        <v>24</v>
      </c>
      <c r="G294" s="6" t="s">
        <v>27</v>
      </c>
      <c r="H294" s="6" t="s">
        <v>28</v>
      </c>
      <c r="I294" s="6" t="s">
        <v>17</v>
      </c>
      <c r="J294" s="9">
        <v>2067601.3829856005</v>
      </c>
    </row>
    <row r="295" spans="1:10" x14ac:dyDescent="0.3">
      <c r="A295" s="6" t="s">
        <v>11</v>
      </c>
      <c r="B295" s="6" t="s">
        <v>23</v>
      </c>
      <c r="C295" s="6" t="s">
        <v>21</v>
      </c>
      <c r="D295" s="7">
        <v>41579</v>
      </c>
      <c r="E295" s="8">
        <f t="shared" si="5"/>
        <v>11</v>
      </c>
      <c r="F295" s="8" t="s">
        <v>24</v>
      </c>
      <c r="G295" s="6" t="s">
        <v>27</v>
      </c>
      <c r="H295" s="6" t="s">
        <v>28</v>
      </c>
      <c r="I295" s="6" t="s">
        <v>17</v>
      </c>
      <c r="J295" s="9">
        <v>2236637.9474207996</v>
      </c>
    </row>
    <row r="296" spans="1:10" x14ac:dyDescent="0.3">
      <c r="A296" s="6" t="s">
        <v>11</v>
      </c>
      <c r="B296" s="6" t="s">
        <v>23</v>
      </c>
      <c r="C296" s="6" t="s">
        <v>21</v>
      </c>
      <c r="D296" s="7">
        <v>41609</v>
      </c>
      <c r="E296" s="8">
        <f t="shared" si="5"/>
        <v>12</v>
      </c>
      <c r="F296" s="8" t="s">
        <v>24</v>
      </c>
      <c r="G296" s="6" t="s">
        <v>27</v>
      </c>
      <c r="H296" s="6" t="s">
        <v>28</v>
      </c>
      <c r="I296" s="6" t="s">
        <v>17</v>
      </c>
      <c r="J296" s="9">
        <v>1732478.9630400005</v>
      </c>
    </row>
    <row r="297" spans="1:10" x14ac:dyDescent="0.3">
      <c r="A297" s="6" t="s">
        <v>11</v>
      </c>
      <c r="B297" s="6" t="s">
        <v>23</v>
      </c>
      <c r="C297" s="6" t="s">
        <v>21</v>
      </c>
      <c r="D297" s="7">
        <v>41640</v>
      </c>
      <c r="E297" s="8">
        <f t="shared" si="5"/>
        <v>1</v>
      </c>
      <c r="F297" s="8" t="s">
        <v>24</v>
      </c>
      <c r="G297" s="6" t="s">
        <v>27</v>
      </c>
      <c r="H297" s="6" t="s">
        <v>28</v>
      </c>
      <c r="I297" s="6" t="s">
        <v>17</v>
      </c>
      <c r="J297" s="9">
        <v>2024821.4133000001</v>
      </c>
    </row>
    <row r="298" spans="1:10" x14ac:dyDescent="0.3">
      <c r="A298" s="6" t="s">
        <v>11</v>
      </c>
      <c r="B298" s="6" t="s">
        <v>23</v>
      </c>
      <c r="C298" s="6" t="s">
        <v>21</v>
      </c>
      <c r="D298" s="7">
        <v>41671</v>
      </c>
      <c r="E298" s="8">
        <f t="shared" si="5"/>
        <v>2</v>
      </c>
      <c r="F298" s="8" t="s">
        <v>24</v>
      </c>
      <c r="G298" s="6" t="s">
        <v>27</v>
      </c>
      <c r="H298" s="6" t="s">
        <v>28</v>
      </c>
      <c r="I298" s="6" t="s">
        <v>17</v>
      </c>
      <c r="J298" s="9">
        <v>2383974.1107000001</v>
      </c>
    </row>
    <row r="299" spans="1:10" x14ac:dyDescent="0.3">
      <c r="A299" s="6" t="s">
        <v>11</v>
      </c>
      <c r="B299" s="6" t="s">
        <v>23</v>
      </c>
      <c r="C299" s="6" t="s">
        <v>21</v>
      </c>
      <c r="D299" s="7">
        <v>41699</v>
      </c>
      <c r="E299" s="8">
        <f t="shared" si="5"/>
        <v>3</v>
      </c>
      <c r="F299" s="8" t="s">
        <v>24</v>
      </c>
      <c r="G299" s="6" t="s">
        <v>27</v>
      </c>
      <c r="H299" s="6" t="s">
        <v>28</v>
      </c>
      <c r="I299" s="6" t="s">
        <v>17</v>
      </c>
      <c r="J299" s="9">
        <v>2173361.4041999998</v>
      </c>
    </row>
    <row r="300" spans="1:10" x14ac:dyDescent="0.3">
      <c r="A300" s="6" t="s">
        <v>11</v>
      </c>
      <c r="B300" s="6" t="s">
        <v>23</v>
      </c>
      <c r="C300" s="6" t="s">
        <v>21</v>
      </c>
      <c r="D300" s="7">
        <v>41730</v>
      </c>
      <c r="E300" s="8">
        <f t="shared" si="5"/>
        <v>4</v>
      </c>
      <c r="F300" s="8" t="s">
        <v>24</v>
      </c>
      <c r="G300" s="6" t="s">
        <v>27</v>
      </c>
      <c r="H300" s="6" t="s">
        <v>28</v>
      </c>
      <c r="I300" s="6" t="s">
        <v>17</v>
      </c>
      <c r="J300" s="9">
        <v>2335770.5637000003</v>
      </c>
    </row>
    <row r="301" spans="1:10" x14ac:dyDescent="0.3">
      <c r="A301" s="6" t="s">
        <v>11</v>
      </c>
      <c r="B301" s="6" t="s">
        <v>23</v>
      </c>
      <c r="C301" s="6" t="s">
        <v>21</v>
      </c>
      <c r="D301" s="7">
        <v>41760</v>
      </c>
      <c r="E301" s="8">
        <f t="shared" si="5"/>
        <v>5</v>
      </c>
      <c r="F301" s="8" t="s">
        <v>24</v>
      </c>
      <c r="G301" s="6" t="s">
        <v>27</v>
      </c>
      <c r="H301" s="6" t="s">
        <v>28</v>
      </c>
      <c r="I301" s="6" t="s">
        <v>17</v>
      </c>
      <c r="J301" s="9">
        <v>2739052.3020000006</v>
      </c>
    </row>
    <row r="302" spans="1:10" x14ac:dyDescent="0.3">
      <c r="A302" s="6" t="s">
        <v>11</v>
      </c>
      <c r="B302" s="6" t="s">
        <v>23</v>
      </c>
      <c r="C302" s="6" t="s">
        <v>21</v>
      </c>
      <c r="D302" s="7">
        <v>41791</v>
      </c>
      <c r="E302" s="8">
        <f t="shared" si="5"/>
        <v>6</v>
      </c>
      <c r="F302" s="8" t="s">
        <v>24</v>
      </c>
      <c r="G302" s="6" t="s">
        <v>27</v>
      </c>
      <c r="H302" s="6" t="s">
        <v>28</v>
      </c>
      <c r="I302" s="6" t="s">
        <v>17</v>
      </c>
      <c r="J302" s="9">
        <v>1134902.58336</v>
      </c>
    </row>
    <row r="303" spans="1:10" x14ac:dyDescent="0.3">
      <c r="A303" s="6" t="s">
        <v>11</v>
      </c>
      <c r="B303" s="6" t="s">
        <v>23</v>
      </c>
      <c r="C303" s="6" t="s">
        <v>21</v>
      </c>
      <c r="D303" s="7">
        <v>41456</v>
      </c>
      <c r="E303" s="8">
        <f t="shared" si="5"/>
        <v>7</v>
      </c>
      <c r="F303" s="8" t="s">
        <v>24</v>
      </c>
      <c r="G303" s="6" t="s">
        <v>27</v>
      </c>
      <c r="H303" s="6" t="s">
        <v>29</v>
      </c>
      <c r="I303" s="6" t="s">
        <v>17</v>
      </c>
      <c r="J303" s="9">
        <v>1055431.0471320001</v>
      </c>
    </row>
    <row r="304" spans="1:10" x14ac:dyDescent="0.3">
      <c r="A304" s="6" t="s">
        <v>11</v>
      </c>
      <c r="B304" s="6" t="s">
        <v>23</v>
      </c>
      <c r="C304" s="6" t="s">
        <v>21</v>
      </c>
      <c r="D304" s="7">
        <v>41487</v>
      </c>
      <c r="E304" s="8">
        <f t="shared" si="5"/>
        <v>8</v>
      </c>
      <c r="F304" s="8" t="s">
        <v>24</v>
      </c>
      <c r="G304" s="6" t="s">
        <v>27</v>
      </c>
      <c r="H304" s="6" t="s">
        <v>29</v>
      </c>
      <c r="I304" s="6" t="s">
        <v>17</v>
      </c>
      <c r="J304" s="9">
        <v>1271489.2344000002</v>
      </c>
    </row>
    <row r="305" spans="1:10" x14ac:dyDescent="0.3">
      <c r="A305" s="6" t="s">
        <v>11</v>
      </c>
      <c r="B305" s="6" t="s">
        <v>23</v>
      </c>
      <c r="C305" s="6" t="s">
        <v>21</v>
      </c>
      <c r="D305" s="7">
        <v>41518</v>
      </c>
      <c r="E305" s="8">
        <f t="shared" si="5"/>
        <v>9</v>
      </c>
      <c r="F305" s="8" t="s">
        <v>24</v>
      </c>
      <c r="G305" s="6" t="s">
        <v>27</v>
      </c>
      <c r="H305" s="6" t="s">
        <v>29</v>
      </c>
      <c r="I305" s="6" t="s">
        <v>17</v>
      </c>
      <c r="J305" s="9">
        <v>1285084.4825280001</v>
      </c>
    </row>
    <row r="306" spans="1:10" x14ac:dyDescent="0.3">
      <c r="A306" s="6" t="s">
        <v>11</v>
      </c>
      <c r="B306" s="6" t="s">
        <v>23</v>
      </c>
      <c r="C306" s="6" t="s">
        <v>21</v>
      </c>
      <c r="D306" s="7">
        <v>41548</v>
      </c>
      <c r="E306" s="8">
        <f t="shared" si="5"/>
        <v>10</v>
      </c>
      <c r="F306" s="8" t="s">
        <v>24</v>
      </c>
      <c r="G306" s="6" t="s">
        <v>27</v>
      </c>
      <c r="H306" s="6" t="s">
        <v>29</v>
      </c>
      <c r="I306" s="6" t="s">
        <v>17</v>
      </c>
      <c r="J306" s="9">
        <v>1723001.1524880002</v>
      </c>
    </row>
    <row r="307" spans="1:10" x14ac:dyDescent="0.3">
      <c r="A307" s="6" t="s">
        <v>11</v>
      </c>
      <c r="B307" s="6" t="s">
        <v>23</v>
      </c>
      <c r="C307" s="6" t="s">
        <v>21</v>
      </c>
      <c r="D307" s="7">
        <v>41579</v>
      </c>
      <c r="E307" s="8">
        <f t="shared" si="5"/>
        <v>11</v>
      </c>
      <c r="F307" s="8" t="s">
        <v>24</v>
      </c>
      <c r="G307" s="6" t="s">
        <v>27</v>
      </c>
      <c r="H307" s="6" t="s">
        <v>29</v>
      </c>
      <c r="I307" s="6" t="s">
        <v>17</v>
      </c>
      <c r="J307" s="9">
        <v>1863864.9561839998</v>
      </c>
    </row>
    <row r="308" spans="1:10" x14ac:dyDescent="0.3">
      <c r="A308" s="6" t="s">
        <v>11</v>
      </c>
      <c r="B308" s="6" t="s">
        <v>23</v>
      </c>
      <c r="C308" s="6" t="s">
        <v>21</v>
      </c>
      <c r="D308" s="7">
        <v>41609</v>
      </c>
      <c r="E308" s="8">
        <f t="shared" si="5"/>
        <v>12</v>
      </c>
      <c r="F308" s="8" t="s">
        <v>24</v>
      </c>
      <c r="G308" s="6" t="s">
        <v>27</v>
      </c>
      <c r="H308" s="6" t="s">
        <v>29</v>
      </c>
      <c r="I308" s="6" t="s">
        <v>17</v>
      </c>
      <c r="J308" s="9">
        <v>1443732.4692000004</v>
      </c>
    </row>
    <row r="309" spans="1:10" x14ac:dyDescent="0.3">
      <c r="A309" s="6" t="s">
        <v>11</v>
      </c>
      <c r="B309" s="6" t="s">
        <v>23</v>
      </c>
      <c r="C309" s="6" t="s">
        <v>21</v>
      </c>
      <c r="D309" s="7">
        <v>41640</v>
      </c>
      <c r="E309" s="8">
        <f t="shared" si="5"/>
        <v>1</v>
      </c>
      <c r="F309" s="8" t="s">
        <v>24</v>
      </c>
      <c r="G309" s="6" t="s">
        <v>27</v>
      </c>
      <c r="H309" s="6" t="s">
        <v>29</v>
      </c>
      <c r="I309" s="6" t="s">
        <v>17</v>
      </c>
      <c r="J309" s="9">
        <v>1687351.1777500003</v>
      </c>
    </row>
    <row r="310" spans="1:10" x14ac:dyDescent="0.3">
      <c r="A310" s="6" t="s">
        <v>11</v>
      </c>
      <c r="B310" s="6" t="s">
        <v>23</v>
      </c>
      <c r="C310" s="6" t="s">
        <v>21</v>
      </c>
      <c r="D310" s="7">
        <v>41671</v>
      </c>
      <c r="E310" s="8">
        <f t="shared" si="5"/>
        <v>2</v>
      </c>
      <c r="F310" s="8" t="s">
        <v>24</v>
      </c>
      <c r="G310" s="6" t="s">
        <v>27</v>
      </c>
      <c r="H310" s="6" t="s">
        <v>29</v>
      </c>
      <c r="I310" s="6" t="s">
        <v>17</v>
      </c>
      <c r="J310" s="9">
        <v>1986645.0922500002</v>
      </c>
    </row>
    <row r="311" spans="1:10" x14ac:dyDescent="0.3">
      <c r="A311" s="6" t="s">
        <v>11</v>
      </c>
      <c r="B311" s="6" t="s">
        <v>23</v>
      </c>
      <c r="C311" s="6" t="s">
        <v>21</v>
      </c>
      <c r="D311" s="7">
        <v>41699</v>
      </c>
      <c r="E311" s="8">
        <f t="shared" si="5"/>
        <v>3</v>
      </c>
      <c r="F311" s="8" t="s">
        <v>24</v>
      </c>
      <c r="G311" s="6" t="s">
        <v>27</v>
      </c>
      <c r="H311" s="6" t="s">
        <v>29</v>
      </c>
      <c r="I311" s="6" t="s">
        <v>17</v>
      </c>
      <c r="J311" s="9">
        <v>1811134.5035000001</v>
      </c>
    </row>
    <row r="312" spans="1:10" x14ac:dyDescent="0.3">
      <c r="A312" s="6" t="s">
        <v>11</v>
      </c>
      <c r="B312" s="6" t="s">
        <v>23</v>
      </c>
      <c r="C312" s="6" t="s">
        <v>21</v>
      </c>
      <c r="D312" s="7">
        <v>41730</v>
      </c>
      <c r="E312" s="8">
        <f t="shared" si="5"/>
        <v>4</v>
      </c>
      <c r="F312" s="8" t="s">
        <v>24</v>
      </c>
      <c r="G312" s="6" t="s">
        <v>27</v>
      </c>
      <c r="H312" s="6" t="s">
        <v>29</v>
      </c>
      <c r="I312" s="6" t="s">
        <v>17</v>
      </c>
      <c r="J312" s="9">
        <v>1946475.4697500004</v>
      </c>
    </row>
    <row r="313" spans="1:10" x14ac:dyDescent="0.3">
      <c r="A313" s="6" t="s">
        <v>11</v>
      </c>
      <c r="B313" s="6" t="s">
        <v>23</v>
      </c>
      <c r="C313" s="6" t="s">
        <v>21</v>
      </c>
      <c r="D313" s="7">
        <v>41760</v>
      </c>
      <c r="E313" s="8">
        <f t="shared" si="5"/>
        <v>5</v>
      </c>
      <c r="F313" s="8" t="s">
        <v>24</v>
      </c>
      <c r="G313" s="6" t="s">
        <v>27</v>
      </c>
      <c r="H313" s="6" t="s">
        <v>29</v>
      </c>
      <c r="I313" s="6" t="s">
        <v>17</v>
      </c>
      <c r="J313" s="9">
        <v>2282543.5850000004</v>
      </c>
    </row>
    <row r="314" spans="1:10" x14ac:dyDescent="0.3">
      <c r="A314" s="6" t="s">
        <v>11</v>
      </c>
      <c r="B314" s="6" t="s">
        <v>23</v>
      </c>
      <c r="C314" s="6" t="s">
        <v>21</v>
      </c>
      <c r="D314" s="7">
        <v>41791</v>
      </c>
      <c r="E314" s="8">
        <f t="shared" si="5"/>
        <v>6</v>
      </c>
      <c r="F314" s="8" t="s">
        <v>24</v>
      </c>
      <c r="G314" s="6" t="s">
        <v>27</v>
      </c>
      <c r="H314" s="6" t="s">
        <v>29</v>
      </c>
      <c r="I314" s="6" t="s">
        <v>17</v>
      </c>
      <c r="J314" s="9">
        <v>945752.15280000004</v>
      </c>
    </row>
    <row r="315" spans="1:10" x14ac:dyDescent="0.3">
      <c r="A315" s="6" t="s">
        <v>11</v>
      </c>
      <c r="B315" s="6" t="s">
        <v>23</v>
      </c>
      <c r="C315" s="6" t="s">
        <v>21</v>
      </c>
      <c r="D315" s="7">
        <v>41456</v>
      </c>
      <c r="E315" s="8">
        <f t="shared" si="5"/>
        <v>7</v>
      </c>
      <c r="F315" s="8" t="s">
        <v>24</v>
      </c>
      <c r="G315" s="6" t="s">
        <v>30</v>
      </c>
      <c r="H315" s="6" t="s">
        <v>31</v>
      </c>
      <c r="I315" s="6" t="s">
        <v>17</v>
      </c>
      <c r="J315" s="9">
        <v>996326.908492608</v>
      </c>
    </row>
    <row r="316" spans="1:10" x14ac:dyDescent="0.3">
      <c r="A316" s="6" t="s">
        <v>11</v>
      </c>
      <c r="B316" s="6" t="s">
        <v>23</v>
      </c>
      <c r="C316" s="6" t="s">
        <v>21</v>
      </c>
      <c r="D316" s="7">
        <v>41487</v>
      </c>
      <c r="E316" s="8">
        <f t="shared" si="5"/>
        <v>8</v>
      </c>
      <c r="F316" s="8" t="s">
        <v>24</v>
      </c>
      <c r="G316" s="6" t="s">
        <v>30</v>
      </c>
      <c r="H316" s="6" t="s">
        <v>31</v>
      </c>
      <c r="I316" s="6" t="s">
        <v>17</v>
      </c>
      <c r="J316" s="9">
        <v>1200285.8372736</v>
      </c>
    </row>
    <row r="317" spans="1:10" x14ac:dyDescent="0.3">
      <c r="A317" s="6" t="s">
        <v>11</v>
      </c>
      <c r="B317" s="6" t="s">
        <v>23</v>
      </c>
      <c r="C317" s="6" t="s">
        <v>21</v>
      </c>
      <c r="D317" s="7">
        <v>41518</v>
      </c>
      <c r="E317" s="8">
        <f t="shared" si="5"/>
        <v>9</v>
      </c>
      <c r="F317" s="8" t="s">
        <v>24</v>
      </c>
      <c r="G317" s="6" t="s">
        <v>30</v>
      </c>
      <c r="H317" s="6" t="s">
        <v>31</v>
      </c>
      <c r="I317" s="6" t="s">
        <v>17</v>
      </c>
      <c r="J317" s="9">
        <v>1213119.7515064322</v>
      </c>
    </row>
    <row r="318" spans="1:10" x14ac:dyDescent="0.3">
      <c r="A318" s="6" t="s">
        <v>11</v>
      </c>
      <c r="B318" s="6" t="s">
        <v>23</v>
      </c>
      <c r="C318" s="6" t="s">
        <v>21</v>
      </c>
      <c r="D318" s="7">
        <v>41548</v>
      </c>
      <c r="E318" s="8">
        <f t="shared" si="5"/>
        <v>10</v>
      </c>
      <c r="F318" s="8" t="s">
        <v>24</v>
      </c>
      <c r="G318" s="6" t="s">
        <v>30</v>
      </c>
      <c r="H318" s="6" t="s">
        <v>31</v>
      </c>
      <c r="I318" s="6" t="s">
        <v>17</v>
      </c>
      <c r="J318" s="9">
        <v>1626513.0879486722</v>
      </c>
    </row>
    <row r="319" spans="1:10" x14ac:dyDescent="0.3">
      <c r="A319" s="6" t="s">
        <v>11</v>
      </c>
      <c r="B319" s="6" t="s">
        <v>23</v>
      </c>
      <c r="C319" s="6" t="s">
        <v>21</v>
      </c>
      <c r="D319" s="7">
        <v>41579</v>
      </c>
      <c r="E319" s="8">
        <f t="shared" si="5"/>
        <v>11</v>
      </c>
      <c r="F319" s="8" t="s">
        <v>24</v>
      </c>
      <c r="G319" s="6" t="s">
        <v>30</v>
      </c>
      <c r="H319" s="6" t="s">
        <v>31</v>
      </c>
      <c r="I319" s="6" t="s">
        <v>17</v>
      </c>
      <c r="J319" s="9">
        <v>1759488.5186376958</v>
      </c>
    </row>
    <row r="320" spans="1:10" x14ac:dyDescent="0.3">
      <c r="A320" s="6" t="s">
        <v>11</v>
      </c>
      <c r="B320" s="6" t="s">
        <v>23</v>
      </c>
      <c r="C320" s="6" t="s">
        <v>21</v>
      </c>
      <c r="D320" s="7">
        <v>41609</v>
      </c>
      <c r="E320" s="8">
        <f t="shared" si="5"/>
        <v>12</v>
      </c>
      <c r="F320" s="8" t="s">
        <v>24</v>
      </c>
      <c r="G320" s="6" t="s">
        <v>30</v>
      </c>
      <c r="H320" s="6" t="s">
        <v>31</v>
      </c>
      <c r="I320" s="6" t="s">
        <v>17</v>
      </c>
      <c r="J320" s="9">
        <v>1362883.4509248002</v>
      </c>
    </row>
    <row r="321" spans="1:10" x14ac:dyDescent="0.3">
      <c r="A321" s="6" t="s">
        <v>11</v>
      </c>
      <c r="B321" s="6" t="s">
        <v>23</v>
      </c>
      <c r="C321" s="6" t="s">
        <v>21</v>
      </c>
      <c r="D321" s="7">
        <v>41640</v>
      </c>
      <c r="E321" s="8">
        <f t="shared" si="5"/>
        <v>1</v>
      </c>
      <c r="F321" s="8" t="s">
        <v>24</v>
      </c>
      <c r="G321" s="6" t="s">
        <v>30</v>
      </c>
      <c r="H321" s="6" t="s">
        <v>31</v>
      </c>
      <c r="I321" s="6" t="s">
        <v>17</v>
      </c>
      <c r="J321" s="9">
        <v>1592859.5117959999</v>
      </c>
    </row>
    <row r="322" spans="1:10" x14ac:dyDescent="0.3">
      <c r="A322" s="6" t="s">
        <v>11</v>
      </c>
      <c r="B322" s="6" t="s">
        <v>23</v>
      </c>
      <c r="C322" s="6" t="s">
        <v>21</v>
      </c>
      <c r="D322" s="7">
        <v>41671</v>
      </c>
      <c r="E322" s="8">
        <f t="shared" si="5"/>
        <v>2</v>
      </c>
      <c r="F322" s="8" t="s">
        <v>24</v>
      </c>
      <c r="G322" s="6" t="s">
        <v>30</v>
      </c>
      <c r="H322" s="6" t="s">
        <v>31</v>
      </c>
      <c r="I322" s="6" t="s">
        <v>17</v>
      </c>
      <c r="J322" s="9">
        <v>1875392.9670840001</v>
      </c>
    </row>
    <row r="323" spans="1:10" x14ac:dyDescent="0.3">
      <c r="A323" s="6" t="s">
        <v>11</v>
      </c>
      <c r="B323" s="6" t="s">
        <v>23</v>
      </c>
      <c r="C323" s="6" t="s">
        <v>21</v>
      </c>
      <c r="D323" s="7">
        <v>41699</v>
      </c>
      <c r="E323" s="8">
        <f t="shared" si="5"/>
        <v>3</v>
      </c>
      <c r="F323" s="8" t="s">
        <v>24</v>
      </c>
      <c r="G323" s="6" t="s">
        <v>30</v>
      </c>
      <c r="H323" s="6" t="s">
        <v>31</v>
      </c>
      <c r="I323" s="6" t="s">
        <v>17</v>
      </c>
      <c r="J323" s="9">
        <v>1709710.9713039999</v>
      </c>
    </row>
    <row r="324" spans="1:10" x14ac:dyDescent="0.3">
      <c r="A324" s="6" t="s">
        <v>11</v>
      </c>
      <c r="B324" s="6" t="s">
        <v>23</v>
      </c>
      <c r="C324" s="6" t="s">
        <v>21</v>
      </c>
      <c r="D324" s="7">
        <v>41730</v>
      </c>
      <c r="E324" s="8">
        <f t="shared" ref="E324:E387" si="6">MONTH(D324)</f>
        <v>4</v>
      </c>
      <c r="F324" s="8" t="s">
        <v>24</v>
      </c>
      <c r="G324" s="6" t="s">
        <v>30</v>
      </c>
      <c r="H324" s="6" t="s">
        <v>31</v>
      </c>
      <c r="I324" s="6" t="s">
        <v>17</v>
      </c>
      <c r="J324" s="9">
        <v>1837472.8434440002</v>
      </c>
    </row>
    <row r="325" spans="1:10" x14ac:dyDescent="0.3">
      <c r="A325" s="6" t="s">
        <v>11</v>
      </c>
      <c r="B325" s="6" t="s">
        <v>23</v>
      </c>
      <c r="C325" s="6" t="s">
        <v>21</v>
      </c>
      <c r="D325" s="7">
        <v>41760</v>
      </c>
      <c r="E325" s="8">
        <f t="shared" si="6"/>
        <v>5</v>
      </c>
      <c r="F325" s="8" t="s">
        <v>24</v>
      </c>
      <c r="G325" s="6" t="s">
        <v>30</v>
      </c>
      <c r="H325" s="6" t="s">
        <v>31</v>
      </c>
      <c r="I325" s="6" t="s">
        <v>17</v>
      </c>
      <c r="J325" s="9">
        <v>2154721.1442400003</v>
      </c>
    </row>
    <row r="326" spans="1:10" x14ac:dyDescent="0.3">
      <c r="A326" s="6" t="s">
        <v>11</v>
      </c>
      <c r="B326" s="6" t="s">
        <v>23</v>
      </c>
      <c r="C326" s="6" t="s">
        <v>21</v>
      </c>
      <c r="D326" s="7">
        <v>41791</v>
      </c>
      <c r="E326" s="8">
        <f t="shared" si="6"/>
        <v>6</v>
      </c>
      <c r="F326" s="8" t="s">
        <v>24</v>
      </c>
      <c r="G326" s="6" t="s">
        <v>30</v>
      </c>
      <c r="H326" s="6" t="s">
        <v>31</v>
      </c>
      <c r="I326" s="6" t="s">
        <v>17</v>
      </c>
      <c r="J326" s="9">
        <v>892790.0322432</v>
      </c>
    </row>
    <row r="327" spans="1:10" x14ac:dyDescent="0.3">
      <c r="A327" s="6" t="s">
        <v>11</v>
      </c>
      <c r="B327" s="6" t="s">
        <v>23</v>
      </c>
      <c r="C327" s="6" t="s">
        <v>21</v>
      </c>
      <c r="D327" s="7">
        <v>41456</v>
      </c>
      <c r="E327" s="8">
        <f t="shared" si="6"/>
        <v>7</v>
      </c>
      <c r="F327" s="8" t="s">
        <v>24</v>
      </c>
      <c r="G327" s="6" t="s">
        <v>30</v>
      </c>
      <c r="H327" s="6" t="s">
        <v>32</v>
      </c>
      <c r="I327" s="6" t="s">
        <v>17</v>
      </c>
      <c r="J327" s="9">
        <v>869931.04490880016</v>
      </c>
    </row>
    <row r="328" spans="1:10" x14ac:dyDescent="0.3">
      <c r="A328" s="6" t="s">
        <v>11</v>
      </c>
      <c r="B328" s="6" t="s">
        <v>23</v>
      </c>
      <c r="C328" s="6" t="s">
        <v>21</v>
      </c>
      <c r="D328" s="7">
        <v>41487</v>
      </c>
      <c r="E328" s="8">
        <f t="shared" si="6"/>
        <v>8</v>
      </c>
      <c r="F328" s="8" t="s">
        <v>24</v>
      </c>
      <c r="G328" s="6" t="s">
        <v>30</v>
      </c>
      <c r="H328" s="6" t="s">
        <v>32</v>
      </c>
      <c r="I328" s="6" t="s">
        <v>17</v>
      </c>
      <c r="J328" s="9">
        <v>1048015.3689600001</v>
      </c>
    </row>
    <row r="329" spans="1:10" x14ac:dyDescent="0.3">
      <c r="A329" s="6" t="s">
        <v>11</v>
      </c>
      <c r="B329" s="6" t="s">
        <v>23</v>
      </c>
      <c r="C329" s="6" t="s">
        <v>21</v>
      </c>
      <c r="D329" s="7">
        <v>41518</v>
      </c>
      <c r="E329" s="8">
        <f t="shared" si="6"/>
        <v>9</v>
      </c>
      <c r="F329" s="8" t="s">
        <v>24</v>
      </c>
      <c r="G329" s="6" t="s">
        <v>30</v>
      </c>
      <c r="H329" s="6" t="s">
        <v>32</v>
      </c>
      <c r="I329" s="6" t="s">
        <v>17</v>
      </c>
      <c r="J329" s="9">
        <v>1059221.1492352001</v>
      </c>
    </row>
    <row r="330" spans="1:10" x14ac:dyDescent="0.3">
      <c r="A330" s="6" t="s">
        <v>11</v>
      </c>
      <c r="B330" s="6" t="s">
        <v>23</v>
      </c>
      <c r="C330" s="6" t="s">
        <v>21</v>
      </c>
      <c r="D330" s="7">
        <v>41548</v>
      </c>
      <c r="E330" s="8">
        <f t="shared" si="6"/>
        <v>10</v>
      </c>
      <c r="F330" s="8" t="s">
        <v>24</v>
      </c>
      <c r="G330" s="6" t="s">
        <v>30</v>
      </c>
      <c r="H330" s="6" t="s">
        <v>32</v>
      </c>
      <c r="I330" s="6" t="s">
        <v>17</v>
      </c>
      <c r="J330" s="9">
        <v>1420170.6468992003</v>
      </c>
    </row>
    <row r="331" spans="1:10" x14ac:dyDescent="0.3">
      <c r="A331" s="6" t="s">
        <v>11</v>
      </c>
      <c r="B331" s="6" t="s">
        <v>23</v>
      </c>
      <c r="C331" s="6" t="s">
        <v>21</v>
      </c>
      <c r="D331" s="7">
        <v>41579</v>
      </c>
      <c r="E331" s="8">
        <f t="shared" si="6"/>
        <v>11</v>
      </c>
      <c r="F331" s="8" t="s">
        <v>24</v>
      </c>
      <c r="G331" s="6" t="s">
        <v>30</v>
      </c>
      <c r="H331" s="6" t="s">
        <v>32</v>
      </c>
      <c r="I331" s="6" t="s">
        <v>17</v>
      </c>
      <c r="J331" s="9">
        <v>1536276.5699455999</v>
      </c>
    </row>
    <row r="332" spans="1:10" x14ac:dyDescent="0.3">
      <c r="A332" s="6" t="s">
        <v>11</v>
      </c>
      <c r="B332" s="6" t="s">
        <v>23</v>
      </c>
      <c r="C332" s="6" t="s">
        <v>21</v>
      </c>
      <c r="D332" s="7">
        <v>41609</v>
      </c>
      <c r="E332" s="8">
        <f t="shared" si="6"/>
        <v>12</v>
      </c>
      <c r="F332" s="8" t="s">
        <v>24</v>
      </c>
      <c r="G332" s="6" t="s">
        <v>30</v>
      </c>
      <c r="H332" s="6" t="s">
        <v>32</v>
      </c>
      <c r="I332" s="6" t="s">
        <v>17</v>
      </c>
      <c r="J332" s="9">
        <v>785390.46324480022</v>
      </c>
    </row>
    <row r="333" spans="1:10" x14ac:dyDescent="0.3">
      <c r="A333" s="6" t="s">
        <v>11</v>
      </c>
      <c r="B333" s="6" t="s">
        <v>23</v>
      </c>
      <c r="C333" s="6" t="s">
        <v>21</v>
      </c>
      <c r="D333" s="7">
        <v>41640</v>
      </c>
      <c r="E333" s="8">
        <f t="shared" si="6"/>
        <v>1</v>
      </c>
      <c r="F333" s="8" t="s">
        <v>24</v>
      </c>
      <c r="G333" s="6" t="s">
        <v>30</v>
      </c>
      <c r="H333" s="6" t="s">
        <v>32</v>
      </c>
      <c r="I333" s="6" t="s">
        <v>17</v>
      </c>
      <c r="J333" s="9">
        <v>734335.23255680013</v>
      </c>
    </row>
    <row r="334" spans="1:10" x14ac:dyDescent="0.3">
      <c r="A334" s="6" t="s">
        <v>11</v>
      </c>
      <c r="B334" s="6" t="s">
        <v>23</v>
      </c>
      <c r="C334" s="6" t="s">
        <v>21</v>
      </c>
      <c r="D334" s="7">
        <v>41671</v>
      </c>
      <c r="E334" s="8">
        <f t="shared" si="6"/>
        <v>2</v>
      </c>
      <c r="F334" s="8" t="s">
        <v>24</v>
      </c>
      <c r="G334" s="6" t="s">
        <v>30</v>
      </c>
      <c r="H334" s="6" t="s">
        <v>32</v>
      </c>
      <c r="I334" s="6" t="s">
        <v>17</v>
      </c>
      <c r="J334" s="9">
        <v>864587.94414720009</v>
      </c>
    </row>
    <row r="335" spans="1:10" x14ac:dyDescent="0.3">
      <c r="A335" s="6" t="s">
        <v>11</v>
      </c>
      <c r="B335" s="6" t="s">
        <v>23</v>
      </c>
      <c r="C335" s="6" t="s">
        <v>21</v>
      </c>
      <c r="D335" s="7">
        <v>41699</v>
      </c>
      <c r="E335" s="8">
        <f t="shared" si="6"/>
        <v>3</v>
      </c>
      <c r="F335" s="8" t="s">
        <v>24</v>
      </c>
      <c r="G335" s="6" t="s">
        <v>30</v>
      </c>
      <c r="H335" s="6" t="s">
        <v>32</v>
      </c>
      <c r="I335" s="6" t="s">
        <v>17</v>
      </c>
      <c r="J335" s="9">
        <v>788205.73592320003</v>
      </c>
    </row>
    <row r="336" spans="1:10" x14ac:dyDescent="0.3">
      <c r="A336" s="6" t="s">
        <v>11</v>
      </c>
      <c r="B336" s="6" t="s">
        <v>23</v>
      </c>
      <c r="C336" s="6" t="s">
        <v>21</v>
      </c>
      <c r="D336" s="7">
        <v>41730</v>
      </c>
      <c r="E336" s="8">
        <f t="shared" si="6"/>
        <v>4</v>
      </c>
      <c r="F336" s="8" t="s">
        <v>24</v>
      </c>
      <c r="G336" s="6" t="s">
        <v>30</v>
      </c>
      <c r="H336" s="6" t="s">
        <v>32</v>
      </c>
      <c r="I336" s="6" t="s">
        <v>17</v>
      </c>
      <c r="J336" s="9">
        <v>847106.12443520024</v>
      </c>
    </row>
    <row r="337" spans="1:10" x14ac:dyDescent="0.3">
      <c r="A337" s="6" t="s">
        <v>11</v>
      </c>
      <c r="B337" s="6" t="s">
        <v>23</v>
      </c>
      <c r="C337" s="6" t="s">
        <v>21</v>
      </c>
      <c r="D337" s="7">
        <v>41760</v>
      </c>
      <c r="E337" s="8">
        <f t="shared" si="6"/>
        <v>5</v>
      </c>
      <c r="F337" s="8" t="s">
        <v>24</v>
      </c>
      <c r="G337" s="6" t="s">
        <v>30</v>
      </c>
      <c r="H337" s="6" t="s">
        <v>32</v>
      </c>
      <c r="I337" s="6" t="s">
        <v>17</v>
      </c>
      <c r="J337" s="9">
        <v>993362.96819200017</v>
      </c>
    </row>
    <row r="338" spans="1:10" x14ac:dyDescent="0.3">
      <c r="A338" s="6" t="s">
        <v>11</v>
      </c>
      <c r="B338" s="6" t="s">
        <v>23</v>
      </c>
      <c r="C338" s="6" t="s">
        <v>21</v>
      </c>
      <c r="D338" s="7">
        <v>41791</v>
      </c>
      <c r="E338" s="8">
        <f t="shared" si="6"/>
        <v>6</v>
      </c>
      <c r="F338" s="8" t="s">
        <v>24</v>
      </c>
      <c r="G338" s="6" t="s">
        <v>30</v>
      </c>
      <c r="H338" s="6" t="s">
        <v>32</v>
      </c>
      <c r="I338" s="6" t="s">
        <v>17</v>
      </c>
      <c r="J338" s="9">
        <v>514489.17112320004</v>
      </c>
    </row>
    <row r="339" spans="1:10" x14ac:dyDescent="0.3">
      <c r="A339" s="6" t="s">
        <v>11</v>
      </c>
      <c r="B339" s="6" t="s">
        <v>23</v>
      </c>
      <c r="C339" s="6" t="s">
        <v>21</v>
      </c>
      <c r="D339" s="7">
        <v>41456</v>
      </c>
      <c r="E339" s="8">
        <f t="shared" si="6"/>
        <v>7</v>
      </c>
      <c r="F339" s="8" t="s">
        <v>24</v>
      </c>
      <c r="G339" s="6" t="s">
        <v>30</v>
      </c>
      <c r="H339" s="6" t="s">
        <v>33</v>
      </c>
      <c r="I339" s="6" t="s">
        <v>17</v>
      </c>
      <c r="J339" s="9">
        <v>921103.45931519999</v>
      </c>
    </row>
    <row r="340" spans="1:10" x14ac:dyDescent="0.3">
      <c r="A340" s="6" t="s">
        <v>11</v>
      </c>
      <c r="B340" s="6" t="s">
        <v>23</v>
      </c>
      <c r="C340" s="6" t="s">
        <v>21</v>
      </c>
      <c r="D340" s="7">
        <v>41487</v>
      </c>
      <c r="E340" s="8">
        <f t="shared" si="6"/>
        <v>8</v>
      </c>
      <c r="F340" s="8" t="s">
        <v>24</v>
      </c>
      <c r="G340" s="6" t="s">
        <v>30</v>
      </c>
      <c r="H340" s="6" t="s">
        <v>33</v>
      </c>
      <c r="I340" s="6" t="s">
        <v>17</v>
      </c>
      <c r="J340" s="9">
        <v>1109663.3318399999</v>
      </c>
    </row>
    <row r="341" spans="1:10" x14ac:dyDescent="0.3">
      <c r="A341" s="6" t="s">
        <v>11</v>
      </c>
      <c r="B341" s="6" t="s">
        <v>23</v>
      </c>
      <c r="C341" s="6" t="s">
        <v>21</v>
      </c>
      <c r="D341" s="7">
        <v>41518</v>
      </c>
      <c r="E341" s="8">
        <f t="shared" si="6"/>
        <v>9</v>
      </c>
      <c r="F341" s="8" t="s">
        <v>24</v>
      </c>
      <c r="G341" s="6" t="s">
        <v>30</v>
      </c>
      <c r="H341" s="6" t="s">
        <v>33</v>
      </c>
      <c r="I341" s="6" t="s">
        <v>17</v>
      </c>
      <c r="J341" s="9">
        <v>1121528.2756608</v>
      </c>
    </row>
    <row r="342" spans="1:10" x14ac:dyDescent="0.3">
      <c r="A342" s="6" t="s">
        <v>11</v>
      </c>
      <c r="B342" s="6" t="s">
        <v>23</v>
      </c>
      <c r="C342" s="6" t="s">
        <v>21</v>
      </c>
      <c r="D342" s="7">
        <v>41548</v>
      </c>
      <c r="E342" s="8">
        <f t="shared" si="6"/>
        <v>10</v>
      </c>
      <c r="F342" s="8" t="s">
        <v>24</v>
      </c>
      <c r="G342" s="6" t="s">
        <v>30</v>
      </c>
      <c r="H342" s="6" t="s">
        <v>33</v>
      </c>
      <c r="I342" s="6" t="s">
        <v>17</v>
      </c>
      <c r="J342" s="9">
        <v>1503710.0967168</v>
      </c>
    </row>
    <row r="343" spans="1:10" x14ac:dyDescent="0.3">
      <c r="A343" s="6" t="s">
        <v>11</v>
      </c>
      <c r="B343" s="6" t="s">
        <v>23</v>
      </c>
      <c r="C343" s="6" t="s">
        <v>21</v>
      </c>
      <c r="D343" s="7">
        <v>41579</v>
      </c>
      <c r="E343" s="8">
        <f t="shared" si="6"/>
        <v>11</v>
      </c>
      <c r="F343" s="8" t="s">
        <v>24</v>
      </c>
      <c r="G343" s="6" t="s">
        <v>30</v>
      </c>
      <c r="H343" s="6" t="s">
        <v>33</v>
      </c>
      <c r="I343" s="6" t="s">
        <v>17</v>
      </c>
      <c r="J343" s="9">
        <v>1626645.7799423998</v>
      </c>
    </row>
    <row r="344" spans="1:10" x14ac:dyDescent="0.3">
      <c r="A344" s="6" t="s">
        <v>11</v>
      </c>
      <c r="B344" s="6" t="s">
        <v>23</v>
      </c>
      <c r="C344" s="6" t="s">
        <v>21</v>
      </c>
      <c r="D344" s="7">
        <v>41609</v>
      </c>
      <c r="E344" s="8">
        <f t="shared" si="6"/>
        <v>12</v>
      </c>
      <c r="F344" s="8" t="s">
        <v>24</v>
      </c>
      <c r="G344" s="6" t="s">
        <v>30</v>
      </c>
      <c r="H344" s="6" t="s">
        <v>33</v>
      </c>
      <c r="I344" s="6" t="s">
        <v>17</v>
      </c>
      <c r="J344" s="9">
        <v>831589.90225920011</v>
      </c>
    </row>
    <row r="345" spans="1:10" x14ac:dyDescent="0.3">
      <c r="A345" s="6" t="s">
        <v>11</v>
      </c>
      <c r="B345" s="6" t="s">
        <v>23</v>
      </c>
      <c r="C345" s="6" t="s">
        <v>21</v>
      </c>
      <c r="D345" s="7">
        <v>41640</v>
      </c>
      <c r="E345" s="8">
        <f t="shared" si="6"/>
        <v>1</v>
      </c>
      <c r="F345" s="8" t="s">
        <v>24</v>
      </c>
      <c r="G345" s="6" t="s">
        <v>30</v>
      </c>
      <c r="H345" s="6" t="s">
        <v>33</v>
      </c>
      <c r="I345" s="6" t="s">
        <v>17</v>
      </c>
      <c r="J345" s="9">
        <v>777531.42270720005</v>
      </c>
    </row>
    <row r="346" spans="1:10" x14ac:dyDescent="0.3">
      <c r="A346" s="6" t="s">
        <v>11</v>
      </c>
      <c r="B346" s="6" t="s">
        <v>23</v>
      </c>
      <c r="C346" s="6" t="s">
        <v>21</v>
      </c>
      <c r="D346" s="7">
        <v>41671</v>
      </c>
      <c r="E346" s="8">
        <f t="shared" si="6"/>
        <v>2</v>
      </c>
      <c r="F346" s="8" t="s">
        <v>24</v>
      </c>
      <c r="G346" s="6" t="s">
        <v>30</v>
      </c>
      <c r="H346" s="6" t="s">
        <v>33</v>
      </c>
      <c r="I346" s="6" t="s">
        <v>17</v>
      </c>
      <c r="J346" s="9">
        <v>915446.05850879999</v>
      </c>
    </row>
    <row r="347" spans="1:10" x14ac:dyDescent="0.3">
      <c r="A347" s="6" t="s">
        <v>11</v>
      </c>
      <c r="B347" s="6" t="s">
        <v>23</v>
      </c>
      <c r="C347" s="6" t="s">
        <v>21</v>
      </c>
      <c r="D347" s="7">
        <v>41699</v>
      </c>
      <c r="E347" s="8">
        <f t="shared" si="6"/>
        <v>3</v>
      </c>
      <c r="F347" s="8" t="s">
        <v>24</v>
      </c>
      <c r="G347" s="6" t="s">
        <v>30</v>
      </c>
      <c r="H347" s="6" t="s">
        <v>33</v>
      </c>
      <c r="I347" s="6" t="s">
        <v>17</v>
      </c>
      <c r="J347" s="9">
        <v>834570.77921279997</v>
      </c>
    </row>
    <row r="348" spans="1:10" x14ac:dyDescent="0.3">
      <c r="A348" s="6" t="s">
        <v>11</v>
      </c>
      <c r="B348" s="6" t="s">
        <v>23</v>
      </c>
      <c r="C348" s="6" t="s">
        <v>21</v>
      </c>
      <c r="D348" s="7">
        <v>41730</v>
      </c>
      <c r="E348" s="8">
        <f t="shared" si="6"/>
        <v>4</v>
      </c>
      <c r="F348" s="8" t="s">
        <v>24</v>
      </c>
      <c r="G348" s="6" t="s">
        <v>30</v>
      </c>
      <c r="H348" s="6" t="s">
        <v>33</v>
      </c>
      <c r="I348" s="6" t="s">
        <v>17</v>
      </c>
      <c r="J348" s="9">
        <v>896935.89646080008</v>
      </c>
    </row>
    <row r="349" spans="1:10" x14ac:dyDescent="0.3">
      <c r="A349" s="6" t="s">
        <v>11</v>
      </c>
      <c r="B349" s="6" t="s">
        <v>23</v>
      </c>
      <c r="C349" s="6" t="s">
        <v>21</v>
      </c>
      <c r="D349" s="7">
        <v>41760</v>
      </c>
      <c r="E349" s="8">
        <f t="shared" si="6"/>
        <v>5</v>
      </c>
      <c r="F349" s="8" t="s">
        <v>24</v>
      </c>
      <c r="G349" s="6" t="s">
        <v>30</v>
      </c>
      <c r="H349" s="6" t="s">
        <v>33</v>
      </c>
      <c r="I349" s="6" t="s">
        <v>17</v>
      </c>
      <c r="J349" s="9">
        <v>1051796.083968</v>
      </c>
    </row>
    <row r="350" spans="1:10" x14ac:dyDescent="0.3">
      <c r="A350" s="6" t="s">
        <v>11</v>
      </c>
      <c r="B350" s="6" t="s">
        <v>23</v>
      </c>
      <c r="C350" s="6" t="s">
        <v>21</v>
      </c>
      <c r="D350" s="7">
        <v>41791</v>
      </c>
      <c r="E350" s="8">
        <f t="shared" si="6"/>
        <v>6</v>
      </c>
      <c r="F350" s="8" t="s">
        <v>24</v>
      </c>
      <c r="G350" s="6" t="s">
        <v>30</v>
      </c>
      <c r="H350" s="6" t="s">
        <v>33</v>
      </c>
      <c r="I350" s="6" t="s">
        <v>17</v>
      </c>
      <c r="J350" s="9">
        <v>544753.24001279997</v>
      </c>
    </row>
    <row r="351" spans="1:10" x14ac:dyDescent="0.3">
      <c r="A351" s="6" t="s">
        <v>11</v>
      </c>
      <c r="B351" s="6" t="s">
        <v>23</v>
      </c>
      <c r="C351" s="6" t="s">
        <v>21</v>
      </c>
      <c r="D351" s="7">
        <v>41456</v>
      </c>
      <c r="E351" s="8">
        <f t="shared" si="6"/>
        <v>7</v>
      </c>
      <c r="F351" s="8" t="s">
        <v>24</v>
      </c>
      <c r="G351" s="6" t="s">
        <v>30</v>
      </c>
      <c r="H351" s="6" t="s">
        <v>34</v>
      </c>
      <c r="I351" s="6" t="s">
        <v>17</v>
      </c>
      <c r="J351" s="9">
        <v>498931.04046240001</v>
      </c>
    </row>
    <row r="352" spans="1:10" x14ac:dyDescent="0.3">
      <c r="A352" s="6" t="s">
        <v>11</v>
      </c>
      <c r="B352" s="6" t="s">
        <v>23</v>
      </c>
      <c r="C352" s="6" t="s">
        <v>21</v>
      </c>
      <c r="D352" s="7">
        <v>41487</v>
      </c>
      <c r="E352" s="8">
        <f t="shared" si="6"/>
        <v>8</v>
      </c>
      <c r="F352" s="8" t="s">
        <v>24</v>
      </c>
      <c r="G352" s="6" t="s">
        <v>30</v>
      </c>
      <c r="H352" s="6" t="s">
        <v>34</v>
      </c>
      <c r="I352" s="6" t="s">
        <v>17</v>
      </c>
      <c r="J352" s="9">
        <v>601067.63808000006</v>
      </c>
    </row>
    <row r="353" spans="1:10" x14ac:dyDescent="0.3">
      <c r="A353" s="6" t="s">
        <v>11</v>
      </c>
      <c r="B353" s="6" t="s">
        <v>23</v>
      </c>
      <c r="C353" s="6" t="s">
        <v>21</v>
      </c>
      <c r="D353" s="7">
        <v>41518</v>
      </c>
      <c r="E353" s="8">
        <f t="shared" si="6"/>
        <v>9</v>
      </c>
      <c r="F353" s="8" t="s">
        <v>24</v>
      </c>
      <c r="G353" s="6" t="s">
        <v>30</v>
      </c>
      <c r="H353" s="6" t="s">
        <v>34</v>
      </c>
      <c r="I353" s="6" t="s">
        <v>17</v>
      </c>
      <c r="J353" s="9">
        <v>607494.48264960002</v>
      </c>
    </row>
    <row r="354" spans="1:10" x14ac:dyDescent="0.3">
      <c r="A354" s="6" t="s">
        <v>11</v>
      </c>
      <c r="B354" s="6" t="s">
        <v>23</v>
      </c>
      <c r="C354" s="6" t="s">
        <v>21</v>
      </c>
      <c r="D354" s="7">
        <v>41548</v>
      </c>
      <c r="E354" s="8">
        <f t="shared" si="6"/>
        <v>10</v>
      </c>
      <c r="F354" s="8" t="s">
        <v>24</v>
      </c>
      <c r="G354" s="6" t="s">
        <v>30</v>
      </c>
      <c r="H354" s="6" t="s">
        <v>34</v>
      </c>
      <c r="I354" s="6" t="s">
        <v>17</v>
      </c>
      <c r="J354" s="9">
        <v>814509.63572160015</v>
      </c>
    </row>
    <row r="355" spans="1:10" x14ac:dyDescent="0.3">
      <c r="A355" s="6" t="s">
        <v>11</v>
      </c>
      <c r="B355" s="6" t="s">
        <v>23</v>
      </c>
      <c r="C355" s="6" t="s">
        <v>21</v>
      </c>
      <c r="D355" s="7">
        <v>41579</v>
      </c>
      <c r="E355" s="8">
        <f t="shared" si="6"/>
        <v>11</v>
      </c>
      <c r="F355" s="8" t="s">
        <v>24</v>
      </c>
      <c r="G355" s="6" t="s">
        <v>30</v>
      </c>
      <c r="H355" s="6" t="s">
        <v>34</v>
      </c>
      <c r="I355" s="6" t="s">
        <v>17</v>
      </c>
      <c r="J355" s="9">
        <v>881099.79746879986</v>
      </c>
    </row>
    <row r="356" spans="1:10" x14ac:dyDescent="0.3">
      <c r="A356" s="6" t="s">
        <v>11</v>
      </c>
      <c r="B356" s="6" t="s">
        <v>23</v>
      </c>
      <c r="C356" s="6" t="s">
        <v>21</v>
      </c>
      <c r="D356" s="7">
        <v>41609</v>
      </c>
      <c r="E356" s="8">
        <f t="shared" si="6"/>
        <v>12</v>
      </c>
      <c r="F356" s="8" t="s">
        <v>24</v>
      </c>
      <c r="G356" s="6" t="s">
        <v>30</v>
      </c>
      <c r="H356" s="6" t="s">
        <v>34</v>
      </c>
      <c r="I356" s="6" t="s">
        <v>17</v>
      </c>
      <c r="J356" s="9">
        <v>450444.53039040015</v>
      </c>
    </row>
    <row r="357" spans="1:10" x14ac:dyDescent="0.3">
      <c r="A357" s="6" t="s">
        <v>11</v>
      </c>
      <c r="B357" s="6" t="s">
        <v>23</v>
      </c>
      <c r="C357" s="6" t="s">
        <v>21</v>
      </c>
      <c r="D357" s="7">
        <v>41640</v>
      </c>
      <c r="E357" s="8">
        <f t="shared" si="6"/>
        <v>1</v>
      </c>
      <c r="F357" s="8" t="s">
        <v>24</v>
      </c>
      <c r="G357" s="6" t="s">
        <v>30</v>
      </c>
      <c r="H357" s="6" t="s">
        <v>34</v>
      </c>
      <c r="I357" s="6" t="s">
        <v>17</v>
      </c>
      <c r="J357" s="9">
        <v>421162.85396640003</v>
      </c>
    </row>
    <row r="358" spans="1:10" x14ac:dyDescent="0.3">
      <c r="A358" s="6" t="s">
        <v>11</v>
      </c>
      <c r="B358" s="6" t="s">
        <v>23</v>
      </c>
      <c r="C358" s="6" t="s">
        <v>21</v>
      </c>
      <c r="D358" s="7">
        <v>41671</v>
      </c>
      <c r="E358" s="8">
        <f t="shared" si="6"/>
        <v>2</v>
      </c>
      <c r="F358" s="8" t="s">
        <v>24</v>
      </c>
      <c r="G358" s="6" t="s">
        <v>30</v>
      </c>
      <c r="H358" s="6" t="s">
        <v>34</v>
      </c>
      <c r="I358" s="6" t="s">
        <v>17</v>
      </c>
      <c r="J358" s="9">
        <v>495866.61502560001</v>
      </c>
    </row>
    <row r="359" spans="1:10" x14ac:dyDescent="0.3">
      <c r="A359" s="6" t="s">
        <v>11</v>
      </c>
      <c r="B359" s="6" t="s">
        <v>23</v>
      </c>
      <c r="C359" s="6" t="s">
        <v>21</v>
      </c>
      <c r="D359" s="7">
        <v>41699</v>
      </c>
      <c r="E359" s="8">
        <f t="shared" si="6"/>
        <v>3</v>
      </c>
      <c r="F359" s="8" t="s">
        <v>24</v>
      </c>
      <c r="G359" s="6" t="s">
        <v>30</v>
      </c>
      <c r="H359" s="6" t="s">
        <v>34</v>
      </c>
      <c r="I359" s="6" t="s">
        <v>17</v>
      </c>
      <c r="J359" s="9">
        <v>452059.1720736</v>
      </c>
    </row>
    <row r="360" spans="1:10" x14ac:dyDescent="0.3">
      <c r="A360" s="6" t="s">
        <v>11</v>
      </c>
      <c r="B360" s="6" t="s">
        <v>23</v>
      </c>
      <c r="C360" s="6" t="s">
        <v>21</v>
      </c>
      <c r="D360" s="7">
        <v>41730</v>
      </c>
      <c r="E360" s="8">
        <f t="shared" si="6"/>
        <v>4</v>
      </c>
      <c r="F360" s="8" t="s">
        <v>24</v>
      </c>
      <c r="G360" s="6" t="s">
        <v>30</v>
      </c>
      <c r="H360" s="6" t="s">
        <v>34</v>
      </c>
      <c r="I360" s="6" t="s">
        <v>17</v>
      </c>
      <c r="J360" s="9">
        <v>485840.2772496001</v>
      </c>
    </row>
    <row r="361" spans="1:10" x14ac:dyDescent="0.3">
      <c r="A361" s="6" t="s">
        <v>11</v>
      </c>
      <c r="B361" s="6" t="s">
        <v>23</v>
      </c>
      <c r="C361" s="6" t="s">
        <v>21</v>
      </c>
      <c r="D361" s="7">
        <v>41760</v>
      </c>
      <c r="E361" s="8">
        <f t="shared" si="6"/>
        <v>5</v>
      </c>
      <c r="F361" s="8" t="s">
        <v>24</v>
      </c>
      <c r="G361" s="6" t="s">
        <v>30</v>
      </c>
      <c r="H361" s="6" t="s">
        <v>34</v>
      </c>
      <c r="I361" s="6" t="s">
        <v>17</v>
      </c>
      <c r="J361" s="9">
        <v>569722.87881600007</v>
      </c>
    </row>
    <row r="362" spans="1:10" x14ac:dyDescent="0.3">
      <c r="A362" s="6" t="s">
        <v>11</v>
      </c>
      <c r="B362" s="6" t="s">
        <v>23</v>
      </c>
      <c r="C362" s="6" t="s">
        <v>21</v>
      </c>
      <c r="D362" s="7">
        <v>41791</v>
      </c>
      <c r="E362" s="8">
        <f t="shared" si="6"/>
        <v>6</v>
      </c>
      <c r="F362" s="8" t="s">
        <v>24</v>
      </c>
      <c r="G362" s="6" t="s">
        <v>30</v>
      </c>
      <c r="H362" s="6" t="s">
        <v>34</v>
      </c>
      <c r="I362" s="6" t="s">
        <v>17</v>
      </c>
      <c r="J362" s="9">
        <v>295074.67167360004</v>
      </c>
    </row>
    <row r="363" spans="1:10" x14ac:dyDescent="0.3">
      <c r="A363" s="6" t="s">
        <v>11</v>
      </c>
      <c r="B363" s="6" t="s">
        <v>23</v>
      </c>
      <c r="C363" s="6" t="s">
        <v>21</v>
      </c>
      <c r="D363" s="7">
        <v>41456</v>
      </c>
      <c r="E363" s="8">
        <f t="shared" si="6"/>
        <v>7</v>
      </c>
      <c r="F363" s="8" t="s">
        <v>24</v>
      </c>
      <c r="G363" s="6" t="s">
        <v>35</v>
      </c>
      <c r="H363" s="6" t="s">
        <v>36</v>
      </c>
      <c r="I363" s="6" t="s">
        <v>17</v>
      </c>
      <c r="J363" s="9">
        <v>3198275.9004000002</v>
      </c>
    </row>
    <row r="364" spans="1:10" x14ac:dyDescent="0.3">
      <c r="A364" s="6" t="s">
        <v>11</v>
      </c>
      <c r="B364" s="6" t="s">
        <v>23</v>
      </c>
      <c r="C364" s="6" t="s">
        <v>21</v>
      </c>
      <c r="D364" s="7">
        <v>41487</v>
      </c>
      <c r="E364" s="8">
        <f t="shared" si="6"/>
        <v>8</v>
      </c>
      <c r="F364" s="8" t="s">
        <v>24</v>
      </c>
      <c r="G364" s="6" t="s">
        <v>35</v>
      </c>
      <c r="H364" s="6" t="s">
        <v>36</v>
      </c>
      <c r="I364" s="6" t="s">
        <v>17</v>
      </c>
      <c r="J364" s="9">
        <v>3852997.68</v>
      </c>
    </row>
    <row r="365" spans="1:10" x14ac:dyDescent="0.3">
      <c r="A365" s="6" t="s">
        <v>11</v>
      </c>
      <c r="B365" s="6" t="s">
        <v>23</v>
      </c>
      <c r="C365" s="6" t="s">
        <v>21</v>
      </c>
      <c r="D365" s="7">
        <v>41518</v>
      </c>
      <c r="E365" s="8">
        <f t="shared" si="6"/>
        <v>9</v>
      </c>
      <c r="F365" s="8" t="s">
        <v>24</v>
      </c>
      <c r="G365" s="6" t="s">
        <v>35</v>
      </c>
      <c r="H365" s="6" t="s">
        <v>36</v>
      </c>
      <c r="I365" s="6" t="s">
        <v>17</v>
      </c>
      <c r="J365" s="9">
        <v>3894195.4016000004</v>
      </c>
    </row>
    <row r="366" spans="1:10" x14ac:dyDescent="0.3">
      <c r="A366" s="6" t="s">
        <v>11</v>
      </c>
      <c r="B366" s="6" t="s">
        <v>23</v>
      </c>
      <c r="C366" s="6" t="s">
        <v>21</v>
      </c>
      <c r="D366" s="7">
        <v>41548</v>
      </c>
      <c r="E366" s="8">
        <f t="shared" si="6"/>
        <v>10</v>
      </c>
      <c r="F366" s="8" t="s">
        <v>24</v>
      </c>
      <c r="G366" s="6" t="s">
        <v>35</v>
      </c>
      <c r="H366" s="6" t="s">
        <v>36</v>
      </c>
      <c r="I366" s="6" t="s">
        <v>17</v>
      </c>
      <c r="J366" s="9">
        <v>5221215.6136000007</v>
      </c>
    </row>
    <row r="367" spans="1:10" x14ac:dyDescent="0.3">
      <c r="A367" s="6" t="s">
        <v>11</v>
      </c>
      <c r="B367" s="6" t="s">
        <v>23</v>
      </c>
      <c r="C367" s="6" t="s">
        <v>21</v>
      </c>
      <c r="D367" s="7">
        <v>41579</v>
      </c>
      <c r="E367" s="8">
        <f t="shared" si="6"/>
        <v>11</v>
      </c>
      <c r="F367" s="8" t="s">
        <v>24</v>
      </c>
      <c r="G367" s="6" t="s">
        <v>35</v>
      </c>
      <c r="H367" s="6" t="s">
        <v>36</v>
      </c>
      <c r="I367" s="6" t="s">
        <v>17</v>
      </c>
      <c r="J367" s="9">
        <v>5648075.6247999994</v>
      </c>
    </row>
    <row r="368" spans="1:10" x14ac:dyDescent="0.3">
      <c r="A368" s="6" t="s">
        <v>11</v>
      </c>
      <c r="B368" s="6" t="s">
        <v>23</v>
      </c>
      <c r="C368" s="6" t="s">
        <v>21</v>
      </c>
      <c r="D368" s="7">
        <v>41609</v>
      </c>
      <c r="E368" s="8">
        <f t="shared" si="6"/>
        <v>12</v>
      </c>
      <c r="F368" s="8" t="s">
        <v>24</v>
      </c>
      <c r="G368" s="6" t="s">
        <v>35</v>
      </c>
      <c r="H368" s="6" t="s">
        <v>36</v>
      </c>
      <c r="I368" s="6" t="s">
        <v>17</v>
      </c>
      <c r="J368" s="9">
        <v>2887464.9384000008</v>
      </c>
    </row>
    <row r="369" spans="1:10" x14ac:dyDescent="0.3">
      <c r="A369" s="6" t="s">
        <v>11</v>
      </c>
      <c r="B369" s="6" t="s">
        <v>23</v>
      </c>
      <c r="C369" s="6" t="s">
        <v>21</v>
      </c>
      <c r="D369" s="7">
        <v>41640</v>
      </c>
      <c r="E369" s="8">
        <f t="shared" si="6"/>
        <v>1</v>
      </c>
      <c r="F369" s="8" t="s">
        <v>24</v>
      </c>
      <c r="G369" s="6" t="s">
        <v>35</v>
      </c>
      <c r="H369" s="6" t="s">
        <v>36</v>
      </c>
      <c r="I369" s="6" t="s">
        <v>17</v>
      </c>
      <c r="J369" s="9">
        <v>2699761.8844000003</v>
      </c>
    </row>
    <row r="370" spans="1:10" x14ac:dyDescent="0.3">
      <c r="A370" s="6" t="s">
        <v>11</v>
      </c>
      <c r="B370" s="6" t="s">
        <v>23</v>
      </c>
      <c r="C370" s="6" t="s">
        <v>21</v>
      </c>
      <c r="D370" s="7">
        <v>41671</v>
      </c>
      <c r="E370" s="8">
        <f t="shared" si="6"/>
        <v>2</v>
      </c>
      <c r="F370" s="8" t="s">
        <v>24</v>
      </c>
      <c r="G370" s="6" t="s">
        <v>35</v>
      </c>
      <c r="H370" s="6" t="s">
        <v>36</v>
      </c>
      <c r="I370" s="6" t="s">
        <v>17</v>
      </c>
      <c r="J370" s="9">
        <v>3178632.1476000003</v>
      </c>
    </row>
    <row r="371" spans="1:10" x14ac:dyDescent="0.3">
      <c r="A371" s="6" t="s">
        <v>11</v>
      </c>
      <c r="B371" s="6" t="s">
        <v>23</v>
      </c>
      <c r="C371" s="6" t="s">
        <v>21</v>
      </c>
      <c r="D371" s="7">
        <v>41699</v>
      </c>
      <c r="E371" s="8">
        <f t="shared" si="6"/>
        <v>3</v>
      </c>
      <c r="F371" s="8" t="s">
        <v>24</v>
      </c>
      <c r="G371" s="6" t="s">
        <v>35</v>
      </c>
      <c r="H371" s="6" t="s">
        <v>36</v>
      </c>
      <c r="I371" s="6" t="s">
        <v>17</v>
      </c>
      <c r="J371" s="9">
        <v>2897815.2056</v>
      </c>
    </row>
    <row r="372" spans="1:10" x14ac:dyDescent="0.3">
      <c r="A372" s="6" t="s">
        <v>11</v>
      </c>
      <c r="B372" s="6" t="s">
        <v>23</v>
      </c>
      <c r="C372" s="6" t="s">
        <v>21</v>
      </c>
      <c r="D372" s="7">
        <v>41730</v>
      </c>
      <c r="E372" s="8">
        <f t="shared" si="6"/>
        <v>4</v>
      </c>
      <c r="F372" s="8" t="s">
        <v>24</v>
      </c>
      <c r="G372" s="6" t="s">
        <v>35</v>
      </c>
      <c r="H372" s="6" t="s">
        <v>36</v>
      </c>
      <c r="I372" s="6" t="s">
        <v>17</v>
      </c>
      <c r="J372" s="9">
        <v>3114360.7516000005</v>
      </c>
    </row>
    <row r="373" spans="1:10" x14ac:dyDescent="0.3">
      <c r="A373" s="6" t="s">
        <v>11</v>
      </c>
      <c r="B373" s="6" t="s">
        <v>23</v>
      </c>
      <c r="C373" s="6" t="s">
        <v>21</v>
      </c>
      <c r="D373" s="7">
        <v>41760</v>
      </c>
      <c r="E373" s="8">
        <f t="shared" si="6"/>
        <v>5</v>
      </c>
      <c r="F373" s="8" t="s">
        <v>24</v>
      </c>
      <c r="G373" s="6" t="s">
        <v>35</v>
      </c>
      <c r="H373" s="6" t="s">
        <v>36</v>
      </c>
      <c r="I373" s="6" t="s">
        <v>17</v>
      </c>
      <c r="J373" s="9">
        <v>3652069.7360000005</v>
      </c>
    </row>
    <row r="374" spans="1:10" x14ac:dyDescent="0.3">
      <c r="A374" s="6" t="s">
        <v>11</v>
      </c>
      <c r="B374" s="6" t="s">
        <v>23</v>
      </c>
      <c r="C374" s="6" t="s">
        <v>21</v>
      </c>
      <c r="D374" s="7">
        <v>41791</v>
      </c>
      <c r="E374" s="8">
        <f t="shared" si="6"/>
        <v>6</v>
      </c>
      <c r="F374" s="8" t="s">
        <v>24</v>
      </c>
      <c r="G374" s="6" t="s">
        <v>35</v>
      </c>
      <c r="H374" s="6" t="s">
        <v>36</v>
      </c>
      <c r="I374" s="6" t="s">
        <v>17</v>
      </c>
      <c r="J374" s="9">
        <v>1891504.3056000001</v>
      </c>
    </row>
    <row r="375" spans="1:10" x14ac:dyDescent="0.3">
      <c r="A375" s="6" t="s">
        <v>11</v>
      </c>
      <c r="B375" s="6" t="s">
        <v>23</v>
      </c>
      <c r="C375" s="6" t="s">
        <v>22</v>
      </c>
      <c r="D375" s="7">
        <v>41456</v>
      </c>
      <c r="E375" s="6">
        <v>7</v>
      </c>
      <c r="F375" s="6" t="s">
        <v>24</v>
      </c>
      <c r="G375" s="6" t="s">
        <v>25</v>
      </c>
      <c r="H375" s="6" t="s">
        <v>26</v>
      </c>
      <c r="I375" s="6" t="s">
        <v>17</v>
      </c>
      <c r="J375" s="9">
        <v>1625596.3356633</v>
      </c>
    </row>
    <row r="376" spans="1:10" x14ac:dyDescent="0.3">
      <c r="A376" s="6" t="s">
        <v>11</v>
      </c>
      <c r="B376" s="6" t="s">
        <v>23</v>
      </c>
      <c r="C376" s="6" t="s">
        <v>22</v>
      </c>
      <c r="D376" s="7">
        <v>41487</v>
      </c>
      <c r="E376" s="6">
        <v>8</v>
      </c>
      <c r="F376" s="6" t="s">
        <v>24</v>
      </c>
      <c r="G376" s="6" t="s">
        <v>25</v>
      </c>
      <c r="H376" s="6" t="s">
        <v>26</v>
      </c>
      <c r="I376" s="6" t="s">
        <v>17</v>
      </c>
      <c r="J376" s="9">
        <v>1295067.8472731998</v>
      </c>
    </row>
    <row r="377" spans="1:10" x14ac:dyDescent="0.3">
      <c r="A377" s="6" t="s">
        <v>11</v>
      </c>
      <c r="B377" s="6" t="s">
        <v>23</v>
      </c>
      <c r="C377" s="6" t="s">
        <v>22</v>
      </c>
      <c r="D377" s="7">
        <v>41518</v>
      </c>
      <c r="E377" s="6">
        <v>9</v>
      </c>
      <c r="F377" s="6" t="s">
        <v>24</v>
      </c>
      <c r="G377" s="6" t="s">
        <v>25</v>
      </c>
      <c r="H377" s="6" t="s">
        <v>26</v>
      </c>
      <c r="I377" s="6" t="s">
        <v>17</v>
      </c>
      <c r="J377" s="9">
        <v>1750624.8818057997</v>
      </c>
    </row>
    <row r="378" spans="1:10" x14ac:dyDescent="0.3">
      <c r="A378" s="6" t="s">
        <v>11</v>
      </c>
      <c r="B378" s="6" t="s">
        <v>23</v>
      </c>
      <c r="C378" s="6" t="s">
        <v>22</v>
      </c>
      <c r="D378" s="7">
        <v>41548</v>
      </c>
      <c r="E378" s="6">
        <v>10</v>
      </c>
      <c r="F378" s="6" t="s">
        <v>24</v>
      </c>
      <c r="G378" s="6" t="s">
        <v>25</v>
      </c>
      <c r="H378" s="6" t="s">
        <v>26</v>
      </c>
      <c r="I378" s="6" t="s">
        <v>17</v>
      </c>
      <c r="J378" s="9">
        <v>1472529.3869285996</v>
      </c>
    </row>
    <row r="379" spans="1:10" x14ac:dyDescent="0.3">
      <c r="A379" s="6" t="s">
        <v>11</v>
      </c>
      <c r="B379" s="6" t="s">
        <v>23</v>
      </c>
      <c r="C379" s="6" t="s">
        <v>22</v>
      </c>
      <c r="D379" s="7">
        <v>41579</v>
      </c>
      <c r="E379" s="6">
        <v>11</v>
      </c>
      <c r="F379" s="6" t="s">
        <v>24</v>
      </c>
      <c r="G379" s="6" t="s">
        <v>25</v>
      </c>
      <c r="H379" s="6" t="s">
        <v>26</v>
      </c>
      <c r="I379" s="6" t="s">
        <v>17</v>
      </c>
      <c r="J379" s="9">
        <v>1252200.4923928501</v>
      </c>
    </row>
    <row r="380" spans="1:10" x14ac:dyDescent="0.3">
      <c r="A380" s="6" t="s">
        <v>11</v>
      </c>
      <c r="B380" s="6" t="s">
        <v>23</v>
      </c>
      <c r="C380" s="6" t="s">
        <v>22</v>
      </c>
      <c r="D380" s="7">
        <v>41609</v>
      </c>
      <c r="E380" s="6">
        <v>12</v>
      </c>
      <c r="F380" s="6" t="s">
        <v>24</v>
      </c>
      <c r="G380" s="6" t="s">
        <v>25</v>
      </c>
      <c r="H380" s="6" t="s">
        <v>26</v>
      </c>
      <c r="I380" s="6" t="s">
        <v>17</v>
      </c>
      <c r="J380" s="9">
        <v>1406782.6738875001</v>
      </c>
    </row>
    <row r="381" spans="1:10" x14ac:dyDescent="0.3">
      <c r="A381" s="6" t="s">
        <v>11</v>
      </c>
      <c r="B381" s="6" t="s">
        <v>23</v>
      </c>
      <c r="C381" s="6" t="s">
        <v>22</v>
      </c>
      <c r="D381" s="7">
        <v>41640</v>
      </c>
      <c r="E381" s="6">
        <v>1</v>
      </c>
      <c r="F381" s="6" t="s">
        <v>24</v>
      </c>
      <c r="G381" s="6" t="s">
        <v>25</v>
      </c>
      <c r="H381" s="6" t="s">
        <v>26</v>
      </c>
      <c r="I381" s="6" t="s">
        <v>17</v>
      </c>
      <c r="J381" s="9">
        <v>1877449.5046125001</v>
      </c>
    </row>
    <row r="382" spans="1:10" x14ac:dyDescent="0.3">
      <c r="A382" s="6" t="s">
        <v>11</v>
      </c>
      <c r="B382" s="6" t="s">
        <v>23</v>
      </c>
      <c r="C382" s="6" t="s">
        <v>22</v>
      </c>
      <c r="D382" s="7">
        <v>41671</v>
      </c>
      <c r="E382" s="6">
        <v>2</v>
      </c>
      <c r="F382" s="6" t="s">
        <v>24</v>
      </c>
      <c r="G382" s="6" t="s">
        <v>25</v>
      </c>
      <c r="H382" s="6" t="s">
        <v>26</v>
      </c>
      <c r="I382" s="6" t="s">
        <v>17</v>
      </c>
      <c r="J382" s="9">
        <v>1912219.1750437501</v>
      </c>
    </row>
    <row r="383" spans="1:10" x14ac:dyDescent="0.3">
      <c r="A383" s="6" t="s">
        <v>11</v>
      </c>
      <c r="B383" s="6" t="s">
        <v>23</v>
      </c>
      <c r="C383" s="6" t="s">
        <v>22</v>
      </c>
      <c r="D383" s="7">
        <v>41699</v>
      </c>
      <c r="E383" s="6">
        <v>3</v>
      </c>
      <c r="F383" s="6" t="s">
        <v>24</v>
      </c>
      <c r="G383" s="6" t="s">
        <v>25</v>
      </c>
      <c r="H383" s="6" t="s">
        <v>26</v>
      </c>
      <c r="I383" s="6" t="s">
        <v>17</v>
      </c>
      <c r="J383" s="9">
        <v>2266625.1980531253</v>
      </c>
    </row>
    <row r="384" spans="1:10" x14ac:dyDescent="0.3">
      <c r="A384" s="6" t="s">
        <v>11</v>
      </c>
      <c r="B384" s="6" t="s">
        <v>23</v>
      </c>
      <c r="C384" s="6" t="s">
        <v>22</v>
      </c>
      <c r="D384" s="7">
        <v>41730</v>
      </c>
      <c r="E384" s="6">
        <v>4</v>
      </c>
      <c r="F384" s="6" t="s">
        <v>24</v>
      </c>
      <c r="G384" s="6" t="s">
        <v>25</v>
      </c>
      <c r="H384" s="6" t="s">
        <v>26</v>
      </c>
      <c r="I384" s="6" t="s">
        <v>17</v>
      </c>
      <c r="J384" s="9">
        <v>2234200.5744250002</v>
      </c>
    </row>
    <row r="385" spans="1:10" x14ac:dyDescent="0.3">
      <c r="A385" s="6" t="s">
        <v>11</v>
      </c>
      <c r="B385" s="6" t="s">
        <v>23</v>
      </c>
      <c r="C385" s="6" t="s">
        <v>22</v>
      </c>
      <c r="D385" s="7">
        <v>41760</v>
      </c>
      <c r="E385" s="6">
        <v>5</v>
      </c>
      <c r="F385" s="6" t="s">
        <v>24</v>
      </c>
      <c r="G385" s="6" t="s">
        <v>25</v>
      </c>
      <c r="H385" s="6" t="s">
        <v>26</v>
      </c>
      <c r="I385" s="6" t="s">
        <v>17</v>
      </c>
      <c r="J385" s="9">
        <v>2593715.6428375002</v>
      </c>
    </row>
    <row r="386" spans="1:10" x14ac:dyDescent="0.3">
      <c r="A386" s="6" t="s">
        <v>11</v>
      </c>
      <c r="B386" s="6" t="s">
        <v>23</v>
      </c>
      <c r="C386" s="6" t="s">
        <v>22</v>
      </c>
      <c r="D386" s="7">
        <v>41791</v>
      </c>
      <c r="E386" s="6">
        <v>6</v>
      </c>
      <c r="F386" s="6" t="s">
        <v>24</v>
      </c>
      <c r="G386" s="6" t="s">
        <v>25</v>
      </c>
      <c r="H386" s="6" t="s">
        <v>26</v>
      </c>
      <c r="I386" s="6" t="s">
        <v>17</v>
      </c>
      <c r="J386" s="9">
        <v>2274807.7859325004</v>
      </c>
    </row>
    <row r="387" spans="1:10" x14ac:dyDescent="0.3">
      <c r="A387" s="6" t="s">
        <v>11</v>
      </c>
      <c r="B387" s="6" t="s">
        <v>23</v>
      </c>
      <c r="C387" s="6" t="s">
        <v>22</v>
      </c>
      <c r="D387" s="7">
        <v>41456</v>
      </c>
      <c r="E387" s="6">
        <v>7</v>
      </c>
      <c r="F387" s="6" t="s">
        <v>24</v>
      </c>
      <c r="G387" s="6" t="s">
        <v>27</v>
      </c>
      <c r="H387" s="6" t="s">
        <v>28</v>
      </c>
      <c r="I387" s="6" t="s">
        <v>17</v>
      </c>
      <c r="J387" s="9">
        <v>895736.75638589996</v>
      </c>
    </row>
    <row r="388" spans="1:10" x14ac:dyDescent="0.3">
      <c r="A388" s="6" t="s">
        <v>11</v>
      </c>
      <c r="B388" s="6" t="s">
        <v>23</v>
      </c>
      <c r="C388" s="6" t="s">
        <v>22</v>
      </c>
      <c r="D388" s="7">
        <v>41487</v>
      </c>
      <c r="E388" s="6">
        <v>8</v>
      </c>
      <c r="F388" s="6" t="s">
        <v>24</v>
      </c>
      <c r="G388" s="6" t="s">
        <v>27</v>
      </c>
      <c r="H388" s="6" t="s">
        <v>28</v>
      </c>
      <c r="I388" s="6" t="s">
        <v>17</v>
      </c>
      <c r="J388" s="9">
        <v>713608.81380359991</v>
      </c>
    </row>
    <row r="389" spans="1:10" x14ac:dyDescent="0.3">
      <c r="A389" s="6" t="s">
        <v>11</v>
      </c>
      <c r="B389" s="6" t="s">
        <v>23</v>
      </c>
      <c r="C389" s="6" t="s">
        <v>22</v>
      </c>
      <c r="D389" s="7">
        <v>41518</v>
      </c>
      <c r="E389" s="6">
        <v>9</v>
      </c>
      <c r="F389" s="6" t="s">
        <v>24</v>
      </c>
      <c r="G389" s="6" t="s">
        <v>27</v>
      </c>
      <c r="H389" s="6" t="s">
        <v>28</v>
      </c>
      <c r="I389" s="6" t="s">
        <v>17</v>
      </c>
      <c r="J389" s="9">
        <v>964630.03691340005</v>
      </c>
    </row>
    <row r="390" spans="1:10" x14ac:dyDescent="0.3">
      <c r="A390" s="6" t="s">
        <v>11</v>
      </c>
      <c r="B390" s="6" t="s">
        <v>23</v>
      </c>
      <c r="C390" s="6" t="s">
        <v>22</v>
      </c>
      <c r="D390" s="7">
        <v>41548</v>
      </c>
      <c r="E390" s="6">
        <v>10</v>
      </c>
      <c r="F390" s="6" t="s">
        <v>24</v>
      </c>
      <c r="G390" s="6" t="s">
        <v>27</v>
      </c>
      <c r="H390" s="6" t="s">
        <v>28</v>
      </c>
      <c r="I390" s="6" t="s">
        <v>17</v>
      </c>
      <c r="J390" s="9">
        <v>811393.74381779996</v>
      </c>
    </row>
    <row r="391" spans="1:10" x14ac:dyDescent="0.3">
      <c r="A391" s="6" t="s">
        <v>11</v>
      </c>
      <c r="B391" s="6" t="s">
        <v>23</v>
      </c>
      <c r="C391" s="6" t="s">
        <v>22</v>
      </c>
      <c r="D391" s="7">
        <v>41579</v>
      </c>
      <c r="E391" s="6">
        <v>11</v>
      </c>
      <c r="F391" s="6" t="s">
        <v>24</v>
      </c>
      <c r="G391" s="6" t="s">
        <v>27</v>
      </c>
      <c r="H391" s="6" t="s">
        <v>28</v>
      </c>
      <c r="I391" s="6" t="s">
        <v>17</v>
      </c>
      <c r="J391" s="9">
        <v>689988.02642055007</v>
      </c>
    </row>
    <row r="392" spans="1:10" x14ac:dyDescent="0.3">
      <c r="A392" s="6" t="s">
        <v>11</v>
      </c>
      <c r="B392" s="6" t="s">
        <v>23</v>
      </c>
      <c r="C392" s="6" t="s">
        <v>22</v>
      </c>
      <c r="D392" s="7">
        <v>41609</v>
      </c>
      <c r="E392" s="6">
        <v>12</v>
      </c>
      <c r="F392" s="6" t="s">
        <v>24</v>
      </c>
      <c r="G392" s="6" t="s">
        <v>27</v>
      </c>
      <c r="H392" s="6" t="s">
        <v>28</v>
      </c>
      <c r="I392" s="6" t="s">
        <v>17</v>
      </c>
      <c r="J392" s="9">
        <v>775165.96316250006</v>
      </c>
    </row>
    <row r="393" spans="1:10" x14ac:dyDescent="0.3">
      <c r="A393" s="6" t="s">
        <v>11</v>
      </c>
      <c r="B393" s="6" t="s">
        <v>23</v>
      </c>
      <c r="C393" s="6" t="s">
        <v>22</v>
      </c>
      <c r="D393" s="7">
        <v>41640</v>
      </c>
      <c r="E393" s="6">
        <v>1</v>
      </c>
      <c r="F393" s="6" t="s">
        <v>24</v>
      </c>
      <c r="G393" s="6" t="s">
        <v>27</v>
      </c>
      <c r="H393" s="6" t="s">
        <v>28</v>
      </c>
      <c r="I393" s="6" t="s">
        <v>17</v>
      </c>
      <c r="J393" s="9">
        <v>1034512.9923375</v>
      </c>
    </row>
    <row r="394" spans="1:10" x14ac:dyDescent="0.3">
      <c r="A394" s="6" t="s">
        <v>11</v>
      </c>
      <c r="B394" s="6" t="s">
        <v>23</v>
      </c>
      <c r="C394" s="6" t="s">
        <v>22</v>
      </c>
      <c r="D394" s="7">
        <v>41671</v>
      </c>
      <c r="E394" s="6">
        <v>2</v>
      </c>
      <c r="F394" s="6" t="s">
        <v>24</v>
      </c>
      <c r="G394" s="6" t="s">
        <v>27</v>
      </c>
      <c r="H394" s="6" t="s">
        <v>28</v>
      </c>
      <c r="I394" s="6" t="s">
        <v>17</v>
      </c>
      <c r="J394" s="9">
        <v>888365.66788124992</v>
      </c>
    </row>
    <row r="395" spans="1:10" x14ac:dyDescent="0.3">
      <c r="A395" s="6" t="s">
        <v>11</v>
      </c>
      <c r="B395" s="6" t="s">
        <v>23</v>
      </c>
      <c r="C395" s="6" t="s">
        <v>22</v>
      </c>
      <c r="D395" s="7">
        <v>41699</v>
      </c>
      <c r="E395" s="6">
        <v>3</v>
      </c>
      <c r="F395" s="6" t="s">
        <v>24</v>
      </c>
      <c r="G395" s="6" t="s">
        <v>27</v>
      </c>
      <c r="H395" s="6" t="s">
        <v>28</v>
      </c>
      <c r="I395" s="6" t="s">
        <v>17</v>
      </c>
      <c r="J395" s="9">
        <v>1248956.7417843752</v>
      </c>
    </row>
    <row r="396" spans="1:10" x14ac:dyDescent="0.3">
      <c r="A396" s="6" t="s">
        <v>11</v>
      </c>
      <c r="B396" s="6" t="s">
        <v>23</v>
      </c>
      <c r="C396" s="6" t="s">
        <v>22</v>
      </c>
      <c r="D396" s="7">
        <v>41730</v>
      </c>
      <c r="E396" s="6">
        <v>4</v>
      </c>
      <c r="F396" s="6" t="s">
        <v>24</v>
      </c>
      <c r="G396" s="6" t="s">
        <v>27</v>
      </c>
      <c r="H396" s="6" t="s">
        <v>28</v>
      </c>
      <c r="I396" s="6" t="s">
        <v>17</v>
      </c>
      <c r="J396" s="9">
        <v>680069.70427499991</v>
      </c>
    </row>
    <row r="397" spans="1:10" x14ac:dyDescent="0.3">
      <c r="A397" s="6" t="s">
        <v>11</v>
      </c>
      <c r="B397" s="6" t="s">
        <v>23</v>
      </c>
      <c r="C397" s="6" t="s">
        <v>22</v>
      </c>
      <c r="D397" s="7">
        <v>41760</v>
      </c>
      <c r="E397" s="6">
        <v>5</v>
      </c>
      <c r="F397" s="6" t="s">
        <v>24</v>
      </c>
      <c r="G397" s="6" t="s">
        <v>27</v>
      </c>
      <c r="H397" s="6" t="s">
        <v>28</v>
      </c>
      <c r="I397" s="6" t="s">
        <v>17</v>
      </c>
      <c r="J397" s="9">
        <v>878169.84401249979</v>
      </c>
    </row>
    <row r="398" spans="1:10" x14ac:dyDescent="0.3">
      <c r="A398" s="6" t="s">
        <v>11</v>
      </c>
      <c r="B398" s="6" t="s">
        <v>23</v>
      </c>
      <c r="C398" s="6" t="s">
        <v>22</v>
      </c>
      <c r="D398" s="7">
        <v>41791</v>
      </c>
      <c r="E398" s="6">
        <v>6</v>
      </c>
      <c r="F398" s="6" t="s">
        <v>24</v>
      </c>
      <c r="G398" s="6" t="s">
        <v>27</v>
      </c>
      <c r="H398" s="6" t="s">
        <v>28</v>
      </c>
      <c r="I398" s="6" t="s">
        <v>17</v>
      </c>
      <c r="J398" s="9">
        <v>1253465.5146975003</v>
      </c>
    </row>
    <row r="399" spans="1:10" x14ac:dyDescent="0.3">
      <c r="A399" s="6" t="s">
        <v>11</v>
      </c>
      <c r="B399" s="6" t="s">
        <v>23</v>
      </c>
      <c r="C399" s="6" t="s">
        <v>22</v>
      </c>
      <c r="D399" s="7">
        <v>41456</v>
      </c>
      <c r="E399" s="6">
        <v>7</v>
      </c>
      <c r="F399" s="6" t="s">
        <v>24</v>
      </c>
      <c r="G399" s="6" t="s">
        <v>27</v>
      </c>
      <c r="H399" s="6" t="s">
        <v>29</v>
      </c>
      <c r="I399" s="6" t="s">
        <v>17</v>
      </c>
      <c r="J399" s="9">
        <v>829385.88554250007</v>
      </c>
    </row>
    <row r="400" spans="1:10" x14ac:dyDescent="0.3">
      <c r="A400" s="6" t="s">
        <v>11</v>
      </c>
      <c r="B400" s="6" t="s">
        <v>23</v>
      </c>
      <c r="C400" s="6" t="s">
        <v>22</v>
      </c>
      <c r="D400" s="7">
        <v>41487</v>
      </c>
      <c r="E400" s="6">
        <v>8</v>
      </c>
      <c r="F400" s="6" t="s">
        <v>24</v>
      </c>
      <c r="G400" s="6" t="s">
        <v>27</v>
      </c>
      <c r="H400" s="6" t="s">
        <v>29</v>
      </c>
      <c r="I400" s="6" t="s">
        <v>17</v>
      </c>
      <c r="J400" s="9">
        <v>660748.90166999993</v>
      </c>
    </row>
    <row r="401" spans="1:10" x14ac:dyDescent="0.3">
      <c r="A401" s="6" t="s">
        <v>11</v>
      </c>
      <c r="B401" s="6" t="s">
        <v>23</v>
      </c>
      <c r="C401" s="6" t="s">
        <v>22</v>
      </c>
      <c r="D401" s="7">
        <v>41518</v>
      </c>
      <c r="E401" s="6">
        <v>9</v>
      </c>
      <c r="F401" s="6" t="s">
        <v>24</v>
      </c>
      <c r="G401" s="6" t="s">
        <v>27</v>
      </c>
      <c r="H401" s="6" t="s">
        <v>29</v>
      </c>
      <c r="I401" s="6" t="s">
        <v>17</v>
      </c>
      <c r="J401" s="9">
        <v>893175.96010499995</v>
      </c>
    </row>
    <row r="402" spans="1:10" x14ac:dyDescent="0.3">
      <c r="A402" s="6" t="s">
        <v>11</v>
      </c>
      <c r="B402" s="6" t="s">
        <v>23</v>
      </c>
      <c r="C402" s="6" t="s">
        <v>22</v>
      </c>
      <c r="D402" s="7">
        <v>41548</v>
      </c>
      <c r="E402" s="6">
        <v>10</v>
      </c>
      <c r="F402" s="6" t="s">
        <v>24</v>
      </c>
      <c r="G402" s="6" t="s">
        <v>27</v>
      </c>
      <c r="H402" s="6" t="s">
        <v>29</v>
      </c>
      <c r="I402" s="6" t="s">
        <v>17</v>
      </c>
      <c r="J402" s="9">
        <v>751290.50353499991</v>
      </c>
    </row>
    <row r="403" spans="1:10" x14ac:dyDescent="0.3">
      <c r="A403" s="6" t="s">
        <v>11</v>
      </c>
      <c r="B403" s="6" t="s">
        <v>23</v>
      </c>
      <c r="C403" s="6" t="s">
        <v>22</v>
      </c>
      <c r="D403" s="7">
        <v>41579</v>
      </c>
      <c r="E403" s="6">
        <v>11</v>
      </c>
      <c r="F403" s="6" t="s">
        <v>24</v>
      </c>
      <c r="G403" s="6" t="s">
        <v>27</v>
      </c>
      <c r="H403" s="6" t="s">
        <v>29</v>
      </c>
      <c r="I403" s="6" t="s">
        <v>17</v>
      </c>
      <c r="J403" s="9">
        <v>638877.80224125006</v>
      </c>
    </row>
    <row r="404" spans="1:10" x14ac:dyDescent="0.3">
      <c r="A404" s="6" t="s">
        <v>11</v>
      </c>
      <c r="B404" s="6" t="s">
        <v>23</v>
      </c>
      <c r="C404" s="6" t="s">
        <v>22</v>
      </c>
      <c r="D404" s="7">
        <v>41609</v>
      </c>
      <c r="E404" s="6">
        <v>12</v>
      </c>
      <c r="F404" s="6" t="s">
        <v>24</v>
      </c>
      <c r="G404" s="6" t="s">
        <v>27</v>
      </c>
      <c r="H404" s="6" t="s">
        <v>29</v>
      </c>
      <c r="I404" s="6" t="s">
        <v>17</v>
      </c>
      <c r="J404" s="9">
        <v>717746.26218750002</v>
      </c>
    </row>
    <row r="405" spans="1:10" x14ac:dyDescent="0.3">
      <c r="A405" s="6" t="s">
        <v>11</v>
      </c>
      <c r="B405" s="6" t="s">
        <v>23</v>
      </c>
      <c r="C405" s="6" t="s">
        <v>22</v>
      </c>
      <c r="D405" s="7">
        <v>41640</v>
      </c>
      <c r="E405" s="6">
        <v>1</v>
      </c>
      <c r="F405" s="6" t="s">
        <v>24</v>
      </c>
      <c r="G405" s="6" t="s">
        <v>27</v>
      </c>
      <c r="H405" s="6" t="s">
        <v>29</v>
      </c>
      <c r="I405" s="6" t="s">
        <v>17</v>
      </c>
      <c r="J405" s="9">
        <v>957882.40031249996</v>
      </c>
    </row>
    <row r="406" spans="1:10" x14ac:dyDescent="0.3">
      <c r="A406" s="6" t="s">
        <v>11</v>
      </c>
      <c r="B406" s="6" t="s">
        <v>23</v>
      </c>
      <c r="C406" s="6" t="s">
        <v>22</v>
      </c>
      <c r="D406" s="7">
        <v>41671</v>
      </c>
      <c r="E406" s="6">
        <v>2</v>
      </c>
      <c r="F406" s="6" t="s">
        <v>24</v>
      </c>
      <c r="G406" s="6" t="s">
        <v>27</v>
      </c>
      <c r="H406" s="6" t="s">
        <v>29</v>
      </c>
      <c r="I406" s="6" t="s">
        <v>17</v>
      </c>
      <c r="J406" s="9">
        <v>822560.80359374988</v>
      </c>
    </row>
    <row r="407" spans="1:10" x14ac:dyDescent="0.3">
      <c r="A407" s="6" t="s">
        <v>11</v>
      </c>
      <c r="B407" s="6" t="s">
        <v>23</v>
      </c>
      <c r="C407" s="6" t="s">
        <v>22</v>
      </c>
      <c r="D407" s="7">
        <v>41699</v>
      </c>
      <c r="E407" s="6">
        <v>3</v>
      </c>
      <c r="F407" s="6" t="s">
        <v>24</v>
      </c>
      <c r="G407" s="6" t="s">
        <v>27</v>
      </c>
      <c r="H407" s="6" t="s">
        <v>29</v>
      </c>
      <c r="I407" s="6" t="s">
        <v>17</v>
      </c>
      <c r="J407" s="9">
        <v>1156441.4275781249</v>
      </c>
    </row>
    <row r="408" spans="1:10" x14ac:dyDescent="0.3">
      <c r="A408" s="6" t="s">
        <v>11</v>
      </c>
      <c r="B408" s="6" t="s">
        <v>23</v>
      </c>
      <c r="C408" s="6" t="s">
        <v>22</v>
      </c>
      <c r="D408" s="7">
        <v>41730</v>
      </c>
      <c r="E408" s="6">
        <v>4</v>
      </c>
      <c r="F408" s="6" t="s">
        <v>24</v>
      </c>
      <c r="G408" s="6" t="s">
        <v>27</v>
      </c>
      <c r="H408" s="6" t="s">
        <v>29</v>
      </c>
      <c r="I408" s="6" t="s">
        <v>17</v>
      </c>
      <c r="J408" s="9">
        <v>629694.17062500003</v>
      </c>
    </row>
    <row r="409" spans="1:10" x14ac:dyDescent="0.3">
      <c r="A409" s="6" t="s">
        <v>11</v>
      </c>
      <c r="B409" s="6" t="s">
        <v>23</v>
      </c>
      <c r="C409" s="6" t="s">
        <v>22</v>
      </c>
      <c r="D409" s="7">
        <v>41760</v>
      </c>
      <c r="E409" s="6">
        <v>5</v>
      </c>
      <c r="F409" s="6" t="s">
        <v>24</v>
      </c>
      <c r="G409" s="6" t="s">
        <v>27</v>
      </c>
      <c r="H409" s="6" t="s">
        <v>29</v>
      </c>
      <c r="I409" s="6" t="s">
        <v>17</v>
      </c>
      <c r="J409" s="9">
        <v>813120.22593749978</v>
      </c>
    </row>
    <row r="410" spans="1:10" x14ac:dyDescent="0.3">
      <c r="A410" s="6" t="s">
        <v>11</v>
      </c>
      <c r="B410" s="6" t="s">
        <v>23</v>
      </c>
      <c r="C410" s="6" t="s">
        <v>22</v>
      </c>
      <c r="D410" s="7">
        <v>41791</v>
      </c>
      <c r="E410" s="6">
        <v>6</v>
      </c>
      <c r="F410" s="6" t="s">
        <v>24</v>
      </c>
      <c r="G410" s="6" t="s">
        <v>27</v>
      </c>
      <c r="H410" s="6" t="s">
        <v>29</v>
      </c>
      <c r="I410" s="6" t="s">
        <v>17</v>
      </c>
      <c r="J410" s="9">
        <v>1160616.2173125001</v>
      </c>
    </row>
    <row r="411" spans="1:10" x14ac:dyDescent="0.3">
      <c r="A411" s="6" t="s">
        <v>11</v>
      </c>
      <c r="B411" s="6" t="s">
        <v>23</v>
      </c>
      <c r="C411" s="6" t="s">
        <v>22</v>
      </c>
      <c r="D411" s="7">
        <v>41456</v>
      </c>
      <c r="E411" s="6">
        <v>7</v>
      </c>
      <c r="F411" s="6" t="s">
        <v>24</v>
      </c>
      <c r="G411" s="6" t="s">
        <v>30</v>
      </c>
      <c r="H411" s="6" t="s">
        <v>31</v>
      </c>
      <c r="I411" s="6" t="s">
        <v>17</v>
      </c>
      <c r="J411" s="9">
        <v>716589.40510871995</v>
      </c>
    </row>
    <row r="412" spans="1:10" x14ac:dyDescent="0.3">
      <c r="A412" s="6" t="s">
        <v>11</v>
      </c>
      <c r="B412" s="6" t="s">
        <v>23</v>
      </c>
      <c r="C412" s="6" t="s">
        <v>22</v>
      </c>
      <c r="D412" s="7">
        <v>41487</v>
      </c>
      <c r="E412" s="6">
        <v>8</v>
      </c>
      <c r="F412" s="6" t="s">
        <v>24</v>
      </c>
      <c r="G412" s="6" t="s">
        <v>30</v>
      </c>
      <c r="H412" s="6" t="s">
        <v>31</v>
      </c>
      <c r="I412" s="6" t="s">
        <v>17</v>
      </c>
      <c r="J412" s="9">
        <v>570887.05104287993</v>
      </c>
    </row>
    <row r="413" spans="1:10" x14ac:dyDescent="0.3">
      <c r="A413" s="6" t="s">
        <v>11</v>
      </c>
      <c r="B413" s="6" t="s">
        <v>23</v>
      </c>
      <c r="C413" s="6" t="s">
        <v>22</v>
      </c>
      <c r="D413" s="7">
        <v>41518</v>
      </c>
      <c r="E413" s="6">
        <v>9</v>
      </c>
      <c r="F413" s="6" t="s">
        <v>24</v>
      </c>
      <c r="G413" s="6" t="s">
        <v>30</v>
      </c>
      <c r="H413" s="6" t="s">
        <v>31</v>
      </c>
      <c r="I413" s="6" t="s">
        <v>17</v>
      </c>
      <c r="J413" s="9">
        <v>771704.02953071985</v>
      </c>
    </row>
    <row r="414" spans="1:10" x14ac:dyDescent="0.3">
      <c r="A414" s="6" t="s">
        <v>11</v>
      </c>
      <c r="B414" s="6" t="s">
        <v>23</v>
      </c>
      <c r="C414" s="6" t="s">
        <v>22</v>
      </c>
      <c r="D414" s="7">
        <v>41548</v>
      </c>
      <c r="E414" s="6">
        <v>10</v>
      </c>
      <c r="F414" s="6" t="s">
        <v>24</v>
      </c>
      <c r="G414" s="6" t="s">
        <v>30</v>
      </c>
      <c r="H414" s="6" t="s">
        <v>31</v>
      </c>
      <c r="I414" s="6" t="s">
        <v>17</v>
      </c>
      <c r="J414" s="9">
        <v>649114.99505423987</v>
      </c>
    </row>
    <row r="415" spans="1:10" x14ac:dyDescent="0.3">
      <c r="A415" s="6" t="s">
        <v>11</v>
      </c>
      <c r="B415" s="6" t="s">
        <v>23</v>
      </c>
      <c r="C415" s="6" t="s">
        <v>22</v>
      </c>
      <c r="D415" s="7">
        <v>41579</v>
      </c>
      <c r="E415" s="6">
        <v>11</v>
      </c>
      <c r="F415" s="6" t="s">
        <v>24</v>
      </c>
      <c r="G415" s="6" t="s">
        <v>30</v>
      </c>
      <c r="H415" s="6" t="s">
        <v>31</v>
      </c>
      <c r="I415" s="6" t="s">
        <v>17</v>
      </c>
      <c r="J415" s="9">
        <v>551990.42113644001</v>
      </c>
    </row>
    <row r="416" spans="1:10" x14ac:dyDescent="0.3">
      <c r="A416" s="6" t="s">
        <v>11</v>
      </c>
      <c r="B416" s="6" t="s">
        <v>23</v>
      </c>
      <c r="C416" s="6" t="s">
        <v>22</v>
      </c>
      <c r="D416" s="7">
        <v>41609</v>
      </c>
      <c r="E416" s="6">
        <v>12</v>
      </c>
      <c r="F416" s="6" t="s">
        <v>24</v>
      </c>
      <c r="G416" s="6" t="s">
        <v>30</v>
      </c>
      <c r="H416" s="6" t="s">
        <v>31</v>
      </c>
      <c r="I416" s="6" t="s">
        <v>17</v>
      </c>
      <c r="J416" s="9">
        <v>620132.77052999998</v>
      </c>
    </row>
    <row r="417" spans="1:10" x14ac:dyDescent="0.3">
      <c r="A417" s="6" t="s">
        <v>11</v>
      </c>
      <c r="B417" s="6" t="s">
        <v>23</v>
      </c>
      <c r="C417" s="6" t="s">
        <v>22</v>
      </c>
      <c r="D417" s="7">
        <v>41640</v>
      </c>
      <c r="E417" s="6">
        <v>1</v>
      </c>
      <c r="F417" s="6" t="s">
        <v>24</v>
      </c>
      <c r="G417" s="6" t="s">
        <v>30</v>
      </c>
      <c r="H417" s="6" t="s">
        <v>31</v>
      </c>
      <c r="I417" s="6" t="s">
        <v>17</v>
      </c>
      <c r="J417" s="9">
        <v>827610.39387000003</v>
      </c>
    </row>
    <row r="418" spans="1:10" x14ac:dyDescent="0.3">
      <c r="A418" s="6" t="s">
        <v>11</v>
      </c>
      <c r="B418" s="6" t="s">
        <v>23</v>
      </c>
      <c r="C418" s="6" t="s">
        <v>22</v>
      </c>
      <c r="D418" s="7">
        <v>41671</v>
      </c>
      <c r="E418" s="6">
        <v>2</v>
      </c>
      <c r="F418" s="6" t="s">
        <v>24</v>
      </c>
      <c r="G418" s="6" t="s">
        <v>30</v>
      </c>
      <c r="H418" s="6" t="s">
        <v>31</v>
      </c>
      <c r="I418" s="6" t="s">
        <v>17</v>
      </c>
      <c r="J418" s="9">
        <v>710692.53430499986</v>
      </c>
    </row>
    <row r="419" spans="1:10" x14ac:dyDescent="0.3">
      <c r="A419" s="6" t="s">
        <v>11</v>
      </c>
      <c r="B419" s="6" t="s">
        <v>23</v>
      </c>
      <c r="C419" s="6" t="s">
        <v>22</v>
      </c>
      <c r="D419" s="7">
        <v>41699</v>
      </c>
      <c r="E419" s="6">
        <v>3</v>
      </c>
      <c r="F419" s="6" t="s">
        <v>24</v>
      </c>
      <c r="G419" s="6" t="s">
        <v>30</v>
      </c>
      <c r="H419" s="6" t="s">
        <v>31</v>
      </c>
      <c r="I419" s="6" t="s">
        <v>17</v>
      </c>
      <c r="J419" s="9">
        <v>999165.39342749992</v>
      </c>
    </row>
    <row r="420" spans="1:10" x14ac:dyDescent="0.3">
      <c r="A420" s="6" t="s">
        <v>11</v>
      </c>
      <c r="B420" s="6" t="s">
        <v>23</v>
      </c>
      <c r="C420" s="6" t="s">
        <v>22</v>
      </c>
      <c r="D420" s="7">
        <v>41730</v>
      </c>
      <c r="E420" s="6">
        <v>4</v>
      </c>
      <c r="F420" s="6" t="s">
        <v>24</v>
      </c>
      <c r="G420" s="6" t="s">
        <v>30</v>
      </c>
      <c r="H420" s="6" t="s">
        <v>31</v>
      </c>
      <c r="I420" s="6" t="s">
        <v>17</v>
      </c>
      <c r="J420" s="9">
        <v>544055.76341999997</v>
      </c>
    </row>
    <row r="421" spans="1:10" x14ac:dyDescent="0.3">
      <c r="A421" s="6" t="s">
        <v>11</v>
      </c>
      <c r="B421" s="6" t="s">
        <v>23</v>
      </c>
      <c r="C421" s="6" t="s">
        <v>22</v>
      </c>
      <c r="D421" s="7">
        <v>41760</v>
      </c>
      <c r="E421" s="6">
        <v>5</v>
      </c>
      <c r="F421" s="6" t="s">
        <v>24</v>
      </c>
      <c r="G421" s="6" t="s">
        <v>30</v>
      </c>
      <c r="H421" s="6" t="s">
        <v>31</v>
      </c>
      <c r="I421" s="6" t="s">
        <v>17</v>
      </c>
      <c r="J421" s="9">
        <v>702535.87520999974</v>
      </c>
    </row>
    <row r="422" spans="1:10" x14ac:dyDescent="0.3">
      <c r="A422" s="6" t="s">
        <v>11</v>
      </c>
      <c r="B422" s="6" t="s">
        <v>23</v>
      </c>
      <c r="C422" s="6" t="s">
        <v>22</v>
      </c>
      <c r="D422" s="7">
        <v>41791</v>
      </c>
      <c r="E422" s="6">
        <v>6</v>
      </c>
      <c r="F422" s="6" t="s">
        <v>24</v>
      </c>
      <c r="G422" s="6" t="s">
        <v>30</v>
      </c>
      <c r="H422" s="6" t="s">
        <v>31</v>
      </c>
      <c r="I422" s="6" t="s">
        <v>17</v>
      </c>
      <c r="J422" s="9">
        <v>1002772.411758</v>
      </c>
    </row>
    <row r="423" spans="1:10" x14ac:dyDescent="0.3">
      <c r="A423" s="6" t="s">
        <v>11</v>
      </c>
      <c r="B423" s="6" t="s">
        <v>23</v>
      </c>
      <c r="C423" s="6" t="s">
        <v>22</v>
      </c>
      <c r="D423" s="7">
        <v>41456</v>
      </c>
      <c r="E423" s="6">
        <v>7</v>
      </c>
      <c r="F423" s="6" t="s">
        <v>24</v>
      </c>
      <c r="G423" s="6" t="s">
        <v>30</v>
      </c>
      <c r="H423" s="6" t="s">
        <v>32</v>
      </c>
      <c r="I423" s="6" t="s">
        <v>17</v>
      </c>
      <c r="J423" s="9">
        <v>251329.05622500001</v>
      </c>
    </row>
    <row r="424" spans="1:10" x14ac:dyDescent="0.3">
      <c r="A424" s="6" t="s">
        <v>11</v>
      </c>
      <c r="B424" s="6" t="s">
        <v>23</v>
      </c>
      <c r="C424" s="6" t="s">
        <v>22</v>
      </c>
      <c r="D424" s="7">
        <v>41487</v>
      </c>
      <c r="E424" s="6">
        <v>8</v>
      </c>
      <c r="F424" s="6" t="s">
        <v>24</v>
      </c>
      <c r="G424" s="6" t="s">
        <v>30</v>
      </c>
      <c r="H424" s="6" t="s">
        <v>32</v>
      </c>
      <c r="I424" s="6" t="s">
        <v>17</v>
      </c>
      <c r="J424" s="9">
        <v>200226.9399</v>
      </c>
    </row>
    <row r="425" spans="1:10" x14ac:dyDescent="0.3">
      <c r="A425" s="6" t="s">
        <v>11</v>
      </c>
      <c r="B425" s="6" t="s">
        <v>23</v>
      </c>
      <c r="C425" s="6" t="s">
        <v>22</v>
      </c>
      <c r="D425" s="7">
        <v>41518</v>
      </c>
      <c r="E425" s="6">
        <v>9</v>
      </c>
      <c r="F425" s="6" t="s">
        <v>24</v>
      </c>
      <c r="G425" s="6" t="s">
        <v>30</v>
      </c>
      <c r="H425" s="6" t="s">
        <v>32</v>
      </c>
      <c r="I425" s="6" t="s">
        <v>17</v>
      </c>
      <c r="J425" s="9">
        <v>270659.38184999995</v>
      </c>
    </row>
    <row r="426" spans="1:10" x14ac:dyDescent="0.3">
      <c r="A426" s="6" t="s">
        <v>11</v>
      </c>
      <c r="B426" s="6" t="s">
        <v>23</v>
      </c>
      <c r="C426" s="6" t="s">
        <v>22</v>
      </c>
      <c r="D426" s="7">
        <v>41548</v>
      </c>
      <c r="E426" s="6">
        <v>10</v>
      </c>
      <c r="F426" s="6" t="s">
        <v>24</v>
      </c>
      <c r="G426" s="6" t="s">
        <v>30</v>
      </c>
      <c r="H426" s="6" t="s">
        <v>32</v>
      </c>
      <c r="I426" s="6" t="s">
        <v>17</v>
      </c>
      <c r="J426" s="9">
        <v>227663.78894999996</v>
      </c>
    </row>
    <row r="427" spans="1:10" x14ac:dyDescent="0.3">
      <c r="A427" s="6" t="s">
        <v>11</v>
      </c>
      <c r="B427" s="6" t="s">
        <v>23</v>
      </c>
      <c r="C427" s="6" t="s">
        <v>22</v>
      </c>
      <c r="D427" s="7">
        <v>41579</v>
      </c>
      <c r="E427" s="6">
        <v>11</v>
      </c>
      <c r="F427" s="6" t="s">
        <v>24</v>
      </c>
      <c r="G427" s="6" t="s">
        <v>30</v>
      </c>
      <c r="H427" s="6" t="s">
        <v>32</v>
      </c>
      <c r="I427" s="6" t="s">
        <v>17</v>
      </c>
      <c r="J427" s="9">
        <v>193599.33401250001</v>
      </c>
    </row>
    <row r="428" spans="1:10" x14ac:dyDescent="0.3">
      <c r="A428" s="6" t="s">
        <v>11</v>
      </c>
      <c r="B428" s="6" t="s">
        <v>23</v>
      </c>
      <c r="C428" s="6" t="s">
        <v>22</v>
      </c>
      <c r="D428" s="7">
        <v>41609</v>
      </c>
      <c r="E428" s="6">
        <v>12</v>
      </c>
      <c r="F428" s="6" t="s">
        <v>24</v>
      </c>
      <c r="G428" s="6" t="s">
        <v>30</v>
      </c>
      <c r="H428" s="6" t="s">
        <v>32</v>
      </c>
      <c r="I428" s="6" t="s">
        <v>17</v>
      </c>
      <c r="J428" s="9">
        <v>143549.25243750002</v>
      </c>
    </row>
    <row r="429" spans="1:10" x14ac:dyDescent="0.3">
      <c r="A429" s="6" t="s">
        <v>11</v>
      </c>
      <c r="B429" s="6" t="s">
        <v>23</v>
      </c>
      <c r="C429" s="6" t="s">
        <v>22</v>
      </c>
      <c r="D429" s="7">
        <v>41640</v>
      </c>
      <c r="E429" s="6">
        <v>1</v>
      </c>
      <c r="F429" s="6" t="s">
        <v>24</v>
      </c>
      <c r="G429" s="6" t="s">
        <v>30</v>
      </c>
      <c r="H429" s="6" t="s">
        <v>32</v>
      </c>
      <c r="I429" s="6" t="s">
        <v>17</v>
      </c>
      <c r="J429" s="9">
        <v>153261.18405000001</v>
      </c>
    </row>
    <row r="430" spans="1:10" x14ac:dyDescent="0.3">
      <c r="A430" s="6" t="s">
        <v>11</v>
      </c>
      <c r="B430" s="6" t="s">
        <v>23</v>
      </c>
      <c r="C430" s="6" t="s">
        <v>22</v>
      </c>
      <c r="D430" s="7">
        <v>41671</v>
      </c>
      <c r="E430" s="6">
        <v>2</v>
      </c>
      <c r="F430" s="6" t="s">
        <v>24</v>
      </c>
      <c r="G430" s="6" t="s">
        <v>30</v>
      </c>
      <c r="H430" s="6" t="s">
        <v>32</v>
      </c>
      <c r="I430" s="6" t="s">
        <v>17</v>
      </c>
      <c r="J430" s="9">
        <v>131609.72857499999</v>
      </c>
    </row>
    <row r="431" spans="1:10" x14ac:dyDescent="0.3">
      <c r="A431" s="6" t="s">
        <v>11</v>
      </c>
      <c r="B431" s="6" t="s">
        <v>23</v>
      </c>
      <c r="C431" s="6" t="s">
        <v>22</v>
      </c>
      <c r="D431" s="7">
        <v>41699</v>
      </c>
      <c r="E431" s="6">
        <v>3</v>
      </c>
      <c r="F431" s="6" t="s">
        <v>24</v>
      </c>
      <c r="G431" s="6" t="s">
        <v>30</v>
      </c>
      <c r="H431" s="6" t="s">
        <v>32</v>
      </c>
      <c r="I431" s="6" t="s">
        <v>17</v>
      </c>
      <c r="J431" s="9">
        <v>185030.62841250002</v>
      </c>
    </row>
    <row r="432" spans="1:10" x14ac:dyDescent="0.3">
      <c r="A432" s="6" t="s">
        <v>11</v>
      </c>
      <c r="B432" s="6" t="s">
        <v>23</v>
      </c>
      <c r="C432" s="6" t="s">
        <v>22</v>
      </c>
      <c r="D432" s="7">
        <v>41730</v>
      </c>
      <c r="E432" s="6">
        <v>4</v>
      </c>
      <c r="F432" s="6" t="s">
        <v>24</v>
      </c>
      <c r="G432" s="6" t="s">
        <v>30</v>
      </c>
      <c r="H432" s="6" t="s">
        <v>32</v>
      </c>
      <c r="I432" s="6" t="s">
        <v>17</v>
      </c>
      <c r="J432" s="9">
        <v>100751.0673</v>
      </c>
    </row>
    <row r="433" spans="1:10" x14ac:dyDescent="0.3">
      <c r="A433" s="6" t="s">
        <v>11</v>
      </c>
      <c r="B433" s="6" t="s">
        <v>23</v>
      </c>
      <c r="C433" s="6" t="s">
        <v>22</v>
      </c>
      <c r="D433" s="7">
        <v>41760</v>
      </c>
      <c r="E433" s="6">
        <v>5</v>
      </c>
      <c r="F433" s="6" t="s">
        <v>24</v>
      </c>
      <c r="G433" s="6" t="s">
        <v>30</v>
      </c>
      <c r="H433" s="6" t="s">
        <v>32</v>
      </c>
      <c r="I433" s="6" t="s">
        <v>17</v>
      </c>
      <c r="J433" s="9">
        <v>130099.23614999997</v>
      </c>
    </row>
    <row r="434" spans="1:10" x14ac:dyDescent="0.3">
      <c r="A434" s="6" t="s">
        <v>11</v>
      </c>
      <c r="B434" s="6" t="s">
        <v>23</v>
      </c>
      <c r="C434" s="6" t="s">
        <v>22</v>
      </c>
      <c r="D434" s="7">
        <v>41791</v>
      </c>
      <c r="E434" s="6">
        <v>6</v>
      </c>
      <c r="F434" s="6" t="s">
        <v>24</v>
      </c>
      <c r="G434" s="6" t="s">
        <v>30</v>
      </c>
      <c r="H434" s="6" t="s">
        <v>32</v>
      </c>
      <c r="I434" s="6" t="s">
        <v>17</v>
      </c>
      <c r="J434" s="9">
        <v>232123.24346250005</v>
      </c>
    </row>
    <row r="435" spans="1:10" x14ac:dyDescent="0.3">
      <c r="A435" s="6" t="s">
        <v>11</v>
      </c>
      <c r="B435" s="6" t="s">
        <v>23</v>
      </c>
      <c r="C435" s="6" t="s">
        <v>22</v>
      </c>
      <c r="D435" s="7">
        <v>41456</v>
      </c>
      <c r="E435" s="6">
        <v>7</v>
      </c>
      <c r="F435" s="6" t="s">
        <v>24</v>
      </c>
      <c r="G435" s="6" t="s">
        <v>30</v>
      </c>
      <c r="H435" s="6" t="s">
        <v>33</v>
      </c>
      <c r="I435" s="6" t="s">
        <v>17</v>
      </c>
      <c r="J435" s="9">
        <v>623296.05943799997</v>
      </c>
    </row>
    <row r="436" spans="1:10" x14ac:dyDescent="0.3">
      <c r="A436" s="6" t="s">
        <v>11</v>
      </c>
      <c r="B436" s="6" t="s">
        <v>23</v>
      </c>
      <c r="C436" s="6" t="s">
        <v>22</v>
      </c>
      <c r="D436" s="7">
        <v>41487</v>
      </c>
      <c r="E436" s="6">
        <v>8</v>
      </c>
      <c r="F436" s="6" t="s">
        <v>24</v>
      </c>
      <c r="G436" s="6" t="s">
        <v>30</v>
      </c>
      <c r="H436" s="6" t="s">
        <v>33</v>
      </c>
      <c r="I436" s="6" t="s">
        <v>17</v>
      </c>
      <c r="J436" s="9">
        <v>496562.81095199991</v>
      </c>
    </row>
    <row r="437" spans="1:10" x14ac:dyDescent="0.3">
      <c r="A437" s="6" t="s">
        <v>11</v>
      </c>
      <c r="B437" s="6" t="s">
        <v>23</v>
      </c>
      <c r="C437" s="6" t="s">
        <v>22</v>
      </c>
      <c r="D437" s="7">
        <v>41518</v>
      </c>
      <c r="E437" s="6">
        <v>9</v>
      </c>
      <c r="F437" s="6" t="s">
        <v>24</v>
      </c>
      <c r="G437" s="6" t="s">
        <v>30</v>
      </c>
      <c r="H437" s="6" t="s">
        <v>33</v>
      </c>
      <c r="I437" s="6" t="s">
        <v>17</v>
      </c>
      <c r="J437" s="9">
        <v>671235.2669879999</v>
      </c>
    </row>
    <row r="438" spans="1:10" x14ac:dyDescent="0.3">
      <c r="A438" s="6" t="s">
        <v>11</v>
      </c>
      <c r="B438" s="6" t="s">
        <v>23</v>
      </c>
      <c r="C438" s="6" t="s">
        <v>22</v>
      </c>
      <c r="D438" s="7">
        <v>41548</v>
      </c>
      <c r="E438" s="6">
        <v>10</v>
      </c>
      <c r="F438" s="6" t="s">
        <v>24</v>
      </c>
      <c r="G438" s="6" t="s">
        <v>30</v>
      </c>
      <c r="H438" s="6" t="s">
        <v>33</v>
      </c>
      <c r="I438" s="6" t="s">
        <v>17</v>
      </c>
      <c r="J438" s="9">
        <v>564606.19659599988</v>
      </c>
    </row>
    <row r="439" spans="1:10" x14ac:dyDescent="0.3">
      <c r="A439" s="6" t="s">
        <v>11</v>
      </c>
      <c r="B439" s="6" t="s">
        <v>23</v>
      </c>
      <c r="C439" s="6" t="s">
        <v>22</v>
      </c>
      <c r="D439" s="7">
        <v>41579</v>
      </c>
      <c r="E439" s="6">
        <v>11</v>
      </c>
      <c r="F439" s="6" t="s">
        <v>24</v>
      </c>
      <c r="G439" s="6" t="s">
        <v>30</v>
      </c>
      <c r="H439" s="6" t="s">
        <v>33</v>
      </c>
      <c r="I439" s="6" t="s">
        <v>17</v>
      </c>
      <c r="J439" s="9">
        <v>480126.34835100005</v>
      </c>
    </row>
    <row r="440" spans="1:10" x14ac:dyDescent="0.3">
      <c r="A440" s="6" t="s">
        <v>11</v>
      </c>
      <c r="B440" s="6" t="s">
        <v>23</v>
      </c>
      <c r="C440" s="6" t="s">
        <v>22</v>
      </c>
      <c r="D440" s="7">
        <v>41609</v>
      </c>
      <c r="E440" s="6">
        <v>12</v>
      </c>
      <c r="F440" s="6" t="s">
        <v>24</v>
      </c>
      <c r="G440" s="6" t="s">
        <v>30</v>
      </c>
      <c r="H440" s="6" t="s">
        <v>33</v>
      </c>
      <c r="I440" s="6" t="s">
        <v>17</v>
      </c>
      <c r="J440" s="9">
        <v>356002.146045</v>
      </c>
    </row>
    <row r="441" spans="1:10" x14ac:dyDescent="0.3">
      <c r="A441" s="6" t="s">
        <v>11</v>
      </c>
      <c r="B441" s="6" t="s">
        <v>23</v>
      </c>
      <c r="C441" s="6" t="s">
        <v>22</v>
      </c>
      <c r="D441" s="7">
        <v>41640</v>
      </c>
      <c r="E441" s="6">
        <v>1</v>
      </c>
      <c r="F441" s="6" t="s">
        <v>24</v>
      </c>
      <c r="G441" s="6" t="s">
        <v>30</v>
      </c>
      <c r="H441" s="6" t="s">
        <v>33</v>
      </c>
      <c r="I441" s="6" t="s">
        <v>17</v>
      </c>
      <c r="J441" s="9">
        <v>380087.73644399998</v>
      </c>
    </row>
    <row r="442" spans="1:10" x14ac:dyDescent="0.3">
      <c r="A442" s="6" t="s">
        <v>11</v>
      </c>
      <c r="B442" s="6" t="s">
        <v>23</v>
      </c>
      <c r="C442" s="6" t="s">
        <v>22</v>
      </c>
      <c r="D442" s="7">
        <v>41671</v>
      </c>
      <c r="E442" s="6">
        <v>2</v>
      </c>
      <c r="F442" s="6" t="s">
        <v>24</v>
      </c>
      <c r="G442" s="6" t="s">
        <v>30</v>
      </c>
      <c r="H442" s="6" t="s">
        <v>33</v>
      </c>
      <c r="I442" s="6" t="s">
        <v>17</v>
      </c>
      <c r="J442" s="9">
        <v>326392.12686599995</v>
      </c>
    </row>
    <row r="443" spans="1:10" x14ac:dyDescent="0.3">
      <c r="A443" s="6" t="s">
        <v>11</v>
      </c>
      <c r="B443" s="6" t="s">
        <v>23</v>
      </c>
      <c r="C443" s="6" t="s">
        <v>22</v>
      </c>
      <c r="D443" s="7">
        <v>41699</v>
      </c>
      <c r="E443" s="6">
        <v>3</v>
      </c>
      <c r="F443" s="6" t="s">
        <v>24</v>
      </c>
      <c r="G443" s="6" t="s">
        <v>30</v>
      </c>
      <c r="H443" s="6" t="s">
        <v>33</v>
      </c>
      <c r="I443" s="6" t="s">
        <v>17</v>
      </c>
      <c r="J443" s="9">
        <v>458875.95846300002</v>
      </c>
    </row>
    <row r="444" spans="1:10" x14ac:dyDescent="0.3">
      <c r="A444" s="6" t="s">
        <v>11</v>
      </c>
      <c r="B444" s="6" t="s">
        <v>23</v>
      </c>
      <c r="C444" s="6" t="s">
        <v>22</v>
      </c>
      <c r="D444" s="7">
        <v>41730</v>
      </c>
      <c r="E444" s="6">
        <v>4</v>
      </c>
      <c r="F444" s="6" t="s">
        <v>24</v>
      </c>
      <c r="G444" s="6" t="s">
        <v>30</v>
      </c>
      <c r="H444" s="6" t="s">
        <v>33</v>
      </c>
      <c r="I444" s="6" t="s">
        <v>17</v>
      </c>
      <c r="J444" s="9">
        <v>249862.64690399999</v>
      </c>
    </row>
    <row r="445" spans="1:10" x14ac:dyDescent="0.3">
      <c r="A445" s="6" t="s">
        <v>11</v>
      </c>
      <c r="B445" s="6" t="s">
        <v>23</v>
      </c>
      <c r="C445" s="6" t="s">
        <v>22</v>
      </c>
      <c r="D445" s="7">
        <v>41760</v>
      </c>
      <c r="E445" s="6">
        <v>5</v>
      </c>
      <c r="F445" s="6" t="s">
        <v>24</v>
      </c>
      <c r="G445" s="6" t="s">
        <v>30</v>
      </c>
      <c r="H445" s="6" t="s">
        <v>33</v>
      </c>
      <c r="I445" s="6" t="s">
        <v>17</v>
      </c>
      <c r="J445" s="9">
        <v>322646.10565199988</v>
      </c>
    </row>
    <row r="446" spans="1:10" x14ac:dyDescent="0.3">
      <c r="A446" s="6" t="s">
        <v>11</v>
      </c>
      <c r="B446" s="6" t="s">
        <v>23</v>
      </c>
      <c r="C446" s="6" t="s">
        <v>22</v>
      </c>
      <c r="D446" s="7">
        <v>41791</v>
      </c>
      <c r="E446" s="6">
        <v>6</v>
      </c>
      <c r="F446" s="6" t="s">
        <v>24</v>
      </c>
      <c r="G446" s="6" t="s">
        <v>30</v>
      </c>
      <c r="H446" s="6" t="s">
        <v>33</v>
      </c>
      <c r="I446" s="6" t="s">
        <v>17</v>
      </c>
      <c r="J446" s="9">
        <v>575665.6437870001</v>
      </c>
    </row>
    <row r="447" spans="1:10" x14ac:dyDescent="0.3">
      <c r="A447" s="6" t="s">
        <v>11</v>
      </c>
      <c r="B447" s="6" t="s">
        <v>23</v>
      </c>
      <c r="C447" s="6" t="s">
        <v>22</v>
      </c>
      <c r="D447" s="7">
        <v>41456</v>
      </c>
      <c r="E447" s="6">
        <v>7</v>
      </c>
      <c r="F447" s="6" t="s">
        <v>24</v>
      </c>
      <c r="G447" s="6" t="s">
        <v>30</v>
      </c>
      <c r="H447" s="6" t="s">
        <v>34</v>
      </c>
      <c r="I447" s="6" t="s">
        <v>17</v>
      </c>
      <c r="J447" s="9">
        <v>211116.407229</v>
      </c>
    </row>
    <row r="448" spans="1:10" x14ac:dyDescent="0.3">
      <c r="A448" s="6" t="s">
        <v>11</v>
      </c>
      <c r="B448" s="6" t="s">
        <v>23</v>
      </c>
      <c r="C448" s="6" t="s">
        <v>22</v>
      </c>
      <c r="D448" s="7">
        <v>41487</v>
      </c>
      <c r="E448" s="6">
        <v>8</v>
      </c>
      <c r="F448" s="6" t="s">
        <v>24</v>
      </c>
      <c r="G448" s="6" t="s">
        <v>30</v>
      </c>
      <c r="H448" s="6" t="s">
        <v>34</v>
      </c>
      <c r="I448" s="6" t="s">
        <v>17</v>
      </c>
      <c r="J448" s="9">
        <v>168190.62951599999</v>
      </c>
    </row>
    <row r="449" spans="1:10" x14ac:dyDescent="0.3">
      <c r="A449" s="6" t="s">
        <v>11</v>
      </c>
      <c r="B449" s="6" t="s">
        <v>23</v>
      </c>
      <c r="C449" s="6" t="s">
        <v>22</v>
      </c>
      <c r="D449" s="7">
        <v>41518</v>
      </c>
      <c r="E449" s="6">
        <v>9</v>
      </c>
      <c r="F449" s="6" t="s">
        <v>24</v>
      </c>
      <c r="G449" s="6" t="s">
        <v>30</v>
      </c>
      <c r="H449" s="6" t="s">
        <v>34</v>
      </c>
      <c r="I449" s="6" t="s">
        <v>17</v>
      </c>
      <c r="J449" s="9">
        <v>227353.88075399998</v>
      </c>
    </row>
    <row r="450" spans="1:10" x14ac:dyDescent="0.3">
      <c r="A450" s="6" t="s">
        <v>11</v>
      </c>
      <c r="B450" s="6" t="s">
        <v>23</v>
      </c>
      <c r="C450" s="6" t="s">
        <v>22</v>
      </c>
      <c r="D450" s="7">
        <v>41548</v>
      </c>
      <c r="E450" s="6">
        <v>10</v>
      </c>
      <c r="F450" s="6" t="s">
        <v>24</v>
      </c>
      <c r="G450" s="6" t="s">
        <v>30</v>
      </c>
      <c r="H450" s="6" t="s">
        <v>34</v>
      </c>
      <c r="I450" s="6" t="s">
        <v>17</v>
      </c>
      <c r="J450" s="9">
        <v>191237.58271799999</v>
      </c>
    </row>
    <row r="451" spans="1:10" x14ac:dyDescent="0.3">
      <c r="A451" s="6" t="s">
        <v>11</v>
      </c>
      <c r="B451" s="6" t="s">
        <v>23</v>
      </c>
      <c r="C451" s="6" t="s">
        <v>22</v>
      </c>
      <c r="D451" s="7">
        <v>41579</v>
      </c>
      <c r="E451" s="6">
        <v>11</v>
      </c>
      <c r="F451" s="6" t="s">
        <v>24</v>
      </c>
      <c r="G451" s="6" t="s">
        <v>30</v>
      </c>
      <c r="H451" s="6" t="s">
        <v>34</v>
      </c>
      <c r="I451" s="6" t="s">
        <v>17</v>
      </c>
      <c r="J451" s="9">
        <v>162623.44057050001</v>
      </c>
    </row>
    <row r="452" spans="1:10" x14ac:dyDescent="0.3">
      <c r="A452" s="6" t="s">
        <v>11</v>
      </c>
      <c r="B452" s="6" t="s">
        <v>23</v>
      </c>
      <c r="C452" s="6" t="s">
        <v>22</v>
      </c>
      <c r="D452" s="7">
        <v>41609</v>
      </c>
      <c r="E452" s="6">
        <v>12</v>
      </c>
      <c r="F452" s="6" t="s">
        <v>24</v>
      </c>
      <c r="G452" s="6" t="s">
        <v>30</v>
      </c>
      <c r="H452" s="6" t="s">
        <v>34</v>
      </c>
      <c r="I452" s="6" t="s">
        <v>17</v>
      </c>
      <c r="J452" s="9">
        <v>120581.37204750002</v>
      </c>
    </row>
    <row r="453" spans="1:10" x14ac:dyDescent="0.3">
      <c r="A453" s="6" t="s">
        <v>11</v>
      </c>
      <c r="B453" s="6" t="s">
        <v>23</v>
      </c>
      <c r="C453" s="6" t="s">
        <v>22</v>
      </c>
      <c r="D453" s="7">
        <v>41640</v>
      </c>
      <c r="E453" s="6">
        <v>1</v>
      </c>
      <c r="F453" s="6" t="s">
        <v>24</v>
      </c>
      <c r="G453" s="6" t="s">
        <v>30</v>
      </c>
      <c r="H453" s="6" t="s">
        <v>34</v>
      </c>
      <c r="I453" s="6" t="s">
        <v>17</v>
      </c>
      <c r="J453" s="9">
        <v>128739.394602</v>
      </c>
    </row>
    <row r="454" spans="1:10" x14ac:dyDescent="0.3">
      <c r="A454" s="6" t="s">
        <v>11</v>
      </c>
      <c r="B454" s="6" t="s">
        <v>23</v>
      </c>
      <c r="C454" s="6" t="s">
        <v>22</v>
      </c>
      <c r="D454" s="7">
        <v>41671</v>
      </c>
      <c r="E454" s="6">
        <v>2</v>
      </c>
      <c r="F454" s="6" t="s">
        <v>24</v>
      </c>
      <c r="G454" s="6" t="s">
        <v>30</v>
      </c>
      <c r="H454" s="6" t="s">
        <v>34</v>
      </c>
      <c r="I454" s="6" t="s">
        <v>17</v>
      </c>
      <c r="J454" s="9">
        <v>110552.17200299999</v>
      </c>
    </row>
    <row r="455" spans="1:10" x14ac:dyDescent="0.3">
      <c r="A455" s="6" t="s">
        <v>11</v>
      </c>
      <c r="B455" s="6" t="s">
        <v>23</v>
      </c>
      <c r="C455" s="6" t="s">
        <v>22</v>
      </c>
      <c r="D455" s="7">
        <v>41699</v>
      </c>
      <c r="E455" s="6">
        <v>3</v>
      </c>
      <c r="F455" s="6" t="s">
        <v>24</v>
      </c>
      <c r="G455" s="6" t="s">
        <v>30</v>
      </c>
      <c r="H455" s="6" t="s">
        <v>34</v>
      </c>
      <c r="I455" s="6" t="s">
        <v>17</v>
      </c>
      <c r="J455" s="9">
        <v>155425.7278665</v>
      </c>
    </row>
    <row r="456" spans="1:10" x14ac:dyDescent="0.3">
      <c r="A456" s="6" t="s">
        <v>11</v>
      </c>
      <c r="B456" s="6" t="s">
        <v>23</v>
      </c>
      <c r="C456" s="6" t="s">
        <v>22</v>
      </c>
      <c r="D456" s="7">
        <v>41730</v>
      </c>
      <c r="E456" s="6">
        <v>4</v>
      </c>
      <c r="F456" s="6" t="s">
        <v>24</v>
      </c>
      <c r="G456" s="6" t="s">
        <v>30</v>
      </c>
      <c r="H456" s="6" t="s">
        <v>34</v>
      </c>
      <c r="I456" s="6" t="s">
        <v>17</v>
      </c>
      <c r="J456" s="9">
        <v>84630.896531999999</v>
      </c>
    </row>
    <row r="457" spans="1:10" x14ac:dyDescent="0.3">
      <c r="A457" s="6" t="s">
        <v>11</v>
      </c>
      <c r="B457" s="6" t="s">
        <v>23</v>
      </c>
      <c r="C457" s="6" t="s">
        <v>22</v>
      </c>
      <c r="D457" s="7">
        <v>41760</v>
      </c>
      <c r="E457" s="6">
        <v>5</v>
      </c>
      <c r="F457" s="6" t="s">
        <v>24</v>
      </c>
      <c r="G457" s="6" t="s">
        <v>30</v>
      </c>
      <c r="H457" s="6" t="s">
        <v>34</v>
      </c>
      <c r="I457" s="6" t="s">
        <v>17</v>
      </c>
      <c r="J457" s="9">
        <v>109283.35836599997</v>
      </c>
    </row>
    <row r="458" spans="1:10" x14ac:dyDescent="0.3">
      <c r="A458" s="6" t="s">
        <v>11</v>
      </c>
      <c r="B458" s="6" t="s">
        <v>23</v>
      </c>
      <c r="C458" s="6" t="s">
        <v>22</v>
      </c>
      <c r="D458" s="7">
        <v>41791</v>
      </c>
      <c r="E458" s="6">
        <v>6</v>
      </c>
      <c r="F458" s="6" t="s">
        <v>24</v>
      </c>
      <c r="G458" s="6" t="s">
        <v>30</v>
      </c>
      <c r="H458" s="6" t="s">
        <v>34</v>
      </c>
      <c r="I458" s="6" t="s">
        <v>17</v>
      </c>
      <c r="J458" s="9">
        <v>194983.52450850004</v>
      </c>
    </row>
    <row r="459" spans="1:10" x14ac:dyDescent="0.3">
      <c r="A459" s="6" t="s">
        <v>11</v>
      </c>
      <c r="B459" s="6" t="s">
        <v>23</v>
      </c>
      <c r="C459" s="6" t="s">
        <v>22</v>
      </c>
      <c r="D459" s="7">
        <v>41456</v>
      </c>
      <c r="E459" s="6">
        <v>7</v>
      </c>
      <c r="F459" s="6" t="s">
        <v>24</v>
      </c>
      <c r="G459" s="6" t="s">
        <v>35</v>
      </c>
      <c r="H459" s="6" t="s">
        <v>36</v>
      </c>
      <c r="I459" s="6" t="s">
        <v>17</v>
      </c>
      <c r="J459" s="9">
        <v>3015948.6746999999</v>
      </c>
    </row>
    <row r="460" spans="1:10" x14ac:dyDescent="0.3">
      <c r="A460" s="6" t="s">
        <v>11</v>
      </c>
      <c r="B460" s="6" t="s">
        <v>23</v>
      </c>
      <c r="C460" s="6" t="s">
        <v>22</v>
      </c>
      <c r="D460" s="7">
        <v>41487</v>
      </c>
      <c r="E460" s="6">
        <v>8</v>
      </c>
      <c r="F460" s="6" t="s">
        <v>24</v>
      </c>
      <c r="G460" s="6" t="s">
        <v>35</v>
      </c>
      <c r="H460" s="6" t="s">
        <v>36</v>
      </c>
      <c r="I460" s="6" t="s">
        <v>17</v>
      </c>
      <c r="J460" s="9">
        <v>2402723.2787999995</v>
      </c>
    </row>
    <row r="461" spans="1:10" x14ac:dyDescent="0.3">
      <c r="A461" s="6" t="s">
        <v>11</v>
      </c>
      <c r="B461" s="6" t="s">
        <v>23</v>
      </c>
      <c r="C461" s="6" t="s">
        <v>22</v>
      </c>
      <c r="D461" s="7">
        <v>41518</v>
      </c>
      <c r="E461" s="6">
        <v>9</v>
      </c>
      <c r="F461" s="6" t="s">
        <v>24</v>
      </c>
      <c r="G461" s="6" t="s">
        <v>35</v>
      </c>
      <c r="H461" s="6" t="s">
        <v>36</v>
      </c>
      <c r="I461" s="6" t="s">
        <v>17</v>
      </c>
      <c r="J461" s="9">
        <v>3247912.5821999996</v>
      </c>
    </row>
    <row r="462" spans="1:10" x14ac:dyDescent="0.3">
      <c r="A462" s="6" t="s">
        <v>11</v>
      </c>
      <c r="B462" s="6" t="s">
        <v>23</v>
      </c>
      <c r="C462" s="6" t="s">
        <v>22</v>
      </c>
      <c r="D462" s="7">
        <v>41548</v>
      </c>
      <c r="E462" s="6">
        <v>10</v>
      </c>
      <c r="F462" s="6" t="s">
        <v>24</v>
      </c>
      <c r="G462" s="6" t="s">
        <v>35</v>
      </c>
      <c r="H462" s="6" t="s">
        <v>36</v>
      </c>
      <c r="I462" s="6" t="s">
        <v>17</v>
      </c>
      <c r="J462" s="9">
        <v>2731965.4673999995</v>
      </c>
    </row>
    <row r="463" spans="1:10" x14ac:dyDescent="0.3">
      <c r="A463" s="6" t="s">
        <v>11</v>
      </c>
      <c r="B463" s="6" t="s">
        <v>23</v>
      </c>
      <c r="C463" s="6" t="s">
        <v>22</v>
      </c>
      <c r="D463" s="7">
        <v>41579</v>
      </c>
      <c r="E463" s="6">
        <v>11</v>
      </c>
      <c r="F463" s="6" t="s">
        <v>24</v>
      </c>
      <c r="G463" s="6" t="s">
        <v>35</v>
      </c>
      <c r="H463" s="6" t="s">
        <v>36</v>
      </c>
      <c r="I463" s="6" t="s">
        <v>17</v>
      </c>
      <c r="J463" s="9">
        <v>2323192.0081500001</v>
      </c>
    </row>
    <row r="464" spans="1:10" x14ac:dyDescent="0.3">
      <c r="A464" s="6" t="s">
        <v>11</v>
      </c>
      <c r="B464" s="6" t="s">
        <v>23</v>
      </c>
      <c r="C464" s="6" t="s">
        <v>22</v>
      </c>
      <c r="D464" s="7">
        <v>41609</v>
      </c>
      <c r="E464" s="6">
        <v>12</v>
      </c>
      <c r="F464" s="6" t="s">
        <v>24</v>
      </c>
      <c r="G464" s="6" t="s">
        <v>35</v>
      </c>
      <c r="H464" s="6" t="s">
        <v>36</v>
      </c>
      <c r="I464" s="6" t="s">
        <v>17</v>
      </c>
      <c r="J464" s="9">
        <v>1722591.0292499999</v>
      </c>
    </row>
    <row r="465" spans="1:11" x14ac:dyDescent="0.3">
      <c r="A465" s="6" t="s">
        <v>11</v>
      </c>
      <c r="B465" s="6" t="s">
        <v>23</v>
      </c>
      <c r="C465" s="6" t="s">
        <v>22</v>
      </c>
      <c r="D465" s="7">
        <v>41640</v>
      </c>
      <c r="E465" s="6">
        <v>1</v>
      </c>
      <c r="F465" s="6" t="s">
        <v>24</v>
      </c>
      <c r="G465" s="6" t="s">
        <v>35</v>
      </c>
      <c r="H465" s="6" t="s">
        <v>36</v>
      </c>
      <c r="I465" s="6" t="s">
        <v>17</v>
      </c>
      <c r="J465" s="9">
        <v>1839134.2085999998</v>
      </c>
    </row>
    <row r="466" spans="1:11" x14ac:dyDescent="0.3">
      <c r="A466" s="6" t="s">
        <v>11</v>
      </c>
      <c r="B466" s="6" t="s">
        <v>23</v>
      </c>
      <c r="C466" s="6" t="s">
        <v>22</v>
      </c>
      <c r="D466" s="7">
        <v>41671</v>
      </c>
      <c r="E466" s="6">
        <v>2</v>
      </c>
      <c r="F466" s="6" t="s">
        <v>24</v>
      </c>
      <c r="G466" s="6" t="s">
        <v>35</v>
      </c>
      <c r="H466" s="6" t="s">
        <v>36</v>
      </c>
      <c r="I466" s="6" t="s">
        <v>17</v>
      </c>
      <c r="J466" s="9">
        <v>2579316.7429</v>
      </c>
    </row>
    <row r="467" spans="1:11" x14ac:dyDescent="0.3">
      <c r="A467" s="6" t="s">
        <v>11</v>
      </c>
      <c r="B467" s="6" t="s">
        <v>23</v>
      </c>
      <c r="C467" s="6" t="s">
        <v>22</v>
      </c>
      <c r="D467" s="7">
        <v>41699</v>
      </c>
      <c r="E467" s="6">
        <v>3</v>
      </c>
      <c r="F467" s="6" t="s">
        <v>24</v>
      </c>
      <c r="G467" s="6" t="s">
        <v>35</v>
      </c>
      <c r="H467" s="6" t="s">
        <v>36</v>
      </c>
      <c r="I467" s="6" t="s">
        <v>17</v>
      </c>
      <c r="J467" s="9">
        <v>2220367.5409499998</v>
      </c>
    </row>
    <row r="468" spans="1:11" x14ac:dyDescent="0.3">
      <c r="A468" s="6" t="s">
        <v>11</v>
      </c>
      <c r="B468" s="6" t="s">
        <v>23</v>
      </c>
      <c r="C468" s="6" t="s">
        <v>22</v>
      </c>
      <c r="D468" s="7">
        <v>41730</v>
      </c>
      <c r="E468" s="6">
        <v>4</v>
      </c>
      <c r="F468" s="6" t="s">
        <v>24</v>
      </c>
      <c r="G468" s="6" t="s">
        <v>35</v>
      </c>
      <c r="H468" s="6" t="s">
        <v>36</v>
      </c>
      <c r="I468" s="6" t="s">
        <v>17</v>
      </c>
      <c r="J468" s="9">
        <v>2209012.8075999999</v>
      </c>
    </row>
    <row r="469" spans="1:11" x14ac:dyDescent="0.3">
      <c r="A469" s="6" t="s">
        <v>11</v>
      </c>
      <c r="B469" s="6" t="s">
        <v>23</v>
      </c>
      <c r="C469" s="6" t="s">
        <v>22</v>
      </c>
      <c r="D469" s="7">
        <v>41760</v>
      </c>
      <c r="E469" s="6">
        <v>5</v>
      </c>
      <c r="F469" s="6" t="s">
        <v>24</v>
      </c>
      <c r="G469" s="6" t="s">
        <v>35</v>
      </c>
      <c r="H469" s="6" t="s">
        <v>36</v>
      </c>
      <c r="I469" s="6" t="s">
        <v>17</v>
      </c>
      <c r="J469" s="9">
        <v>2561190.8338000001</v>
      </c>
    </row>
    <row r="470" spans="1:11" x14ac:dyDescent="0.3">
      <c r="A470" s="6" t="s">
        <v>11</v>
      </c>
      <c r="B470" s="6" t="s">
        <v>23</v>
      </c>
      <c r="C470" s="6" t="s">
        <v>22</v>
      </c>
      <c r="D470" s="7">
        <v>41791</v>
      </c>
      <c r="E470" s="6">
        <v>6</v>
      </c>
      <c r="F470" s="6" t="s">
        <v>24</v>
      </c>
      <c r="G470" s="6" t="s">
        <v>35</v>
      </c>
      <c r="H470" s="6" t="s">
        <v>36</v>
      </c>
      <c r="I470" s="6" t="s">
        <v>17</v>
      </c>
      <c r="J470" s="9">
        <v>2785478.9215500001</v>
      </c>
    </row>
    <row r="471" spans="1:11" x14ac:dyDescent="0.3">
      <c r="A471" s="6" t="s">
        <v>37</v>
      </c>
      <c r="B471" s="6" t="s">
        <v>12</v>
      </c>
      <c r="C471" s="6" t="s">
        <v>13</v>
      </c>
      <c r="D471" s="7">
        <v>41456</v>
      </c>
      <c r="E471" s="8">
        <f>MONTH(D471)</f>
        <v>7</v>
      </c>
      <c r="F471" s="8" t="s">
        <v>14</v>
      </c>
      <c r="G471" s="6" t="s">
        <v>15</v>
      </c>
      <c r="H471" s="6" t="s">
        <v>16</v>
      </c>
      <c r="I471" s="6" t="s">
        <v>17</v>
      </c>
      <c r="J471" s="9">
        <v>1393573.1617478998</v>
      </c>
      <c r="K471" s="11"/>
    </row>
    <row r="472" spans="1:11" x14ac:dyDescent="0.3">
      <c r="A472" s="6" t="s">
        <v>37</v>
      </c>
      <c r="B472" s="6" t="s">
        <v>12</v>
      </c>
      <c r="C472" s="6" t="s">
        <v>13</v>
      </c>
      <c r="D472" s="7">
        <v>41487</v>
      </c>
      <c r="E472" s="8">
        <f t="shared" ref="E472:E530" si="7">MONTH(D472)</f>
        <v>8</v>
      </c>
      <c r="F472" s="8" t="s">
        <v>14</v>
      </c>
      <c r="G472" s="6" t="s">
        <v>15</v>
      </c>
      <c r="H472" s="6" t="s">
        <v>16</v>
      </c>
      <c r="I472" s="6" t="s">
        <v>17</v>
      </c>
      <c r="J472" s="9">
        <v>1485861.087351725</v>
      </c>
      <c r="K472" s="11"/>
    </row>
    <row r="473" spans="1:11" x14ac:dyDescent="0.3">
      <c r="A473" s="6" t="s">
        <v>37</v>
      </c>
      <c r="B473" s="6" t="s">
        <v>12</v>
      </c>
      <c r="C473" s="6" t="s">
        <v>13</v>
      </c>
      <c r="D473" s="7">
        <v>41518</v>
      </c>
      <c r="E473" s="8">
        <f t="shared" si="7"/>
        <v>9</v>
      </c>
      <c r="F473" s="8" t="s">
        <v>14</v>
      </c>
      <c r="G473" s="6" t="s">
        <v>15</v>
      </c>
      <c r="H473" s="6" t="s">
        <v>16</v>
      </c>
      <c r="I473" s="6" t="s">
        <v>17</v>
      </c>
      <c r="J473" s="9">
        <v>1365590.417499</v>
      </c>
      <c r="K473" s="11"/>
    </row>
    <row r="474" spans="1:11" x14ac:dyDescent="0.3">
      <c r="A474" s="6" t="s">
        <v>37</v>
      </c>
      <c r="B474" s="6" t="s">
        <v>12</v>
      </c>
      <c r="C474" s="6" t="s">
        <v>13</v>
      </c>
      <c r="D474" s="7">
        <v>41548</v>
      </c>
      <c r="E474" s="8">
        <f t="shared" si="7"/>
        <v>10</v>
      </c>
      <c r="F474" s="8" t="s">
        <v>14</v>
      </c>
      <c r="G474" s="6" t="s">
        <v>15</v>
      </c>
      <c r="H474" s="6" t="s">
        <v>16</v>
      </c>
      <c r="I474" s="6" t="s">
        <v>17</v>
      </c>
      <c r="J474" s="9">
        <v>1190958.0396727999</v>
      </c>
      <c r="K474" s="11"/>
    </row>
    <row r="475" spans="1:11" x14ac:dyDescent="0.3">
      <c r="A475" s="6" t="s">
        <v>37</v>
      </c>
      <c r="B475" s="6" t="s">
        <v>12</v>
      </c>
      <c r="C475" s="6" t="s">
        <v>13</v>
      </c>
      <c r="D475" s="7">
        <v>41579</v>
      </c>
      <c r="E475" s="8">
        <f t="shared" si="7"/>
        <v>11</v>
      </c>
      <c r="F475" s="8" t="s">
        <v>14</v>
      </c>
      <c r="G475" s="6" t="s">
        <v>15</v>
      </c>
      <c r="H475" s="6" t="s">
        <v>16</v>
      </c>
      <c r="I475" s="6" t="s">
        <v>17</v>
      </c>
      <c r="J475" s="9">
        <v>1446085.9455937999</v>
      </c>
      <c r="K475" s="11"/>
    </row>
    <row r="476" spans="1:11" x14ac:dyDescent="0.3">
      <c r="A476" s="6" t="s">
        <v>37</v>
      </c>
      <c r="B476" s="6" t="s">
        <v>12</v>
      </c>
      <c r="C476" s="6" t="s">
        <v>13</v>
      </c>
      <c r="D476" s="7">
        <v>41609</v>
      </c>
      <c r="E476" s="8">
        <f t="shared" si="7"/>
        <v>12</v>
      </c>
      <c r="F476" s="8" t="s">
        <v>14</v>
      </c>
      <c r="G476" s="6" t="s">
        <v>15</v>
      </c>
      <c r="H476" s="6" t="s">
        <v>16</v>
      </c>
      <c r="I476" s="6" t="s">
        <v>17</v>
      </c>
      <c r="J476" s="9">
        <v>1339684.6011239251</v>
      </c>
      <c r="K476" s="11"/>
    </row>
    <row r="477" spans="1:11" x14ac:dyDescent="0.3">
      <c r="A477" s="6" t="s">
        <v>37</v>
      </c>
      <c r="B477" s="6" t="s">
        <v>12</v>
      </c>
      <c r="C477" s="6" t="s">
        <v>13</v>
      </c>
      <c r="D477" s="7">
        <v>41640</v>
      </c>
      <c r="E477" s="8">
        <f t="shared" si="7"/>
        <v>1</v>
      </c>
      <c r="F477" s="8" t="s">
        <v>14</v>
      </c>
      <c r="G477" s="6" t="s">
        <v>15</v>
      </c>
      <c r="H477" s="6" t="s">
        <v>16</v>
      </c>
      <c r="I477" s="6" t="s">
        <v>17</v>
      </c>
      <c r="J477" s="9">
        <v>1936684.0881708246</v>
      </c>
      <c r="K477" s="11"/>
    </row>
    <row r="478" spans="1:11" x14ac:dyDescent="0.3">
      <c r="A478" s="6" t="s">
        <v>37</v>
      </c>
      <c r="B478" s="6" t="s">
        <v>12</v>
      </c>
      <c r="C478" s="6" t="s">
        <v>13</v>
      </c>
      <c r="D478" s="7">
        <v>41671</v>
      </c>
      <c r="E478" s="8">
        <f t="shared" si="7"/>
        <v>2</v>
      </c>
      <c r="F478" s="8" t="s">
        <v>14</v>
      </c>
      <c r="G478" s="6" t="s">
        <v>15</v>
      </c>
      <c r="H478" s="6" t="s">
        <v>16</v>
      </c>
      <c r="I478" s="6" t="s">
        <v>17</v>
      </c>
      <c r="J478" s="9">
        <v>1649599.6146714</v>
      </c>
      <c r="K478" s="11"/>
    </row>
    <row r="479" spans="1:11" x14ac:dyDescent="0.3">
      <c r="A479" s="6" t="s">
        <v>37</v>
      </c>
      <c r="B479" s="6" t="s">
        <v>12</v>
      </c>
      <c r="C479" s="6" t="s">
        <v>13</v>
      </c>
      <c r="D479" s="7">
        <v>41699</v>
      </c>
      <c r="E479" s="8">
        <f t="shared" si="7"/>
        <v>3</v>
      </c>
      <c r="F479" s="8" t="s">
        <v>14</v>
      </c>
      <c r="G479" s="6" t="s">
        <v>15</v>
      </c>
      <c r="H479" s="6" t="s">
        <v>16</v>
      </c>
      <c r="I479" s="6" t="s">
        <v>17</v>
      </c>
      <c r="J479" s="9">
        <v>1849481.8077553997</v>
      </c>
      <c r="K479" s="11"/>
    </row>
    <row r="480" spans="1:11" x14ac:dyDescent="0.3">
      <c r="A480" s="6" t="s">
        <v>37</v>
      </c>
      <c r="B480" s="6" t="s">
        <v>12</v>
      </c>
      <c r="C480" s="6" t="s">
        <v>13</v>
      </c>
      <c r="D480" s="7">
        <v>41730</v>
      </c>
      <c r="E480" s="8">
        <f t="shared" si="7"/>
        <v>4</v>
      </c>
      <c r="F480" s="8" t="s">
        <v>14</v>
      </c>
      <c r="G480" s="6" t="s">
        <v>15</v>
      </c>
      <c r="H480" s="6" t="s">
        <v>16</v>
      </c>
      <c r="I480" s="6" t="s">
        <v>17</v>
      </c>
      <c r="J480" s="9">
        <v>1283332.6260195</v>
      </c>
      <c r="K480" s="11"/>
    </row>
    <row r="481" spans="1:11" x14ac:dyDescent="0.3">
      <c r="A481" s="6" t="s">
        <v>37</v>
      </c>
      <c r="B481" s="6" t="s">
        <v>12</v>
      </c>
      <c r="C481" s="6" t="s">
        <v>13</v>
      </c>
      <c r="D481" s="7">
        <v>41760</v>
      </c>
      <c r="E481" s="8">
        <f t="shared" si="7"/>
        <v>5</v>
      </c>
      <c r="F481" s="8" t="s">
        <v>14</v>
      </c>
      <c r="G481" s="6" t="s">
        <v>15</v>
      </c>
      <c r="H481" s="6" t="s">
        <v>16</v>
      </c>
      <c r="I481" s="6" t="s">
        <v>17</v>
      </c>
      <c r="J481" s="9">
        <v>1392102.2684495498</v>
      </c>
      <c r="K481" s="11"/>
    </row>
    <row r="482" spans="1:11" x14ac:dyDescent="0.3">
      <c r="A482" s="6" t="s">
        <v>37</v>
      </c>
      <c r="B482" s="6" t="s">
        <v>12</v>
      </c>
      <c r="C482" s="6" t="s">
        <v>13</v>
      </c>
      <c r="D482" s="7">
        <v>41791</v>
      </c>
      <c r="E482" s="8">
        <f t="shared" si="7"/>
        <v>6</v>
      </c>
      <c r="F482" s="8" t="s">
        <v>14</v>
      </c>
      <c r="G482" s="6" t="s">
        <v>15</v>
      </c>
      <c r="H482" s="6" t="s">
        <v>16</v>
      </c>
      <c r="I482" s="6" t="s">
        <v>17</v>
      </c>
      <c r="J482" s="9">
        <v>1411857.9438288501</v>
      </c>
      <c r="K482" s="11"/>
    </row>
    <row r="483" spans="1:11" x14ac:dyDescent="0.3">
      <c r="A483" s="6" t="s">
        <v>37</v>
      </c>
      <c r="B483" s="6" t="s">
        <v>12</v>
      </c>
      <c r="C483" s="6" t="s">
        <v>13</v>
      </c>
      <c r="D483" s="7">
        <v>41456</v>
      </c>
      <c r="E483" s="8">
        <f t="shared" si="7"/>
        <v>7</v>
      </c>
      <c r="F483" s="8" t="s">
        <v>14</v>
      </c>
      <c r="G483" s="6" t="s">
        <v>15</v>
      </c>
      <c r="H483" s="6" t="s">
        <v>18</v>
      </c>
      <c r="I483" s="6" t="s">
        <v>17</v>
      </c>
      <c r="J483" s="9">
        <v>1625486.6059647598</v>
      </c>
      <c r="K483" s="11"/>
    </row>
    <row r="484" spans="1:11" x14ac:dyDescent="0.3">
      <c r="A484" s="6" t="s">
        <v>37</v>
      </c>
      <c r="B484" s="6" t="s">
        <v>12</v>
      </c>
      <c r="C484" s="6" t="s">
        <v>13</v>
      </c>
      <c r="D484" s="7">
        <v>41487</v>
      </c>
      <c r="E484" s="8">
        <f t="shared" si="7"/>
        <v>8</v>
      </c>
      <c r="F484" s="8" t="s">
        <v>14</v>
      </c>
      <c r="G484" s="6" t="s">
        <v>15</v>
      </c>
      <c r="H484" s="6" t="s">
        <v>18</v>
      </c>
      <c r="I484" s="6" t="s">
        <v>17</v>
      </c>
      <c r="J484" s="9">
        <v>1659895.1751643799</v>
      </c>
      <c r="K484" s="11"/>
    </row>
    <row r="485" spans="1:11" x14ac:dyDescent="0.3">
      <c r="A485" s="6" t="s">
        <v>37</v>
      </c>
      <c r="B485" s="6" t="s">
        <v>12</v>
      </c>
      <c r="C485" s="6" t="s">
        <v>13</v>
      </c>
      <c r="D485" s="7">
        <v>41518</v>
      </c>
      <c r="E485" s="8">
        <f t="shared" si="7"/>
        <v>9</v>
      </c>
      <c r="F485" s="8" t="s">
        <v>14</v>
      </c>
      <c r="G485" s="6" t="s">
        <v>15</v>
      </c>
      <c r="H485" s="6" t="s">
        <v>18</v>
      </c>
      <c r="I485" s="6" t="s">
        <v>17</v>
      </c>
      <c r="J485" s="9">
        <v>1444191.4899026998</v>
      </c>
      <c r="K485" s="11"/>
    </row>
    <row r="486" spans="1:11" x14ac:dyDescent="0.3">
      <c r="A486" s="6" t="s">
        <v>37</v>
      </c>
      <c r="B486" s="6" t="s">
        <v>12</v>
      </c>
      <c r="C486" s="6" t="s">
        <v>13</v>
      </c>
      <c r="D486" s="7">
        <v>41548</v>
      </c>
      <c r="E486" s="8">
        <f t="shared" si="7"/>
        <v>10</v>
      </c>
      <c r="F486" s="8" t="s">
        <v>14</v>
      </c>
      <c r="G486" s="6" t="s">
        <v>15</v>
      </c>
      <c r="H486" s="6" t="s">
        <v>18</v>
      </c>
      <c r="I486" s="6" t="s">
        <v>17</v>
      </c>
      <c r="J486" s="9">
        <v>1446297.1535751198</v>
      </c>
      <c r="K486" s="11"/>
    </row>
    <row r="487" spans="1:11" x14ac:dyDescent="0.3">
      <c r="A487" s="6" t="s">
        <v>37</v>
      </c>
      <c r="B487" s="6" t="s">
        <v>12</v>
      </c>
      <c r="C487" s="6" t="s">
        <v>13</v>
      </c>
      <c r="D487" s="7">
        <v>41579</v>
      </c>
      <c r="E487" s="8">
        <f t="shared" si="7"/>
        <v>11</v>
      </c>
      <c r="F487" s="8" t="s">
        <v>14</v>
      </c>
      <c r="G487" s="6" t="s">
        <v>15</v>
      </c>
      <c r="H487" s="6" t="s">
        <v>18</v>
      </c>
      <c r="I487" s="6" t="s">
        <v>17</v>
      </c>
      <c r="J487" s="9">
        <v>1514832.0416583198</v>
      </c>
      <c r="K487" s="11"/>
    </row>
    <row r="488" spans="1:11" x14ac:dyDescent="0.3">
      <c r="A488" s="6" t="s">
        <v>37</v>
      </c>
      <c r="B488" s="6" t="s">
        <v>12</v>
      </c>
      <c r="C488" s="6" t="s">
        <v>13</v>
      </c>
      <c r="D488" s="7">
        <v>41609</v>
      </c>
      <c r="E488" s="8">
        <f t="shared" si="7"/>
        <v>12</v>
      </c>
      <c r="F488" s="8" t="s">
        <v>14</v>
      </c>
      <c r="G488" s="6" t="s">
        <v>15</v>
      </c>
      <c r="H488" s="6" t="s">
        <v>18</v>
      </c>
      <c r="I488" s="6" t="s">
        <v>17</v>
      </c>
      <c r="J488" s="9">
        <v>1583222.1820707603</v>
      </c>
      <c r="K488" s="11"/>
    </row>
    <row r="489" spans="1:11" x14ac:dyDescent="0.3">
      <c r="A489" s="6" t="s">
        <v>37</v>
      </c>
      <c r="B489" s="6" t="s">
        <v>12</v>
      </c>
      <c r="C489" s="6" t="s">
        <v>13</v>
      </c>
      <c r="D489" s="7">
        <v>41640</v>
      </c>
      <c r="E489" s="8">
        <f t="shared" si="7"/>
        <v>1</v>
      </c>
      <c r="F489" s="8" t="s">
        <v>14</v>
      </c>
      <c r="G489" s="6" t="s">
        <v>15</v>
      </c>
      <c r="H489" s="6" t="s">
        <v>18</v>
      </c>
      <c r="I489" s="6" t="s">
        <v>17</v>
      </c>
      <c r="J489" s="9">
        <v>2185449.6683400148</v>
      </c>
      <c r="K489" s="11"/>
    </row>
    <row r="490" spans="1:11" x14ac:dyDescent="0.3">
      <c r="A490" s="6" t="s">
        <v>37</v>
      </c>
      <c r="B490" s="6" t="s">
        <v>12</v>
      </c>
      <c r="C490" s="6" t="s">
        <v>13</v>
      </c>
      <c r="D490" s="7">
        <v>41671</v>
      </c>
      <c r="E490" s="8">
        <f t="shared" si="7"/>
        <v>2</v>
      </c>
      <c r="F490" s="8" t="s">
        <v>14</v>
      </c>
      <c r="G490" s="6" t="s">
        <v>15</v>
      </c>
      <c r="H490" s="6" t="s">
        <v>18</v>
      </c>
      <c r="I490" s="6" t="s">
        <v>17</v>
      </c>
      <c r="J490" s="9">
        <v>1908874.1661135301</v>
      </c>
      <c r="K490" s="11"/>
    </row>
    <row r="491" spans="1:11" x14ac:dyDescent="0.3">
      <c r="A491" s="6" t="s">
        <v>37</v>
      </c>
      <c r="B491" s="6" t="s">
        <v>12</v>
      </c>
      <c r="C491" s="6" t="s">
        <v>13</v>
      </c>
      <c r="D491" s="7">
        <v>41699</v>
      </c>
      <c r="E491" s="8">
        <f t="shared" si="7"/>
        <v>3</v>
      </c>
      <c r="F491" s="8" t="s">
        <v>14</v>
      </c>
      <c r="G491" s="6" t="s">
        <v>15</v>
      </c>
      <c r="H491" s="6" t="s">
        <v>18</v>
      </c>
      <c r="I491" s="6" t="s">
        <v>17</v>
      </c>
      <c r="J491" s="9">
        <v>2172232.0198028446</v>
      </c>
      <c r="K491" s="11"/>
    </row>
    <row r="492" spans="1:11" x14ac:dyDescent="0.3">
      <c r="A492" s="6" t="s">
        <v>37</v>
      </c>
      <c r="B492" s="6" t="s">
        <v>12</v>
      </c>
      <c r="C492" s="6" t="s">
        <v>13</v>
      </c>
      <c r="D492" s="7">
        <v>41730</v>
      </c>
      <c r="E492" s="8">
        <f t="shared" si="7"/>
        <v>4</v>
      </c>
      <c r="F492" s="8" t="s">
        <v>14</v>
      </c>
      <c r="G492" s="6" t="s">
        <v>15</v>
      </c>
      <c r="H492" s="6" t="s">
        <v>18</v>
      </c>
      <c r="I492" s="6" t="s">
        <v>17</v>
      </c>
      <c r="J492" s="9">
        <v>1578698.4052564728</v>
      </c>
      <c r="K492" s="11"/>
    </row>
    <row r="493" spans="1:11" x14ac:dyDescent="0.3">
      <c r="A493" s="6" t="s">
        <v>37</v>
      </c>
      <c r="B493" s="6" t="s">
        <v>12</v>
      </c>
      <c r="C493" s="6" t="s">
        <v>13</v>
      </c>
      <c r="D493" s="7">
        <v>41760</v>
      </c>
      <c r="E493" s="8">
        <f t="shared" si="7"/>
        <v>5</v>
      </c>
      <c r="F493" s="8" t="s">
        <v>14</v>
      </c>
      <c r="G493" s="6" t="s">
        <v>15</v>
      </c>
      <c r="H493" s="6" t="s">
        <v>18</v>
      </c>
      <c r="I493" s="6" t="s">
        <v>17</v>
      </c>
      <c r="J493" s="9">
        <v>1427519.7588170748</v>
      </c>
      <c r="K493" s="11"/>
    </row>
    <row r="494" spans="1:11" x14ac:dyDescent="0.3">
      <c r="A494" s="6" t="s">
        <v>37</v>
      </c>
      <c r="B494" s="6" t="s">
        <v>12</v>
      </c>
      <c r="C494" s="6" t="s">
        <v>13</v>
      </c>
      <c r="D494" s="7">
        <v>41791</v>
      </c>
      <c r="E494" s="8">
        <f t="shared" si="7"/>
        <v>6</v>
      </c>
      <c r="F494" s="8" t="s">
        <v>14</v>
      </c>
      <c r="G494" s="6" t="s">
        <v>15</v>
      </c>
      <c r="H494" s="6" t="s">
        <v>18</v>
      </c>
      <c r="I494" s="6" t="s">
        <v>17</v>
      </c>
      <c r="J494" s="9">
        <v>1514114.6389280451</v>
      </c>
      <c r="K494" s="11"/>
    </row>
    <row r="495" spans="1:11" x14ac:dyDescent="0.3">
      <c r="A495" s="6" t="s">
        <v>37</v>
      </c>
      <c r="B495" s="6" t="s">
        <v>12</v>
      </c>
      <c r="C495" s="6" t="s">
        <v>13</v>
      </c>
      <c r="D495" s="7">
        <v>41456</v>
      </c>
      <c r="E495" s="8">
        <f t="shared" si="7"/>
        <v>7</v>
      </c>
      <c r="F495" s="8" t="s">
        <v>14</v>
      </c>
      <c r="G495" s="6" t="s">
        <v>19</v>
      </c>
      <c r="H495" s="6" t="s">
        <v>16</v>
      </c>
      <c r="I495" s="6" t="s">
        <v>17</v>
      </c>
      <c r="J495" s="9">
        <v>572721.43503440253</v>
      </c>
      <c r="K495" s="11"/>
    </row>
    <row r="496" spans="1:11" x14ac:dyDescent="0.3">
      <c r="A496" s="6" t="s">
        <v>37</v>
      </c>
      <c r="B496" s="6" t="s">
        <v>12</v>
      </c>
      <c r="C496" s="6" t="s">
        <v>13</v>
      </c>
      <c r="D496" s="7">
        <v>41487</v>
      </c>
      <c r="E496" s="8">
        <f t="shared" si="7"/>
        <v>8</v>
      </c>
      <c r="F496" s="8" t="s">
        <v>14</v>
      </c>
      <c r="G496" s="6" t="s">
        <v>19</v>
      </c>
      <c r="H496" s="6" t="s">
        <v>16</v>
      </c>
      <c r="I496" s="6" t="s">
        <v>17</v>
      </c>
      <c r="J496" s="9">
        <v>553259.36107870308</v>
      </c>
      <c r="K496" s="11"/>
    </row>
    <row r="497" spans="1:11" x14ac:dyDescent="0.3">
      <c r="A497" s="6" t="s">
        <v>37</v>
      </c>
      <c r="B497" s="6" t="s">
        <v>12</v>
      </c>
      <c r="C497" s="6" t="s">
        <v>13</v>
      </c>
      <c r="D497" s="7">
        <v>41518</v>
      </c>
      <c r="E497" s="8">
        <f t="shared" si="7"/>
        <v>9</v>
      </c>
      <c r="F497" s="8" t="s">
        <v>14</v>
      </c>
      <c r="G497" s="6" t="s">
        <v>19</v>
      </c>
      <c r="H497" s="6" t="s">
        <v>16</v>
      </c>
      <c r="I497" s="6" t="s">
        <v>17</v>
      </c>
      <c r="J497" s="9">
        <v>488663.53557713993</v>
      </c>
      <c r="K497" s="11"/>
    </row>
    <row r="498" spans="1:11" x14ac:dyDescent="0.3">
      <c r="A498" s="6" t="s">
        <v>37</v>
      </c>
      <c r="B498" s="6" t="s">
        <v>12</v>
      </c>
      <c r="C498" s="6" t="s">
        <v>13</v>
      </c>
      <c r="D498" s="7">
        <v>41548</v>
      </c>
      <c r="E498" s="8">
        <f t="shared" si="7"/>
        <v>10</v>
      </c>
      <c r="F498" s="8" t="s">
        <v>14</v>
      </c>
      <c r="G498" s="6" t="s">
        <v>19</v>
      </c>
      <c r="H498" s="6" t="s">
        <v>16</v>
      </c>
      <c r="I498" s="6" t="s">
        <v>17</v>
      </c>
      <c r="J498" s="9">
        <v>489975.02124432393</v>
      </c>
      <c r="K498" s="11"/>
    </row>
    <row r="499" spans="1:11" x14ac:dyDescent="0.3">
      <c r="A499" s="6" t="s">
        <v>37</v>
      </c>
      <c r="B499" s="6" t="s">
        <v>12</v>
      </c>
      <c r="C499" s="6" t="s">
        <v>13</v>
      </c>
      <c r="D499" s="7">
        <v>41579</v>
      </c>
      <c r="E499" s="8">
        <f t="shared" si="7"/>
        <v>11</v>
      </c>
      <c r="F499" s="8" t="s">
        <v>14</v>
      </c>
      <c r="G499" s="6" t="s">
        <v>19</v>
      </c>
      <c r="H499" s="6" t="s">
        <v>16</v>
      </c>
      <c r="I499" s="6" t="s">
        <v>17</v>
      </c>
      <c r="J499" s="9">
        <v>529133.37097590195</v>
      </c>
      <c r="K499" s="11"/>
    </row>
    <row r="500" spans="1:11" x14ac:dyDescent="0.3">
      <c r="A500" s="6" t="s">
        <v>37</v>
      </c>
      <c r="B500" s="6" t="s">
        <v>12</v>
      </c>
      <c r="C500" s="6" t="s">
        <v>13</v>
      </c>
      <c r="D500" s="7">
        <v>41609</v>
      </c>
      <c r="E500" s="8">
        <f t="shared" si="7"/>
        <v>12</v>
      </c>
      <c r="F500" s="8" t="s">
        <v>14</v>
      </c>
      <c r="G500" s="6" t="s">
        <v>19</v>
      </c>
      <c r="H500" s="6" t="s">
        <v>16</v>
      </c>
      <c r="I500" s="6" t="s">
        <v>17</v>
      </c>
      <c r="J500" s="9">
        <v>548346.99718814401</v>
      </c>
      <c r="K500" s="11"/>
    </row>
    <row r="501" spans="1:11" x14ac:dyDescent="0.3">
      <c r="A501" s="6" t="s">
        <v>37</v>
      </c>
      <c r="B501" s="6" t="s">
        <v>12</v>
      </c>
      <c r="C501" s="6" t="s">
        <v>13</v>
      </c>
      <c r="D501" s="7">
        <v>41640</v>
      </c>
      <c r="E501" s="8">
        <f t="shared" si="7"/>
        <v>1</v>
      </c>
      <c r="F501" s="8" t="s">
        <v>14</v>
      </c>
      <c r="G501" s="6" t="s">
        <v>19</v>
      </c>
      <c r="H501" s="6" t="s">
        <v>16</v>
      </c>
      <c r="I501" s="6" t="s">
        <v>17</v>
      </c>
      <c r="J501" s="9">
        <v>708180.8798732165</v>
      </c>
      <c r="K501" s="11"/>
    </row>
    <row r="502" spans="1:11" x14ac:dyDescent="0.3">
      <c r="A502" s="6" t="s">
        <v>37</v>
      </c>
      <c r="B502" s="6" t="s">
        <v>12</v>
      </c>
      <c r="C502" s="6" t="s">
        <v>13</v>
      </c>
      <c r="D502" s="7">
        <v>41671</v>
      </c>
      <c r="E502" s="8">
        <f t="shared" si="7"/>
        <v>2</v>
      </c>
      <c r="F502" s="8" t="s">
        <v>14</v>
      </c>
      <c r="G502" s="6" t="s">
        <v>19</v>
      </c>
      <c r="H502" s="6" t="s">
        <v>16</v>
      </c>
      <c r="I502" s="6" t="s">
        <v>17</v>
      </c>
      <c r="J502" s="9">
        <v>640010.83732324198</v>
      </c>
      <c r="K502" s="11"/>
    </row>
    <row r="503" spans="1:11" x14ac:dyDescent="0.3">
      <c r="A503" s="6" t="s">
        <v>37</v>
      </c>
      <c r="B503" s="6" t="s">
        <v>12</v>
      </c>
      <c r="C503" s="6" t="s">
        <v>13</v>
      </c>
      <c r="D503" s="7">
        <v>41699</v>
      </c>
      <c r="E503" s="8">
        <f t="shared" si="7"/>
        <v>3</v>
      </c>
      <c r="F503" s="8" t="s">
        <v>14</v>
      </c>
      <c r="G503" s="6" t="s">
        <v>19</v>
      </c>
      <c r="H503" s="6" t="s">
        <v>16</v>
      </c>
      <c r="I503" s="6" t="s">
        <v>17</v>
      </c>
      <c r="J503" s="9">
        <v>667459.8386969011</v>
      </c>
      <c r="K503" s="11"/>
    </row>
    <row r="504" spans="1:11" x14ac:dyDescent="0.3">
      <c r="A504" s="6" t="s">
        <v>37</v>
      </c>
      <c r="B504" s="6" t="s">
        <v>12</v>
      </c>
      <c r="C504" s="6" t="s">
        <v>13</v>
      </c>
      <c r="D504" s="7">
        <v>41730</v>
      </c>
      <c r="E504" s="8">
        <f t="shared" si="7"/>
        <v>4</v>
      </c>
      <c r="F504" s="8" t="s">
        <v>14</v>
      </c>
      <c r="G504" s="6" t="s">
        <v>19</v>
      </c>
      <c r="H504" s="6" t="s">
        <v>16</v>
      </c>
      <c r="I504" s="6" t="s">
        <v>17</v>
      </c>
      <c r="J504" s="9">
        <v>522776.70462318265</v>
      </c>
      <c r="K504" s="11"/>
    </row>
    <row r="505" spans="1:11" x14ac:dyDescent="0.3">
      <c r="A505" s="6" t="s">
        <v>37</v>
      </c>
      <c r="B505" s="6" t="s">
        <v>12</v>
      </c>
      <c r="C505" s="6" t="s">
        <v>13</v>
      </c>
      <c r="D505" s="7">
        <v>41760</v>
      </c>
      <c r="E505" s="8">
        <f t="shared" si="7"/>
        <v>5</v>
      </c>
      <c r="F505" s="8" t="s">
        <v>14</v>
      </c>
      <c r="G505" s="6" t="s">
        <v>19</v>
      </c>
      <c r="H505" s="6" t="s">
        <v>16</v>
      </c>
      <c r="I505" s="6" t="s">
        <v>17</v>
      </c>
      <c r="J505" s="9">
        <v>512724.28996642696</v>
      </c>
      <c r="K505" s="11"/>
    </row>
    <row r="506" spans="1:11" x14ac:dyDescent="0.3">
      <c r="A506" s="6" t="s">
        <v>37</v>
      </c>
      <c r="B506" s="6" t="s">
        <v>12</v>
      </c>
      <c r="C506" s="6" t="s">
        <v>13</v>
      </c>
      <c r="D506" s="7">
        <v>41791</v>
      </c>
      <c r="E506" s="8">
        <f t="shared" si="7"/>
        <v>6</v>
      </c>
      <c r="F506" s="8" t="s">
        <v>14</v>
      </c>
      <c r="G506" s="6" t="s">
        <v>19</v>
      </c>
      <c r="H506" s="6" t="s">
        <v>16</v>
      </c>
      <c r="I506" s="6" t="s">
        <v>17</v>
      </c>
      <c r="J506" s="9">
        <v>505076.6478049407</v>
      </c>
      <c r="K506" s="11"/>
    </row>
    <row r="507" spans="1:11" x14ac:dyDescent="0.3">
      <c r="A507" s="6" t="s">
        <v>37</v>
      </c>
      <c r="B507" s="6" t="s">
        <v>12</v>
      </c>
      <c r="C507" s="6" t="s">
        <v>13</v>
      </c>
      <c r="D507" s="7">
        <v>41456</v>
      </c>
      <c r="E507" s="8">
        <f t="shared" si="7"/>
        <v>7</v>
      </c>
      <c r="F507" s="8" t="s">
        <v>14</v>
      </c>
      <c r="G507" s="6" t="s">
        <v>19</v>
      </c>
      <c r="H507" s="6" t="s">
        <v>18</v>
      </c>
      <c r="I507" s="6" t="s">
        <v>17</v>
      </c>
      <c r="J507" s="9">
        <v>951843.45208066003</v>
      </c>
      <c r="K507" s="11"/>
    </row>
    <row r="508" spans="1:11" x14ac:dyDescent="0.3">
      <c r="A508" s="6" t="s">
        <v>37</v>
      </c>
      <c r="B508" s="6" t="s">
        <v>12</v>
      </c>
      <c r="C508" s="6" t="s">
        <v>13</v>
      </c>
      <c r="D508" s="7">
        <v>41487</v>
      </c>
      <c r="E508" s="8">
        <f t="shared" si="7"/>
        <v>8</v>
      </c>
      <c r="F508" s="8" t="s">
        <v>14</v>
      </c>
      <c r="G508" s="6" t="s">
        <v>19</v>
      </c>
      <c r="H508" s="6" t="s">
        <v>18</v>
      </c>
      <c r="I508" s="6" t="s">
        <v>17</v>
      </c>
      <c r="J508" s="9">
        <v>948078.62865493121</v>
      </c>
      <c r="K508" s="11"/>
    </row>
    <row r="509" spans="1:11" x14ac:dyDescent="0.3">
      <c r="A509" s="6" t="s">
        <v>37</v>
      </c>
      <c r="B509" s="6" t="s">
        <v>12</v>
      </c>
      <c r="C509" s="6" t="s">
        <v>13</v>
      </c>
      <c r="D509" s="7">
        <v>41518</v>
      </c>
      <c r="E509" s="8">
        <f t="shared" si="7"/>
        <v>9</v>
      </c>
      <c r="F509" s="8" t="s">
        <v>14</v>
      </c>
      <c r="G509" s="6" t="s">
        <v>19</v>
      </c>
      <c r="H509" s="6" t="s">
        <v>18</v>
      </c>
      <c r="I509" s="6" t="s">
        <v>17</v>
      </c>
      <c r="J509" s="9">
        <v>839638.14718028437</v>
      </c>
      <c r="K509" s="11"/>
    </row>
    <row r="510" spans="1:11" x14ac:dyDescent="0.3">
      <c r="A510" s="6" t="s">
        <v>37</v>
      </c>
      <c r="B510" s="6" t="s">
        <v>12</v>
      </c>
      <c r="C510" s="6" t="s">
        <v>13</v>
      </c>
      <c r="D510" s="7">
        <v>41548</v>
      </c>
      <c r="E510" s="8">
        <f t="shared" si="7"/>
        <v>10</v>
      </c>
      <c r="F510" s="8" t="s">
        <v>14</v>
      </c>
      <c r="G510" s="6" t="s">
        <v>19</v>
      </c>
      <c r="H510" s="6" t="s">
        <v>18</v>
      </c>
      <c r="I510" s="6" t="s">
        <v>17</v>
      </c>
      <c r="J510" s="9">
        <v>837761.61547412642</v>
      </c>
      <c r="K510" s="11"/>
    </row>
    <row r="511" spans="1:11" x14ac:dyDescent="0.3">
      <c r="A511" s="6" t="s">
        <v>37</v>
      </c>
      <c r="B511" s="6" t="s">
        <v>12</v>
      </c>
      <c r="C511" s="6" t="s">
        <v>13</v>
      </c>
      <c r="D511" s="7">
        <v>41579</v>
      </c>
      <c r="E511" s="8">
        <f t="shared" si="7"/>
        <v>11</v>
      </c>
      <c r="F511" s="8" t="s">
        <v>14</v>
      </c>
      <c r="G511" s="6" t="s">
        <v>19</v>
      </c>
      <c r="H511" s="6" t="s">
        <v>18</v>
      </c>
      <c r="I511" s="6" t="s">
        <v>17</v>
      </c>
      <c r="J511" s="9">
        <v>825905.84054225881</v>
      </c>
      <c r="K511" s="11"/>
    </row>
    <row r="512" spans="1:11" x14ac:dyDescent="0.3">
      <c r="A512" s="6" t="s">
        <v>37</v>
      </c>
      <c r="B512" s="6" t="s">
        <v>12</v>
      </c>
      <c r="C512" s="6" t="s">
        <v>13</v>
      </c>
      <c r="D512" s="7">
        <v>41609</v>
      </c>
      <c r="E512" s="8">
        <f t="shared" si="7"/>
        <v>12</v>
      </c>
      <c r="F512" s="8" t="s">
        <v>14</v>
      </c>
      <c r="G512" s="6" t="s">
        <v>19</v>
      </c>
      <c r="H512" s="6" t="s">
        <v>18</v>
      </c>
      <c r="I512" s="6" t="s">
        <v>17</v>
      </c>
      <c r="J512" s="9">
        <v>862303.26656136638</v>
      </c>
      <c r="K512" s="11"/>
    </row>
    <row r="513" spans="1:11" x14ac:dyDescent="0.3">
      <c r="A513" s="6" t="s">
        <v>37</v>
      </c>
      <c r="B513" s="6" t="s">
        <v>12</v>
      </c>
      <c r="C513" s="6" t="s">
        <v>13</v>
      </c>
      <c r="D513" s="7">
        <v>41640</v>
      </c>
      <c r="E513" s="8">
        <f t="shared" si="7"/>
        <v>1</v>
      </c>
      <c r="F513" s="8" t="s">
        <v>14</v>
      </c>
      <c r="G513" s="6" t="s">
        <v>19</v>
      </c>
      <c r="H513" s="6" t="s">
        <v>18</v>
      </c>
      <c r="I513" s="6" t="s">
        <v>17</v>
      </c>
      <c r="J513" s="9">
        <v>1253846.7036352013</v>
      </c>
      <c r="K513" s="11"/>
    </row>
    <row r="514" spans="1:11" x14ac:dyDescent="0.3">
      <c r="A514" s="6" t="s">
        <v>37</v>
      </c>
      <c r="B514" s="6" t="s">
        <v>12</v>
      </c>
      <c r="C514" s="6" t="s">
        <v>13</v>
      </c>
      <c r="D514" s="7">
        <v>41671</v>
      </c>
      <c r="E514" s="8">
        <f t="shared" si="7"/>
        <v>2</v>
      </c>
      <c r="F514" s="8" t="s">
        <v>14</v>
      </c>
      <c r="G514" s="6" t="s">
        <v>19</v>
      </c>
      <c r="H514" s="6" t="s">
        <v>18</v>
      </c>
      <c r="I514" s="6" t="s">
        <v>17</v>
      </c>
      <c r="J514" s="9">
        <v>1118819.7752297593</v>
      </c>
      <c r="K514" s="11"/>
    </row>
    <row r="515" spans="1:11" x14ac:dyDescent="0.3">
      <c r="A515" s="6" t="s">
        <v>37</v>
      </c>
      <c r="B515" s="6" t="s">
        <v>12</v>
      </c>
      <c r="C515" s="6" t="s">
        <v>13</v>
      </c>
      <c r="D515" s="7">
        <v>41699</v>
      </c>
      <c r="E515" s="8">
        <f t="shared" si="7"/>
        <v>3</v>
      </c>
      <c r="F515" s="8" t="s">
        <v>14</v>
      </c>
      <c r="G515" s="6" t="s">
        <v>19</v>
      </c>
      <c r="H515" s="6" t="s">
        <v>18</v>
      </c>
      <c r="I515" s="6" t="s">
        <v>17</v>
      </c>
      <c r="J515" s="9">
        <v>1243211.3255661349</v>
      </c>
      <c r="K515" s="11"/>
    </row>
    <row r="516" spans="1:11" x14ac:dyDescent="0.3">
      <c r="A516" s="6" t="s">
        <v>37</v>
      </c>
      <c r="B516" s="6" t="s">
        <v>12</v>
      </c>
      <c r="C516" s="6" t="s">
        <v>13</v>
      </c>
      <c r="D516" s="7">
        <v>41730</v>
      </c>
      <c r="E516" s="8">
        <f t="shared" si="7"/>
        <v>4</v>
      </c>
      <c r="F516" s="8" t="s">
        <v>14</v>
      </c>
      <c r="G516" s="6" t="s">
        <v>19</v>
      </c>
      <c r="H516" s="6" t="s">
        <v>18</v>
      </c>
      <c r="I516" s="6" t="s">
        <v>17</v>
      </c>
      <c r="J516" s="9">
        <v>873553.17312709882</v>
      </c>
      <c r="K516" s="11"/>
    </row>
    <row r="517" spans="1:11" x14ac:dyDescent="0.3">
      <c r="A517" s="6" t="s">
        <v>37</v>
      </c>
      <c r="B517" s="6" t="s">
        <v>12</v>
      </c>
      <c r="C517" s="6" t="s">
        <v>13</v>
      </c>
      <c r="D517" s="7">
        <v>41760</v>
      </c>
      <c r="E517" s="8">
        <f t="shared" si="7"/>
        <v>5</v>
      </c>
      <c r="F517" s="8" t="s">
        <v>14</v>
      </c>
      <c r="G517" s="6" t="s">
        <v>19</v>
      </c>
      <c r="H517" s="6" t="s">
        <v>18</v>
      </c>
      <c r="I517" s="6" t="s">
        <v>17</v>
      </c>
      <c r="J517" s="9">
        <v>904225.09532840759</v>
      </c>
      <c r="K517" s="11"/>
    </row>
    <row r="518" spans="1:11" x14ac:dyDescent="0.3">
      <c r="A518" s="6" t="s">
        <v>37</v>
      </c>
      <c r="B518" s="6" t="s">
        <v>12</v>
      </c>
      <c r="C518" s="6" t="s">
        <v>13</v>
      </c>
      <c r="D518" s="7">
        <v>41791</v>
      </c>
      <c r="E518" s="8">
        <f t="shared" si="7"/>
        <v>6</v>
      </c>
      <c r="F518" s="8" t="s">
        <v>14</v>
      </c>
      <c r="G518" s="6" t="s">
        <v>19</v>
      </c>
      <c r="H518" s="6" t="s">
        <v>18</v>
      </c>
      <c r="I518" s="6" t="s">
        <v>17</v>
      </c>
      <c r="J518" s="9">
        <v>871415.10053497902</v>
      </c>
      <c r="K518" s="11"/>
    </row>
    <row r="519" spans="1:11" x14ac:dyDescent="0.3">
      <c r="A519" s="6" t="s">
        <v>37</v>
      </c>
      <c r="B519" s="6" t="s">
        <v>12</v>
      </c>
      <c r="C519" s="6" t="s">
        <v>13</v>
      </c>
      <c r="D519" s="7">
        <v>41456</v>
      </c>
      <c r="E519" s="8">
        <f t="shared" si="7"/>
        <v>7</v>
      </c>
      <c r="F519" s="8" t="s">
        <v>14</v>
      </c>
      <c r="G519" s="6" t="s">
        <v>20</v>
      </c>
      <c r="H519" s="6" t="s">
        <v>16</v>
      </c>
      <c r="I519" s="6" t="s">
        <v>17</v>
      </c>
      <c r="J519" s="9">
        <v>1297406.74054068</v>
      </c>
      <c r="K519" s="11"/>
    </row>
    <row r="520" spans="1:11" x14ac:dyDescent="0.3">
      <c r="A520" s="6" t="s">
        <v>37</v>
      </c>
      <c r="B520" s="6" t="s">
        <v>12</v>
      </c>
      <c r="C520" s="6" t="s">
        <v>13</v>
      </c>
      <c r="D520" s="7">
        <v>41487</v>
      </c>
      <c r="E520" s="8">
        <f t="shared" si="7"/>
        <v>8</v>
      </c>
      <c r="F520" s="8" t="s">
        <v>14</v>
      </c>
      <c r="G520" s="6" t="s">
        <v>20</v>
      </c>
      <c r="H520" s="6" t="s">
        <v>16</v>
      </c>
      <c r="I520" s="6" t="s">
        <v>17</v>
      </c>
      <c r="J520" s="9">
        <v>1246732.403197204</v>
      </c>
      <c r="K520" s="11"/>
    </row>
    <row r="521" spans="1:11" x14ac:dyDescent="0.3">
      <c r="A521" s="6" t="s">
        <v>37</v>
      </c>
      <c r="B521" s="6" t="s">
        <v>12</v>
      </c>
      <c r="C521" s="6" t="s">
        <v>13</v>
      </c>
      <c r="D521" s="7">
        <v>41518</v>
      </c>
      <c r="E521" s="8">
        <f t="shared" si="7"/>
        <v>9</v>
      </c>
      <c r="F521" s="8" t="s">
        <v>14</v>
      </c>
      <c r="G521" s="6" t="s">
        <v>20</v>
      </c>
      <c r="H521" s="6" t="s">
        <v>16</v>
      </c>
      <c r="I521" s="6" t="s">
        <v>17</v>
      </c>
      <c r="J521" s="9">
        <v>1261003.9380338399</v>
      </c>
      <c r="K521" s="11"/>
    </row>
    <row r="522" spans="1:11" x14ac:dyDescent="0.3">
      <c r="A522" s="6" t="s">
        <v>37</v>
      </c>
      <c r="B522" s="6" t="s">
        <v>12</v>
      </c>
      <c r="C522" s="6" t="s">
        <v>13</v>
      </c>
      <c r="D522" s="7">
        <v>41548</v>
      </c>
      <c r="E522" s="8">
        <f t="shared" si="7"/>
        <v>10</v>
      </c>
      <c r="F522" s="8" t="s">
        <v>14</v>
      </c>
      <c r="G522" s="6" t="s">
        <v>20</v>
      </c>
      <c r="H522" s="6" t="s">
        <v>16</v>
      </c>
      <c r="I522" s="6" t="s">
        <v>17</v>
      </c>
      <c r="J522" s="9">
        <v>1179821.26796688</v>
      </c>
      <c r="K522" s="11"/>
    </row>
    <row r="523" spans="1:11" x14ac:dyDescent="0.3">
      <c r="A523" s="6" t="s">
        <v>37</v>
      </c>
      <c r="B523" s="6" t="s">
        <v>12</v>
      </c>
      <c r="C523" s="6" t="s">
        <v>13</v>
      </c>
      <c r="D523" s="7">
        <v>41579</v>
      </c>
      <c r="E523" s="8">
        <f t="shared" si="7"/>
        <v>11</v>
      </c>
      <c r="F523" s="8" t="s">
        <v>14</v>
      </c>
      <c r="G523" s="6" t="s">
        <v>20</v>
      </c>
      <c r="H523" s="6" t="s">
        <v>16</v>
      </c>
      <c r="I523" s="6" t="s">
        <v>17</v>
      </c>
      <c r="J523" s="9">
        <v>1225043.3422285519</v>
      </c>
      <c r="K523" s="11"/>
    </row>
    <row r="524" spans="1:11" x14ac:dyDescent="0.3">
      <c r="A524" s="6" t="s">
        <v>37</v>
      </c>
      <c r="B524" s="6" t="s">
        <v>12</v>
      </c>
      <c r="C524" s="6" t="s">
        <v>13</v>
      </c>
      <c r="D524" s="7">
        <v>41609</v>
      </c>
      <c r="E524" s="8">
        <f t="shared" si="7"/>
        <v>12</v>
      </c>
      <c r="F524" s="8" t="s">
        <v>14</v>
      </c>
      <c r="G524" s="6" t="s">
        <v>20</v>
      </c>
      <c r="H524" s="6" t="s">
        <v>16</v>
      </c>
      <c r="I524" s="6" t="s">
        <v>17</v>
      </c>
      <c r="J524" s="9">
        <v>1129962.8956686843</v>
      </c>
      <c r="K524" s="11"/>
    </row>
    <row r="525" spans="1:11" x14ac:dyDescent="0.3">
      <c r="A525" s="6" t="s">
        <v>37</v>
      </c>
      <c r="B525" s="6" t="s">
        <v>12</v>
      </c>
      <c r="C525" s="6" t="s">
        <v>13</v>
      </c>
      <c r="D525" s="7">
        <v>41640</v>
      </c>
      <c r="E525" s="8">
        <f t="shared" si="7"/>
        <v>1</v>
      </c>
      <c r="F525" s="8" t="s">
        <v>14</v>
      </c>
      <c r="G525" s="6" t="s">
        <v>20</v>
      </c>
      <c r="H525" s="6" t="s">
        <v>16</v>
      </c>
      <c r="I525" s="6" t="s">
        <v>17</v>
      </c>
      <c r="J525" s="9">
        <v>1834971.6304940018</v>
      </c>
      <c r="K525" s="11"/>
    </row>
    <row r="526" spans="1:11" x14ac:dyDescent="0.3">
      <c r="A526" s="6" t="s">
        <v>37</v>
      </c>
      <c r="B526" s="6" t="s">
        <v>12</v>
      </c>
      <c r="C526" s="6" t="s">
        <v>13</v>
      </c>
      <c r="D526" s="7">
        <v>41671</v>
      </c>
      <c r="E526" s="8">
        <f t="shared" si="7"/>
        <v>2</v>
      </c>
      <c r="F526" s="8" t="s">
        <v>14</v>
      </c>
      <c r="G526" s="6" t="s">
        <v>20</v>
      </c>
      <c r="H526" s="6" t="s">
        <v>16</v>
      </c>
      <c r="I526" s="6" t="s">
        <v>17</v>
      </c>
      <c r="J526" s="9">
        <v>1482921.3921540482</v>
      </c>
      <c r="K526" s="11"/>
    </row>
    <row r="527" spans="1:11" x14ac:dyDescent="0.3">
      <c r="A527" s="6" t="s">
        <v>37</v>
      </c>
      <c r="B527" s="6" t="s">
        <v>12</v>
      </c>
      <c r="C527" s="6" t="s">
        <v>13</v>
      </c>
      <c r="D527" s="7">
        <v>41699</v>
      </c>
      <c r="E527" s="8">
        <f t="shared" si="7"/>
        <v>3</v>
      </c>
      <c r="F527" s="8" t="s">
        <v>14</v>
      </c>
      <c r="G527" s="6" t="s">
        <v>20</v>
      </c>
      <c r="H527" s="6" t="s">
        <v>16</v>
      </c>
      <c r="I527" s="6" t="s">
        <v>17</v>
      </c>
      <c r="J527" s="9">
        <v>1660344.4743205321</v>
      </c>
      <c r="K527" s="11"/>
    </row>
    <row r="528" spans="1:11" x14ac:dyDescent="0.3">
      <c r="A528" s="6" t="s">
        <v>37</v>
      </c>
      <c r="B528" s="6" t="s">
        <v>12</v>
      </c>
      <c r="C528" s="6" t="s">
        <v>13</v>
      </c>
      <c r="D528" s="7">
        <v>41730</v>
      </c>
      <c r="E528" s="8">
        <f t="shared" si="7"/>
        <v>4</v>
      </c>
      <c r="F528" s="8" t="s">
        <v>14</v>
      </c>
      <c r="G528" s="6" t="s">
        <v>20</v>
      </c>
      <c r="H528" s="6" t="s">
        <v>16</v>
      </c>
      <c r="I528" s="6" t="s">
        <v>17</v>
      </c>
      <c r="J528" s="9">
        <v>1113082.4783076462</v>
      </c>
      <c r="K528" s="11"/>
    </row>
    <row r="529" spans="1:11" x14ac:dyDescent="0.3">
      <c r="A529" s="6" t="s">
        <v>37</v>
      </c>
      <c r="B529" s="6" t="s">
        <v>12</v>
      </c>
      <c r="C529" s="6" t="s">
        <v>13</v>
      </c>
      <c r="D529" s="7">
        <v>41760</v>
      </c>
      <c r="E529" s="8">
        <f t="shared" si="7"/>
        <v>5</v>
      </c>
      <c r="F529" s="8" t="s">
        <v>14</v>
      </c>
      <c r="G529" s="6" t="s">
        <v>20</v>
      </c>
      <c r="H529" s="6" t="s">
        <v>16</v>
      </c>
      <c r="I529" s="6" t="s">
        <v>17</v>
      </c>
      <c r="J529" s="9">
        <v>1161768.9546225839</v>
      </c>
      <c r="K529" s="11"/>
    </row>
    <row r="530" spans="1:11" x14ac:dyDescent="0.3">
      <c r="A530" s="6" t="s">
        <v>37</v>
      </c>
      <c r="B530" s="6" t="s">
        <v>12</v>
      </c>
      <c r="C530" s="6" t="s">
        <v>13</v>
      </c>
      <c r="D530" s="7">
        <v>41791</v>
      </c>
      <c r="E530" s="8">
        <f t="shared" si="7"/>
        <v>6</v>
      </c>
      <c r="F530" s="8" t="s">
        <v>14</v>
      </c>
      <c r="G530" s="6" t="s">
        <v>20</v>
      </c>
      <c r="H530" s="6" t="s">
        <v>16</v>
      </c>
      <c r="I530" s="6" t="s">
        <v>17</v>
      </c>
      <c r="J530" s="9">
        <v>1224249.1339697081</v>
      </c>
      <c r="K530" s="11"/>
    </row>
    <row r="531" spans="1:11" x14ac:dyDescent="0.3">
      <c r="A531" s="6" t="s">
        <v>37</v>
      </c>
      <c r="B531" s="6" t="s">
        <v>12</v>
      </c>
      <c r="C531" s="6" t="s">
        <v>21</v>
      </c>
      <c r="D531" s="7">
        <v>41456</v>
      </c>
      <c r="E531" s="8">
        <f>MONTH(D531)</f>
        <v>7</v>
      </c>
      <c r="F531" s="8" t="s">
        <v>14</v>
      </c>
      <c r="G531" s="6" t="s">
        <v>15</v>
      </c>
      <c r="H531" s="6" t="s">
        <v>16</v>
      </c>
      <c r="I531" s="6" t="s">
        <v>17</v>
      </c>
      <c r="J531" s="9">
        <v>2439885.8439482502</v>
      </c>
      <c r="K531" s="11"/>
    </row>
    <row r="532" spans="1:11" x14ac:dyDescent="0.3">
      <c r="A532" s="6" t="s">
        <v>37</v>
      </c>
      <c r="B532" s="6" t="s">
        <v>12</v>
      </c>
      <c r="C532" s="6" t="s">
        <v>21</v>
      </c>
      <c r="D532" s="7">
        <v>41487</v>
      </c>
      <c r="E532" s="8">
        <f t="shared" ref="E532:E590" si="8">MONTH(D532)</f>
        <v>8</v>
      </c>
      <c r="F532" s="8" t="s">
        <v>14</v>
      </c>
      <c r="G532" s="6" t="s">
        <v>15</v>
      </c>
      <c r="H532" s="6" t="s">
        <v>16</v>
      </c>
      <c r="I532" s="6" t="s">
        <v>17</v>
      </c>
      <c r="J532" s="9">
        <v>2069958.7336024998</v>
      </c>
      <c r="K532" s="11"/>
    </row>
    <row r="533" spans="1:11" x14ac:dyDescent="0.3">
      <c r="A533" s="6" t="s">
        <v>37</v>
      </c>
      <c r="B533" s="6" t="s">
        <v>12</v>
      </c>
      <c r="C533" s="6" t="s">
        <v>21</v>
      </c>
      <c r="D533" s="7">
        <v>41518</v>
      </c>
      <c r="E533" s="8">
        <f t="shared" si="8"/>
        <v>9</v>
      </c>
      <c r="F533" s="8" t="s">
        <v>14</v>
      </c>
      <c r="G533" s="6" t="s">
        <v>15</v>
      </c>
      <c r="H533" s="6" t="s">
        <v>16</v>
      </c>
      <c r="I533" s="6" t="s">
        <v>17</v>
      </c>
      <c r="J533" s="9">
        <v>2209497.7676836252</v>
      </c>
      <c r="K533" s="11"/>
    </row>
    <row r="534" spans="1:11" x14ac:dyDescent="0.3">
      <c r="A534" s="6" t="s">
        <v>37</v>
      </c>
      <c r="B534" s="6" t="s">
        <v>12</v>
      </c>
      <c r="C534" s="6" t="s">
        <v>21</v>
      </c>
      <c r="D534" s="7">
        <v>41548</v>
      </c>
      <c r="E534" s="8">
        <f t="shared" si="8"/>
        <v>10</v>
      </c>
      <c r="F534" s="8" t="s">
        <v>14</v>
      </c>
      <c r="G534" s="6" t="s">
        <v>15</v>
      </c>
      <c r="H534" s="6" t="s">
        <v>16</v>
      </c>
      <c r="I534" s="6" t="s">
        <v>17</v>
      </c>
      <c r="J534" s="9">
        <v>2131961.0649809996</v>
      </c>
      <c r="K534" s="11"/>
    </row>
    <row r="535" spans="1:11" x14ac:dyDescent="0.3">
      <c r="A535" s="6" t="s">
        <v>37</v>
      </c>
      <c r="B535" s="6" t="s">
        <v>12</v>
      </c>
      <c r="C535" s="6" t="s">
        <v>21</v>
      </c>
      <c r="D535" s="7">
        <v>41579</v>
      </c>
      <c r="E535" s="8">
        <f t="shared" si="8"/>
        <v>11</v>
      </c>
      <c r="F535" s="8" t="s">
        <v>14</v>
      </c>
      <c r="G535" s="6" t="s">
        <v>15</v>
      </c>
      <c r="H535" s="6" t="s">
        <v>16</v>
      </c>
      <c r="I535" s="6" t="s">
        <v>17</v>
      </c>
      <c r="J535" s="9">
        <v>1933724.25794625</v>
      </c>
      <c r="K535" s="11"/>
    </row>
    <row r="536" spans="1:11" x14ac:dyDescent="0.3">
      <c r="A536" s="6" t="s">
        <v>37</v>
      </c>
      <c r="B536" s="6" t="s">
        <v>12</v>
      </c>
      <c r="C536" s="6" t="s">
        <v>21</v>
      </c>
      <c r="D536" s="7">
        <v>41609</v>
      </c>
      <c r="E536" s="8">
        <f t="shared" si="8"/>
        <v>12</v>
      </c>
      <c r="F536" s="8" t="s">
        <v>14</v>
      </c>
      <c r="G536" s="6" t="s">
        <v>15</v>
      </c>
      <c r="H536" s="6" t="s">
        <v>16</v>
      </c>
      <c r="I536" s="6" t="s">
        <v>17</v>
      </c>
      <c r="J536" s="9">
        <v>2147472.275895</v>
      </c>
      <c r="K536" s="11"/>
    </row>
    <row r="537" spans="1:11" x14ac:dyDescent="0.3">
      <c r="A537" s="6" t="s">
        <v>37</v>
      </c>
      <c r="B537" s="6" t="s">
        <v>12</v>
      </c>
      <c r="C537" s="6" t="s">
        <v>21</v>
      </c>
      <c r="D537" s="7">
        <v>41640</v>
      </c>
      <c r="E537" s="8">
        <f t="shared" si="8"/>
        <v>1</v>
      </c>
      <c r="F537" s="8" t="s">
        <v>14</v>
      </c>
      <c r="G537" s="6" t="s">
        <v>15</v>
      </c>
      <c r="H537" s="6" t="s">
        <v>16</v>
      </c>
      <c r="I537" s="6" t="s">
        <v>17</v>
      </c>
      <c r="J537" s="9">
        <v>2981782.90809</v>
      </c>
      <c r="K537" s="11"/>
    </row>
    <row r="538" spans="1:11" x14ac:dyDescent="0.3">
      <c r="A538" s="6" t="s">
        <v>37</v>
      </c>
      <c r="B538" s="6" t="s">
        <v>12</v>
      </c>
      <c r="C538" s="6" t="s">
        <v>21</v>
      </c>
      <c r="D538" s="7">
        <v>41671</v>
      </c>
      <c r="E538" s="8">
        <f t="shared" si="8"/>
        <v>2</v>
      </c>
      <c r="F538" s="8" t="s">
        <v>14</v>
      </c>
      <c r="G538" s="6" t="s">
        <v>15</v>
      </c>
      <c r="H538" s="6" t="s">
        <v>16</v>
      </c>
      <c r="I538" s="6" t="s">
        <v>17</v>
      </c>
      <c r="J538" s="9">
        <v>2090550.4084649999</v>
      </c>
      <c r="K538" s="11"/>
    </row>
    <row r="539" spans="1:11" x14ac:dyDescent="0.3">
      <c r="A539" s="6" t="s">
        <v>37</v>
      </c>
      <c r="B539" s="6" t="s">
        <v>12</v>
      </c>
      <c r="C539" s="6" t="s">
        <v>21</v>
      </c>
      <c r="D539" s="7">
        <v>41699</v>
      </c>
      <c r="E539" s="8">
        <f t="shared" si="8"/>
        <v>3</v>
      </c>
      <c r="F539" s="8" t="s">
        <v>14</v>
      </c>
      <c r="G539" s="6" t="s">
        <v>15</v>
      </c>
      <c r="H539" s="6" t="s">
        <v>16</v>
      </c>
      <c r="I539" s="6" t="s">
        <v>17</v>
      </c>
      <c r="J539" s="9">
        <v>2633205.7530198749</v>
      </c>
      <c r="K539" s="11"/>
    </row>
    <row r="540" spans="1:11" x14ac:dyDescent="0.3">
      <c r="A540" s="6" t="s">
        <v>37</v>
      </c>
      <c r="B540" s="6" t="s">
        <v>12</v>
      </c>
      <c r="C540" s="6" t="s">
        <v>21</v>
      </c>
      <c r="D540" s="7">
        <v>41730</v>
      </c>
      <c r="E540" s="8">
        <f t="shared" si="8"/>
        <v>4</v>
      </c>
      <c r="F540" s="8" t="s">
        <v>14</v>
      </c>
      <c r="G540" s="6" t="s">
        <v>15</v>
      </c>
      <c r="H540" s="6" t="s">
        <v>16</v>
      </c>
      <c r="I540" s="6" t="s">
        <v>17</v>
      </c>
      <c r="J540" s="9">
        <v>2356889.5272892499</v>
      </c>
      <c r="K540" s="11"/>
    </row>
    <row r="541" spans="1:11" x14ac:dyDescent="0.3">
      <c r="A541" s="6" t="s">
        <v>37</v>
      </c>
      <c r="B541" s="6" t="s">
        <v>12</v>
      </c>
      <c r="C541" s="6" t="s">
        <v>21</v>
      </c>
      <c r="D541" s="7">
        <v>41760</v>
      </c>
      <c r="E541" s="8">
        <f t="shared" si="8"/>
        <v>5</v>
      </c>
      <c r="F541" s="8" t="s">
        <v>14</v>
      </c>
      <c r="G541" s="6" t="s">
        <v>15</v>
      </c>
      <c r="H541" s="6" t="s">
        <v>16</v>
      </c>
      <c r="I541" s="6" t="s">
        <v>17</v>
      </c>
      <c r="J541" s="9">
        <v>2084390.0351099998</v>
      </c>
      <c r="K541" s="11"/>
    </row>
    <row r="542" spans="1:11" x14ac:dyDescent="0.3">
      <c r="A542" s="6" t="s">
        <v>37</v>
      </c>
      <c r="B542" s="6" t="s">
        <v>12</v>
      </c>
      <c r="C542" s="6" t="s">
        <v>21</v>
      </c>
      <c r="D542" s="7">
        <v>41791</v>
      </c>
      <c r="E542" s="8">
        <f t="shared" si="8"/>
        <v>6</v>
      </c>
      <c r="F542" s="8" t="s">
        <v>14</v>
      </c>
      <c r="G542" s="6" t="s">
        <v>15</v>
      </c>
      <c r="H542" s="6" t="s">
        <v>16</v>
      </c>
      <c r="I542" s="6" t="s">
        <v>17</v>
      </c>
      <c r="J542" s="9">
        <v>2138384.6289562499</v>
      </c>
      <c r="K542" s="11"/>
    </row>
    <row r="543" spans="1:11" x14ac:dyDescent="0.3">
      <c r="A543" s="6" t="s">
        <v>37</v>
      </c>
      <c r="B543" s="6" t="s">
        <v>12</v>
      </c>
      <c r="C543" s="6" t="s">
        <v>21</v>
      </c>
      <c r="D543" s="7">
        <v>41456</v>
      </c>
      <c r="E543" s="8">
        <f t="shared" si="8"/>
        <v>7</v>
      </c>
      <c r="F543" s="8" t="s">
        <v>14</v>
      </c>
      <c r="G543" s="6" t="s">
        <v>15</v>
      </c>
      <c r="H543" s="6" t="s">
        <v>18</v>
      </c>
      <c r="I543" s="6" t="s">
        <v>17</v>
      </c>
      <c r="J543" s="9">
        <v>5139211.1177422497</v>
      </c>
      <c r="K543" s="11"/>
    </row>
    <row r="544" spans="1:11" x14ac:dyDescent="0.3">
      <c r="A544" s="6" t="s">
        <v>37</v>
      </c>
      <c r="B544" s="6" t="s">
        <v>12</v>
      </c>
      <c r="C544" s="6" t="s">
        <v>21</v>
      </c>
      <c r="D544" s="7">
        <v>41487</v>
      </c>
      <c r="E544" s="8">
        <f t="shared" si="8"/>
        <v>8</v>
      </c>
      <c r="F544" s="8" t="s">
        <v>14</v>
      </c>
      <c r="G544" s="6" t="s">
        <v>15</v>
      </c>
      <c r="H544" s="6" t="s">
        <v>18</v>
      </c>
      <c r="I544" s="6" t="s">
        <v>17</v>
      </c>
      <c r="J544" s="9">
        <v>3946004.6255270001</v>
      </c>
      <c r="K544" s="11"/>
    </row>
    <row r="545" spans="1:11" x14ac:dyDescent="0.3">
      <c r="A545" s="6" t="s">
        <v>37</v>
      </c>
      <c r="B545" s="6" t="s">
        <v>12</v>
      </c>
      <c r="C545" s="6" t="s">
        <v>21</v>
      </c>
      <c r="D545" s="7">
        <v>41518</v>
      </c>
      <c r="E545" s="8">
        <f t="shared" si="8"/>
        <v>9</v>
      </c>
      <c r="F545" s="8" t="s">
        <v>14</v>
      </c>
      <c r="G545" s="6" t="s">
        <v>15</v>
      </c>
      <c r="H545" s="6" t="s">
        <v>18</v>
      </c>
      <c r="I545" s="6" t="s">
        <v>17</v>
      </c>
      <c r="J545" s="9">
        <v>4346383.9848317504</v>
      </c>
      <c r="K545" s="11"/>
    </row>
    <row r="546" spans="1:11" x14ac:dyDescent="0.3">
      <c r="A546" s="6" t="s">
        <v>37</v>
      </c>
      <c r="B546" s="6" t="s">
        <v>12</v>
      </c>
      <c r="C546" s="6" t="s">
        <v>21</v>
      </c>
      <c r="D546" s="7">
        <v>41548</v>
      </c>
      <c r="E546" s="8">
        <f t="shared" si="8"/>
        <v>10</v>
      </c>
      <c r="F546" s="8" t="s">
        <v>14</v>
      </c>
      <c r="G546" s="6" t="s">
        <v>15</v>
      </c>
      <c r="H546" s="6" t="s">
        <v>18</v>
      </c>
      <c r="I546" s="6" t="s">
        <v>17</v>
      </c>
      <c r="J546" s="9">
        <v>4282440.7928499999</v>
      </c>
      <c r="K546" s="11"/>
    </row>
    <row r="547" spans="1:11" x14ac:dyDescent="0.3">
      <c r="A547" s="6" t="s">
        <v>37</v>
      </c>
      <c r="B547" s="6" t="s">
        <v>12</v>
      </c>
      <c r="C547" s="6" t="s">
        <v>21</v>
      </c>
      <c r="D547" s="7">
        <v>41579</v>
      </c>
      <c r="E547" s="8">
        <f t="shared" si="8"/>
        <v>11</v>
      </c>
      <c r="F547" s="8" t="s">
        <v>14</v>
      </c>
      <c r="G547" s="6" t="s">
        <v>15</v>
      </c>
      <c r="H547" s="6" t="s">
        <v>18</v>
      </c>
      <c r="I547" s="6" t="s">
        <v>17</v>
      </c>
      <c r="J547" s="9">
        <v>4041128.2704065</v>
      </c>
      <c r="K547" s="11"/>
    </row>
    <row r="548" spans="1:11" x14ac:dyDescent="0.3">
      <c r="A548" s="6" t="s">
        <v>37</v>
      </c>
      <c r="B548" s="6" t="s">
        <v>12</v>
      </c>
      <c r="C548" s="6" t="s">
        <v>21</v>
      </c>
      <c r="D548" s="7">
        <v>41609</v>
      </c>
      <c r="E548" s="8">
        <f t="shared" si="8"/>
        <v>12</v>
      </c>
      <c r="F548" s="8" t="s">
        <v>14</v>
      </c>
      <c r="G548" s="6" t="s">
        <v>15</v>
      </c>
      <c r="H548" s="6" t="s">
        <v>18</v>
      </c>
      <c r="I548" s="6" t="s">
        <v>17</v>
      </c>
      <c r="J548" s="9">
        <v>4489049.242656</v>
      </c>
      <c r="K548" s="11"/>
    </row>
    <row r="549" spans="1:11" x14ac:dyDescent="0.3">
      <c r="A549" s="6" t="s">
        <v>37</v>
      </c>
      <c r="B549" s="6" t="s">
        <v>12</v>
      </c>
      <c r="C549" s="6" t="s">
        <v>21</v>
      </c>
      <c r="D549" s="7">
        <v>41640</v>
      </c>
      <c r="E549" s="8">
        <f t="shared" si="8"/>
        <v>1</v>
      </c>
      <c r="F549" s="8" t="s">
        <v>14</v>
      </c>
      <c r="G549" s="6" t="s">
        <v>15</v>
      </c>
      <c r="H549" s="6" t="s">
        <v>18</v>
      </c>
      <c r="I549" s="6" t="s">
        <v>17</v>
      </c>
      <c r="J549" s="9">
        <v>6198904.3672349993</v>
      </c>
      <c r="K549" s="11"/>
    </row>
    <row r="550" spans="1:11" x14ac:dyDescent="0.3">
      <c r="A550" s="6" t="s">
        <v>37</v>
      </c>
      <c r="B550" s="6" t="s">
        <v>12</v>
      </c>
      <c r="C550" s="6" t="s">
        <v>21</v>
      </c>
      <c r="D550" s="7">
        <v>41671</v>
      </c>
      <c r="E550" s="8">
        <f t="shared" si="8"/>
        <v>2</v>
      </c>
      <c r="F550" s="8" t="s">
        <v>14</v>
      </c>
      <c r="G550" s="6" t="s">
        <v>15</v>
      </c>
      <c r="H550" s="6" t="s">
        <v>18</v>
      </c>
      <c r="I550" s="6" t="s">
        <v>17</v>
      </c>
      <c r="J550" s="9">
        <v>4648888.2965024998</v>
      </c>
      <c r="K550" s="11"/>
    </row>
    <row r="551" spans="1:11" x14ac:dyDescent="0.3">
      <c r="A551" s="6" t="s">
        <v>37</v>
      </c>
      <c r="B551" s="6" t="s">
        <v>12</v>
      </c>
      <c r="C551" s="6" t="s">
        <v>21</v>
      </c>
      <c r="D551" s="7">
        <v>41699</v>
      </c>
      <c r="E551" s="8">
        <f t="shared" si="8"/>
        <v>3</v>
      </c>
      <c r="F551" s="8" t="s">
        <v>14</v>
      </c>
      <c r="G551" s="6" t="s">
        <v>15</v>
      </c>
      <c r="H551" s="6" t="s">
        <v>18</v>
      </c>
      <c r="I551" s="6" t="s">
        <v>17</v>
      </c>
      <c r="J551" s="9">
        <v>5898315.4044952495</v>
      </c>
      <c r="K551" s="11"/>
    </row>
    <row r="552" spans="1:11" x14ac:dyDescent="0.3">
      <c r="A552" s="6" t="s">
        <v>37</v>
      </c>
      <c r="B552" s="6" t="s">
        <v>12</v>
      </c>
      <c r="C552" s="6" t="s">
        <v>21</v>
      </c>
      <c r="D552" s="7">
        <v>41730</v>
      </c>
      <c r="E552" s="8">
        <f t="shared" si="8"/>
        <v>4</v>
      </c>
      <c r="F552" s="8" t="s">
        <v>14</v>
      </c>
      <c r="G552" s="6" t="s">
        <v>15</v>
      </c>
      <c r="H552" s="6" t="s">
        <v>18</v>
      </c>
      <c r="I552" s="6" t="s">
        <v>17</v>
      </c>
      <c r="J552" s="9">
        <v>4664521.8484669998</v>
      </c>
      <c r="K552" s="11"/>
    </row>
    <row r="553" spans="1:11" x14ac:dyDescent="0.3">
      <c r="A553" s="6" t="s">
        <v>37</v>
      </c>
      <c r="B553" s="6" t="s">
        <v>12</v>
      </c>
      <c r="C553" s="6" t="s">
        <v>21</v>
      </c>
      <c r="D553" s="7">
        <v>41760</v>
      </c>
      <c r="E553" s="8">
        <f t="shared" si="8"/>
        <v>5</v>
      </c>
      <c r="F553" s="8" t="s">
        <v>14</v>
      </c>
      <c r="G553" s="6" t="s">
        <v>15</v>
      </c>
      <c r="H553" s="6" t="s">
        <v>18</v>
      </c>
      <c r="I553" s="6" t="s">
        <v>17</v>
      </c>
      <c r="J553" s="9">
        <v>4250449.1534670005</v>
      </c>
      <c r="K553" s="11"/>
    </row>
    <row r="554" spans="1:11" x14ac:dyDescent="0.3">
      <c r="A554" s="6" t="s">
        <v>37</v>
      </c>
      <c r="B554" s="6" t="s">
        <v>12</v>
      </c>
      <c r="C554" s="6" t="s">
        <v>21</v>
      </c>
      <c r="D554" s="7">
        <v>41791</v>
      </c>
      <c r="E554" s="8">
        <f t="shared" si="8"/>
        <v>6</v>
      </c>
      <c r="F554" s="8" t="s">
        <v>14</v>
      </c>
      <c r="G554" s="6" t="s">
        <v>15</v>
      </c>
      <c r="H554" s="6" t="s">
        <v>18</v>
      </c>
      <c r="I554" s="6" t="s">
        <v>17</v>
      </c>
      <c r="J554" s="9">
        <v>4197744.4401284996</v>
      </c>
      <c r="K554" s="11"/>
    </row>
    <row r="555" spans="1:11" x14ac:dyDescent="0.3">
      <c r="A555" s="6" t="s">
        <v>37</v>
      </c>
      <c r="B555" s="6" t="s">
        <v>12</v>
      </c>
      <c r="C555" s="6" t="s">
        <v>21</v>
      </c>
      <c r="D555" s="7">
        <v>41456</v>
      </c>
      <c r="E555" s="8">
        <f t="shared" si="8"/>
        <v>7</v>
      </c>
      <c r="F555" s="8" t="s">
        <v>14</v>
      </c>
      <c r="G555" s="6" t="s">
        <v>19</v>
      </c>
      <c r="H555" s="6" t="s">
        <v>16</v>
      </c>
      <c r="I555" s="6" t="s">
        <v>17</v>
      </c>
      <c r="J555" s="9">
        <v>2126344.3882868001</v>
      </c>
      <c r="K555" s="11"/>
    </row>
    <row r="556" spans="1:11" x14ac:dyDescent="0.3">
      <c r="A556" s="6" t="s">
        <v>37</v>
      </c>
      <c r="B556" s="6" t="s">
        <v>12</v>
      </c>
      <c r="C556" s="6" t="s">
        <v>21</v>
      </c>
      <c r="D556" s="7">
        <v>41487</v>
      </c>
      <c r="E556" s="8">
        <f t="shared" si="8"/>
        <v>8</v>
      </c>
      <c r="F556" s="8" t="s">
        <v>14</v>
      </c>
      <c r="G556" s="6" t="s">
        <v>19</v>
      </c>
      <c r="H556" s="6" t="s">
        <v>16</v>
      </c>
      <c r="I556" s="6" t="s">
        <v>17</v>
      </c>
      <c r="J556" s="9">
        <v>1830310.04721576</v>
      </c>
      <c r="K556" s="11"/>
    </row>
    <row r="557" spans="1:11" x14ac:dyDescent="0.3">
      <c r="A557" s="6" t="s">
        <v>37</v>
      </c>
      <c r="B557" s="6" t="s">
        <v>12</v>
      </c>
      <c r="C557" s="6" t="s">
        <v>21</v>
      </c>
      <c r="D557" s="7">
        <v>41518</v>
      </c>
      <c r="E557" s="8">
        <f t="shared" si="8"/>
        <v>9</v>
      </c>
      <c r="F557" s="8" t="s">
        <v>14</v>
      </c>
      <c r="G557" s="6" t="s">
        <v>19</v>
      </c>
      <c r="H557" s="6" t="s">
        <v>16</v>
      </c>
      <c r="I557" s="6" t="s">
        <v>17</v>
      </c>
      <c r="J557" s="9">
        <v>1932722.2586980001</v>
      </c>
      <c r="K557" s="11"/>
    </row>
    <row r="558" spans="1:11" x14ac:dyDescent="0.3">
      <c r="A558" s="6" t="s">
        <v>37</v>
      </c>
      <c r="B558" s="6" t="s">
        <v>12</v>
      </c>
      <c r="C558" s="6" t="s">
        <v>21</v>
      </c>
      <c r="D558" s="7">
        <v>41548</v>
      </c>
      <c r="E558" s="8">
        <f t="shared" si="8"/>
        <v>10</v>
      </c>
      <c r="F558" s="8" t="s">
        <v>14</v>
      </c>
      <c r="G558" s="6" t="s">
        <v>19</v>
      </c>
      <c r="H558" s="6" t="s">
        <v>16</v>
      </c>
      <c r="I558" s="6" t="s">
        <v>17</v>
      </c>
      <c r="J558" s="9">
        <v>1863347.8597905599</v>
      </c>
      <c r="K558" s="11"/>
    </row>
    <row r="559" spans="1:11" x14ac:dyDescent="0.3">
      <c r="A559" s="6" t="s">
        <v>37</v>
      </c>
      <c r="B559" s="6" t="s">
        <v>12</v>
      </c>
      <c r="C559" s="6" t="s">
        <v>21</v>
      </c>
      <c r="D559" s="7">
        <v>41579</v>
      </c>
      <c r="E559" s="8">
        <f t="shared" si="8"/>
        <v>11</v>
      </c>
      <c r="F559" s="8" t="s">
        <v>14</v>
      </c>
      <c r="G559" s="6" t="s">
        <v>19</v>
      </c>
      <c r="H559" s="6" t="s">
        <v>16</v>
      </c>
      <c r="I559" s="6" t="s">
        <v>17</v>
      </c>
      <c r="J559" s="9">
        <v>1772855.3065638801</v>
      </c>
      <c r="K559" s="11"/>
    </row>
    <row r="560" spans="1:11" x14ac:dyDescent="0.3">
      <c r="A560" s="6" t="s">
        <v>37</v>
      </c>
      <c r="B560" s="6" t="s">
        <v>12</v>
      </c>
      <c r="C560" s="6" t="s">
        <v>21</v>
      </c>
      <c r="D560" s="7">
        <v>41609</v>
      </c>
      <c r="E560" s="8">
        <f t="shared" si="8"/>
        <v>12</v>
      </c>
      <c r="F560" s="8" t="s">
        <v>14</v>
      </c>
      <c r="G560" s="6" t="s">
        <v>19</v>
      </c>
      <c r="H560" s="6" t="s">
        <v>16</v>
      </c>
      <c r="I560" s="6" t="s">
        <v>17</v>
      </c>
      <c r="J560" s="9">
        <v>1900808.01194328</v>
      </c>
      <c r="K560" s="11"/>
    </row>
    <row r="561" spans="1:11" x14ac:dyDescent="0.3">
      <c r="A561" s="6" t="s">
        <v>37</v>
      </c>
      <c r="B561" s="6" t="s">
        <v>12</v>
      </c>
      <c r="C561" s="6" t="s">
        <v>21</v>
      </c>
      <c r="D561" s="7">
        <v>41640</v>
      </c>
      <c r="E561" s="8">
        <f t="shared" si="8"/>
        <v>1</v>
      </c>
      <c r="F561" s="8" t="s">
        <v>14</v>
      </c>
      <c r="G561" s="6" t="s">
        <v>19</v>
      </c>
      <c r="H561" s="6" t="s">
        <v>16</v>
      </c>
      <c r="I561" s="6" t="s">
        <v>17</v>
      </c>
      <c r="J561" s="9">
        <v>2656208.4777756003</v>
      </c>
      <c r="K561" s="11"/>
    </row>
    <row r="562" spans="1:11" x14ac:dyDescent="0.3">
      <c r="A562" s="6" t="s">
        <v>37</v>
      </c>
      <c r="B562" s="6" t="s">
        <v>12</v>
      </c>
      <c r="C562" s="6" t="s">
        <v>21</v>
      </c>
      <c r="D562" s="7">
        <v>41671</v>
      </c>
      <c r="E562" s="8">
        <f t="shared" si="8"/>
        <v>2</v>
      </c>
      <c r="F562" s="8" t="s">
        <v>14</v>
      </c>
      <c r="G562" s="6" t="s">
        <v>19</v>
      </c>
      <c r="H562" s="6" t="s">
        <v>16</v>
      </c>
      <c r="I562" s="6" t="s">
        <v>17</v>
      </c>
      <c r="J562" s="9">
        <v>2616107.4378318004</v>
      </c>
      <c r="K562" s="11"/>
    </row>
    <row r="563" spans="1:11" x14ac:dyDescent="0.3">
      <c r="A563" s="6" t="s">
        <v>37</v>
      </c>
      <c r="B563" s="6" t="s">
        <v>12</v>
      </c>
      <c r="C563" s="6" t="s">
        <v>21</v>
      </c>
      <c r="D563" s="7">
        <v>41699</v>
      </c>
      <c r="E563" s="8">
        <f t="shared" si="8"/>
        <v>3</v>
      </c>
      <c r="F563" s="8" t="s">
        <v>14</v>
      </c>
      <c r="G563" s="6" t="s">
        <v>19</v>
      </c>
      <c r="H563" s="6" t="s">
        <v>16</v>
      </c>
      <c r="I563" s="6" t="s">
        <v>17</v>
      </c>
      <c r="J563" s="9">
        <v>2497537.4048039801</v>
      </c>
      <c r="K563" s="11"/>
    </row>
    <row r="564" spans="1:11" x14ac:dyDescent="0.3">
      <c r="A564" s="6" t="s">
        <v>37</v>
      </c>
      <c r="B564" s="6" t="s">
        <v>12</v>
      </c>
      <c r="C564" s="6" t="s">
        <v>21</v>
      </c>
      <c r="D564" s="7">
        <v>41730</v>
      </c>
      <c r="E564" s="8">
        <f t="shared" si="8"/>
        <v>4</v>
      </c>
      <c r="F564" s="8" t="s">
        <v>14</v>
      </c>
      <c r="G564" s="6" t="s">
        <v>19</v>
      </c>
      <c r="H564" s="6" t="s">
        <v>16</v>
      </c>
      <c r="I564" s="6" t="s">
        <v>17</v>
      </c>
      <c r="J564" s="9">
        <v>1880594.9392397199</v>
      </c>
      <c r="K564" s="11"/>
    </row>
    <row r="565" spans="1:11" x14ac:dyDescent="0.3">
      <c r="A565" s="6" t="s">
        <v>37</v>
      </c>
      <c r="B565" s="6" t="s">
        <v>12</v>
      </c>
      <c r="C565" s="6" t="s">
        <v>21</v>
      </c>
      <c r="D565" s="7">
        <v>41760</v>
      </c>
      <c r="E565" s="8">
        <f t="shared" si="8"/>
        <v>5</v>
      </c>
      <c r="F565" s="8" t="s">
        <v>14</v>
      </c>
      <c r="G565" s="6" t="s">
        <v>19</v>
      </c>
      <c r="H565" s="6" t="s">
        <v>16</v>
      </c>
      <c r="I565" s="6" t="s">
        <v>17</v>
      </c>
      <c r="J565" s="9">
        <v>1799580.2809168801</v>
      </c>
      <c r="K565" s="11"/>
    </row>
    <row r="566" spans="1:11" x14ac:dyDescent="0.3">
      <c r="A566" s="6" t="s">
        <v>37</v>
      </c>
      <c r="B566" s="6" t="s">
        <v>12</v>
      </c>
      <c r="C566" s="6" t="s">
        <v>21</v>
      </c>
      <c r="D566" s="7">
        <v>41791</v>
      </c>
      <c r="E566" s="8">
        <f t="shared" si="8"/>
        <v>6</v>
      </c>
      <c r="F566" s="8" t="s">
        <v>14</v>
      </c>
      <c r="G566" s="6" t="s">
        <v>19</v>
      </c>
      <c r="H566" s="6" t="s">
        <v>16</v>
      </c>
      <c r="I566" s="6" t="s">
        <v>17</v>
      </c>
      <c r="J566" s="9">
        <v>1962186.22557672</v>
      </c>
      <c r="K566" s="11"/>
    </row>
    <row r="567" spans="1:11" x14ac:dyDescent="0.3">
      <c r="A567" s="6" t="s">
        <v>37</v>
      </c>
      <c r="B567" s="6" t="s">
        <v>12</v>
      </c>
      <c r="C567" s="6" t="s">
        <v>21</v>
      </c>
      <c r="D567" s="7">
        <v>41456</v>
      </c>
      <c r="E567" s="8">
        <f t="shared" si="8"/>
        <v>7</v>
      </c>
      <c r="F567" s="8" t="s">
        <v>14</v>
      </c>
      <c r="G567" s="6" t="s">
        <v>19</v>
      </c>
      <c r="H567" s="6" t="s">
        <v>18</v>
      </c>
      <c r="I567" s="6" t="s">
        <v>17</v>
      </c>
      <c r="J567" s="9">
        <v>3873782.0619640001</v>
      </c>
      <c r="K567" s="11"/>
    </row>
    <row r="568" spans="1:11" x14ac:dyDescent="0.3">
      <c r="A568" s="6" t="s">
        <v>37</v>
      </c>
      <c r="B568" s="6" t="s">
        <v>12</v>
      </c>
      <c r="C568" s="6" t="s">
        <v>21</v>
      </c>
      <c r="D568" s="7">
        <v>41487</v>
      </c>
      <c r="E568" s="8">
        <f t="shared" si="8"/>
        <v>8</v>
      </c>
      <c r="F568" s="8" t="s">
        <v>14</v>
      </c>
      <c r="G568" s="6" t="s">
        <v>19</v>
      </c>
      <c r="H568" s="6" t="s">
        <v>18</v>
      </c>
      <c r="I568" s="6" t="s">
        <v>17</v>
      </c>
      <c r="J568" s="9">
        <v>3236640.6193384002</v>
      </c>
      <c r="K568" s="11"/>
    </row>
    <row r="569" spans="1:11" x14ac:dyDescent="0.3">
      <c r="A569" s="6" t="s">
        <v>37</v>
      </c>
      <c r="B569" s="6" t="s">
        <v>12</v>
      </c>
      <c r="C569" s="6" t="s">
        <v>21</v>
      </c>
      <c r="D569" s="7">
        <v>41518</v>
      </c>
      <c r="E569" s="8">
        <f t="shared" si="8"/>
        <v>9</v>
      </c>
      <c r="F569" s="8" t="s">
        <v>14</v>
      </c>
      <c r="G569" s="6" t="s">
        <v>19</v>
      </c>
      <c r="H569" s="6" t="s">
        <v>18</v>
      </c>
      <c r="I569" s="6" t="s">
        <v>17</v>
      </c>
      <c r="J569" s="9">
        <v>3452365.4743496003</v>
      </c>
      <c r="K569" s="11"/>
    </row>
    <row r="570" spans="1:11" x14ac:dyDescent="0.3">
      <c r="A570" s="6" t="s">
        <v>37</v>
      </c>
      <c r="B570" s="6" t="s">
        <v>12</v>
      </c>
      <c r="C570" s="6" t="s">
        <v>21</v>
      </c>
      <c r="D570" s="7">
        <v>41548</v>
      </c>
      <c r="E570" s="8">
        <f t="shared" si="8"/>
        <v>10</v>
      </c>
      <c r="F570" s="8" t="s">
        <v>14</v>
      </c>
      <c r="G570" s="6" t="s">
        <v>19</v>
      </c>
      <c r="H570" s="6" t="s">
        <v>18</v>
      </c>
      <c r="I570" s="6" t="s">
        <v>17</v>
      </c>
      <c r="J570" s="9">
        <v>3356591.8241904001</v>
      </c>
      <c r="K570" s="11"/>
    </row>
    <row r="571" spans="1:11" x14ac:dyDescent="0.3">
      <c r="A571" s="6" t="s">
        <v>37</v>
      </c>
      <c r="B571" s="6" t="s">
        <v>12</v>
      </c>
      <c r="C571" s="6" t="s">
        <v>21</v>
      </c>
      <c r="D571" s="7">
        <v>41579</v>
      </c>
      <c r="E571" s="8">
        <f t="shared" si="8"/>
        <v>11</v>
      </c>
      <c r="F571" s="8" t="s">
        <v>14</v>
      </c>
      <c r="G571" s="6" t="s">
        <v>19</v>
      </c>
      <c r="H571" s="6" t="s">
        <v>18</v>
      </c>
      <c r="I571" s="6" t="s">
        <v>17</v>
      </c>
      <c r="J571" s="9">
        <v>3011576.2034932002</v>
      </c>
      <c r="K571" s="11"/>
    </row>
    <row r="572" spans="1:11" x14ac:dyDescent="0.3">
      <c r="A572" s="6" t="s">
        <v>37</v>
      </c>
      <c r="B572" s="6" t="s">
        <v>12</v>
      </c>
      <c r="C572" s="6" t="s">
        <v>21</v>
      </c>
      <c r="D572" s="7">
        <v>41609</v>
      </c>
      <c r="E572" s="8">
        <f t="shared" si="8"/>
        <v>12</v>
      </c>
      <c r="F572" s="8" t="s">
        <v>14</v>
      </c>
      <c r="G572" s="6" t="s">
        <v>19</v>
      </c>
      <c r="H572" s="6" t="s">
        <v>18</v>
      </c>
      <c r="I572" s="6" t="s">
        <v>17</v>
      </c>
      <c r="J572" s="9">
        <v>3605073.1360128</v>
      </c>
      <c r="K572" s="11"/>
    </row>
    <row r="573" spans="1:11" x14ac:dyDescent="0.3">
      <c r="A573" s="6" t="s">
        <v>37</v>
      </c>
      <c r="B573" s="6" t="s">
        <v>12</v>
      </c>
      <c r="C573" s="6" t="s">
        <v>21</v>
      </c>
      <c r="D573" s="7">
        <v>41640</v>
      </c>
      <c r="E573" s="8">
        <f t="shared" si="8"/>
        <v>1</v>
      </c>
      <c r="F573" s="8" t="s">
        <v>14</v>
      </c>
      <c r="G573" s="6" t="s">
        <v>19</v>
      </c>
      <c r="H573" s="6" t="s">
        <v>18</v>
      </c>
      <c r="I573" s="6" t="s">
        <v>17</v>
      </c>
      <c r="J573" s="9">
        <v>5213462.9938199995</v>
      </c>
      <c r="K573" s="11"/>
    </row>
    <row r="574" spans="1:11" x14ac:dyDescent="0.3">
      <c r="A574" s="6" t="s">
        <v>37</v>
      </c>
      <c r="B574" s="6" t="s">
        <v>12</v>
      </c>
      <c r="C574" s="6" t="s">
        <v>21</v>
      </c>
      <c r="D574" s="7">
        <v>41671</v>
      </c>
      <c r="E574" s="8">
        <f t="shared" si="8"/>
        <v>2</v>
      </c>
      <c r="F574" s="8" t="s">
        <v>14</v>
      </c>
      <c r="G574" s="6" t="s">
        <v>19</v>
      </c>
      <c r="H574" s="6" t="s">
        <v>18</v>
      </c>
      <c r="I574" s="6" t="s">
        <v>17</v>
      </c>
      <c r="J574" s="9">
        <v>4601973.0645340011</v>
      </c>
      <c r="K574" s="11"/>
    </row>
    <row r="575" spans="1:11" x14ac:dyDescent="0.3">
      <c r="A575" s="6" t="s">
        <v>37</v>
      </c>
      <c r="B575" s="6" t="s">
        <v>12</v>
      </c>
      <c r="C575" s="6" t="s">
        <v>21</v>
      </c>
      <c r="D575" s="7">
        <v>41699</v>
      </c>
      <c r="E575" s="8">
        <f t="shared" si="8"/>
        <v>3</v>
      </c>
      <c r="F575" s="8" t="s">
        <v>14</v>
      </c>
      <c r="G575" s="6" t="s">
        <v>19</v>
      </c>
      <c r="H575" s="6" t="s">
        <v>18</v>
      </c>
      <c r="I575" s="6" t="s">
        <v>17</v>
      </c>
      <c r="J575" s="9">
        <v>4341474.4526009997</v>
      </c>
      <c r="K575" s="11"/>
    </row>
    <row r="576" spans="1:11" x14ac:dyDescent="0.3">
      <c r="A576" s="6" t="s">
        <v>37</v>
      </c>
      <c r="B576" s="6" t="s">
        <v>12</v>
      </c>
      <c r="C576" s="6" t="s">
        <v>21</v>
      </c>
      <c r="D576" s="7">
        <v>41730</v>
      </c>
      <c r="E576" s="8">
        <f t="shared" si="8"/>
        <v>4</v>
      </c>
      <c r="F576" s="8" t="s">
        <v>14</v>
      </c>
      <c r="G576" s="6" t="s">
        <v>19</v>
      </c>
      <c r="H576" s="6" t="s">
        <v>18</v>
      </c>
      <c r="I576" s="6" t="s">
        <v>17</v>
      </c>
      <c r="J576" s="9">
        <v>4348448.7778535997</v>
      </c>
      <c r="K576" s="11"/>
    </row>
    <row r="577" spans="1:11" x14ac:dyDescent="0.3">
      <c r="A577" s="6" t="s">
        <v>37</v>
      </c>
      <c r="B577" s="6" t="s">
        <v>12</v>
      </c>
      <c r="C577" s="6" t="s">
        <v>21</v>
      </c>
      <c r="D577" s="7">
        <v>41760</v>
      </c>
      <c r="E577" s="8">
        <f t="shared" si="8"/>
        <v>5</v>
      </c>
      <c r="F577" s="8" t="s">
        <v>14</v>
      </c>
      <c r="G577" s="6" t="s">
        <v>19</v>
      </c>
      <c r="H577" s="6" t="s">
        <v>18</v>
      </c>
      <c r="I577" s="6" t="s">
        <v>17</v>
      </c>
      <c r="J577" s="9">
        <v>3249860.6738448003</v>
      </c>
      <c r="K577" s="11"/>
    </row>
    <row r="578" spans="1:11" x14ac:dyDescent="0.3">
      <c r="A578" s="6" t="s">
        <v>37</v>
      </c>
      <c r="B578" s="6" t="s">
        <v>12</v>
      </c>
      <c r="C578" s="6" t="s">
        <v>21</v>
      </c>
      <c r="D578" s="7">
        <v>41791</v>
      </c>
      <c r="E578" s="8">
        <f t="shared" si="8"/>
        <v>6</v>
      </c>
      <c r="F578" s="8" t="s">
        <v>14</v>
      </c>
      <c r="G578" s="6" t="s">
        <v>19</v>
      </c>
      <c r="H578" s="6" t="s">
        <v>18</v>
      </c>
      <c r="I578" s="6" t="s">
        <v>17</v>
      </c>
      <c r="J578" s="9">
        <v>3447637.2776856003</v>
      </c>
      <c r="K578" s="11"/>
    </row>
    <row r="579" spans="1:11" x14ac:dyDescent="0.3">
      <c r="A579" s="6" t="s">
        <v>37</v>
      </c>
      <c r="B579" s="6" t="s">
        <v>12</v>
      </c>
      <c r="C579" s="6" t="s">
        <v>21</v>
      </c>
      <c r="D579" s="7">
        <v>41456</v>
      </c>
      <c r="E579" s="8">
        <f t="shared" si="8"/>
        <v>7</v>
      </c>
      <c r="F579" s="8" t="s">
        <v>14</v>
      </c>
      <c r="G579" s="6" t="s">
        <v>20</v>
      </c>
      <c r="H579" s="6" t="s">
        <v>16</v>
      </c>
      <c r="I579" s="6" t="s">
        <v>17</v>
      </c>
      <c r="J579" s="9">
        <v>4205710.5050467979</v>
      </c>
      <c r="K579" s="11"/>
    </row>
    <row r="580" spans="1:11" x14ac:dyDescent="0.3">
      <c r="A580" s="6" t="s">
        <v>37</v>
      </c>
      <c r="B580" s="6" t="s">
        <v>12</v>
      </c>
      <c r="C580" s="6" t="s">
        <v>21</v>
      </c>
      <c r="D580" s="7">
        <v>41487</v>
      </c>
      <c r="E580" s="8">
        <f t="shared" si="8"/>
        <v>8</v>
      </c>
      <c r="F580" s="8" t="s">
        <v>14</v>
      </c>
      <c r="G580" s="6" t="s">
        <v>20</v>
      </c>
      <c r="H580" s="6" t="s">
        <v>16</v>
      </c>
      <c r="I580" s="6" t="s">
        <v>17</v>
      </c>
      <c r="J580" s="9">
        <v>3388330.7652803189</v>
      </c>
      <c r="K580" s="11"/>
    </row>
    <row r="581" spans="1:11" x14ac:dyDescent="0.3">
      <c r="A581" s="6" t="s">
        <v>37</v>
      </c>
      <c r="B581" s="6" t="s">
        <v>12</v>
      </c>
      <c r="C581" s="6" t="s">
        <v>21</v>
      </c>
      <c r="D581" s="7">
        <v>41518</v>
      </c>
      <c r="E581" s="8">
        <f t="shared" si="8"/>
        <v>9</v>
      </c>
      <c r="F581" s="8" t="s">
        <v>14</v>
      </c>
      <c r="G581" s="6" t="s">
        <v>20</v>
      </c>
      <c r="H581" s="6" t="s">
        <v>16</v>
      </c>
      <c r="I581" s="6" t="s">
        <v>17</v>
      </c>
      <c r="J581" s="9">
        <v>4067080.518160814</v>
      </c>
      <c r="K581" s="11"/>
    </row>
    <row r="582" spans="1:11" x14ac:dyDescent="0.3">
      <c r="A582" s="6" t="s">
        <v>37</v>
      </c>
      <c r="B582" s="6" t="s">
        <v>12</v>
      </c>
      <c r="C582" s="6" t="s">
        <v>21</v>
      </c>
      <c r="D582" s="7">
        <v>41548</v>
      </c>
      <c r="E582" s="8">
        <f t="shared" si="8"/>
        <v>10</v>
      </c>
      <c r="F582" s="8" t="s">
        <v>14</v>
      </c>
      <c r="G582" s="6" t="s">
        <v>20</v>
      </c>
      <c r="H582" s="6" t="s">
        <v>16</v>
      </c>
      <c r="I582" s="6" t="s">
        <v>17</v>
      </c>
      <c r="J582" s="9">
        <v>3744069.5923996787</v>
      </c>
      <c r="K582" s="11"/>
    </row>
    <row r="583" spans="1:11" x14ac:dyDescent="0.3">
      <c r="A583" s="6" t="s">
        <v>37</v>
      </c>
      <c r="B583" s="6" t="s">
        <v>12</v>
      </c>
      <c r="C583" s="6" t="s">
        <v>21</v>
      </c>
      <c r="D583" s="7">
        <v>41579</v>
      </c>
      <c r="E583" s="8">
        <f t="shared" si="8"/>
        <v>11</v>
      </c>
      <c r="F583" s="8" t="s">
        <v>14</v>
      </c>
      <c r="G583" s="6" t="s">
        <v>20</v>
      </c>
      <c r="H583" s="6" t="s">
        <v>16</v>
      </c>
      <c r="I583" s="6" t="s">
        <v>17</v>
      </c>
      <c r="J583" s="9">
        <v>3462813.1125993291</v>
      </c>
      <c r="K583" s="11"/>
    </row>
    <row r="584" spans="1:11" x14ac:dyDescent="0.3">
      <c r="A584" s="6" t="s">
        <v>37</v>
      </c>
      <c r="B584" s="6" t="s">
        <v>12</v>
      </c>
      <c r="C584" s="6" t="s">
        <v>21</v>
      </c>
      <c r="D584" s="7">
        <v>41609</v>
      </c>
      <c r="E584" s="8">
        <f t="shared" si="8"/>
        <v>12</v>
      </c>
      <c r="F584" s="8" t="s">
        <v>14</v>
      </c>
      <c r="G584" s="6" t="s">
        <v>20</v>
      </c>
      <c r="H584" s="6" t="s">
        <v>16</v>
      </c>
      <c r="I584" s="6" t="s">
        <v>17</v>
      </c>
      <c r="J584" s="9">
        <v>3568361.8434775192</v>
      </c>
      <c r="K584" s="11"/>
    </row>
    <row r="585" spans="1:11" x14ac:dyDescent="0.3">
      <c r="A585" s="6" t="s">
        <v>37</v>
      </c>
      <c r="B585" s="6" t="s">
        <v>12</v>
      </c>
      <c r="C585" s="6" t="s">
        <v>21</v>
      </c>
      <c r="D585" s="7">
        <v>41640</v>
      </c>
      <c r="E585" s="8">
        <f t="shared" si="8"/>
        <v>1</v>
      </c>
      <c r="F585" s="8" t="s">
        <v>14</v>
      </c>
      <c r="G585" s="6" t="s">
        <v>20</v>
      </c>
      <c r="H585" s="6" t="s">
        <v>16</v>
      </c>
      <c r="I585" s="6" t="s">
        <v>17</v>
      </c>
      <c r="J585" s="9">
        <v>5471503.3322801981</v>
      </c>
      <c r="K585" s="11"/>
    </row>
    <row r="586" spans="1:11" x14ac:dyDescent="0.3">
      <c r="A586" s="6" t="s">
        <v>37</v>
      </c>
      <c r="B586" s="6" t="s">
        <v>12</v>
      </c>
      <c r="C586" s="6" t="s">
        <v>21</v>
      </c>
      <c r="D586" s="7">
        <v>41671</v>
      </c>
      <c r="E586" s="8">
        <f t="shared" si="8"/>
        <v>2</v>
      </c>
      <c r="F586" s="8" t="s">
        <v>14</v>
      </c>
      <c r="G586" s="6" t="s">
        <v>20</v>
      </c>
      <c r="H586" s="6" t="s">
        <v>16</v>
      </c>
      <c r="I586" s="6" t="s">
        <v>17</v>
      </c>
      <c r="J586" s="9">
        <v>5059522.5801976481</v>
      </c>
      <c r="K586" s="11"/>
    </row>
    <row r="587" spans="1:11" x14ac:dyDescent="0.3">
      <c r="A587" s="6" t="s">
        <v>37</v>
      </c>
      <c r="B587" s="6" t="s">
        <v>12</v>
      </c>
      <c r="C587" s="6" t="s">
        <v>21</v>
      </c>
      <c r="D587" s="7">
        <v>41699</v>
      </c>
      <c r="E587" s="8">
        <f t="shared" si="8"/>
        <v>3</v>
      </c>
      <c r="F587" s="8" t="s">
        <v>14</v>
      </c>
      <c r="G587" s="6" t="s">
        <v>20</v>
      </c>
      <c r="H587" s="6" t="s">
        <v>16</v>
      </c>
      <c r="I587" s="6" t="s">
        <v>17</v>
      </c>
      <c r="J587" s="9">
        <v>4550701.2166301943</v>
      </c>
      <c r="K587" s="11"/>
    </row>
    <row r="588" spans="1:11" x14ac:dyDescent="0.3">
      <c r="A588" s="6" t="s">
        <v>37</v>
      </c>
      <c r="B588" s="6" t="s">
        <v>12</v>
      </c>
      <c r="C588" s="6" t="s">
        <v>21</v>
      </c>
      <c r="D588" s="7">
        <v>41730</v>
      </c>
      <c r="E588" s="8">
        <f t="shared" si="8"/>
        <v>4</v>
      </c>
      <c r="F588" s="8" t="s">
        <v>14</v>
      </c>
      <c r="G588" s="6" t="s">
        <v>20</v>
      </c>
      <c r="H588" s="6" t="s">
        <v>16</v>
      </c>
      <c r="I588" s="6" t="s">
        <v>17</v>
      </c>
      <c r="J588" s="9">
        <v>4783246.4214486899</v>
      </c>
      <c r="K588" s="11"/>
    </row>
    <row r="589" spans="1:11" x14ac:dyDescent="0.3">
      <c r="A589" s="6" t="s">
        <v>37</v>
      </c>
      <c r="B589" s="6" t="s">
        <v>12</v>
      </c>
      <c r="C589" s="6" t="s">
        <v>21</v>
      </c>
      <c r="D589" s="7">
        <v>41760</v>
      </c>
      <c r="E589" s="8">
        <f t="shared" si="8"/>
        <v>5</v>
      </c>
      <c r="F589" s="8" t="s">
        <v>14</v>
      </c>
      <c r="G589" s="6" t="s">
        <v>20</v>
      </c>
      <c r="H589" s="6" t="s">
        <v>16</v>
      </c>
      <c r="I589" s="6" t="s">
        <v>17</v>
      </c>
      <c r="J589" s="9">
        <v>3615900.6923301592</v>
      </c>
      <c r="K589" s="11"/>
    </row>
    <row r="590" spans="1:11" x14ac:dyDescent="0.3">
      <c r="A590" s="6" t="s">
        <v>37</v>
      </c>
      <c r="B590" s="6" t="s">
        <v>12</v>
      </c>
      <c r="C590" s="6" t="s">
        <v>21</v>
      </c>
      <c r="D590" s="7">
        <v>41791</v>
      </c>
      <c r="E590" s="8">
        <f t="shared" si="8"/>
        <v>6</v>
      </c>
      <c r="F590" s="8" t="s">
        <v>14</v>
      </c>
      <c r="G590" s="6" t="s">
        <v>20</v>
      </c>
      <c r="H590" s="6" t="s">
        <v>16</v>
      </c>
      <c r="I590" s="6" t="s">
        <v>17</v>
      </c>
      <c r="J590" s="9">
        <v>3879202.5837155385</v>
      </c>
      <c r="K590" s="11"/>
    </row>
    <row r="591" spans="1:11" x14ac:dyDescent="0.3">
      <c r="A591" s="6" t="s">
        <v>37</v>
      </c>
      <c r="B591" s="6" t="s">
        <v>12</v>
      </c>
      <c r="C591" s="6" t="s">
        <v>22</v>
      </c>
      <c r="D591" s="7">
        <v>41456</v>
      </c>
      <c r="E591" s="8">
        <f>MONTH(D591)</f>
        <v>7</v>
      </c>
      <c r="F591" s="8" t="s">
        <v>14</v>
      </c>
      <c r="G591" s="6" t="s">
        <v>15</v>
      </c>
      <c r="H591" s="6" t="s">
        <v>16</v>
      </c>
      <c r="I591" s="6" t="s">
        <v>17</v>
      </c>
      <c r="J591" s="9">
        <v>1689221.1490034999</v>
      </c>
      <c r="K591" s="11"/>
    </row>
    <row r="592" spans="1:11" x14ac:dyDescent="0.3">
      <c r="A592" s="6" t="s">
        <v>37</v>
      </c>
      <c r="B592" s="6" t="s">
        <v>12</v>
      </c>
      <c r="C592" s="6" t="s">
        <v>22</v>
      </c>
      <c r="D592" s="7">
        <v>41487</v>
      </c>
      <c r="E592" s="8">
        <f t="shared" ref="E592:E655" si="9">MONTH(D592)</f>
        <v>8</v>
      </c>
      <c r="F592" s="8" t="s">
        <v>14</v>
      </c>
      <c r="G592" s="6" t="s">
        <v>15</v>
      </c>
      <c r="H592" s="6" t="s">
        <v>16</v>
      </c>
      <c r="I592" s="6" t="s">
        <v>17</v>
      </c>
      <c r="J592" s="9">
        <v>2059921.8667754997</v>
      </c>
      <c r="K592" s="11"/>
    </row>
    <row r="593" spans="1:11" x14ac:dyDescent="0.3">
      <c r="A593" s="6" t="s">
        <v>37</v>
      </c>
      <c r="B593" s="6" t="s">
        <v>12</v>
      </c>
      <c r="C593" s="6" t="s">
        <v>22</v>
      </c>
      <c r="D593" s="7">
        <v>41518</v>
      </c>
      <c r="E593" s="8">
        <f t="shared" si="9"/>
        <v>9</v>
      </c>
      <c r="F593" s="8" t="s">
        <v>14</v>
      </c>
      <c r="G593" s="6" t="s">
        <v>15</v>
      </c>
      <c r="H593" s="6" t="s">
        <v>16</v>
      </c>
      <c r="I593" s="6" t="s">
        <v>17</v>
      </c>
      <c r="J593" s="9">
        <v>1793176.531129</v>
      </c>
      <c r="K593" s="11"/>
    </row>
    <row r="594" spans="1:11" x14ac:dyDescent="0.3">
      <c r="A594" s="6" t="s">
        <v>37</v>
      </c>
      <c r="B594" s="6" t="s">
        <v>12</v>
      </c>
      <c r="C594" s="6" t="s">
        <v>22</v>
      </c>
      <c r="D594" s="7">
        <v>41548</v>
      </c>
      <c r="E594" s="8">
        <f t="shared" si="9"/>
        <v>10</v>
      </c>
      <c r="F594" s="8" t="s">
        <v>14</v>
      </c>
      <c r="G594" s="6" t="s">
        <v>15</v>
      </c>
      <c r="H594" s="6" t="s">
        <v>16</v>
      </c>
      <c r="I594" s="6" t="s">
        <v>17</v>
      </c>
      <c r="J594" s="9">
        <v>1547855.7555440001</v>
      </c>
      <c r="K594" s="11"/>
    </row>
    <row r="595" spans="1:11" x14ac:dyDescent="0.3">
      <c r="A595" s="6" t="s">
        <v>37</v>
      </c>
      <c r="B595" s="6" t="s">
        <v>12</v>
      </c>
      <c r="C595" s="6" t="s">
        <v>22</v>
      </c>
      <c r="D595" s="7">
        <v>41579</v>
      </c>
      <c r="E595" s="8">
        <f t="shared" si="9"/>
        <v>11</v>
      </c>
      <c r="F595" s="8" t="s">
        <v>14</v>
      </c>
      <c r="G595" s="6" t="s">
        <v>15</v>
      </c>
      <c r="H595" s="6" t="s">
        <v>16</v>
      </c>
      <c r="I595" s="6" t="s">
        <v>17</v>
      </c>
      <c r="J595" s="9">
        <v>1621360.3148906252</v>
      </c>
      <c r="K595" s="11"/>
    </row>
    <row r="596" spans="1:11" x14ac:dyDescent="0.3">
      <c r="A596" s="6" t="s">
        <v>37</v>
      </c>
      <c r="B596" s="6" t="s">
        <v>12</v>
      </c>
      <c r="C596" s="6" t="s">
        <v>22</v>
      </c>
      <c r="D596" s="7">
        <v>41609</v>
      </c>
      <c r="E596" s="8">
        <f t="shared" si="9"/>
        <v>12</v>
      </c>
      <c r="F596" s="8" t="s">
        <v>14</v>
      </c>
      <c r="G596" s="6" t="s">
        <v>15</v>
      </c>
      <c r="H596" s="6" t="s">
        <v>16</v>
      </c>
      <c r="I596" s="6" t="s">
        <v>17</v>
      </c>
      <c r="J596" s="9">
        <v>1330451.9418015</v>
      </c>
      <c r="K596" s="11"/>
    </row>
    <row r="597" spans="1:11" x14ac:dyDescent="0.3">
      <c r="A597" s="6" t="s">
        <v>37</v>
      </c>
      <c r="B597" s="6" t="s">
        <v>12</v>
      </c>
      <c r="C597" s="6" t="s">
        <v>22</v>
      </c>
      <c r="D597" s="7">
        <v>41640</v>
      </c>
      <c r="E597" s="8">
        <f t="shared" si="9"/>
        <v>1</v>
      </c>
      <c r="F597" s="8" t="s">
        <v>14</v>
      </c>
      <c r="G597" s="6" t="s">
        <v>15</v>
      </c>
      <c r="H597" s="6" t="s">
        <v>16</v>
      </c>
      <c r="I597" s="6" t="s">
        <v>17</v>
      </c>
      <c r="J597" s="9">
        <v>2228780.4880005</v>
      </c>
      <c r="K597" s="11"/>
    </row>
    <row r="598" spans="1:11" x14ac:dyDescent="0.3">
      <c r="A598" s="6" t="s">
        <v>37</v>
      </c>
      <c r="B598" s="6" t="s">
        <v>12</v>
      </c>
      <c r="C598" s="6" t="s">
        <v>22</v>
      </c>
      <c r="D598" s="7">
        <v>41671</v>
      </c>
      <c r="E598" s="8">
        <f t="shared" si="9"/>
        <v>2</v>
      </c>
      <c r="F598" s="8" t="s">
        <v>14</v>
      </c>
      <c r="G598" s="6" t="s">
        <v>15</v>
      </c>
      <c r="H598" s="6" t="s">
        <v>16</v>
      </c>
      <c r="I598" s="6" t="s">
        <v>17</v>
      </c>
      <c r="J598" s="9">
        <v>2185969.2785069998</v>
      </c>
      <c r="K598" s="11"/>
    </row>
    <row r="599" spans="1:11" x14ac:dyDescent="0.3">
      <c r="A599" s="6" t="s">
        <v>37</v>
      </c>
      <c r="B599" s="6" t="s">
        <v>12</v>
      </c>
      <c r="C599" s="6" t="s">
        <v>22</v>
      </c>
      <c r="D599" s="7">
        <v>41699</v>
      </c>
      <c r="E599" s="8">
        <f t="shared" si="9"/>
        <v>3</v>
      </c>
      <c r="F599" s="8" t="s">
        <v>14</v>
      </c>
      <c r="G599" s="6" t="s">
        <v>15</v>
      </c>
      <c r="H599" s="6" t="s">
        <v>16</v>
      </c>
      <c r="I599" s="6" t="s">
        <v>17</v>
      </c>
      <c r="J599" s="9">
        <v>1950392.0613048752</v>
      </c>
      <c r="K599" s="11"/>
    </row>
    <row r="600" spans="1:11" x14ac:dyDescent="0.3">
      <c r="A600" s="6" t="s">
        <v>37</v>
      </c>
      <c r="B600" s="6" t="s">
        <v>12</v>
      </c>
      <c r="C600" s="6" t="s">
        <v>22</v>
      </c>
      <c r="D600" s="7">
        <v>41730</v>
      </c>
      <c r="E600" s="8">
        <f t="shared" si="9"/>
        <v>4</v>
      </c>
      <c r="F600" s="8" t="s">
        <v>14</v>
      </c>
      <c r="G600" s="6" t="s">
        <v>15</v>
      </c>
      <c r="H600" s="6" t="s">
        <v>16</v>
      </c>
      <c r="I600" s="6" t="s">
        <v>17</v>
      </c>
      <c r="J600" s="9">
        <v>1986295.0526719999</v>
      </c>
      <c r="K600" s="11"/>
    </row>
    <row r="601" spans="1:11" x14ac:dyDescent="0.3">
      <c r="A601" s="6" t="s">
        <v>37</v>
      </c>
      <c r="B601" s="6" t="s">
        <v>12</v>
      </c>
      <c r="C601" s="6" t="s">
        <v>22</v>
      </c>
      <c r="D601" s="7">
        <v>41760</v>
      </c>
      <c r="E601" s="8">
        <f t="shared" si="9"/>
        <v>5</v>
      </c>
      <c r="F601" s="8" t="s">
        <v>14</v>
      </c>
      <c r="G601" s="6" t="s">
        <v>15</v>
      </c>
      <c r="H601" s="6" t="s">
        <v>16</v>
      </c>
      <c r="I601" s="6" t="s">
        <v>17</v>
      </c>
      <c r="J601" s="9">
        <v>2071155.7982568748</v>
      </c>
      <c r="K601" s="11"/>
    </row>
    <row r="602" spans="1:11" x14ac:dyDescent="0.3">
      <c r="A602" s="6" t="s">
        <v>37</v>
      </c>
      <c r="B602" s="6" t="s">
        <v>12</v>
      </c>
      <c r="C602" s="6" t="s">
        <v>22</v>
      </c>
      <c r="D602" s="7">
        <v>41791</v>
      </c>
      <c r="E602" s="8">
        <f t="shared" si="9"/>
        <v>6</v>
      </c>
      <c r="F602" s="8" t="s">
        <v>14</v>
      </c>
      <c r="G602" s="6" t="s">
        <v>15</v>
      </c>
      <c r="H602" s="6" t="s">
        <v>16</v>
      </c>
      <c r="I602" s="6" t="s">
        <v>17</v>
      </c>
      <c r="J602" s="9">
        <v>2273512.0860041254</v>
      </c>
      <c r="K602" s="11"/>
    </row>
    <row r="603" spans="1:11" x14ac:dyDescent="0.3">
      <c r="A603" s="6" t="s">
        <v>37</v>
      </c>
      <c r="B603" s="6" t="s">
        <v>12</v>
      </c>
      <c r="C603" s="6" t="s">
        <v>22</v>
      </c>
      <c r="D603" s="7">
        <v>41456</v>
      </c>
      <c r="E603" s="8">
        <f t="shared" si="9"/>
        <v>7</v>
      </c>
      <c r="F603" s="8" t="s">
        <v>14</v>
      </c>
      <c r="G603" s="6" t="s">
        <v>15</v>
      </c>
      <c r="H603" s="6" t="s">
        <v>18</v>
      </c>
      <c r="I603" s="6" t="s">
        <v>17</v>
      </c>
      <c r="J603" s="9">
        <v>3229019.3481892501</v>
      </c>
      <c r="K603" s="11"/>
    </row>
    <row r="604" spans="1:11" x14ac:dyDescent="0.3">
      <c r="A604" s="6" t="s">
        <v>37</v>
      </c>
      <c r="B604" s="6" t="s">
        <v>12</v>
      </c>
      <c r="C604" s="6" t="s">
        <v>22</v>
      </c>
      <c r="D604" s="7">
        <v>41487</v>
      </c>
      <c r="E604" s="8">
        <f t="shared" si="9"/>
        <v>8</v>
      </c>
      <c r="F604" s="8" t="s">
        <v>14</v>
      </c>
      <c r="G604" s="6" t="s">
        <v>15</v>
      </c>
      <c r="H604" s="6" t="s">
        <v>18</v>
      </c>
      <c r="I604" s="6" t="s">
        <v>17</v>
      </c>
      <c r="J604" s="9">
        <v>3998074.953249</v>
      </c>
      <c r="K604" s="11"/>
    </row>
    <row r="605" spans="1:11" x14ac:dyDescent="0.3">
      <c r="A605" s="6" t="s">
        <v>37</v>
      </c>
      <c r="B605" s="6" t="s">
        <v>12</v>
      </c>
      <c r="C605" s="6" t="s">
        <v>22</v>
      </c>
      <c r="D605" s="7">
        <v>41518</v>
      </c>
      <c r="E605" s="8">
        <f t="shared" si="9"/>
        <v>9</v>
      </c>
      <c r="F605" s="8" t="s">
        <v>14</v>
      </c>
      <c r="G605" s="6" t="s">
        <v>15</v>
      </c>
      <c r="H605" s="6" t="s">
        <v>18</v>
      </c>
      <c r="I605" s="6" t="s">
        <v>17</v>
      </c>
      <c r="J605" s="9">
        <v>3458560.3451040001</v>
      </c>
      <c r="K605" s="11"/>
    </row>
    <row r="606" spans="1:11" x14ac:dyDescent="0.3">
      <c r="A606" s="6" t="s">
        <v>37</v>
      </c>
      <c r="B606" s="6" t="s">
        <v>12</v>
      </c>
      <c r="C606" s="6" t="s">
        <v>22</v>
      </c>
      <c r="D606" s="7">
        <v>41548</v>
      </c>
      <c r="E606" s="8">
        <f t="shared" si="9"/>
        <v>10</v>
      </c>
      <c r="F606" s="8" t="s">
        <v>14</v>
      </c>
      <c r="G606" s="6" t="s">
        <v>15</v>
      </c>
      <c r="H606" s="6" t="s">
        <v>18</v>
      </c>
      <c r="I606" s="6" t="s">
        <v>17</v>
      </c>
      <c r="J606" s="9">
        <v>2863773.4980290001</v>
      </c>
      <c r="K606" s="11"/>
    </row>
    <row r="607" spans="1:11" x14ac:dyDescent="0.3">
      <c r="A607" s="6" t="s">
        <v>37</v>
      </c>
      <c r="B607" s="6" t="s">
        <v>12</v>
      </c>
      <c r="C607" s="6" t="s">
        <v>22</v>
      </c>
      <c r="D607" s="7">
        <v>41579</v>
      </c>
      <c r="E607" s="8">
        <f t="shared" si="9"/>
        <v>11</v>
      </c>
      <c r="F607" s="8" t="s">
        <v>14</v>
      </c>
      <c r="G607" s="6" t="s">
        <v>15</v>
      </c>
      <c r="H607" s="6" t="s">
        <v>18</v>
      </c>
      <c r="I607" s="6" t="s">
        <v>17</v>
      </c>
      <c r="J607" s="9">
        <v>3126213.72064</v>
      </c>
      <c r="K607" s="11"/>
    </row>
    <row r="608" spans="1:11" x14ac:dyDescent="0.3">
      <c r="A608" s="6" t="s">
        <v>37</v>
      </c>
      <c r="B608" s="6" t="s">
        <v>12</v>
      </c>
      <c r="C608" s="6" t="s">
        <v>22</v>
      </c>
      <c r="D608" s="7">
        <v>41609</v>
      </c>
      <c r="E608" s="8">
        <f t="shared" si="9"/>
        <v>12</v>
      </c>
      <c r="F608" s="8" t="s">
        <v>14</v>
      </c>
      <c r="G608" s="6" t="s">
        <v>15</v>
      </c>
      <c r="H608" s="6" t="s">
        <v>18</v>
      </c>
      <c r="I608" s="6" t="s">
        <v>17</v>
      </c>
      <c r="J608" s="9">
        <v>2691566.5882560001</v>
      </c>
      <c r="K608" s="11"/>
    </row>
    <row r="609" spans="1:11" x14ac:dyDescent="0.3">
      <c r="A609" s="6" t="s">
        <v>37</v>
      </c>
      <c r="B609" s="6" t="s">
        <v>12</v>
      </c>
      <c r="C609" s="6" t="s">
        <v>22</v>
      </c>
      <c r="D609" s="7">
        <v>41640</v>
      </c>
      <c r="E609" s="8">
        <f t="shared" si="9"/>
        <v>1</v>
      </c>
      <c r="F609" s="8" t="s">
        <v>14</v>
      </c>
      <c r="G609" s="6" t="s">
        <v>15</v>
      </c>
      <c r="H609" s="6" t="s">
        <v>18</v>
      </c>
      <c r="I609" s="6" t="s">
        <v>17</v>
      </c>
      <c r="J609" s="9">
        <v>4009179.999363</v>
      </c>
      <c r="K609" s="11"/>
    </row>
    <row r="610" spans="1:11" x14ac:dyDescent="0.3">
      <c r="A610" s="6" t="s">
        <v>37</v>
      </c>
      <c r="B610" s="6" t="s">
        <v>12</v>
      </c>
      <c r="C610" s="6" t="s">
        <v>22</v>
      </c>
      <c r="D610" s="7">
        <v>41671</v>
      </c>
      <c r="E610" s="8">
        <f t="shared" si="9"/>
        <v>2</v>
      </c>
      <c r="F610" s="8" t="s">
        <v>14</v>
      </c>
      <c r="G610" s="6" t="s">
        <v>15</v>
      </c>
      <c r="H610" s="6" t="s">
        <v>18</v>
      </c>
      <c r="I610" s="6" t="s">
        <v>17</v>
      </c>
      <c r="J610" s="9">
        <v>4249229.7763439994</v>
      </c>
      <c r="K610" s="11"/>
    </row>
    <row r="611" spans="1:11" x14ac:dyDescent="0.3">
      <c r="A611" s="6" t="s">
        <v>37</v>
      </c>
      <c r="B611" s="6" t="s">
        <v>12</v>
      </c>
      <c r="C611" s="6" t="s">
        <v>22</v>
      </c>
      <c r="D611" s="7">
        <v>41699</v>
      </c>
      <c r="E611" s="8">
        <f t="shared" si="9"/>
        <v>3</v>
      </c>
      <c r="F611" s="8" t="s">
        <v>14</v>
      </c>
      <c r="G611" s="6" t="s">
        <v>15</v>
      </c>
      <c r="H611" s="6" t="s">
        <v>18</v>
      </c>
      <c r="I611" s="6" t="s">
        <v>17</v>
      </c>
      <c r="J611" s="9">
        <v>3887025.4362960001</v>
      </c>
      <c r="K611" s="11"/>
    </row>
    <row r="612" spans="1:11" x14ac:dyDescent="0.3">
      <c r="A612" s="6" t="s">
        <v>37</v>
      </c>
      <c r="B612" s="6" t="s">
        <v>12</v>
      </c>
      <c r="C612" s="6" t="s">
        <v>22</v>
      </c>
      <c r="D612" s="7">
        <v>41730</v>
      </c>
      <c r="E612" s="8">
        <f t="shared" si="9"/>
        <v>4</v>
      </c>
      <c r="F612" s="8" t="s">
        <v>14</v>
      </c>
      <c r="G612" s="6" t="s">
        <v>15</v>
      </c>
      <c r="H612" s="6" t="s">
        <v>18</v>
      </c>
      <c r="I612" s="6" t="s">
        <v>17</v>
      </c>
      <c r="J612" s="9">
        <v>4377062.9091839995</v>
      </c>
      <c r="K612" s="11"/>
    </row>
    <row r="613" spans="1:11" x14ac:dyDescent="0.3">
      <c r="A613" s="6" t="s">
        <v>37</v>
      </c>
      <c r="B613" s="6" t="s">
        <v>12</v>
      </c>
      <c r="C613" s="6" t="s">
        <v>22</v>
      </c>
      <c r="D613" s="7">
        <v>41760</v>
      </c>
      <c r="E613" s="8">
        <f t="shared" si="9"/>
        <v>5</v>
      </c>
      <c r="F613" s="8" t="s">
        <v>14</v>
      </c>
      <c r="G613" s="6" t="s">
        <v>15</v>
      </c>
      <c r="H613" s="6" t="s">
        <v>18</v>
      </c>
      <c r="I613" s="6" t="s">
        <v>17</v>
      </c>
      <c r="J613" s="9">
        <v>4388344.7790930001</v>
      </c>
      <c r="K613" s="11"/>
    </row>
    <row r="614" spans="1:11" x14ac:dyDescent="0.3">
      <c r="A614" s="6" t="s">
        <v>37</v>
      </c>
      <c r="B614" s="6" t="s">
        <v>12</v>
      </c>
      <c r="C614" s="6" t="s">
        <v>22</v>
      </c>
      <c r="D614" s="7">
        <v>41791</v>
      </c>
      <c r="E614" s="8">
        <f t="shared" si="9"/>
        <v>6</v>
      </c>
      <c r="F614" s="8" t="s">
        <v>14</v>
      </c>
      <c r="G614" s="6" t="s">
        <v>15</v>
      </c>
      <c r="H614" s="6" t="s">
        <v>18</v>
      </c>
      <c r="I614" s="6" t="s">
        <v>17</v>
      </c>
      <c r="J614" s="9">
        <v>4431008.4784342507</v>
      </c>
      <c r="K614" s="11"/>
    </row>
    <row r="615" spans="1:11" x14ac:dyDescent="0.3">
      <c r="A615" s="6" t="s">
        <v>37</v>
      </c>
      <c r="B615" s="6" t="s">
        <v>12</v>
      </c>
      <c r="C615" s="6" t="s">
        <v>22</v>
      </c>
      <c r="D615" s="7">
        <v>41456</v>
      </c>
      <c r="E615" s="8">
        <f t="shared" si="9"/>
        <v>7</v>
      </c>
      <c r="F615" s="8" t="s">
        <v>14</v>
      </c>
      <c r="G615" s="6" t="s">
        <v>19</v>
      </c>
      <c r="H615" s="6" t="s">
        <v>16</v>
      </c>
      <c r="I615" s="6" t="s">
        <v>17</v>
      </c>
      <c r="J615" s="9">
        <v>1665101.5295861098</v>
      </c>
      <c r="K615" s="11"/>
    </row>
    <row r="616" spans="1:11" x14ac:dyDescent="0.3">
      <c r="A616" s="6" t="s">
        <v>37</v>
      </c>
      <c r="B616" s="6" t="s">
        <v>12</v>
      </c>
      <c r="C616" s="6" t="s">
        <v>22</v>
      </c>
      <c r="D616" s="7">
        <v>41487</v>
      </c>
      <c r="E616" s="8">
        <f t="shared" si="9"/>
        <v>8</v>
      </c>
      <c r="F616" s="8" t="s">
        <v>14</v>
      </c>
      <c r="G616" s="6" t="s">
        <v>19</v>
      </c>
      <c r="H616" s="6" t="s">
        <v>16</v>
      </c>
      <c r="I616" s="6" t="s">
        <v>17</v>
      </c>
      <c r="J616" s="9">
        <v>1847076.2833604398</v>
      </c>
      <c r="K616" s="11"/>
    </row>
    <row r="617" spans="1:11" x14ac:dyDescent="0.3">
      <c r="A617" s="6" t="s">
        <v>37</v>
      </c>
      <c r="B617" s="6" t="s">
        <v>12</v>
      </c>
      <c r="C617" s="6" t="s">
        <v>22</v>
      </c>
      <c r="D617" s="7">
        <v>41518</v>
      </c>
      <c r="E617" s="8">
        <f t="shared" si="9"/>
        <v>9</v>
      </c>
      <c r="F617" s="8" t="s">
        <v>14</v>
      </c>
      <c r="G617" s="6" t="s">
        <v>19</v>
      </c>
      <c r="H617" s="6" t="s">
        <v>16</v>
      </c>
      <c r="I617" s="6" t="s">
        <v>17</v>
      </c>
      <c r="J617" s="9">
        <v>1443255.6006155098</v>
      </c>
      <c r="K617" s="11"/>
    </row>
    <row r="618" spans="1:11" x14ac:dyDescent="0.3">
      <c r="A618" s="6" t="s">
        <v>37</v>
      </c>
      <c r="B618" s="6" t="s">
        <v>12</v>
      </c>
      <c r="C618" s="6" t="s">
        <v>22</v>
      </c>
      <c r="D618" s="7">
        <v>41548</v>
      </c>
      <c r="E618" s="8">
        <f t="shared" si="9"/>
        <v>10</v>
      </c>
      <c r="F618" s="8" t="s">
        <v>14</v>
      </c>
      <c r="G618" s="6" t="s">
        <v>19</v>
      </c>
      <c r="H618" s="6" t="s">
        <v>16</v>
      </c>
      <c r="I618" s="6" t="s">
        <v>17</v>
      </c>
      <c r="J618" s="9">
        <v>1340433.4702902001</v>
      </c>
      <c r="K618" s="11"/>
    </row>
    <row r="619" spans="1:11" x14ac:dyDescent="0.3">
      <c r="A619" s="6" t="s">
        <v>37</v>
      </c>
      <c r="B619" s="6" t="s">
        <v>12</v>
      </c>
      <c r="C619" s="6" t="s">
        <v>22</v>
      </c>
      <c r="D619" s="7">
        <v>41579</v>
      </c>
      <c r="E619" s="8">
        <f t="shared" si="9"/>
        <v>11</v>
      </c>
      <c r="F619" s="8" t="s">
        <v>14</v>
      </c>
      <c r="G619" s="6" t="s">
        <v>19</v>
      </c>
      <c r="H619" s="6" t="s">
        <v>16</v>
      </c>
      <c r="I619" s="6" t="s">
        <v>17</v>
      </c>
      <c r="J619" s="9">
        <v>1484304.6234175498</v>
      </c>
      <c r="K619" s="11"/>
    </row>
    <row r="620" spans="1:11" x14ac:dyDescent="0.3">
      <c r="A620" s="6" t="s">
        <v>37</v>
      </c>
      <c r="B620" s="6" t="s">
        <v>12</v>
      </c>
      <c r="C620" s="6" t="s">
        <v>22</v>
      </c>
      <c r="D620" s="7">
        <v>41609</v>
      </c>
      <c r="E620" s="8">
        <f t="shared" si="9"/>
        <v>12</v>
      </c>
      <c r="F620" s="8" t="s">
        <v>14</v>
      </c>
      <c r="G620" s="6" t="s">
        <v>19</v>
      </c>
      <c r="H620" s="6" t="s">
        <v>16</v>
      </c>
      <c r="I620" s="6" t="s">
        <v>17</v>
      </c>
      <c r="J620" s="9">
        <v>1288013.6333248802</v>
      </c>
      <c r="K620" s="11"/>
    </row>
    <row r="621" spans="1:11" x14ac:dyDescent="0.3">
      <c r="A621" s="6" t="s">
        <v>37</v>
      </c>
      <c r="B621" s="6" t="s">
        <v>12</v>
      </c>
      <c r="C621" s="6" t="s">
        <v>22</v>
      </c>
      <c r="D621" s="7">
        <v>41640</v>
      </c>
      <c r="E621" s="8">
        <f t="shared" si="9"/>
        <v>1</v>
      </c>
      <c r="F621" s="8" t="s">
        <v>14</v>
      </c>
      <c r="G621" s="6" t="s">
        <v>19</v>
      </c>
      <c r="H621" s="6" t="s">
        <v>16</v>
      </c>
      <c r="I621" s="6" t="s">
        <v>17</v>
      </c>
      <c r="J621" s="9">
        <v>1934441.18316372</v>
      </c>
      <c r="K621" s="11"/>
    </row>
    <row r="622" spans="1:11" x14ac:dyDescent="0.3">
      <c r="A622" s="6" t="s">
        <v>37</v>
      </c>
      <c r="B622" s="6" t="s">
        <v>12</v>
      </c>
      <c r="C622" s="6" t="s">
        <v>22</v>
      </c>
      <c r="D622" s="7">
        <v>41671</v>
      </c>
      <c r="E622" s="8">
        <f t="shared" si="9"/>
        <v>2</v>
      </c>
      <c r="F622" s="8" t="s">
        <v>14</v>
      </c>
      <c r="G622" s="6" t="s">
        <v>19</v>
      </c>
      <c r="H622" s="6" t="s">
        <v>16</v>
      </c>
      <c r="I622" s="6" t="s">
        <v>17</v>
      </c>
      <c r="J622" s="9">
        <v>1867732.8207522598</v>
      </c>
      <c r="K622" s="11"/>
    </row>
    <row r="623" spans="1:11" x14ac:dyDescent="0.3">
      <c r="A623" s="6" t="s">
        <v>37</v>
      </c>
      <c r="B623" s="6" t="s">
        <v>12</v>
      </c>
      <c r="C623" s="6" t="s">
        <v>22</v>
      </c>
      <c r="D623" s="7">
        <v>41699</v>
      </c>
      <c r="E623" s="8">
        <f t="shared" si="9"/>
        <v>3</v>
      </c>
      <c r="F623" s="8" t="s">
        <v>14</v>
      </c>
      <c r="G623" s="6" t="s">
        <v>19</v>
      </c>
      <c r="H623" s="6" t="s">
        <v>16</v>
      </c>
      <c r="I623" s="6" t="s">
        <v>17</v>
      </c>
      <c r="J623" s="9">
        <v>1632975.2369934299</v>
      </c>
      <c r="K623" s="11"/>
    </row>
    <row r="624" spans="1:11" x14ac:dyDescent="0.3">
      <c r="A624" s="6" t="s">
        <v>37</v>
      </c>
      <c r="B624" s="6" t="s">
        <v>12</v>
      </c>
      <c r="C624" s="6" t="s">
        <v>22</v>
      </c>
      <c r="D624" s="7">
        <v>41730</v>
      </c>
      <c r="E624" s="8">
        <f t="shared" si="9"/>
        <v>4</v>
      </c>
      <c r="F624" s="8" t="s">
        <v>14</v>
      </c>
      <c r="G624" s="6" t="s">
        <v>19</v>
      </c>
      <c r="H624" s="6" t="s">
        <v>16</v>
      </c>
      <c r="I624" s="6" t="s">
        <v>17</v>
      </c>
      <c r="J624" s="9">
        <v>1699686.4578355199</v>
      </c>
      <c r="K624" s="11"/>
    </row>
    <row r="625" spans="1:11" x14ac:dyDescent="0.3">
      <c r="A625" s="6" t="s">
        <v>37</v>
      </c>
      <c r="B625" s="6" t="s">
        <v>12</v>
      </c>
      <c r="C625" s="6" t="s">
        <v>22</v>
      </c>
      <c r="D625" s="7">
        <v>41760</v>
      </c>
      <c r="E625" s="8">
        <f t="shared" si="9"/>
        <v>5</v>
      </c>
      <c r="F625" s="8" t="s">
        <v>14</v>
      </c>
      <c r="G625" s="6" t="s">
        <v>19</v>
      </c>
      <c r="H625" s="6" t="s">
        <v>16</v>
      </c>
      <c r="I625" s="6" t="s">
        <v>17</v>
      </c>
      <c r="J625" s="9">
        <v>1838520.95026149</v>
      </c>
      <c r="K625" s="11"/>
    </row>
    <row r="626" spans="1:11" x14ac:dyDescent="0.3">
      <c r="A626" s="6" t="s">
        <v>37</v>
      </c>
      <c r="B626" s="6" t="s">
        <v>12</v>
      </c>
      <c r="C626" s="6" t="s">
        <v>22</v>
      </c>
      <c r="D626" s="7">
        <v>41791</v>
      </c>
      <c r="E626" s="8">
        <f t="shared" si="9"/>
        <v>6</v>
      </c>
      <c r="F626" s="8" t="s">
        <v>14</v>
      </c>
      <c r="G626" s="6" t="s">
        <v>19</v>
      </c>
      <c r="H626" s="6" t="s">
        <v>16</v>
      </c>
      <c r="I626" s="6" t="s">
        <v>17</v>
      </c>
      <c r="J626" s="9">
        <v>1919092.9312032503</v>
      </c>
      <c r="K626" s="11"/>
    </row>
    <row r="627" spans="1:11" x14ac:dyDescent="0.3">
      <c r="A627" s="6" t="s">
        <v>37</v>
      </c>
      <c r="B627" s="6" t="s">
        <v>12</v>
      </c>
      <c r="C627" s="6" t="s">
        <v>22</v>
      </c>
      <c r="D627" s="7">
        <v>41456</v>
      </c>
      <c r="E627" s="8">
        <f t="shared" si="9"/>
        <v>7</v>
      </c>
      <c r="F627" s="8" t="s">
        <v>14</v>
      </c>
      <c r="G627" s="6" t="s">
        <v>19</v>
      </c>
      <c r="H627" s="6" t="s">
        <v>18</v>
      </c>
      <c r="I627" s="6" t="s">
        <v>17</v>
      </c>
      <c r="J627" s="9">
        <v>2886159.0288201999</v>
      </c>
      <c r="K627" s="11"/>
    </row>
    <row r="628" spans="1:11" x14ac:dyDescent="0.3">
      <c r="A628" s="6" t="s">
        <v>37</v>
      </c>
      <c r="B628" s="6" t="s">
        <v>12</v>
      </c>
      <c r="C628" s="6" t="s">
        <v>22</v>
      </c>
      <c r="D628" s="7">
        <v>41487</v>
      </c>
      <c r="E628" s="8">
        <f t="shared" si="9"/>
        <v>8</v>
      </c>
      <c r="F628" s="8" t="s">
        <v>14</v>
      </c>
      <c r="G628" s="6" t="s">
        <v>19</v>
      </c>
      <c r="H628" s="6" t="s">
        <v>18</v>
      </c>
      <c r="I628" s="6" t="s">
        <v>17</v>
      </c>
      <c r="J628" s="9">
        <v>2138617.9464186002</v>
      </c>
      <c r="K628" s="11"/>
    </row>
    <row r="629" spans="1:11" x14ac:dyDescent="0.3">
      <c r="A629" s="6" t="s">
        <v>37</v>
      </c>
      <c r="B629" s="6" t="s">
        <v>12</v>
      </c>
      <c r="C629" s="6" t="s">
        <v>22</v>
      </c>
      <c r="D629" s="7">
        <v>41518</v>
      </c>
      <c r="E629" s="8">
        <f t="shared" si="9"/>
        <v>9</v>
      </c>
      <c r="F629" s="8" t="s">
        <v>14</v>
      </c>
      <c r="G629" s="6" t="s">
        <v>19</v>
      </c>
      <c r="H629" s="6" t="s">
        <v>18</v>
      </c>
      <c r="I629" s="6" t="s">
        <v>17</v>
      </c>
      <c r="J629" s="9">
        <v>3947712.1118929996</v>
      </c>
      <c r="K629" s="11"/>
    </row>
    <row r="630" spans="1:11" x14ac:dyDescent="0.3">
      <c r="A630" s="6" t="s">
        <v>37</v>
      </c>
      <c r="B630" s="6" t="s">
        <v>12</v>
      </c>
      <c r="C630" s="6" t="s">
        <v>22</v>
      </c>
      <c r="D630" s="7">
        <v>41548</v>
      </c>
      <c r="E630" s="8">
        <f t="shared" si="9"/>
        <v>10</v>
      </c>
      <c r="F630" s="8" t="s">
        <v>14</v>
      </c>
      <c r="G630" s="6" t="s">
        <v>19</v>
      </c>
      <c r="H630" s="6" t="s">
        <v>18</v>
      </c>
      <c r="I630" s="6" t="s">
        <v>17</v>
      </c>
      <c r="J630" s="9">
        <v>3336453.7222977998</v>
      </c>
      <c r="K630" s="11"/>
    </row>
    <row r="631" spans="1:11" x14ac:dyDescent="0.3">
      <c r="A631" s="6" t="s">
        <v>37</v>
      </c>
      <c r="B631" s="6" t="s">
        <v>12</v>
      </c>
      <c r="C631" s="6" t="s">
        <v>22</v>
      </c>
      <c r="D631" s="7">
        <v>41579</v>
      </c>
      <c r="E631" s="8">
        <f t="shared" si="9"/>
        <v>11</v>
      </c>
      <c r="F631" s="8" t="s">
        <v>14</v>
      </c>
      <c r="G631" s="6" t="s">
        <v>19</v>
      </c>
      <c r="H631" s="6" t="s">
        <v>18</v>
      </c>
      <c r="I631" s="6" t="s">
        <v>17</v>
      </c>
      <c r="J631" s="9">
        <v>2581238.6260960004</v>
      </c>
      <c r="K631" s="11"/>
    </row>
    <row r="632" spans="1:11" x14ac:dyDescent="0.3">
      <c r="A632" s="6" t="s">
        <v>37</v>
      </c>
      <c r="B632" s="6" t="s">
        <v>12</v>
      </c>
      <c r="C632" s="6" t="s">
        <v>22</v>
      </c>
      <c r="D632" s="7">
        <v>41609</v>
      </c>
      <c r="E632" s="8">
        <f t="shared" si="9"/>
        <v>12</v>
      </c>
      <c r="F632" s="8" t="s">
        <v>14</v>
      </c>
      <c r="G632" s="6" t="s">
        <v>19</v>
      </c>
      <c r="H632" s="6" t="s">
        <v>18</v>
      </c>
      <c r="I632" s="6" t="s">
        <v>17</v>
      </c>
      <c r="J632" s="9">
        <v>3389594.0119008003</v>
      </c>
      <c r="K632" s="11"/>
    </row>
    <row r="633" spans="1:11" x14ac:dyDescent="0.3">
      <c r="A633" s="6" t="s">
        <v>37</v>
      </c>
      <c r="B633" s="6" t="s">
        <v>12</v>
      </c>
      <c r="C633" s="6" t="s">
        <v>22</v>
      </c>
      <c r="D633" s="7">
        <v>41640</v>
      </c>
      <c r="E633" s="8">
        <f t="shared" si="9"/>
        <v>1</v>
      </c>
      <c r="F633" s="8" t="s">
        <v>14</v>
      </c>
      <c r="G633" s="6" t="s">
        <v>19</v>
      </c>
      <c r="H633" s="6" t="s">
        <v>18</v>
      </c>
      <c r="I633" s="6" t="s">
        <v>17</v>
      </c>
      <c r="J633" s="9">
        <v>3641782.9956648001</v>
      </c>
      <c r="K633" s="11"/>
    </row>
    <row r="634" spans="1:11" x14ac:dyDescent="0.3">
      <c r="A634" s="6" t="s">
        <v>37</v>
      </c>
      <c r="B634" s="6" t="s">
        <v>12</v>
      </c>
      <c r="C634" s="6" t="s">
        <v>22</v>
      </c>
      <c r="D634" s="7">
        <v>41671</v>
      </c>
      <c r="E634" s="8">
        <f t="shared" si="9"/>
        <v>2</v>
      </c>
      <c r="F634" s="8" t="s">
        <v>14</v>
      </c>
      <c r="G634" s="6" t="s">
        <v>19</v>
      </c>
      <c r="H634" s="6" t="s">
        <v>18</v>
      </c>
      <c r="I634" s="6" t="s">
        <v>17</v>
      </c>
      <c r="J634" s="9">
        <v>3637088.2590588001</v>
      </c>
      <c r="K634" s="11"/>
    </row>
    <row r="635" spans="1:11" x14ac:dyDescent="0.3">
      <c r="A635" s="6" t="s">
        <v>37</v>
      </c>
      <c r="B635" s="6" t="s">
        <v>12</v>
      </c>
      <c r="C635" s="6" t="s">
        <v>22</v>
      </c>
      <c r="D635" s="7">
        <v>41699</v>
      </c>
      <c r="E635" s="8">
        <f t="shared" si="9"/>
        <v>3</v>
      </c>
      <c r="F635" s="8" t="s">
        <v>14</v>
      </c>
      <c r="G635" s="6" t="s">
        <v>19</v>
      </c>
      <c r="H635" s="6" t="s">
        <v>18</v>
      </c>
      <c r="I635" s="6" t="s">
        <v>17</v>
      </c>
      <c r="J635" s="9">
        <v>2891368.2735684002</v>
      </c>
      <c r="K635" s="11"/>
    </row>
    <row r="636" spans="1:11" x14ac:dyDescent="0.3">
      <c r="A636" s="6" t="s">
        <v>37</v>
      </c>
      <c r="B636" s="6" t="s">
        <v>12</v>
      </c>
      <c r="C636" s="6" t="s">
        <v>22</v>
      </c>
      <c r="D636" s="7">
        <v>41730</v>
      </c>
      <c r="E636" s="8">
        <f t="shared" si="9"/>
        <v>4</v>
      </c>
      <c r="F636" s="8" t="s">
        <v>14</v>
      </c>
      <c r="G636" s="6" t="s">
        <v>19</v>
      </c>
      <c r="H636" s="6" t="s">
        <v>18</v>
      </c>
      <c r="I636" s="6" t="s">
        <v>17</v>
      </c>
      <c r="J636" s="9">
        <v>3090339.0142464004</v>
      </c>
      <c r="K636" s="11"/>
    </row>
    <row r="637" spans="1:11" x14ac:dyDescent="0.3">
      <c r="A637" s="6" t="s">
        <v>37</v>
      </c>
      <c r="B637" s="6" t="s">
        <v>12</v>
      </c>
      <c r="C637" s="6" t="s">
        <v>22</v>
      </c>
      <c r="D637" s="7">
        <v>41760</v>
      </c>
      <c r="E637" s="8">
        <f t="shared" si="9"/>
        <v>5</v>
      </c>
      <c r="F637" s="8" t="s">
        <v>14</v>
      </c>
      <c r="G637" s="6" t="s">
        <v>19</v>
      </c>
      <c r="H637" s="6" t="s">
        <v>18</v>
      </c>
      <c r="I637" s="6" t="s">
        <v>17</v>
      </c>
      <c r="J637" s="9">
        <v>3395668.6594643998</v>
      </c>
      <c r="K637" s="11"/>
    </row>
    <row r="638" spans="1:11" x14ac:dyDescent="0.3">
      <c r="A638" s="6" t="s">
        <v>37</v>
      </c>
      <c r="B638" s="6" t="s">
        <v>12</v>
      </c>
      <c r="C638" s="6" t="s">
        <v>22</v>
      </c>
      <c r="D638" s="7">
        <v>41791</v>
      </c>
      <c r="E638" s="8">
        <f t="shared" si="9"/>
        <v>6</v>
      </c>
      <c r="F638" s="8" t="s">
        <v>14</v>
      </c>
      <c r="G638" s="6" t="s">
        <v>19</v>
      </c>
      <c r="H638" s="6" t="s">
        <v>18</v>
      </c>
      <c r="I638" s="6" t="s">
        <v>17</v>
      </c>
      <c r="J638" s="9">
        <v>3379572.3100814</v>
      </c>
      <c r="K638" s="11"/>
    </row>
    <row r="639" spans="1:11" x14ac:dyDescent="0.3">
      <c r="A639" s="6" t="s">
        <v>37</v>
      </c>
      <c r="B639" s="6" t="s">
        <v>12</v>
      </c>
      <c r="C639" s="6" t="s">
        <v>22</v>
      </c>
      <c r="D639" s="7">
        <v>41456</v>
      </c>
      <c r="E639" s="8">
        <f t="shared" si="9"/>
        <v>7</v>
      </c>
      <c r="F639" s="8" t="s">
        <v>14</v>
      </c>
      <c r="G639" s="6" t="s">
        <v>20</v>
      </c>
      <c r="H639" s="6" t="s">
        <v>16</v>
      </c>
      <c r="I639" s="6" t="s">
        <v>17</v>
      </c>
      <c r="J639" s="9">
        <v>3083178.310218194</v>
      </c>
      <c r="K639" s="11"/>
    </row>
    <row r="640" spans="1:11" x14ac:dyDescent="0.3">
      <c r="A640" s="6" t="s">
        <v>37</v>
      </c>
      <c r="B640" s="6" t="s">
        <v>12</v>
      </c>
      <c r="C640" s="6" t="s">
        <v>22</v>
      </c>
      <c r="D640" s="7">
        <v>41487</v>
      </c>
      <c r="E640" s="8">
        <f t="shared" si="9"/>
        <v>8</v>
      </c>
      <c r="F640" s="8" t="s">
        <v>14</v>
      </c>
      <c r="G640" s="6" t="s">
        <v>20</v>
      </c>
      <c r="H640" s="6" t="s">
        <v>16</v>
      </c>
      <c r="I640" s="6" t="s">
        <v>17</v>
      </c>
      <c r="J640" s="9">
        <v>3624627.2765830643</v>
      </c>
      <c r="K640" s="11"/>
    </row>
    <row r="641" spans="1:11" x14ac:dyDescent="0.3">
      <c r="A641" s="6" t="s">
        <v>37</v>
      </c>
      <c r="B641" s="6" t="s">
        <v>12</v>
      </c>
      <c r="C641" s="6" t="s">
        <v>22</v>
      </c>
      <c r="D641" s="7">
        <v>41518</v>
      </c>
      <c r="E641" s="8">
        <f t="shared" si="9"/>
        <v>9</v>
      </c>
      <c r="F641" s="8" t="s">
        <v>14</v>
      </c>
      <c r="G641" s="6" t="s">
        <v>20</v>
      </c>
      <c r="H641" s="6" t="s">
        <v>16</v>
      </c>
      <c r="I641" s="6" t="s">
        <v>17</v>
      </c>
      <c r="J641" s="9">
        <v>3090109.4706031792</v>
      </c>
      <c r="K641" s="11"/>
    </row>
    <row r="642" spans="1:11" x14ac:dyDescent="0.3">
      <c r="A642" s="6" t="s">
        <v>37</v>
      </c>
      <c r="B642" s="6" t="s">
        <v>12</v>
      </c>
      <c r="C642" s="6" t="s">
        <v>22</v>
      </c>
      <c r="D642" s="7">
        <v>41548</v>
      </c>
      <c r="E642" s="8">
        <f t="shared" si="9"/>
        <v>10</v>
      </c>
      <c r="F642" s="8" t="s">
        <v>14</v>
      </c>
      <c r="G642" s="6" t="s">
        <v>20</v>
      </c>
      <c r="H642" s="6" t="s">
        <v>16</v>
      </c>
      <c r="I642" s="6" t="s">
        <v>17</v>
      </c>
      <c r="J642" s="9">
        <v>2588932.9613108994</v>
      </c>
      <c r="K642" s="11"/>
    </row>
    <row r="643" spans="1:11" x14ac:dyDescent="0.3">
      <c r="A643" s="6" t="s">
        <v>37</v>
      </c>
      <c r="B643" s="6" t="s">
        <v>12</v>
      </c>
      <c r="C643" s="6" t="s">
        <v>22</v>
      </c>
      <c r="D643" s="7">
        <v>41579</v>
      </c>
      <c r="E643" s="8">
        <f t="shared" si="9"/>
        <v>11</v>
      </c>
      <c r="F643" s="8" t="s">
        <v>14</v>
      </c>
      <c r="G643" s="6" t="s">
        <v>20</v>
      </c>
      <c r="H643" s="6" t="s">
        <v>16</v>
      </c>
      <c r="I643" s="6" t="s">
        <v>17</v>
      </c>
      <c r="J643" s="9">
        <v>2871337.5293786996</v>
      </c>
      <c r="K643" s="11"/>
    </row>
    <row r="644" spans="1:11" x14ac:dyDescent="0.3">
      <c r="A644" s="6" t="s">
        <v>37</v>
      </c>
      <c r="B644" s="6" t="s">
        <v>12</v>
      </c>
      <c r="C644" s="6" t="s">
        <v>22</v>
      </c>
      <c r="D644" s="7">
        <v>41609</v>
      </c>
      <c r="E644" s="8">
        <f t="shared" si="9"/>
        <v>12</v>
      </c>
      <c r="F644" s="8" t="s">
        <v>14</v>
      </c>
      <c r="G644" s="6" t="s">
        <v>20</v>
      </c>
      <c r="H644" s="6" t="s">
        <v>16</v>
      </c>
      <c r="I644" s="6" t="s">
        <v>17</v>
      </c>
      <c r="J644" s="9">
        <v>2476353.7848823196</v>
      </c>
      <c r="K644" s="11"/>
    </row>
    <row r="645" spans="1:11" x14ac:dyDescent="0.3">
      <c r="A645" s="6" t="s">
        <v>37</v>
      </c>
      <c r="B645" s="6" t="s">
        <v>12</v>
      </c>
      <c r="C645" s="6" t="s">
        <v>22</v>
      </c>
      <c r="D645" s="7">
        <v>41640</v>
      </c>
      <c r="E645" s="8">
        <f t="shared" si="9"/>
        <v>1</v>
      </c>
      <c r="F645" s="8" t="s">
        <v>14</v>
      </c>
      <c r="G645" s="6" t="s">
        <v>20</v>
      </c>
      <c r="H645" s="6" t="s">
        <v>16</v>
      </c>
      <c r="I645" s="6" t="s">
        <v>17</v>
      </c>
      <c r="J645" s="9">
        <v>3520427.5225060191</v>
      </c>
      <c r="K645" s="11"/>
    </row>
    <row r="646" spans="1:11" x14ac:dyDescent="0.3">
      <c r="A646" s="6" t="s">
        <v>37</v>
      </c>
      <c r="B646" s="6" t="s">
        <v>12</v>
      </c>
      <c r="C646" s="6" t="s">
        <v>22</v>
      </c>
      <c r="D646" s="7">
        <v>41671</v>
      </c>
      <c r="E646" s="8">
        <f t="shared" si="9"/>
        <v>2</v>
      </c>
      <c r="F646" s="8" t="s">
        <v>14</v>
      </c>
      <c r="G646" s="6" t="s">
        <v>20</v>
      </c>
      <c r="H646" s="6" t="s">
        <v>16</v>
      </c>
      <c r="I646" s="6" t="s">
        <v>17</v>
      </c>
      <c r="J646" s="9">
        <v>3874818.9917811132</v>
      </c>
      <c r="K646" s="11"/>
    </row>
    <row r="647" spans="1:11" x14ac:dyDescent="0.3">
      <c r="A647" s="6" t="s">
        <v>37</v>
      </c>
      <c r="B647" s="6" t="s">
        <v>12</v>
      </c>
      <c r="C647" s="6" t="s">
        <v>22</v>
      </c>
      <c r="D647" s="7">
        <v>41699</v>
      </c>
      <c r="E647" s="8">
        <f t="shared" si="9"/>
        <v>3</v>
      </c>
      <c r="F647" s="8" t="s">
        <v>14</v>
      </c>
      <c r="G647" s="6" t="s">
        <v>20</v>
      </c>
      <c r="H647" s="6" t="s">
        <v>16</v>
      </c>
      <c r="I647" s="6" t="s">
        <v>17</v>
      </c>
      <c r="J647" s="9">
        <v>3237363.8548801187</v>
      </c>
      <c r="K647" s="11"/>
    </row>
    <row r="648" spans="1:11" x14ac:dyDescent="0.3">
      <c r="A648" s="6" t="s">
        <v>37</v>
      </c>
      <c r="B648" s="6" t="s">
        <v>12</v>
      </c>
      <c r="C648" s="6" t="s">
        <v>22</v>
      </c>
      <c r="D648" s="7">
        <v>41730</v>
      </c>
      <c r="E648" s="8">
        <f t="shared" si="9"/>
        <v>4</v>
      </c>
      <c r="F648" s="8" t="s">
        <v>14</v>
      </c>
      <c r="G648" s="6" t="s">
        <v>20</v>
      </c>
      <c r="H648" s="6" t="s">
        <v>16</v>
      </c>
      <c r="I648" s="6" t="s">
        <v>17</v>
      </c>
      <c r="J648" s="9">
        <v>3615453.1290214392</v>
      </c>
      <c r="K648" s="11"/>
    </row>
    <row r="649" spans="1:11" x14ac:dyDescent="0.3">
      <c r="A649" s="6" t="s">
        <v>37</v>
      </c>
      <c r="B649" s="6" t="s">
        <v>12</v>
      </c>
      <c r="C649" s="6" t="s">
        <v>22</v>
      </c>
      <c r="D649" s="7">
        <v>41760</v>
      </c>
      <c r="E649" s="8">
        <f t="shared" si="9"/>
        <v>5</v>
      </c>
      <c r="F649" s="8" t="s">
        <v>14</v>
      </c>
      <c r="G649" s="6" t="s">
        <v>20</v>
      </c>
      <c r="H649" s="6" t="s">
        <v>16</v>
      </c>
      <c r="I649" s="6" t="s">
        <v>17</v>
      </c>
      <c r="J649" s="9">
        <v>2956857.0525275953</v>
      </c>
      <c r="K649" s="11"/>
    </row>
    <row r="650" spans="1:11" x14ac:dyDescent="0.3">
      <c r="A650" s="6" t="s">
        <v>37</v>
      </c>
      <c r="B650" s="6" t="s">
        <v>12</v>
      </c>
      <c r="C650" s="6" t="s">
        <v>22</v>
      </c>
      <c r="D650" s="7">
        <v>41791</v>
      </c>
      <c r="E650" s="8">
        <f t="shared" si="9"/>
        <v>6</v>
      </c>
      <c r="F650" s="8" t="s">
        <v>14</v>
      </c>
      <c r="G650" s="6" t="s">
        <v>20</v>
      </c>
      <c r="H650" s="6" t="s">
        <v>16</v>
      </c>
      <c r="I650" s="6" t="s">
        <v>17</v>
      </c>
      <c r="J650" s="9">
        <v>3215096.199550285</v>
      </c>
      <c r="K650" s="11"/>
    </row>
    <row r="651" spans="1:11" x14ac:dyDescent="0.3">
      <c r="A651" s="6" t="s">
        <v>37</v>
      </c>
      <c r="B651" s="6" t="s">
        <v>23</v>
      </c>
      <c r="C651" s="6" t="s">
        <v>13</v>
      </c>
      <c r="D651" s="7">
        <v>41456</v>
      </c>
      <c r="E651" s="8">
        <f t="shared" si="9"/>
        <v>7</v>
      </c>
      <c r="F651" s="8" t="s">
        <v>24</v>
      </c>
      <c r="G651" s="6" t="s">
        <v>25</v>
      </c>
      <c r="H651" s="6" t="s">
        <v>26</v>
      </c>
      <c r="I651" s="6" t="s">
        <v>17</v>
      </c>
      <c r="J651" s="9">
        <v>859050.95871603675</v>
      </c>
      <c r="K651" s="11"/>
    </row>
    <row r="652" spans="1:11" x14ac:dyDescent="0.3">
      <c r="A652" s="6" t="s">
        <v>37</v>
      </c>
      <c r="B652" s="6" t="s">
        <v>23</v>
      </c>
      <c r="C652" s="6" t="s">
        <v>13</v>
      </c>
      <c r="D652" s="7">
        <v>41487</v>
      </c>
      <c r="E652" s="8">
        <f t="shared" si="9"/>
        <v>8</v>
      </c>
      <c r="F652" s="8" t="s">
        <v>24</v>
      </c>
      <c r="G652" s="6" t="s">
        <v>25</v>
      </c>
      <c r="H652" s="6" t="s">
        <v>26</v>
      </c>
      <c r="I652" s="6" t="s">
        <v>17</v>
      </c>
      <c r="J652" s="9">
        <v>1256568.663764968</v>
      </c>
      <c r="K652" s="11"/>
    </row>
    <row r="653" spans="1:11" x14ac:dyDescent="0.3">
      <c r="A653" s="6" t="s">
        <v>37</v>
      </c>
      <c r="B653" s="6" t="s">
        <v>23</v>
      </c>
      <c r="C653" s="6" t="s">
        <v>13</v>
      </c>
      <c r="D653" s="7">
        <v>41518</v>
      </c>
      <c r="E653" s="8">
        <f t="shared" si="9"/>
        <v>9</v>
      </c>
      <c r="F653" s="8" t="s">
        <v>24</v>
      </c>
      <c r="G653" s="6" t="s">
        <v>25</v>
      </c>
      <c r="H653" s="6" t="s">
        <v>26</v>
      </c>
      <c r="I653" s="6" t="s">
        <v>17</v>
      </c>
      <c r="J653" s="9">
        <v>945239.11169929046</v>
      </c>
      <c r="K653" s="11"/>
    </row>
    <row r="654" spans="1:11" x14ac:dyDescent="0.3">
      <c r="A654" s="6" t="s">
        <v>37</v>
      </c>
      <c r="B654" s="6" t="s">
        <v>23</v>
      </c>
      <c r="C654" s="6" t="s">
        <v>13</v>
      </c>
      <c r="D654" s="7">
        <v>41548</v>
      </c>
      <c r="E654" s="8">
        <f t="shared" si="9"/>
        <v>10</v>
      </c>
      <c r="F654" s="8" t="s">
        <v>24</v>
      </c>
      <c r="G654" s="6" t="s">
        <v>25</v>
      </c>
      <c r="H654" s="6" t="s">
        <v>26</v>
      </c>
      <c r="I654" s="6" t="s">
        <v>17</v>
      </c>
      <c r="J654" s="9">
        <v>897002.08738166792</v>
      </c>
      <c r="K654" s="11"/>
    </row>
    <row r="655" spans="1:11" x14ac:dyDescent="0.3">
      <c r="A655" s="6" t="s">
        <v>37</v>
      </c>
      <c r="B655" s="6" t="s">
        <v>23</v>
      </c>
      <c r="C655" s="6" t="s">
        <v>13</v>
      </c>
      <c r="D655" s="7">
        <v>41579</v>
      </c>
      <c r="E655" s="8">
        <f t="shared" si="9"/>
        <v>11</v>
      </c>
      <c r="F655" s="8" t="s">
        <v>24</v>
      </c>
      <c r="G655" s="6" t="s">
        <v>25</v>
      </c>
      <c r="H655" s="6" t="s">
        <v>26</v>
      </c>
      <c r="I655" s="6" t="s">
        <v>17</v>
      </c>
      <c r="J655" s="9">
        <v>983029.73485591868</v>
      </c>
      <c r="K655" s="11"/>
    </row>
    <row r="656" spans="1:11" x14ac:dyDescent="0.3">
      <c r="A656" s="6" t="s">
        <v>37</v>
      </c>
      <c r="B656" s="6" t="s">
        <v>23</v>
      </c>
      <c r="C656" s="6" t="s">
        <v>13</v>
      </c>
      <c r="D656" s="7">
        <v>41609</v>
      </c>
      <c r="E656" s="8">
        <f t="shared" ref="E656:E719" si="10">MONTH(D656)</f>
        <v>12</v>
      </c>
      <c r="F656" s="8" t="s">
        <v>24</v>
      </c>
      <c r="G656" s="6" t="s">
        <v>25</v>
      </c>
      <c r="H656" s="6" t="s">
        <v>26</v>
      </c>
      <c r="I656" s="6" t="s">
        <v>17</v>
      </c>
      <c r="J656" s="9">
        <v>938538.15127751243</v>
      </c>
      <c r="K656" s="11"/>
    </row>
    <row r="657" spans="1:11" x14ac:dyDescent="0.3">
      <c r="A657" s="6" t="s">
        <v>37</v>
      </c>
      <c r="B657" s="6" t="s">
        <v>23</v>
      </c>
      <c r="C657" s="6" t="s">
        <v>13</v>
      </c>
      <c r="D657" s="7">
        <v>41640</v>
      </c>
      <c r="E657" s="8">
        <f t="shared" si="10"/>
        <v>1</v>
      </c>
      <c r="F657" s="8" t="s">
        <v>24</v>
      </c>
      <c r="G657" s="6" t="s">
        <v>25</v>
      </c>
      <c r="H657" s="6" t="s">
        <v>26</v>
      </c>
      <c r="I657" s="6" t="s">
        <v>17</v>
      </c>
      <c r="J657" s="9">
        <v>1120011.9018488396</v>
      </c>
      <c r="K657" s="11"/>
    </row>
    <row r="658" spans="1:11" x14ac:dyDescent="0.3">
      <c r="A658" s="6" t="s">
        <v>37</v>
      </c>
      <c r="B658" s="6" t="s">
        <v>23</v>
      </c>
      <c r="C658" s="6" t="s">
        <v>13</v>
      </c>
      <c r="D658" s="7">
        <v>41671</v>
      </c>
      <c r="E658" s="8">
        <f t="shared" si="10"/>
        <v>2</v>
      </c>
      <c r="F658" s="8" t="s">
        <v>24</v>
      </c>
      <c r="G658" s="6" t="s">
        <v>25</v>
      </c>
      <c r="H658" s="6" t="s">
        <v>26</v>
      </c>
      <c r="I658" s="6" t="s">
        <v>17</v>
      </c>
      <c r="J658" s="9">
        <v>908869.29775302368</v>
      </c>
      <c r="K658" s="11"/>
    </row>
    <row r="659" spans="1:11" x14ac:dyDescent="0.3">
      <c r="A659" s="6" t="s">
        <v>37</v>
      </c>
      <c r="B659" s="6" t="s">
        <v>23</v>
      </c>
      <c r="C659" s="6" t="s">
        <v>13</v>
      </c>
      <c r="D659" s="7">
        <v>41699</v>
      </c>
      <c r="E659" s="8">
        <f t="shared" si="10"/>
        <v>3</v>
      </c>
      <c r="F659" s="8" t="s">
        <v>24</v>
      </c>
      <c r="G659" s="6" t="s">
        <v>25</v>
      </c>
      <c r="H659" s="6" t="s">
        <v>26</v>
      </c>
      <c r="I659" s="6" t="s">
        <v>17</v>
      </c>
      <c r="J659" s="9">
        <v>962926.50469158008</v>
      </c>
      <c r="K659" s="11"/>
    </row>
    <row r="660" spans="1:11" x14ac:dyDescent="0.3">
      <c r="A660" s="6" t="s">
        <v>37</v>
      </c>
      <c r="B660" s="6" t="s">
        <v>23</v>
      </c>
      <c r="C660" s="6" t="s">
        <v>13</v>
      </c>
      <c r="D660" s="7">
        <v>41730</v>
      </c>
      <c r="E660" s="8">
        <f t="shared" si="10"/>
        <v>4</v>
      </c>
      <c r="F660" s="8" t="s">
        <v>24</v>
      </c>
      <c r="G660" s="6" t="s">
        <v>25</v>
      </c>
      <c r="H660" s="6" t="s">
        <v>26</v>
      </c>
      <c r="I660" s="6" t="s">
        <v>17</v>
      </c>
      <c r="J660" s="9">
        <v>972833.26691238175</v>
      </c>
      <c r="K660" s="11"/>
    </row>
    <row r="661" spans="1:11" x14ac:dyDescent="0.3">
      <c r="A661" s="6" t="s">
        <v>37</v>
      </c>
      <c r="B661" s="6" t="s">
        <v>23</v>
      </c>
      <c r="C661" s="6" t="s">
        <v>13</v>
      </c>
      <c r="D661" s="7">
        <v>41760</v>
      </c>
      <c r="E661" s="8">
        <f t="shared" si="10"/>
        <v>5</v>
      </c>
      <c r="F661" s="8" t="s">
        <v>24</v>
      </c>
      <c r="G661" s="6" t="s">
        <v>25</v>
      </c>
      <c r="H661" s="6" t="s">
        <v>26</v>
      </c>
      <c r="I661" s="6" t="s">
        <v>17</v>
      </c>
      <c r="J661" s="9">
        <v>1071765.8371174217</v>
      </c>
      <c r="K661" s="11"/>
    </row>
    <row r="662" spans="1:11" x14ac:dyDescent="0.3">
      <c r="A662" s="6" t="s">
        <v>37</v>
      </c>
      <c r="B662" s="6" t="s">
        <v>23</v>
      </c>
      <c r="C662" s="6" t="s">
        <v>13</v>
      </c>
      <c r="D662" s="7">
        <v>41791</v>
      </c>
      <c r="E662" s="8">
        <f t="shared" si="10"/>
        <v>6</v>
      </c>
      <c r="F662" s="8" t="s">
        <v>24</v>
      </c>
      <c r="G662" s="6" t="s">
        <v>25</v>
      </c>
      <c r="H662" s="6" t="s">
        <v>26</v>
      </c>
      <c r="I662" s="6" t="s">
        <v>17</v>
      </c>
      <c r="J662" s="9">
        <v>1137792.8543239292</v>
      </c>
      <c r="K662" s="11"/>
    </row>
    <row r="663" spans="1:11" x14ac:dyDescent="0.3">
      <c r="A663" s="6" t="s">
        <v>37</v>
      </c>
      <c r="B663" s="6" t="s">
        <v>23</v>
      </c>
      <c r="C663" s="6" t="s">
        <v>13</v>
      </c>
      <c r="D663" s="7">
        <v>41456</v>
      </c>
      <c r="E663" s="8">
        <f t="shared" si="10"/>
        <v>7</v>
      </c>
      <c r="F663" s="8" t="s">
        <v>24</v>
      </c>
      <c r="G663" s="6" t="s">
        <v>27</v>
      </c>
      <c r="H663" s="6" t="s">
        <v>28</v>
      </c>
      <c r="I663" s="6" t="s">
        <v>17</v>
      </c>
      <c r="J663" s="9">
        <v>411478.37181662378</v>
      </c>
      <c r="K663" s="11"/>
    </row>
    <row r="664" spans="1:11" x14ac:dyDescent="0.3">
      <c r="A664" s="6" t="s">
        <v>37</v>
      </c>
      <c r="B664" s="6" t="s">
        <v>23</v>
      </c>
      <c r="C664" s="6" t="s">
        <v>13</v>
      </c>
      <c r="D664" s="7">
        <v>41487</v>
      </c>
      <c r="E664" s="8">
        <f t="shared" si="10"/>
        <v>8</v>
      </c>
      <c r="F664" s="8" t="s">
        <v>24</v>
      </c>
      <c r="G664" s="6" t="s">
        <v>27</v>
      </c>
      <c r="H664" s="6" t="s">
        <v>28</v>
      </c>
      <c r="I664" s="6" t="s">
        <v>17</v>
      </c>
      <c r="J664" s="9">
        <v>558286.81851324998</v>
      </c>
      <c r="K664" s="11"/>
    </row>
    <row r="665" spans="1:11" x14ac:dyDescent="0.3">
      <c r="A665" s="6" t="s">
        <v>37</v>
      </c>
      <c r="B665" s="6" t="s">
        <v>23</v>
      </c>
      <c r="C665" s="6" t="s">
        <v>13</v>
      </c>
      <c r="D665" s="7">
        <v>41518</v>
      </c>
      <c r="E665" s="8">
        <f t="shared" si="10"/>
        <v>9</v>
      </c>
      <c r="F665" s="8" t="s">
        <v>24</v>
      </c>
      <c r="G665" s="6" t="s">
        <v>27</v>
      </c>
      <c r="H665" s="6" t="s">
        <v>28</v>
      </c>
      <c r="I665" s="6" t="s">
        <v>17</v>
      </c>
      <c r="J665" s="9">
        <v>449699.38278299873</v>
      </c>
      <c r="K665" s="11"/>
    </row>
    <row r="666" spans="1:11" x14ac:dyDescent="0.3">
      <c r="A666" s="6" t="s">
        <v>37</v>
      </c>
      <c r="B666" s="6" t="s">
        <v>23</v>
      </c>
      <c r="C666" s="6" t="s">
        <v>13</v>
      </c>
      <c r="D666" s="7">
        <v>41548</v>
      </c>
      <c r="E666" s="8">
        <f t="shared" si="10"/>
        <v>10</v>
      </c>
      <c r="F666" s="8" t="s">
        <v>24</v>
      </c>
      <c r="G666" s="6" t="s">
        <v>27</v>
      </c>
      <c r="H666" s="6" t="s">
        <v>28</v>
      </c>
      <c r="I666" s="6" t="s">
        <v>17</v>
      </c>
      <c r="J666" s="9">
        <v>427182.91524</v>
      </c>
      <c r="K666" s="11"/>
    </row>
    <row r="667" spans="1:11" x14ac:dyDescent="0.3">
      <c r="A667" s="6" t="s">
        <v>37</v>
      </c>
      <c r="B667" s="6" t="s">
        <v>23</v>
      </c>
      <c r="C667" s="6" t="s">
        <v>13</v>
      </c>
      <c r="D667" s="7">
        <v>41579</v>
      </c>
      <c r="E667" s="8">
        <f t="shared" si="10"/>
        <v>11</v>
      </c>
      <c r="F667" s="8" t="s">
        <v>24</v>
      </c>
      <c r="G667" s="6" t="s">
        <v>27</v>
      </c>
      <c r="H667" s="6" t="s">
        <v>28</v>
      </c>
      <c r="I667" s="6" t="s">
        <v>17</v>
      </c>
      <c r="J667" s="9">
        <v>415259.38098750002</v>
      </c>
      <c r="K667" s="11"/>
    </row>
    <row r="668" spans="1:11" x14ac:dyDescent="0.3">
      <c r="A668" s="6" t="s">
        <v>37</v>
      </c>
      <c r="B668" s="6" t="s">
        <v>23</v>
      </c>
      <c r="C668" s="6" t="s">
        <v>13</v>
      </c>
      <c r="D668" s="7">
        <v>41609</v>
      </c>
      <c r="E668" s="8">
        <f t="shared" si="10"/>
        <v>12</v>
      </c>
      <c r="F668" s="8" t="s">
        <v>24</v>
      </c>
      <c r="G668" s="6" t="s">
        <v>27</v>
      </c>
      <c r="H668" s="6" t="s">
        <v>28</v>
      </c>
      <c r="I668" s="6" t="s">
        <v>17</v>
      </c>
      <c r="J668" s="9">
        <v>427041.03370000009</v>
      </c>
      <c r="K668" s="11"/>
    </row>
    <row r="669" spans="1:11" x14ac:dyDescent="0.3">
      <c r="A669" s="6" t="s">
        <v>37</v>
      </c>
      <c r="B669" s="6" t="s">
        <v>23</v>
      </c>
      <c r="C669" s="6" t="s">
        <v>13</v>
      </c>
      <c r="D669" s="7">
        <v>41640</v>
      </c>
      <c r="E669" s="8">
        <f t="shared" si="10"/>
        <v>1</v>
      </c>
      <c r="F669" s="8" t="s">
        <v>24</v>
      </c>
      <c r="G669" s="6" t="s">
        <v>27</v>
      </c>
      <c r="H669" s="6" t="s">
        <v>28</v>
      </c>
      <c r="I669" s="6" t="s">
        <v>17</v>
      </c>
      <c r="J669" s="9">
        <v>536309.89158199995</v>
      </c>
      <c r="K669" s="11"/>
    </row>
    <row r="670" spans="1:11" x14ac:dyDescent="0.3">
      <c r="A670" s="6" t="s">
        <v>37</v>
      </c>
      <c r="B670" s="6" t="s">
        <v>23</v>
      </c>
      <c r="C670" s="6" t="s">
        <v>13</v>
      </c>
      <c r="D670" s="7">
        <v>41671</v>
      </c>
      <c r="E670" s="8">
        <f t="shared" si="10"/>
        <v>2</v>
      </c>
      <c r="F670" s="8" t="s">
        <v>24</v>
      </c>
      <c r="G670" s="6" t="s">
        <v>27</v>
      </c>
      <c r="H670" s="6" t="s">
        <v>28</v>
      </c>
      <c r="I670" s="6" t="s">
        <v>17</v>
      </c>
      <c r="J670" s="9">
        <v>414358.37553974998</v>
      </c>
      <c r="K670" s="11"/>
    </row>
    <row r="671" spans="1:11" x14ac:dyDescent="0.3">
      <c r="A671" s="6" t="s">
        <v>37</v>
      </c>
      <c r="B671" s="6" t="s">
        <v>23</v>
      </c>
      <c r="C671" s="6" t="s">
        <v>13</v>
      </c>
      <c r="D671" s="7">
        <v>41699</v>
      </c>
      <c r="E671" s="8">
        <f t="shared" si="10"/>
        <v>3</v>
      </c>
      <c r="F671" s="8" t="s">
        <v>24</v>
      </c>
      <c r="G671" s="6" t="s">
        <v>27</v>
      </c>
      <c r="H671" s="6" t="s">
        <v>28</v>
      </c>
      <c r="I671" s="6" t="s">
        <v>17</v>
      </c>
      <c r="J671" s="9">
        <v>484912.71240800002</v>
      </c>
      <c r="K671" s="11"/>
    </row>
    <row r="672" spans="1:11" x14ac:dyDescent="0.3">
      <c r="A672" s="6" t="s">
        <v>37</v>
      </c>
      <c r="B672" s="6" t="s">
        <v>23</v>
      </c>
      <c r="C672" s="6" t="s">
        <v>13</v>
      </c>
      <c r="D672" s="7">
        <v>41730</v>
      </c>
      <c r="E672" s="8">
        <f t="shared" si="10"/>
        <v>4</v>
      </c>
      <c r="F672" s="8" t="s">
        <v>24</v>
      </c>
      <c r="G672" s="6" t="s">
        <v>27</v>
      </c>
      <c r="H672" s="6" t="s">
        <v>28</v>
      </c>
      <c r="I672" s="6" t="s">
        <v>17</v>
      </c>
      <c r="J672" s="9">
        <v>419935.11569100001</v>
      </c>
      <c r="K672" s="11"/>
    </row>
    <row r="673" spans="1:11" x14ac:dyDescent="0.3">
      <c r="A673" s="6" t="s">
        <v>37</v>
      </c>
      <c r="B673" s="6" t="s">
        <v>23</v>
      </c>
      <c r="C673" s="6" t="s">
        <v>13</v>
      </c>
      <c r="D673" s="7">
        <v>41760</v>
      </c>
      <c r="E673" s="8">
        <f t="shared" si="10"/>
        <v>5</v>
      </c>
      <c r="F673" s="8" t="s">
        <v>24</v>
      </c>
      <c r="G673" s="6" t="s">
        <v>27</v>
      </c>
      <c r="H673" s="6" t="s">
        <v>28</v>
      </c>
      <c r="I673" s="6" t="s">
        <v>17</v>
      </c>
      <c r="J673" s="9">
        <v>448216.05637499999</v>
      </c>
      <c r="K673" s="11"/>
    </row>
    <row r="674" spans="1:11" x14ac:dyDescent="0.3">
      <c r="A674" s="6" t="s">
        <v>37</v>
      </c>
      <c r="B674" s="6" t="s">
        <v>23</v>
      </c>
      <c r="C674" s="6" t="s">
        <v>13</v>
      </c>
      <c r="D674" s="7">
        <v>41791</v>
      </c>
      <c r="E674" s="8">
        <f t="shared" si="10"/>
        <v>6</v>
      </c>
      <c r="F674" s="8" t="s">
        <v>24</v>
      </c>
      <c r="G674" s="6" t="s">
        <v>27</v>
      </c>
      <c r="H674" s="6" t="s">
        <v>28</v>
      </c>
      <c r="I674" s="6" t="s">
        <v>17</v>
      </c>
      <c r="J674" s="9">
        <v>532127.64313450002</v>
      </c>
      <c r="K674" s="11"/>
    </row>
    <row r="675" spans="1:11" x14ac:dyDescent="0.3">
      <c r="A675" s="6" t="s">
        <v>37</v>
      </c>
      <c r="B675" s="6" t="s">
        <v>23</v>
      </c>
      <c r="C675" s="6" t="s">
        <v>13</v>
      </c>
      <c r="D675" s="7">
        <v>41456</v>
      </c>
      <c r="E675" s="8">
        <f t="shared" si="10"/>
        <v>7</v>
      </c>
      <c r="F675" s="8" t="s">
        <v>24</v>
      </c>
      <c r="G675" s="6" t="s">
        <v>27</v>
      </c>
      <c r="H675" s="6" t="s">
        <v>29</v>
      </c>
      <c r="I675" s="6" t="s">
        <v>17</v>
      </c>
      <c r="J675" s="9">
        <v>610297.37310056051</v>
      </c>
      <c r="K675" s="11"/>
    </row>
    <row r="676" spans="1:11" x14ac:dyDescent="0.3">
      <c r="A676" s="6" t="s">
        <v>37</v>
      </c>
      <c r="B676" s="6" t="s">
        <v>23</v>
      </c>
      <c r="C676" s="6" t="s">
        <v>13</v>
      </c>
      <c r="D676" s="7">
        <v>41487</v>
      </c>
      <c r="E676" s="8">
        <f t="shared" si="10"/>
        <v>8</v>
      </c>
      <c r="F676" s="8" t="s">
        <v>24</v>
      </c>
      <c r="G676" s="6" t="s">
        <v>27</v>
      </c>
      <c r="H676" s="6" t="s">
        <v>29</v>
      </c>
      <c r="I676" s="6" t="s">
        <v>17</v>
      </c>
      <c r="J676" s="9">
        <v>908795.20773656247</v>
      </c>
      <c r="K676" s="11"/>
    </row>
    <row r="677" spans="1:11" x14ac:dyDescent="0.3">
      <c r="A677" s="6" t="s">
        <v>37</v>
      </c>
      <c r="B677" s="6" t="s">
        <v>23</v>
      </c>
      <c r="C677" s="6" t="s">
        <v>13</v>
      </c>
      <c r="D677" s="7">
        <v>41518</v>
      </c>
      <c r="E677" s="8">
        <f t="shared" si="10"/>
        <v>9</v>
      </c>
      <c r="F677" s="8" t="s">
        <v>24</v>
      </c>
      <c r="G677" s="6" t="s">
        <v>27</v>
      </c>
      <c r="H677" s="6" t="s">
        <v>29</v>
      </c>
      <c r="I677" s="6" t="s">
        <v>17</v>
      </c>
      <c r="J677" s="9">
        <v>711025.90062299802</v>
      </c>
      <c r="K677" s="11"/>
    </row>
    <row r="678" spans="1:11" x14ac:dyDescent="0.3">
      <c r="A678" s="6" t="s">
        <v>37</v>
      </c>
      <c r="B678" s="6" t="s">
        <v>23</v>
      </c>
      <c r="C678" s="6" t="s">
        <v>13</v>
      </c>
      <c r="D678" s="7">
        <v>41548</v>
      </c>
      <c r="E678" s="8">
        <f t="shared" si="10"/>
        <v>10</v>
      </c>
      <c r="F678" s="8" t="s">
        <v>24</v>
      </c>
      <c r="G678" s="6" t="s">
        <v>27</v>
      </c>
      <c r="H678" s="6" t="s">
        <v>29</v>
      </c>
      <c r="I678" s="6" t="s">
        <v>17</v>
      </c>
      <c r="J678" s="9">
        <v>699813.46326262481</v>
      </c>
      <c r="K678" s="11"/>
    </row>
    <row r="679" spans="1:11" x14ac:dyDescent="0.3">
      <c r="A679" s="6" t="s">
        <v>37</v>
      </c>
      <c r="B679" s="6" t="s">
        <v>23</v>
      </c>
      <c r="C679" s="6" t="s">
        <v>13</v>
      </c>
      <c r="D679" s="7">
        <v>41579</v>
      </c>
      <c r="E679" s="8">
        <f t="shared" si="10"/>
        <v>11</v>
      </c>
      <c r="F679" s="8" t="s">
        <v>24</v>
      </c>
      <c r="G679" s="6" t="s">
        <v>27</v>
      </c>
      <c r="H679" s="6" t="s">
        <v>29</v>
      </c>
      <c r="I679" s="6" t="s">
        <v>17</v>
      </c>
      <c r="J679" s="9">
        <v>619174.29107624991</v>
      </c>
      <c r="K679" s="11"/>
    </row>
    <row r="680" spans="1:11" x14ac:dyDescent="0.3">
      <c r="A680" s="6" t="s">
        <v>37</v>
      </c>
      <c r="B680" s="6" t="s">
        <v>23</v>
      </c>
      <c r="C680" s="6" t="s">
        <v>13</v>
      </c>
      <c r="D680" s="7">
        <v>41609</v>
      </c>
      <c r="E680" s="8">
        <f t="shared" si="10"/>
        <v>12</v>
      </c>
      <c r="F680" s="8" t="s">
        <v>24</v>
      </c>
      <c r="G680" s="6" t="s">
        <v>27</v>
      </c>
      <c r="H680" s="6" t="s">
        <v>29</v>
      </c>
      <c r="I680" s="6" t="s">
        <v>17</v>
      </c>
      <c r="J680" s="9">
        <v>641582.36576999992</v>
      </c>
      <c r="K680" s="11"/>
    </row>
    <row r="681" spans="1:11" x14ac:dyDescent="0.3">
      <c r="A681" s="6" t="s">
        <v>37</v>
      </c>
      <c r="B681" s="6" t="s">
        <v>23</v>
      </c>
      <c r="C681" s="6" t="s">
        <v>13</v>
      </c>
      <c r="D681" s="7">
        <v>41640</v>
      </c>
      <c r="E681" s="8">
        <f t="shared" si="10"/>
        <v>1</v>
      </c>
      <c r="F681" s="8" t="s">
        <v>24</v>
      </c>
      <c r="G681" s="6" t="s">
        <v>27</v>
      </c>
      <c r="H681" s="6" t="s">
        <v>29</v>
      </c>
      <c r="I681" s="6" t="s">
        <v>17</v>
      </c>
      <c r="J681" s="9">
        <v>740585.34395999974</v>
      </c>
      <c r="K681" s="11"/>
    </row>
    <row r="682" spans="1:11" x14ac:dyDescent="0.3">
      <c r="A682" s="6" t="s">
        <v>37</v>
      </c>
      <c r="B682" s="6" t="s">
        <v>23</v>
      </c>
      <c r="C682" s="6" t="s">
        <v>13</v>
      </c>
      <c r="D682" s="7">
        <v>41671</v>
      </c>
      <c r="E682" s="8">
        <f t="shared" si="10"/>
        <v>2</v>
      </c>
      <c r="F682" s="8" t="s">
        <v>24</v>
      </c>
      <c r="G682" s="6" t="s">
        <v>27</v>
      </c>
      <c r="H682" s="6" t="s">
        <v>29</v>
      </c>
      <c r="I682" s="6" t="s">
        <v>17</v>
      </c>
      <c r="J682" s="9">
        <v>665533.05688012496</v>
      </c>
      <c r="K682" s="11"/>
    </row>
    <row r="683" spans="1:11" x14ac:dyDescent="0.3">
      <c r="A683" s="6" t="s">
        <v>37</v>
      </c>
      <c r="B683" s="6" t="s">
        <v>23</v>
      </c>
      <c r="C683" s="6" t="s">
        <v>13</v>
      </c>
      <c r="D683" s="7">
        <v>41699</v>
      </c>
      <c r="E683" s="8">
        <f t="shared" si="10"/>
        <v>3</v>
      </c>
      <c r="F683" s="8" t="s">
        <v>24</v>
      </c>
      <c r="G683" s="6" t="s">
        <v>27</v>
      </c>
      <c r="H683" s="6" t="s">
        <v>29</v>
      </c>
      <c r="I683" s="6" t="s">
        <v>17</v>
      </c>
      <c r="J683" s="9">
        <v>608946.05938500003</v>
      </c>
      <c r="K683" s="11"/>
    </row>
    <row r="684" spans="1:11" x14ac:dyDescent="0.3">
      <c r="A684" s="6" t="s">
        <v>37</v>
      </c>
      <c r="B684" s="6" t="s">
        <v>23</v>
      </c>
      <c r="C684" s="6" t="s">
        <v>13</v>
      </c>
      <c r="D684" s="7">
        <v>41730</v>
      </c>
      <c r="E684" s="8">
        <f t="shared" si="10"/>
        <v>4</v>
      </c>
      <c r="F684" s="8" t="s">
        <v>24</v>
      </c>
      <c r="G684" s="6" t="s">
        <v>27</v>
      </c>
      <c r="H684" s="6" t="s">
        <v>29</v>
      </c>
      <c r="I684" s="6" t="s">
        <v>17</v>
      </c>
      <c r="J684" s="9">
        <v>706548.92858549999</v>
      </c>
      <c r="K684" s="11"/>
    </row>
    <row r="685" spans="1:11" x14ac:dyDescent="0.3">
      <c r="A685" s="6" t="s">
        <v>37</v>
      </c>
      <c r="B685" s="6" t="s">
        <v>23</v>
      </c>
      <c r="C685" s="6" t="s">
        <v>13</v>
      </c>
      <c r="D685" s="7">
        <v>41760</v>
      </c>
      <c r="E685" s="8">
        <f t="shared" si="10"/>
        <v>5</v>
      </c>
      <c r="F685" s="8" t="s">
        <v>24</v>
      </c>
      <c r="G685" s="6" t="s">
        <v>27</v>
      </c>
      <c r="H685" s="6" t="s">
        <v>29</v>
      </c>
      <c r="I685" s="6" t="s">
        <v>17</v>
      </c>
      <c r="J685" s="9">
        <v>684073.99396875</v>
      </c>
      <c r="K685" s="11"/>
    </row>
    <row r="686" spans="1:11" x14ac:dyDescent="0.3">
      <c r="A686" s="6" t="s">
        <v>37</v>
      </c>
      <c r="B686" s="6" t="s">
        <v>23</v>
      </c>
      <c r="C686" s="6" t="s">
        <v>13</v>
      </c>
      <c r="D686" s="7">
        <v>41791</v>
      </c>
      <c r="E686" s="8">
        <f t="shared" si="10"/>
        <v>6</v>
      </c>
      <c r="F686" s="8" t="s">
        <v>24</v>
      </c>
      <c r="G686" s="6" t="s">
        <v>27</v>
      </c>
      <c r="H686" s="6" t="s">
        <v>29</v>
      </c>
      <c r="I686" s="6" t="s">
        <v>17</v>
      </c>
      <c r="J686" s="9">
        <v>795822.70165668742</v>
      </c>
      <c r="K686" s="11"/>
    </row>
    <row r="687" spans="1:11" x14ac:dyDescent="0.3">
      <c r="A687" s="6" t="s">
        <v>37</v>
      </c>
      <c r="B687" s="6" t="s">
        <v>23</v>
      </c>
      <c r="C687" s="6" t="s">
        <v>13</v>
      </c>
      <c r="D687" s="7">
        <v>41456</v>
      </c>
      <c r="E687" s="8">
        <f t="shared" si="10"/>
        <v>7</v>
      </c>
      <c r="F687" s="8" t="s">
        <v>24</v>
      </c>
      <c r="G687" s="6" t="s">
        <v>30</v>
      </c>
      <c r="H687" s="6" t="s">
        <v>31</v>
      </c>
      <c r="I687" s="6" t="s">
        <v>17</v>
      </c>
      <c r="J687" s="9">
        <v>334574.56978850893</v>
      </c>
      <c r="K687" s="11"/>
    </row>
    <row r="688" spans="1:11" x14ac:dyDescent="0.3">
      <c r="A688" s="6" t="s">
        <v>37</v>
      </c>
      <c r="B688" s="6" t="s">
        <v>23</v>
      </c>
      <c r="C688" s="6" t="s">
        <v>13</v>
      </c>
      <c r="D688" s="7">
        <v>41487</v>
      </c>
      <c r="E688" s="8">
        <f t="shared" si="10"/>
        <v>8</v>
      </c>
      <c r="F688" s="8" t="s">
        <v>24</v>
      </c>
      <c r="G688" s="6" t="s">
        <v>30</v>
      </c>
      <c r="H688" s="6" t="s">
        <v>31</v>
      </c>
      <c r="I688" s="6" t="s">
        <v>17</v>
      </c>
      <c r="J688" s="9">
        <v>492735.34629342239</v>
      </c>
      <c r="K688" s="11"/>
    </row>
    <row r="689" spans="1:11" x14ac:dyDescent="0.3">
      <c r="A689" s="6" t="s">
        <v>37</v>
      </c>
      <c r="B689" s="6" t="s">
        <v>23</v>
      </c>
      <c r="C689" s="6" t="s">
        <v>13</v>
      </c>
      <c r="D689" s="7">
        <v>41518</v>
      </c>
      <c r="E689" s="8">
        <f t="shared" si="10"/>
        <v>9</v>
      </c>
      <c r="F689" s="8" t="s">
        <v>24</v>
      </c>
      <c r="G689" s="6" t="s">
        <v>30</v>
      </c>
      <c r="H689" s="6" t="s">
        <v>31</v>
      </c>
      <c r="I689" s="6" t="s">
        <v>17</v>
      </c>
      <c r="J689" s="9">
        <v>423886.13007635879</v>
      </c>
      <c r="K689" s="11"/>
    </row>
    <row r="690" spans="1:11" x14ac:dyDescent="0.3">
      <c r="A690" s="6" t="s">
        <v>37</v>
      </c>
      <c r="B690" s="6" t="s">
        <v>23</v>
      </c>
      <c r="C690" s="6" t="s">
        <v>13</v>
      </c>
      <c r="D690" s="7">
        <v>41548</v>
      </c>
      <c r="E690" s="8">
        <f t="shared" si="10"/>
        <v>10</v>
      </c>
      <c r="F690" s="8" t="s">
        <v>24</v>
      </c>
      <c r="G690" s="6" t="s">
        <v>30</v>
      </c>
      <c r="H690" s="6" t="s">
        <v>31</v>
      </c>
      <c r="I690" s="6" t="s">
        <v>17</v>
      </c>
      <c r="J690" s="9">
        <v>370340.02732499992</v>
      </c>
      <c r="K690" s="11"/>
    </row>
    <row r="691" spans="1:11" x14ac:dyDescent="0.3">
      <c r="A691" s="6" t="s">
        <v>37</v>
      </c>
      <c r="B691" s="6" t="s">
        <v>23</v>
      </c>
      <c r="C691" s="6" t="s">
        <v>13</v>
      </c>
      <c r="D691" s="7">
        <v>41579</v>
      </c>
      <c r="E691" s="8">
        <f t="shared" si="10"/>
        <v>11</v>
      </c>
      <c r="F691" s="8" t="s">
        <v>24</v>
      </c>
      <c r="G691" s="6" t="s">
        <v>30</v>
      </c>
      <c r="H691" s="6" t="s">
        <v>31</v>
      </c>
      <c r="I691" s="6" t="s">
        <v>17</v>
      </c>
      <c r="J691" s="9">
        <v>388537.72727419995</v>
      </c>
      <c r="K691" s="11"/>
    </row>
    <row r="692" spans="1:11" x14ac:dyDescent="0.3">
      <c r="A692" s="6" t="s">
        <v>37</v>
      </c>
      <c r="B692" s="6" t="s">
        <v>23</v>
      </c>
      <c r="C692" s="6" t="s">
        <v>13</v>
      </c>
      <c r="D692" s="7">
        <v>41609</v>
      </c>
      <c r="E692" s="8">
        <f t="shared" si="10"/>
        <v>12</v>
      </c>
      <c r="F692" s="8" t="s">
        <v>24</v>
      </c>
      <c r="G692" s="6" t="s">
        <v>30</v>
      </c>
      <c r="H692" s="6" t="s">
        <v>31</v>
      </c>
      <c r="I692" s="6" t="s">
        <v>17</v>
      </c>
      <c r="J692" s="9">
        <v>338577.18673479994</v>
      </c>
      <c r="K692" s="11"/>
    </row>
    <row r="693" spans="1:11" x14ac:dyDescent="0.3">
      <c r="A693" s="6" t="s">
        <v>37</v>
      </c>
      <c r="B693" s="6" t="s">
        <v>23</v>
      </c>
      <c r="C693" s="6" t="s">
        <v>13</v>
      </c>
      <c r="D693" s="7">
        <v>41640</v>
      </c>
      <c r="E693" s="8">
        <f t="shared" si="10"/>
        <v>1</v>
      </c>
      <c r="F693" s="8" t="s">
        <v>24</v>
      </c>
      <c r="G693" s="6" t="s">
        <v>30</v>
      </c>
      <c r="H693" s="6" t="s">
        <v>31</v>
      </c>
      <c r="I693" s="6" t="s">
        <v>17</v>
      </c>
      <c r="J693" s="9">
        <v>466373.20086803986</v>
      </c>
      <c r="K693" s="11"/>
    </row>
    <row r="694" spans="1:11" x14ac:dyDescent="0.3">
      <c r="A694" s="6" t="s">
        <v>37</v>
      </c>
      <c r="B694" s="6" t="s">
        <v>23</v>
      </c>
      <c r="C694" s="6" t="s">
        <v>13</v>
      </c>
      <c r="D694" s="7">
        <v>41671</v>
      </c>
      <c r="E694" s="8">
        <f t="shared" si="10"/>
        <v>2</v>
      </c>
      <c r="F694" s="8" t="s">
        <v>24</v>
      </c>
      <c r="G694" s="6" t="s">
        <v>30</v>
      </c>
      <c r="H694" s="6" t="s">
        <v>31</v>
      </c>
      <c r="I694" s="6" t="s">
        <v>17</v>
      </c>
      <c r="J694" s="9">
        <v>388574.67707873997</v>
      </c>
      <c r="K694" s="11"/>
    </row>
    <row r="695" spans="1:11" x14ac:dyDescent="0.3">
      <c r="A695" s="6" t="s">
        <v>37</v>
      </c>
      <c r="B695" s="6" t="s">
        <v>23</v>
      </c>
      <c r="C695" s="6" t="s">
        <v>13</v>
      </c>
      <c r="D695" s="7">
        <v>41699</v>
      </c>
      <c r="E695" s="8">
        <f t="shared" si="10"/>
        <v>3</v>
      </c>
      <c r="F695" s="8" t="s">
        <v>24</v>
      </c>
      <c r="G695" s="6" t="s">
        <v>30</v>
      </c>
      <c r="H695" s="6" t="s">
        <v>31</v>
      </c>
      <c r="I695" s="6" t="s">
        <v>17</v>
      </c>
      <c r="J695" s="9">
        <v>356192.71368815994</v>
      </c>
      <c r="K695" s="11"/>
    </row>
    <row r="696" spans="1:11" x14ac:dyDescent="0.3">
      <c r="A696" s="6" t="s">
        <v>37</v>
      </c>
      <c r="B696" s="6" t="s">
        <v>23</v>
      </c>
      <c r="C696" s="6" t="s">
        <v>13</v>
      </c>
      <c r="D696" s="7">
        <v>41730</v>
      </c>
      <c r="E696" s="8">
        <f t="shared" si="10"/>
        <v>4</v>
      </c>
      <c r="F696" s="8" t="s">
        <v>24</v>
      </c>
      <c r="G696" s="6" t="s">
        <v>30</v>
      </c>
      <c r="H696" s="6" t="s">
        <v>31</v>
      </c>
      <c r="I696" s="6" t="s">
        <v>17</v>
      </c>
      <c r="J696" s="9">
        <v>381723.53905412991</v>
      </c>
      <c r="K696" s="11"/>
    </row>
    <row r="697" spans="1:11" x14ac:dyDescent="0.3">
      <c r="A697" s="6" t="s">
        <v>37</v>
      </c>
      <c r="B697" s="6" t="s">
        <v>23</v>
      </c>
      <c r="C697" s="6" t="s">
        <v>13</v>
      </c>
      <c r="D697" s="7">
        <v>41760</v>
      </c>
      <c r="E697" s="8">
        <f t="shared" si="10"/>
        <v>5</v>
      </c>
      <c r="F697" s="8" t="s">
        <v>24</v>
      </c>
      <c r="G697" s="6" t="s">
        <v>30</v>
      </c>
      <c r="H697" s="6" t="s">
        <v>31</v>
      </c>
      <c r="I697" s="6" t="s">
        <v>17</v>
      </c>
      <c r="J697" s="9">
        <v>429911.03490812494</v>
      </c>
      <c r="K697" s="11"/>
    </row>
    <row r="698" spans="1:11" x14ac:dyDescent="0.3">
      <c r="A698" s="6" t="s">
        <v>37</v>
      </c>
      <c r="B698" s="6" t="s">
        <v>23</v>
      </c>
      <c r="C698" s="6" t="s">
        <v>13</v>
      </c>
      <c r="D698" s="7">
        <v>41791</v>
      </c>
      <c r="E698" s="8">
        <f t="shared" si="10"/>
        <v>6</v>
      </c>
      <c r="F698" s="8" t="s">
        <v>24</v>
      </c>
      <c r="G698" s="6" t="s">
        <v>30</v>
      </c>
      <c r="H698" s="6" t="s">
        <v>31</v>
      </c>
      <c r="I698" s="6" t="s">
        <v>17</v>
      </c>
      <c r="J698" s="9">
        <v>476034.24514096242</v>
      </c>
      <c r="K698" s="11"/>
    </row>
    <row r="699" spans="1:11" x14ac:dyDescent="0.3">
      <c r="A699" s="6" t="s">
        <v>37</v>
      </c>
      <c r="B699" s="6" t="s">
        <v>23</v>
      </c>
      <c r="C699" s="6" t="s">
        <v>13</v>
      </c>
      <c r="D699" s="7">
        <v>41456</v>
      </c>
      <c r="E699" s="8">
        <f t="shared" si="10"/>
        <v>7</v>
      </c>
      <c r="F699" s="8" t="s">
        <v>24</v>
      </c>
      <c r="G699" s="6" t="s">
        <v>30</v>
      </c>
      <c r="H699" s="6" t="s">
        <v>32</v>
      </c>
      <c r="I699" s="6" t="s">
        <v>17</v>
      </c>
      <c r="J699" s="9">
        <v>221632.12385716435</v>
      </c>
      <c r="K699" s="11"/>
    </row>
    <row r="700" spans="1:11" x14ac:dyDescent="0.3">
      <c r="A700" s="6" t="s">
        <v>37</v>
      </c>
      <c r="B700" s="6" t="s">
        <v>23</v>
      </c>
      <c r="C700" s="6" t="s">
        <v>13</v>
      </c>
      <c r="D700" s="7">
        <v>41487</v>
      </c>
      <c r="E700" s="8">
        <f t="shared" si="10"/>
        <v>8</v>
      </c>
      <c r="F700" s="8" t="s">
        <v>24</v>
      </c>
      <c r="G700" s="6" t="s">
        <v>30</v>
      </c>
      <c r="H700" s="6" t="s">
        <v>32</v>
      </c>
      <c r="I700" s="6" t="s">
        <v>17</v>
      </c>
      <c r="J700" s="9">
        <v>298721.115169695</v>
      </c>
      <c r="K700" s="11"/>
    </row>
    <row r="701" spans="1:11" x14ac:dyDescent="0.3">
      <c r="A701" s="6" t="s">
        <v>37</v>
      </c>
      <c r="B701" s="6" t="s">
        <v>23</v>
      </c>
      <c r="C701" s="6" t="s">
        <v>13</v>
      </c>
      <c r="D701" s="7">
        <v>41518</v>
      </c>
      <c r="E701" s="8">
        <f t="shared" si="10"/>
        <v>9</v>
      </c>
      <c r="F701" s="8" t="s">
        <v>24</v>
      </c>
      <c r="G701" s="6" t="s">
        <v>30</v>
      </c>
      <c r="H701" s="6" t="s">
        <v>32</v>
      </c>
      <c r="I701" s="6" t="s">
        <v>17</v>
      </c>
      <c r="J701" s="9">
        <v>263980.61528681178</v>
      </c>
      <c r="K701" s="11"/>
    </row>
    <row r="702" spans="1:11" x14ac:dyDescent="0.3">
      <c r="A702" s="6" t="s">
        <v>37</v>
      </c>
      <c r="B702" s="6" t="s">
        <v>23</v>
      </c>
      <c r="C702" s="6" t="s">
        <v>13</v>
      </c>
      <c r="D702" s="7">
        <v>41548</v>
      </c>
      <c r="E702" s="8">
        <f t="shared" si="10"/>
        <v>10</v>
      </c>
      <c r="F702" s="8" t="s">
        <v>24</v>
      </c>
      <c r="G702" s="6" t="s">
        <v>30</v>
      </c>
      <c r="H702" s="6" t="s">
        <v>32</v>
      </c>
      <c r="I702" s="6" t="s">
        <v>17</v>
      </c>
      <c r="J702" s="9">
        <v>219795.94496150999</v>
      </c>
      <c r="K702" s="11"/>
    </row>
    <row r="703" spans="1:11" x14ac:dyDescent="0.3">
      <c r="A703" s="6" t="s">
        <v>37</v>
      </c>
      <c r="B703" s="6" t="s">
        <v>23</v>
      </c>
      <c r="C703" s="6" t="s">
        <v>13</v>
      </c>
      <c r="D703" s="7">
        <v>41579</v>
      </c>
      <c r="E703" s="8">
        <f t="shared" si="10"/>
        <v>11</v>
      </c>
      <c r="F703" s="8" t="s">
        <v>24</v>
      </c>
      <c r="G703" s="6" t="s">
        <v>30</v>
      </c>
      <c r="H703" s="6" t="s">
        <v>32</v>
      </c>
      <c r="I703" s="6" t="s">
        <v>17</v>
      </c>
      <c r="J703" s="9">
        <v>258222.34619527502</v>
      </c>
      <c r="K703" s="11"/>
    </row>
    <row r="704" spans="1:11" x14ac:dyDescent="0.3">
      <c r="A704" s="6" t="s">
        <v>37</v>
      </c>
      <c r="B704" s="6" t="s">
        <v>23</v>
      </c>
      <c r="C704" s="6" t="s">
        <v>13</v>
      </c>
      <c r="D704" s="7">
        <v>41609</v>
      </c>
      <c r="E704" s="8">
        <f t="shared" si="10"/>
        <v>12</v>
      </c>
      <c r="F704" s="8" t="s">
        <v>24</v>
      </c>
      <c r="G704" s="6" t="s">
        <v>30</v>
      </c>
      <c r="H704" s="6" t="s">
        <v>32</v>
      </c>
      <c r="I704" s="6" t="s">
        <v>17</v>
      </c>
      <c r="J704" s="9">
        <v>230372.47477350003</v>
      </c>
      <c r="K704" s="11"/>
    </row>
    <row r="705" spans="1:11" x14ac:dyDescent="0.3">
      <c r="A705" s="6" t="s">
        <v>37</v>
      </c>
      <c r="B705" s="6" t="s">
        <v>23</v>
      </c>
      <c r="C705" s="6" t="s">
        <v>13</v>
      </c>
      <c r="D705" s="7">
        <v>41640</v>
      </c>
      <c r="E705" s="8">
        <f t="shared" si="10"/>
        <v>1</v>
      </c>
      <c r="F705" s="8" t="s">
        <v>24</v>
      </c>
      <c r="G705" s="6" t="s">
        <v>30</v>
      </c>
      <c r="H705" s="6" t="s">
        <v>32</v>
      </c>
      <c r="I705" s="6" t="s">
        <v>17</v>
      </c>
      <c r="J705" s="9">
        <v>269842.36896287993</v>
      </c>
      <c r="K705" s="11"/>
    </row>
    <row r="706" spans="1:11" x14ac:dyDescent="0.3">
      <c r="A706" s="6" t="s">
        <v>37</v>
      </c>
      <c r="B706" s="6" t="s">
        <v>23</v>
      </c>
      <c r="C706" s="6" t="s">
        <v>13</v>
      </c>
      <c r="D706" s="7">
        <v>41671</v>
      </c>
      <c r="E706" s="8">
        <f t="shared" si="10"/>
        <v>2</v>
      </c>
      <c r="F706" s="8" t="s">
        <v>24</v>
      </c>
      <c r="G706" s="6" t="s">
        <v>30</v>
      </c>
      <c r="H706" s="6" t="s">
        <v>32</v>
      </c>
      <c r="I706" s="6" t="s">
        <v>17</v>
      </c>
      <c r="J706" s="9">
        <v>229486.43250580502</v>
      </c>
      <c r="K706" s="11"/>
    </row>
    <row r="707" spans="1:11" x14ac:dyDescent="0.3">
      <c r="A707" s="6" t="s">
        <v>37</v>
      </c>
      <c r="B707" s="6" t="s">
        <v>23</v>
      </c>
      <c r="C707" s="6" t="s">
        <v>13</v>
      </c>
      <c r="D707" s="7">
        <v>41699</v>
      </c>
      <c r="E707" s="8">
        <f t="shared" si="10"/>
        <v>3</v>
      </c>
      <c r="F707" s="8" t="s">
        <v>24</v>
      </c>
      <c r="G707" s="6" t="s">
        <v>30</v>
      </c>
      <c r="H707" s="6" t="s">
        <v>32</v>
      </c>
      <c r="I707" s="6" t="s">
        <v>17</v>
      </c>
      <c r="J707" s="9">
        <v>247771.36577484003</v>
      </c>
      <c r="K707" s="11"/>
    </row>
    <row r="708" spans="1:11" x14ac:dyDescent="0.3">
      <c r="A708" s="6" t="s">
        <v>37</v>
      </c>
      <c r="B708" s="6" t="s">
        <v>23</v>
      </c>
      <c r="C708" s="6" t="s">
        <v>13</v>
      </c>
      <c r="D708" s="7">
        <v>41730</v>
      </c>
      <c r="E708" s="8">
        <f t="shared" si="10"/>
        <v>4</v>
      </c>
      <c r="F708" s="8" t="s">
        <v>24</v>
      </c>
      <c r="G708" s="6" t="s">
        <v>30</v>
      </c>
      <c r="H708" s="6" t="s">
        <v>32</v>
      </c>
      <c r="I708" s="6" t="s">
        <v>17</v>
      </c>
      <c r="J708" s="9">
        <v>247653.76578579002</v>
      </c>
      <c r="K708" s="11"/>
    </row>
    <row r="709" spans="1:11" x14ac:dyDescent="0.3">
      <c r="A709" s="6" t="s">
        <v>37</v>
      </c>
      <c r="B709" s="6" t="s">
        <v>23</v>
      </c>
      <c r="C709" s="6" t="s">
        <v>13</v>
      </c>
      <c r="D709" s="7">
        <v>41760</v>
      </c>
      <c r="E709" s="8">
        <f t="shared" si="10"/>
        <v>5</v>
      </c>
      <c r="F709" s="8" t="s">
        <v>24</v>
      </c>
      <c r="G709" s="6" t="s">
        <v>30</v>
      </c>
      <c r="H709" s="6" t="s">
        <v>32</v>
      </c>
      <c r="I709" s="6" t="s">
        <v>17</v>
      </c>
      <c r="J709" s="9">
        <v>257537.95336406256</v>
      </c>
      <c r="K709" s="11"/>
    </row>
    <row r="710" spans="1:11" x14ac:dyDescent="0.3">
      <c r="A710" s="6" t="s">
        <v>37</v>
      </c>
      <c r="B710" s="6" t="s">
        <v>23</v>
      </c>
      <c r="C710" s="6" t="s">
        <v>13</v>
      </c>
      <c r="D710" s="7">
        <v>41791</v>
      </c>
      <c r="E710" s="8">
        <f t="shared" si="10"/>
        <v>6</v>
      </c>
      <c r="F710" s="8" t="s">
        <v>24</v>
      </c>
      <c r="G710" s="6" t="s">
        <v>30</v>
      </c>
      <c r="H710" s="6" t="s">
        <v>32</v>
      </c>
      <c r="I710" s="6" t="s">
        <v>17</v>
      </c>
      <c r="J710" s="9">
        <v>273028.52946296253</v>
      </c>
      <c r="K710" s="11"/>
    </row>
    <row r="711" spans="1:11" x14ac:dyDescent="0.3">
      <c r="A711" s="6" t="s">
        <v>37</v>
      </c>
      <c r="B711" s="6" t="s">
        <v>23</v>
      </c>
      <c r="C711" s="6" t="s">
        <v>13</v>
      </c>
      <c r="D711" s="7">
        <v>41456</v>
      </c>
      <c r="E711" s="8">
        <f t="shared" si="10"/>
        <v>7</v>
      </c>
      <c r="F711" s="8" t="s">
        <v>24</v>
      </c>
      <c r="G711" s="6" t="s">
        <v>30</v>
      </c>
      <c r="H711" s="6" t="s">
        <v>33</v>
      </c>
      <c r="I711" s="6" t="s">
        <v>17</v>
      </c>
      <c r="J711" s="9">
        <v>270317.51001272164</v>
      </c>
      <c r="K711" s="11"/>
    </row>
    <row r="712" spans="1:11" x14ac:dyDescent="0.3">
      <c r="A712" s="6" t="s">
        <v>37</v>
      </c>
      <c r="B712" s="6" t="s">
        <v>23</v>
      </c>
      <c r="C712" s="6" t="s">
        <v>13</v>
      </c>
      <c r="D712" s="7">
        <v>41487</v>
      </c>
      <c r="E712" s="8">
        <f t="shared" si="10"/>
        <v>8</v>
      </c>
      <c r="F712" s="8" t="s">
        <v>24</v>
      </c>
      <c r="G712" s="6" t="s">
        <v>30</v>
      </c>
      <c r="H712" s="6" t="s">
        <v>33</v>
      </c>
      <c r="I712" s="6" t="s">
        <v>17</v>
      </c>
      <c r="J712" s="9">
        <v>345609.90627034125</v>
      </c>
      <c r="K712" s="11"/>
    </row>
    <row r="713" spans="1:11" x14ac:dyDescent="0.3">
      <c r="A713" s="6" t="s">
        <v>37</v>
      </c>
      <c r="B713" s="6" t="s">
        <v>23</v>
      </c>
      <c r="C713" s="6" t="s">
        <v>13</v>
      </c>
      <c r="D713" s="7">
        <v>41518</v>
      </c>
      <c r="E713" s="8">
        <f t="shared" si="10"/>
        <v>9</v>
      </c>
      <c r="F713" s="8" t="s">
        <v>24</v>
      </c>
      <c r="G713" s="6" t="s">
        <v>30</v>
      </c>
      <c r="H713" s="6" t="s">
        <v>33</v>
      </c>
      <c r="I713" s="6" t="s">
        <v>17</v>
      </c>
      <c r="J713" s="9">
        <v>281982.65504614048</v>
      </c>
      <c r="K713" s="11"/>
    </row>
    <row r="714" spans="1:11" x14ac:dyDescent="0.3">
      <c r="A714" s="6" t="s">
        <v>37</v>
      </c>
      <c r="B714" s="6" t="s">
        <v>23</v>
      </c>
      <c r="C714" s="6" t="s">
        <v>13</v>
      </c>
      <c r="D714" s="7">
        <v>41548</v>
      </c>
      <c r="E714" s="8">
        <f t="shared" si="10"/>
        <v>10</v>
      </c>
      <c r="F714" s="8" t="s">
        <v>24</v>
      </c>
      <c r="G714" s="6" t="s">
        <v>30</v>
      </c>
      <c r="H714" s="6" t="s">
        <v>33</v>
      </c>
      <c r="I714" s="6" t="s">
        <v>17</v>
      </c>
      <c r="J714" s="9">
        <v>262525.43281191739</v>
      </c>
      <c r="K714" s="11"/>
    </row>
    <row r="715" spans="1:11" x14ac:dyDescent="0.3">
      <c r="A715" s="6" t="s">
        <v>37</v>
      </c>
      <c r="B715" s="6" t="s">
        <v>23</v>
      </c>
      <c r="C715" s="6" t="s">
        <v>13</v>
      </c>
      <c r="D715" s="7">
        <v>41579</v>
      </c>
      <c r="E715" s="8">
        <f t="shared" si="10"/>
        <v>11</v>
      </c>
      <c r="F715" s="8" t="s">
        <v>24</v>
      </c>
      <c r="G715" s="6" t="s">
        <v>30</v>
      </c>
      <c r="H715" s="6" t="s">
        <v>33</v>
      </c>
      <c r="I715" s="6" t="s">
        <v>17</v>
      </c>
      <c r="J715" s="9">
        <v>264530.39711157506</v>
      </c>
      <c r="K715" s="11"/>
    </row>
    <row r="716" spans="1:11" x14ac:dyDescent="0.3">
      <c r="A716" s="6" t="s">
        <v>37</v>
      </c>
      <c r="B716" s="6" t="s">
        <v>23</v>
      </c>
      <c r="C716" s="6" t="s">
        <v>13</v>
      </c>
      <c r="D716" s="7">
        <v>41609</v>
      </c>
      <c r="E716" s="8">
        <f t="shared" si="10"/>
        <v>12</v>
      </c>
      <c r="F716" s="8" t="s">
        <v>24</v>
      </c>
      <c r="G716" s="6" t="s">
        <v>30</v>
      </c>
      <c r="H716" s="6" t="s">
        <v>33</v>
      </c>
      <c r="I716" s="6" t="s">
        <v>17</v>
      </c>
      <c r="J716" s="9">
        <v>252866.98882554998</v>
      </c>
      <c r="K716" s="11"/>
    </row>
    <row r="717" spans="1:11" x14ac:dyDescent="0.3">
      <c r="A717" s="6" t="s">
        <v>37</v>
      </c>
      <c r="B717" s="6" t="s">
        <v>23</v>
      </c>
      <c r="C717" s="6" t="s">
        <v>13</v>
      </c>
      <c r="D717" s="7">
        <v>41640</v>
      </c>
      <c r="E717" s="8">
        <f t="shared" si="10"/>
        <v>1</v>
      </c>
      <c r="F717" s="8" t="s">
        <v>24</v>
      </c>
      <c r="G717" s="6" t="s">
        <v>30</v>
      </c>
      <c r="H717" s="6" t="s">
        <v>33</v>
      </c>
      <c r="I717" s="6" t="s">
        <v>17</v>
      </c>
      <c r="J717" s="9">
        <v>306190.89609723992</v>
      </c>
      <c r="K717" s="11"/>
    </row>
    <row r="718" spans="1:11" x14ac:dyDescent="0.3">
      <c r="A718" s="6" t="s">
        <v>37</v>
      </c>
      <c r="B718" s="6" t="s">
        <v>23</v>
      </c>
      <c r="C718" s="6" t="s">
        <v>13</v>
      </c>
      <c r="D718" s="7">
        <v>41671</v>
      </c>
      <c r="E718" s="8">
        <f t="shared" si="10"/>
        <v>2</v>
      </c>
      <c r="F718" s="8" t="s">
        <v>24</v>
      </c>
      <c r="G718" s="6" t="s">
        <v>30</v>
      </c>
      <c r="H718" s="6" t="s">
        <v>33</v>
      </c>
      <c r="I718" s="6" t="s">
        <v>17</v>
      </c>
      <c r="J718" s="9">
        <v>271830.070734885</v>
      </c>
      <c r="K718" s="11"/>
    </row>
    <row r="719" spans="1:11" x14ac:dyDescent="0.3">
      <c r="A719" s="6" t="s">
        <v>37</v>
      </c>
      <c r="B719" s="6" t="s">
        <v>23</v>
      </c>
      <c r="C719" s="6" t="s">
        <v>13</v>
      </c>
      <c r="D719" s="7">
        <v>41699</v>
      </c>
      <c r="E719" s="8">
        <f t="shared" si="10"/>
        <v>3</v>
      </c>
      <c r="F719" s="8" t="s">
        <v>24</v>
      </c>
      <c r="G719" s="6" t="s">
        <v>30</v>
      </c>
      <c r="H719" s="6" t="s">
        <v>33</v>
      </c>
      <c r="I719" s="6" t="s">
        <v>17</v>
      </c>
      <c r="J719" s="9">
        <v>271101.39427444007</v>
      </c>
      <c r="K719" s="11"/>
    </row>
    <row r="720" spans="1:11" x14ac:dyDescent="0.3">
      <c r="A720" s="6" t="s">
        <v>37</v>
      </c>
      <c r="B720" s="6" t="s">
        <v>23</v>
      </c>
      <c r="C720" s="6" t="s">
        <v>13</v>
      </c>
      <c r="D720" s="7">
        <v>41730</v>
      </c>
      <c r="E720" s="8">
        <f t="shared" ref="E720:E783" si="11">MONTH(D720)</f>
        <v>4</v>
      </c>
      <c r="F720" s="8" t="s">
        <v>24</v>
      </c>
      <c r="G720" s="6" t="s">
        <v>30</v>
      </c>
      <c r="H720" s="6" t="s">
        <v>33</v>
      </c>
      <c r="I720" s="6" t="s">
        <v>17</v>
      </c>
      <c r="J720" s="9">
        <v>274351.7614925587</v>
      </c>
      <c r="K720" s="11"/>
    </row>
    <row r="721" spans="1:11" x14ac:dyDescent="0.3">
      <c r="A721" s="6" t="s">
        <v>37</v>
      </c>
      <c r="B721" s="6" t="s">
        <v>23</v>
      </c>
      <c r="C721" s="6" t="s">
        <v>13</v>
      </c>
      <c r="D721" s="7">
        <v>41760</v>
      </c>
      <c r="E721" s="8">
        <f t="shared" si="11"/>
        <v>5</v>
      </c>
      <c r="F721" s="8" t="s">
        <v>24</v>
      </c>
      <c r="G721" s="6" t="s">
        <v>30</v>
      </c>
      <c r="H721" s="6" t="s">
        <v>33</v>
      </c>
      <c r="I721" s="6" t="s">
        <v>17</v>
      </c>
      <c r="J721" s="9">
        <v>294826.72073953127</v>
      </c>
      <c r="K721" s="11"/>
    </row>
    <row r="722" spans="1:11" x14ac:dyDescent="0.3">
      <c r="A722" s="6" t="s">
        <v>37</v>
      </c>
      <c r="B722" s="6" t="s">
        <v>23</v>
      </c>
      <c r="C722" s="6" t="s">
        <v>13</v>
      </c>
      <c r="D722" s="7">
        <v>41791</v>
      </c>
      <c r="E722" s="8">
        <f t="shared" si="11"/>
        <v>6</v>
      </c>
      <c r="F722" s="8" t="s">
        <v>24</v>
      </c>
      <c r="G722" s="6" t="s">
        <v>30</v>
      </c>
      <c r="H722" s="6" t="s">
        <v>33</v>
      </c>
      <c r="I722" s="6" t="s">
        <v>17</v>
      </c>
      <c r="J722" s="9">
        <v>340841.04228242871</v>
      </c>
      <c r="K722" s="11"/>
    </row>
    <row r="723" spans="1:11" x14ac:dyDescent="0.3">
      <c r="A723" s="6" t="s">
        <v>37</v>
      </c>
      <c r="B723" s="6" t="s">
        <v>23</v>
      </c>
      <c r="C723" s="6" t="s">
        <v>13</v>
      </c>
      <c r="D723" s="7">
        <v>41456</v>
      </c>
      <c r="E723" s="8">
        <f t="shared" si="11"/>
        <v>7</v>
      </c>
      <c r="F723" s="8" t="s">
        <v>24</v>
      </c>
      <c r="G723" s="6" t="s">
        <v>30</v>
      </c>
      <c r="H723" s="6" t="s">
        <v>34</v>
      </c>
      <c r="I723" s="6" t="s">
        <v>17</v>
      </c>
      <c r="J723" s="9">
        <v>186895.31347357444</v>
      </c>
      <c r="K723" s="11"/>
    </row>
    <row r="724" spans="1:11" x14ac:dyDescent="0.3">
      <c r="A724" s="6" t="s">
        <v>37</v>
      </c>
      <c r="B724" s="6" t="s">
        <v>23</v>
      </c>
      <c r="C724" s="6" t="s">
        <v>13</v>
      </c>
      <c r="D724" s="7">
        <v>41487</v>
      </c>
      <c r="E724" s="8">
        <f t="shared" si="11"/>
        <v>8</v>
      </c>
      <c r="F724" s="8" t="s">
        <v>24</v>
      </c>
      <c r="G724" s="6" t="s">
        <v>30</v>
      </c>
      <c r="H724" s="6" t="s">
        <v>34</v>
      </c>
      <c r="I724" s="6" t="s">
        <v>17</v>
      </c>
      <c r="J724" s="9">
        <v>232460.33937309752</v>
      </c>
      <c r="K724" s="11"/>
    </row>
    <row r="725" spans="1:11" x14ac:dyDescent="0.3">
      <c r="A725" s="6" t="s">
        <v>37</v>
      </c>
      <c r="B725" s="6" t="s">
        <v>23</v>
      </c>
      <c r="C725" s="6" t="s">
        <v>13</v>
      </c>
      <c r="D725" s="7">
        <v>41518</v>
      </c>
      <c r="E725" s="8">
        <f t="shared" si="11"/>
        <v>9</v>
      </c>
      <c r="F725" s="8" t="s">
        <v>24</v>
      </c>
      <c r="G725" s="6" t="s">
        <v>30</v>
      </c>
      <c r="H725" s="6" t="s">
        <v>34</v>
      </c>
      <c r="I725" s="6" t="s">
        <v>17</v>
      </c>
      <c r="J725" s="9">
        <v>196800.64514333947</v>
      </c>
      <c r="K725" s="11"/>
    </row>
    <row r="726" spans="1:11" x14ac:dyDescent="0.3">
      <c r="A726" s="6" t="s">
        <v>37</v>
      </c>
      <c r="B726" s="6" t="s">
        <v>23</v>
      </c>
      <c r="C726" s="6" t="s">
        <v>13</v>
      </c>
      <c r="D726" s="7">
        <v>41548</v>
      </c>
      <c r="E726" s="8">
        <f t="shared" si="11"/>
        <v>10</v>
      </c>
      <c r="F726" s="8" t="s">
        <v>24</v>
      </c>
      <c r="G726" s="6" t="s">
        <v>30</v>
      </c>
      <c r="H726" s="6" t="s">
        <v>34</v>
      </c>
      <c r="I726" s="6" t="s">
        <v>17</v>
      </c>
      <c r="J726" s="9">
        <v>175238.87213904748</v>
      </c>
      <c r="K726" s="11"/>
    </row>
    <row r="727" spans="1:11" x14ac:dyDescent="0.3">
      <c r="A727" s="6" t="s">
        <v>37</v>
      </c>
      <c r="B727" s="6" t="s">
        <v>23</v>
      </c>
      <c r="C727" s="6" t="s">
        <v>13</v>
      </c>
      <c r="D727" s="7">
        <v>41579</v>
      </c>
      <c r="E727" s="8">
        <f t="shared" si="11"/>
        <v>11</v>
      </c>
      <c r="F727" s="8" t="s">
        <v>24</v>
      </c>
      <c r="G727" s="6" t="s">
        <v>30</v>
      </c>
      <c r="H727" s="6" t="s">
        <v>34</v>
      </c>
      <c r="I727" s="6" t="s">
        <v>17</v>
      </c>
      <c r="J727" s="9">
        <v>184271.68199002498</v>
      </c>
      <c r="K727" s="11"/>
    </row>
    <row r="728" spans="1:11" x14ac:dyDescent="0.3">
      <c r="A728" s="6" t="s">
        <v>37</v>
      </c>
      <c r="B728" s="6" t="s">
        <v>23</v>
      </c>
      <c r="C728" s="6" t="s">
        <v>13</v>
      </c>
      <c r="D728" s="7">
        <v>41609</v>
      </c>
      <c r="E728" s="8">
        <f t="shared" si="11"/>
        <v>12</v>
      </c>
      <c r="F728" s="8" t="s">
        <v>24</v>
      </c>
      <c r="G728" s="6" t="s">
        <v>30</v>
      </c>
      <c r="H728" s="6" t="s">
        <v>34</v>
      </c>
      <c r="I728" s="6" t="s">
        <v>17</v>
      </c>
      <c r="J728" s="9">
        <v>182465.61649890002</v>
      </c>
      <c r="K728" s="11"/>
    </row>
    <row r="729" spans="1:11" x14ac:dyDescent="0.3">
      <c r="A729" s="6" t="s">
        <v>37</v>
      </c>
      <c r="B729" s="6" t="s">
        <v>23</v>
      </c>
      <c r="C729" s="6" t="s">
        <v>13</v>
      </c>
      <c r="D729" s="7">
        <v>41640</v>
      </c>
      <c r="E729" s="8">
        <f t="shared" si="11"/>
        <v>1</v>
      </c>
      <c r="F729" s="8" t="s">
        <v>24</v>
      </c>
      <c r="G729" s="6" t="s">
        <v>30</v>
      </c>
      <c r="H729" s="6" t="s">
        <v>34</v>
      </c>
      <c r="I729" s="6" t="s">
        <v>17</v>
      </c>
      <c r="J729" s="9">
        <v>235865.21106119995</v>
      </c>
      <c r="K729" s="11"/>
    </row>
    <row r="730" spans="1:11" x14ac:dyDescent="0.3">
      <c r="A730" s="6" t="s">
        <v>37</v>
      </c>
      <c r="B730" s="6" t="s">
        <v>23</v>
      </c>
      <c r="C730" s="6" t="s">
        <v>13</v>
      </c>
      <c r="D730" s="7">
        <v>41671</v>
      </c>
      <c r="E730" s="8">
        <f t="shared" si="11"/>
        <v>2</v>
      </c>
      <c r="F730" s="8" t="s">
        <v>24</v>
      </c>
      <c r="G730" s="6" t="s">
        <v>30</v>
      </c>
      <c r="H730" s="6" t="s">
        <v>34</v>
      </c>
      <c r="I730" s="6" t="s">
        <v>17</v>
      </c>
      <c r="J730" s="9">
        <v>184781.07299609997</v>
      </c>
      <c r="K730" s="11"/>
    </row>
    <row r="731" spans="1:11" x14ac:dyDescent="0.3">
      <c r="A731" s="6" t="s">
        <v>37</v>
      </c>
      <c r="B731" s="6" t="s">
        <v>23</v>
      </c>
      <c r="C731" s="6" t="s">
        <v>13</v>
      </c>
      <c r="D731" s="7">
        <v>41699</v>
      </c>
      <c r="E731" s="8">
        <f t="shared" si="11"/>
        <v>3</v>
      </c>
      <c r="F731" s="8" t="s">
        <v>24</v>
      </c>
      <c r="G731" s="6" t="s">
        <v>30</v>
      </c>
      <c r="H731" s="6" t="s">
        <v>34</v>
      </c>
      <c r="I731" s="6" t="s">
        <v>17</v>
      </c>
      <c r="J731" s="9">
        <v>187904.12488512002</v>
      </c>
      <c r="K731" s="11"/>
    </row>
    <row r="732" spans="1:11" x14ac:dyDescent="0.3">
      <c r="A732" s="6" t="s">
        <v>37</v>
      </c>
      <c r="B732" s="6" t="s">
        <v>23</v>
      </c>
      <c r="C732" s="6" t="s">
        <v>13</v>
      </c>
      <c r="D732" s="7">
        <v>41730</v>
      </c>
      <c r="E732" s="8">
        <f t="shared" si="11"/>
        <v>4</v>
      </c>
      <c r="F732" s="8" t="s">
        <v>24</v>
      </c>
      <c r="G732" s="6" t="s">
        <v>30</v>
      </c>
      <c r="H732" s="6" t="s">
        <v>34</v>
      </c>
      <c r="I732" s="6" t="s">
        <v>17</v>
      </c>
      <c r="J732" s="9">
        <v>191788.36157754</v>
      </c>
      <c r="K732" s="11"/>
    </row>
    <row r="733" spans="1:11" x14ac:dyDescent="0.3">
      <c r="A733" s="6" t="s">
        <v>37</v>
      </c>
      <c r="B733" s="6" t="s">
        <v>23</v>
      </c>
      <c r="C733" s="6" t="s">
        <v>13</v>
      </c>
      <c r="D733" s="7">
        <v>41760</v>
      </c>
      <c r="E733" s="8">
        <f t="shared" si="11"/>
        <v>5</v>
      </c>
      <c r="F733" s="8" t="s">
        <v>24</v>
      </c>
      <c r="G733" s="6" t="s">
        <v>30</v>
      </c>
      <c r="H733" s="6" t="s">
        <v>34</v>
      </c>
      <c r="I733" s="6" t="s">
        <v>17</v>
      </c>
      <c r="J733" s="9">
        <v>189293.90636625001</v>
      </c>
      <c r="K733" s="11"/>
    </row>
    <row r="734" spans="1:11" x14ac:dyDescent="0.3">
      <c r="A734" s="6" t="s">
        <v>37</v>
      </c>
      <c r="B734" s="6" t="s">
        <v>23</v>
      </c>
      <c r="C734" s="6" t="s">
        <v>13</v>
      </c>
      <c r="D734" s="7">
        <v>41791</v>
      </c>
      <c r="E734" s="8">
        <f t="shared" si="11"/>
        <v>6</v>
      </c>
      <c r="F734" s="8" t="s">
        <v>24</v>
      </c>
      <c r="G734" s="6" t="s">
        <v>30</v>
      </c>
      <c r="H734" s="6" t="s">
        <v>34</v>
      </c>
      <c r="I734" s="6" t="s">
        <v>17</v>
      </c>
      <c r="J734" s="9">
        <v>230880.88355771248</v>
      </c>
      <c r="K734" s="11"/>
    </row>
    <row r="735" spans="1:11" x14ac:dyDescent="0.3">
      <c r="A735" s="6" t="s">
        <v>37</v>
      </c>
      <c r="B735" s="6" t="s">
        <v>23</v>
      </c>
      <c r="C735" s="6" t="s">
        <v>13</v>
      </c>
      <c r="D735" s="7">
        <v>41456</v>
      </c>
      <c r="E735" s="8">
        <f t="shared" si="11"/>
        <v>7</v>
      </c>
      <c r="F735" s="8" t="s">
        <v>24</v>
      </c>
      <c r="G735" s="6" t="s">
        <v>35</v>
      </c>
      <c r="H735" s="6" t="s">
        <v>36</v>
      </c>
      <c r="I735" s="6" t="s">
        <v>17</v>
      </c>
      <c r="J735" s="9">
        <v>1207341.5441326213</v>
      </c>
      <c r="K735" s="11"/>
    </row>
    <row r="736" spans="1:11" x14ac:dyDescent="0.3">
      <c r="A736" s="6" t="s">
        <v>37</v>
      </c>
      <c r="B736" s="6" t="s">
        <v>23</v>
      </c>
      <c r="C736" s="6" t="s">
        <v>13</v>
      </c>
      <c r="D736" s="7">
        <v>41487</v>
      </c>
      <c r="E736" s="8">
        <f t="shared" si="11"/>
        <v>8</v>
      </c>
      <c r="F736" s="8" t="s">
        <v>24</v>
      </c>
      <c r="G736" s="6" t="s">
        <v>35</v>
      </c>
      <c r="H736" s="6" t="s">
        <v>36</v>
      </c>
      <c r="I736" s="6" t="s">
        <v>17</v>
      </c>
      <c r="J736" s="9">
        <v>1627559.0630120938</v>
      </c>
      <c r="K736" s="11"/>
    </row>
    <row r="737" spans="1:11" x14ac:dyDescent="0.3">
      <c r="A737" s="6" t="s">
        <v>37</v>
      </c>
      <c r="B737" s="6" t="s">
        <v>23</v>
      </c>
      <c r="C737" s="6" t="s">
        <v>13</v>
      </c>
      <c r="D737" s="7">
        <v>41518</v>
      </c>
      <c r="E737" s="8">
        <f t="shared" si="11"/>
        <v>9</v>
      </c>
      <c r="F737" s="8" t="s">
        <v>24</v>
      </c>
      <c r="G737" s="6" t="s">
        <v>35</v>
      </c>
      <c r="H737" s="6" t="s">
        <v>36</v>
      </c>
      <c r="I737" s="6" t="s">
        <v>17</v>
      </c>
      <c r="J737" s="9">
        <v>1247278.3501437153</v>
      </c>
      <c r="K737" s="11"/>
    </row>
    <row r="738" spans="1:11" x14ac:dyDescent="0.3">
      <c r="A738" s="6" t="s">
        <v>37</v>
      </c>
      <c r="B738" s="6" t="s">
        <v>23</v>
      </c>
      <c r="C738" s="6" t="s">
        <v>13</v>
      </c>
      <c r="D738" s="7">
        <v>41548</v>
      </c>
      <c r="E738" s="8">
        <f t="shared" si="11"/>
        <v>10</v>
      </c>
      <c r="F738" s="8" t="s">
        <v>24</v>
      </c>
      <c r="G738" s="6" t="s">
        <v>35</v>
      </c>
      <c r="H738" s="6" t="s">
        <v>36</v>
      </c>
      <c r="I738" s="6" t="s">
        <v>17</v>
      </c>
      <c r="J738" s="9">
        <v>1189437.4296213749</v>
      </c>
      <c r="K738" s="11"/>
    </row>
    <row r="739" spans="1:11" x14ac:dyDescent="0.3">
      <c r="A739" s="6" t="s">
        <v>37</v>
      </c>
      <c r="B739" s="6" t="s">
        <v>23</v>
      </c>
      <c r="C739" s="6" t="s">
        <v>13</v>
      </c>
      <c r="D739" s="7">
        <v>41579</v>
      </c>
      <c r="E739" s="8">
        <f t="shared" si="11"/>
        <v>11</v>
      </c>
      <c r="F739" s="8" t="s">
        <v>24</v>
      </c>
      <c r="G739" s="6" t="s">
        <v>35</v>
      </c>
      <c r="H739" s="6" t="s">
        <v>36</v>
      </c>
      <c r="I739" s="6" t="s">
        <v>17</v>
      </c>
      <c r="J739" s="9">
        <v>1196568.3584903125</v>
      </c>
      <c r="K739" s="11"/>
    </row>
    <row r="740" spans="1:11" x14ac:dyDescent="0.3">
      <c r="A740" s="6" t="s">
        <v>37</v>
      </c>
      <c r="B740" s="6" t="s">
        <v>23</v>
      </c>
      <c r="C740" s="6" t="s">
        <v>13</v>
      </c>
      <c r="D740" s="7">
        <v>41609</v>
      </c>
      <c r="E740" s="8">
        <f t="shared" si="11"/>
        <v>12</v>
      </c>
      <c r="F740" s="8" t="s">
        <v>24</v>
      </c>
      <c r="G740" s="6" t="s">
        <v>35</v>
      </c>
      <c r="H740" s="6" t="s">
        <v>36</v>
      </c>
      <c r="I740" s="6" t="s">
        <v>17</v>
      </c>
      <c r="J740" s="9">
        <v>1176117.3688343752</v>
      </c>
      <c r="K740" s="11"/>
    </row>
    <row r="741" spans="1:11" x14ac:dyDescent="0.3">
      <c r="A741" s="6" t="s">
        <v>37</v>
      </c>
      <c r="B741" s="6" t="s">
        <v>23</v>
      </c>
      <c r="C741" s="6" t="s">
        <v>13</v>
      </c>
      <c r="D741" s="7">
        <v>41640</v>
      </c>
      <c r="E741" s="8">
        <f t="shared" si="11"/>
        <v>1</v>
      </c>
      <c r="F741" s="8" t="s">
        <v>24</v>
      </c>
      <c r="G741" s="6" t="s">
        <v>35</v>
      </c>
      <c r="H741" s="6" t="s">
        <v>36</v>
      </c>
      <c r="I741" s="6" t="s">
        <v>17</v>
      </c>
      <c r="J741" s="9">
        <v>1565368.1883344997</v>
      </c>
      <c r="K741" s="11"/>
    </row>
    <row r="742" spans="1:11" x14ac:dyDescent="0.3">
      <c r="A742" s="6" t="s">
        <v>37</v>
      </c>
      <c r="B742" s="6" t="s">
        <v>23</v>
      </c>
      <c r="C742" s="6" t="s">
        <v>13</v>
      </c>
      <c r="D742" s="7">
        <v>41671</v>
      </c>
      <c r="E742" s="8">
        <f t="shared" si="11"/>
        <v>2</v>
      </c>
      <c r="F742" s="8" t="s">
        <v>24</v>
      </c>
      <c r="G742" s="6" t="s">
        <v>35</v>
      </c>
      <c r="H742" s="6" t="s">
        <v>36</v>
      </c>
      <c r="I742" s="6" t="s">
        <v>17</v>
      </c>
      <c r="J742" s="9">
        <v>1227442.7809998749</v>
      </c>
      <c r="K742" s="11"/>
    </row>
    <row r="743" spans="1:11" x14ac:dyDescent="0.3">
      <c r="A743" s="6" t="s">
        <v>37</v>
      </c>
      <c r="B743" s="6" t="s">
        <v>23</v>
      </c>
      <c r="C743" s="6" t="s">
        <v>13</v>
      </c>
      <c r="D743" s="7">
        <v>41699</v>
      </c>
      <c r="E743" s="8">
        <f t="shared" si="11"/>
        <v>3</v>
      </c>
      <c r="F743" s="8" t="s">
        <v>24</v>
      </c>
      <c r="G743" s="6" t="s">
        <v>35</v>
      </c>
      <c r="H743" s="6" t="s">
        <v>36</v>
      </c>
      <c r="I743" s="6" t="s">
        <v>17</v>
      </c>
      <c r="J743" s="9">
        <v>1290433.7858775002</v>
      </c>
      <c r="K743" s="11"/>
    </row>
    <row r="744" spans="1:11" x14ac:dyDescent="0.3">
      <c r="A744" s="6" t="s">
        <v>37</v>
      </c>
      <c r="B744" s="6" t="s">
        <v>23</v>
      </c>
      <c r="C744" s="6" t="s">
        <v>13</v>
      </c>
      <c r="D744" s="7">
        <v>41730</v>
      </c>
      <c r="E744" s="8">
        <f t="shared" si="11"/>
        <v>4</v>
      </c>
      <c r="F744" s="8" t="s">
        <v>24</v>
      </c>
      <c r="G744" s="6" t="s">
        <v>35</v>
      </c>
      <c r="H744" s="6" t="s">
        <v>36</v>
      </c>
      <c r="I744" s="6" t="s">
        <v>17</v>
      </c>
      <c r="J744" s="9">
        <v>1298308.3953839999</v>
      </c>
      <c r="K744" s="11"/>
    </row>
    <row r="745" spans="1:11" x14ac:dyDescent="0.3">
      <c r="A745" s="6" t="s">
        <v>37</v>
      </c>
      <c r="B745" s="6" t="s">
        <v>23</v>
      </c>
      <c r="C745" s="6" t="s">
        <v>13</v>
      </c>
      <c r="D745" s="7">
        <v>41760</v>
      </c>
      <c r="E745" s="8">
        <f t="shared" si="11"/>
        <v>5</v>
      </c>
      <c r="F745" s="8" t="s">
        <v>24</v>
      </c>
      <c r="G745" s="6" t="s">
        <v>35</v>
      </c>
      <c r="H745" s="6" t="s">
        <v>36</v>
      </c>
      <c r="I745" s="6" t="s">
        <v>17</v>
      </c>
      <c r="J745" s="9">
        <v>1344373.5269335939</v>
      </c>
      <c r="K745" s="11"/>
    </row>
    <row r="746" spans="1:11" x14ac:dyDescent="0.3">
      <c r="A746" s="6" t="s">
        <v>37</v>
      </c>
      <c r="B746" s="6" t="s">
        <v>23</v>
      </c>
      <c r="C746" s="6" t="s">
        <v>13</v>
      </c>
      <c r="D746" s="7">
        <v>41791</v>
      </c>
      <c r="E746" s="8">
        <f t="shared" si="11"/>
        <v>6</v>
      </c>
      <c r="F746" s="8" t="s">
        <v>24</v>
      </c>
      <c r="G746" s="6" t="s">
        <v>35</v>
      </c>
      <c r="H746" s="6" t="s">
        <v>36</v>
      </c>
      <c r="I746" s="6" t="s">
        <v>17</v>
      </c>
      <c r="J746" s="9">
        <v>1507227.5892764062</v>
      </c>
      <c r="K746" s="11"/>
    </row>
    <row r="747" spans="1:11" x14ac:dyDescent="0.3">
      <c r="A747" s="6" t="s">
        <v>37</v>
      </c>
      <c r="B747" s="6" t="s">
        <v>23</v>
      </c>
      <c r="C747" s="6" t="s">
        <v>21</v>
      </c>
      <c r="D747" s="7">
        <v>41456</v>
      </c>
      <c r="E747" s="8">
        <f t="shared" si="11"/>
        <v>7</v>
      </c>
      <c r="F747" s="8" t="s">
        <v>24</v>
      </c>
      <c r="G747" s="6" t="s">
        <v>25</v>
      </c>
      <c r="H747" s="6" t="s">
        <v>26</v>
      </c>
      <c r="I747" s="6" t="s">
        <v>17</v>
      </c>
      <c r="J747" s="9">
        <v>4118100.0493550403</v>
      </c>
      <c r="K747" s="11"/>
    </row>
    <row r="748" spans="1:11" x14ac:dyDescent="0.3">
      <c r="A748" s="6" t="s">
        <v>37</v>
      </c>
      <c r="B748" s="6" t="s">
        <v>23</v>
      </c>
      <c r="C748" s="6" t="s">
        <v>21</v>
      </c>
      <c r="D748" s="7">
        <v>41487</v>
      </c>
      <c r="E748" s="8">
        <f t="shared" si="11"/>
        <v>8</v>
      </c>
      <c r="F748" s="8" t="s">
        <v>24</v>
      </c>
      <c r="G748" s="6" t="s">
        <v>25</v>
      </c>
      <c r="H748" s="6" t="s">
        <v>26</v>
      </c>
      <c r="I748" s="6" t="s">
        <v>17</v>
      </c>
      <c r="J748" s="9">
        <v>4507082.5661568008</v>
      </c>
      <c r="K748" s="11"/>
    </row>
    <row r="749" spans="1:11" x14ac:dyDescent="0.3">
      <c r="A749" s="6" t="s">
        <v>37</v>
      </c>
      <c r="B749" s="6" t="s">
        <v>23</v>
      </c>
      <c r="C749" s="6" t="s">
        <v>21</v>
      </c>
      <c r="D749" s="7">
        <v>41518</v>
      </c>
      <c r="E749" s="8">
        <f t="shared" si="11"/>
        <v>9</v>
      </c>
      <c r="F749" s="8" t="s">
        <v>24</v>
      </c>
      <c r="G749" s="6" t="s">
        <v>25</v>
      </c>
      <c r="H749" s="6" t="s">
        <v>26</v>
      </c>
      <c r="I749" s="6" t="s">
        <v>17</v>
      </c>
      <c r="J749" s="9">
        <v>4703409.2060524803</v>
      </c>
      <c r="K749" s="11"/>
    </row>
    <row r="750" spans="1:11" x14ac:dyDescent="0.3">
      <c r="A750" s="6" t="s">
        <v>37</v>
      </c>
      <c r="B750" s="6" t="s">
        <v>23</v>
      </c>
      <c r="C750" s="6" t="s">
        <v>21</v>
      </c>
      <c r="D750" s="7">
        <v>41548</v>
      </c>
      <c r="E750" s="8">
        <f t="shared" si="11"/>
        <v>10</v>
      </c>
      <c r="F750" s="8" t="s">
        <v>24</v>
      </c>
      <c r="G750" s="6" t="s">
        <v>25</v>
      </c>
      <c r="H750" s="6" t="s">
        <v>26</v>
      </c>
      <c r="I750" s="6" t="s">
        <v>17</v>
      </c>
      <c r="J750" s="9">
        <v>6020479.2997298883</v>
      </c>
      <c r="K750" s="11"/>
    </row>
    <row r="751" spans="1:11" x14ac:dyDescent="0.3">
      <c r="A751" s="6" t="s">
        <v>37</v>
      </c>
      <c r="B751" s="6" t="s">
        <v>23</v>
      </c>
      <c r="C751" s="6" t="s">
        <v>21</v>
      </c>
      <c r="D751" s="7">
        <v>41579</v>
      </c>
      <c r="E751" s="8">
        <f t="shared" si="11"/>
        <v>11</v>
      </c>
      <c r="F751" s="8" t="s">
        <v>24</v>
      </c>
      <c r="G751" s="6" t="s">
        <v>25</v>
      </c>
      <c r="H751" s="6" t="s">
        <v>26</v>
      </c>
      <c r="I751" s="6" t="s">
        <v>17</v>
      </c>
      <c r="J751" s="9">
        <v>6461172.5917462073</v>
      </c>
      <c r="K751" s="11"/>
    </row>
    <row r="752" spans="1:11" x14ac:dyDescent="0.3">
      <c r="A752" s="6" t="s">
        <v>37</v>
      </c>
      <c r="B752" s="6" t="s">
        <v>23</v>
      </c>
      <c r="C752" s="6" t="s">
        <v>21</v>
      </c>
      <c r="D752" s="7">
        <v>41609</v>
      </c>
      <c r="E752" s="8">
        <f t="shared" si="11"/>
        <v>12</v>
      </c>
      <c r="F752" s="8" t="s">
        <v>24</v>
      </c>
      <c r="G752" s="6" t="s">
        <v>25</v>
      </c>
      <c r="H752" s="6" t="s">
        <v>26</v>
      </c>
      <c r="I752" s="6" t="s">
        <v>17</v>
      </c>
      <c r="J752" s="9">
        <v>3399470.2212770889</v>
      </c>
      <c r="K752" s="11"/>
    </row>
    <row r="753" spans="1:11" x14ac:dyDescent="0.3">
      <c r="A753" s="6" t="s">
        <v>37</v>
      </c>
      <c r="B753" s="6" t="s">
        <v>23</v>
      </c>
      <c r="C753" s="6" t="s">
        <v>21</v>
      </c>
      <c r="D753" s="7">
        <v>41640</v>
      </c>
      <c r="E753" s="8">
        <f t="shared" si="11"/>
        <v>1</v>
      </c>
      <c r="F753" s="8" t="s">
        <v>24</v>
      </c>
      <c r="G753" s="6" t="s">
        <v>25</v>
      </c>
      <c r="H753" s="6" t="s">
        <v>26</v>
      </c>
      <c r="I753" s="6" t="s">
        <v>17</v>
      </c>
      <c r="J753" s="9">
        <v>3168116.576105712</v>
      </c>
      <c r="K753" s="11"/>
    </row>
    <row r="754" spans="1:11" x14ac:dyDescent="0.3">
      <c r="A754" s="6" t="s">
        <v>37</v>
      </c>
      <c r="B754" s="6" t="s">
        <v>23</v>
      </c>
      <c r="C754" s="6" t="s">
        <v>21</v>
      </c>
      <c r="D754" s="7">
        <v>41671</v>
      </c>
      <c r="E754" s="8">
        <f t="shared" si="11"/>
        <v>2</v>
      </c>
      <c r="F754" s="8" t="s">
        <v>24</v>
      </c>
      <c r="G754" s="6" t="s">
        <v>25</v>
      </c>
      <c r="H754" s="6" t="s">
        <v>26</v>
      </c>
      <c r="I754" s="6" t="s">
        <v>17</v>
      </c>
      <c r="J754" s="9">
        <v>3601517.3685167041</v>
      </c>
      <c r="K754" s="11"/>
    </row>
    <row r="755" spans="1:11" x14ac:dyDescent="0.3">
      <c r="A755" s="6" t="s">
        <v>37</v>
      </c>
      <c r="B755" s="6" t="s">
        <v>23</v>
      </c>
      <c r="C755" s="6" t="s">
        <v>21</v>
      </c>
      <c r="D755" s="7">
        <v>41699</v>
      </c>
      <c r="E755" s="8">
        <f t="shared" si="11"/>
        <v>3</v>
      </c>
      <c r="F755" s="8" t="s">
        <v>24</v>
      </c>
      <c r="G755" s="6" t="s">
        <v>25</v>
      </c>
      <c r="H755" s="6" t="s">
        <v>26</v>
      </c>
      <c r="I755" s="6" t="s">
        <v>17</v>
      </c>
      <c r="J755" s="9">
        <v>3449559.2207462396</v>
      </c>
      <c r="K755" s="11"/>
    </row>
    <row r="756" spans="1:11" x14ac:dyDescent="0.3">
      <c r="A756" s="6" t="s">
        <v>37</v>
      </c>
      <c r="B756" s="6" t="s">
        <v>23</v>
      </c>
      <c r="C756" s="6" t="s">
        <v>21</v>
      </c>
      <c r="D756" s="7">
        <v>41730</v>
      </c>
      <c r="E756" s="8">
        <f t="shared" si="11"/>
        <v>4</v>
      </c>
      <c r="F756" s="8" t="s">
        <v>24</v>
      </c>
      <c r="G756" s="6" t="s">
        <v>25</v>
      </c>
      <c r="H756" s="6" t="s">
        <v>26</v>
      </c>
      <c r="I756" s="6" t="s">
        <v>17</v>
      </c>
      <c r="J756" s="9">
        <v>3875884.2425812325</v>
      </c>
      <c r="K756" s="11"/>
    </row>
    <row r="757" spans="1:11" x14ac:dyDescent="0.3">
      <c r="A757" s="6" t="s">
        <v>37</v>
      </c>
      <c r="B757" s="6" t="s">
        <v>23</v>
      </c>
      <c r="C757" s="6" t="s">
        <v>21</v>
      </c>
      <c r="D757" s="7">
        <v>41760</v>
      </c>
      <c r="E757" s="8">
        <f t="shared" si="11"/>
        <v>5</v>
      </c>
      <c r="F757" s="8" t="s">
        <v>24</v>
      </c>
      <c r="G757" s="6" t="s">
        <v>25</v>
      </c>
      <c r="H757" s="6" t="s">
        <v>26</v>
      </c>
      <c r="I757" s="6" t="s">
        <v>17</v>
      </c>
      <c r="J757" s="9">
        <v>4224276.0222364804</v>
      </c>
      <c r="K757" s="11"/>
    </row>
    <row r="758" spans="1:11" x14ac:dyDescent="0.3">
      <c r="A758" s="6" t="s">
        <v>37</v>
      </c>
      <c r="B758" s="6" t="s">
        <v>23</v>
      </c>
      <c r="C758" s="6" t="s">
        <v>21</v>
      </c>
      <c r="D758" s="7">
        <v>41791</v>
      </c>
      <c r="E758" s="8">
        <f t="shared" si="11"/>
        <v>6</v>
      </c>
      <c r="F758" s="8" t="s">
        <v>24</v>
      </c>
      <c r="G758" s="6" t="s">
        <v>25</v>
      </c>
      <c r="H758" s="6" t="s">
        <v>26</v>
      </c>
      <c r="I758" s="6" t="s">
        <v>17</v>
      </c>
      <c r="J758" s="9">
        <v>2229175.6542357123</v>
      </c>
      <c r="K758" s="11"/>
    </row>
    <row r="759" spans="1:11" x14ac:dyDescent="0.3">
      <c r="A759" s="6" t="s">
        <v>37</v>
      </c>
      <c r="B759" s="6" t="s">
        <v>23</v>
      </c>
      <c r="C759" s="6" t="s">
        <v>21</v>
      </c>
      <c r="D759" s="7">
        <v>41456</v>
      </c>
      <c r="E759" s="8">
        <f t="shared" si="11"/>
        <v>7</v>
      </c>
      <c r="F759" s="8" t="s">
        <v>24</v>
      </c>
      <c r="G759" s="6" t="s">
        <v>27</v>
      </c>
      <c r="H759" s="6" t="s">
        <v>28</v>
      </c>
      <c r="I759" s="6" t="s">
        <v>17</v>
      </c>
      <c r="J759" s="9">
        <v>1958496.2303689439</v>
      </c>
      <c r="K759" s="11"/>
    </row>
    <row r="760" spans="1:11" x14ac:dyDescent="0.3">
      <c r="A760" s="6" t="s">
        <v>37</v>
      </c>
      <c r="B760" s="6" t="s">
        <v>23</v>
      </c>
      <c r="C760" s="6" t="s">
        <v>21</v>
      </c>
      <c r="D760" s="7">
        <v>41487</v>
      </c>
      <c r="E760" s="8">
        <f t="shared" si="11"/>
        <v>8</v>
      </c>
      <c r="F760" s="8" t="s">
        <v>24</v>
      </c>
      <c r="G760" s="6" t="s">
        <v>27</v>
      </c>
      <c r="H760" s="6" t="s">
        <v>28</v>
      </c>
      <c r="I760" s="6" t="s">
        <v>17</v>
      </c>
      <c r="J760" s="9">
        <v>2195052.7782959999</v>
      </c>
      <c r="K760" s="11"/>
    </row>
    <row r="761" spans="1:11" x14ac:dyDescent="0.3">
      <c r="A761" s="6" t="s">
        <v>37</v>
      </c>
      <c r="B761" s="6" t="s">
        <v>23</v>
      </c>
      <c r="C761" s="6" t="s">
        <v>21</v>
      </c>
      <c r="D761" s="7">
        <v>41518</v>
      </c>
      <c r="E761" s="8">
        <f t="shared" si="11"/>
        <v>9</v>
      </c>
      <c r="F761" s="8" t="s">
        <v>24</v>
      </c>
      <c r="G761" s="6" t="s">
        <v>27</v>
      </c>
      <c r="H761" s="6" t="s">
        <v>28</v>
      </c>
      <c r="I761" s="6" t="s">
        <v>17</v>
      </c>
      <c r="J761" s="9">
        <v>2264552.5099384319</v>
      </c>
      <c r="K761" s="11"/>
    </row>
    <row r="762" spans="1:11" x14ac:dyDescent="0.3">
      <c r="A762" s="6" t="s">
        <v>37</v>
      </c>
      <c r="B762" s="6" t="s">
        <v>23</v>
      </c>
      <c r="C762" s="6" t="s">
        <v>21</v>
      </c>
      <c r="D762" s="7">
        <v>41548</v>
      </c>
      <c r="E762" s="8">
        <f t="shared" si="11"/>
        <v>10</v>
      </c>
      <c r="F762" s="8" t="s">
        <v>24</v>
      </c>
      <c r="G762" s="6" t="s">
        <v>27</v>
      </c>
      <c r="H762" s="6" t="s">
        <v>28</v>
      </c>
      <c r="I762" s="6" t="s">
        <v>17</v>
      </c>
      <c r="J762" s="9">
        <v>2839505.8993002246</v>
      </c>
      <c r="K762" s="11"/>
    </row>
    <row r="763" spans="1:11" x14ac:dyDescent="0.3">
      <c r="A763" s="6" t="s">
        <v>37</v>
      </c>
      <c r="B763" s="6" t="s">
        <v>23</v>
      </c>
      <c r="C763" s="6" t="s">
        <v>21</v>
      </c>
      <c r="D763" s="7">
        <v>41579</v>
      </c>
      <c r="E763" s="8">
        <f t="shared" si="11"/>
        <v>11</v>
      </c>
      <c r="F763" s="8" t="s">
        <v>24</v>
      </c>
      <c r="G763" s="6" t="s">
        <v>27</v>
      </c>
      <c r="H763" s="6" t="s">
        <v>28</v>
      </c>
      <c r="I763" s="6" t="s">
        <v>17</v>
      </c>
      <c r="J763" s="9">
        <v>3159420.5430006236</v>
      </c>
      <c r="K763" s="11"/>
    </row>
    <row r="764" spans="1:11" x14ac:dyDescent="0.3">
      <c r="A764" s="6" t="s">
        <v>37</v>
      </c>
      <c r="B764" s="6" t="s">
        <v>23</v>
      </c>
      <c r="C764" s="6" t="s">
        <v>21</v>
      </c>
      <c r="D764" s="7">
        <v>41609</v>
      </c>
      <c r="E764" s="8">
        <f t="shared" si="11"/>
        <v>12</v>
      </c>
      <c r="F764" s="8" t="s">
        <v>24</v>
      </c>
      <c r="G764" s="6" t="s">
        <v>27</v>
      </c>
      <c r="H764" s="6" t="s">
        <v>28</v>
      </c>
      <c r="I764" s="6" t="s">
        <v>17</v>
      </c>
      <c r="J764" s="9">
        <v>1724509.5598100165</v>
      </c>
      <c r="K764" s="11"/>
    </row>
    <row r="765" spans="1:11" x14ac:dyDescent="0.3">
      <c r="A765" s="6" t="s">
        <v>37</v>
      </c>
      <c r="B765" s="6" t="s">
        <v>23</v>
      </c>
      <c r="C765" s="6" t="s">
        <v>21</v>
      </c>
      <c r="D765" s="7">
        <v>41640</v>
      </c>
      <c r="E765" s="8">
        <f t="shared" si="11"/>
        <v>1</v>
      </c>
      <c r="F765" s="8" t="s">
        <v>24</v>
      </c>
      <c r="G765" s="6" t="s">
        <v>27</v>
      </c>
      <c r="H765" s="6" t="s">
        <v>28</v>
      </c>
      <c r="I765" s="6" t="s">
        <v>17</v>
      </c>
      <c r="J765" s="9">
        <v>1542913.9169346001</v>
      </c>
      <c r="K765" s="11"/>
    </row>
    <row r="766" spans="1:11" x14ac:dyDescent="0.3">
      <c r="A766" s="6" t="s">
        <v>37</v>
      </c>
      <c r="B766" s="6" t="s">
        <v>23</v>
      </c>
      <c r="C766" s="6" t="s">
        <v>21</v>
      </c>
      <c r="D766" s="7">
        <v>41671</v>
      </c>
      <c r="E766" s="8">
        <f t="shared" si="11"/>
        <v>2</v>
      </c>
      <c r="F766" s="8" t="s">
        <v>24</v>
      </c>
      <c r="G766" s="6" t="s">
        <v>27</v>
      </c>
      <c r="H766" s="6" t="s">
        <v>28</v>
      </c>
      <c r="I766" s="6" t="s">
        <v>17</v>
      </c>
      <c r="J766" s="9">
        <v>1820402.6309305201</v>
      </c>
      <c r="K766" s="11"/>
    </row>
    <row r="767" spans="1:11" x14ac:dyDescent="0.3">
      <c r="A767" s="6" t="s">
        <v>37</v>
      </c>
      <c r="B767" s="6" t="s">
        <v>23</v>
      </c>
      <c r="C767" s="6" t="s">
        <v>21</v>
      </c>
      <c r="D767" s="7">
        <v>41699</v>
      </c>
      <c r="E767" s="8">
        <f t="shared" si="11"/>
        <v>3</v>
      </c>
      <c r="F767" s="8" t="s">
        <v>24</v>
      </c>
      <c r="G767" s="6" t="s">
        <v>27</v>
      </c>
      <c r="H767" s="6" t="s">
        <v>28</v>
      </c>
      <c r="I767" s="6" t="s">
        <v>17</v>
      </c>
      <c r="J767" s="9">
        <v>1771550.3477915039</v>
      </c>
      <c r="K767" s="11"/>
    </row>
    <row r="768" spans="1:11" x14ac:dyDescent="0.3">
      <c r="A768" s="6" t="s">
        <v>37</v>
      </c>
      <c r="B768" s="6" t="s">
        <v>23</v>
      </c>
      <c r="C768" s="6" t="s">
        <v>21</v>
      </c>
      <c r="D768" s="7">
        <v>41730</v>
      </c>
      <c r="E768" s="8">
        <f t="shared" si="11"/>
        <v>4</v>
      </c>
      <c r="F768" s="8" t="s">
        <v>24</v>
      </c>
      <c r="G768" s="6" t="s">
        <v>27</v>
      </c>
      <c r="H768" s="6" t="s">
        <v>28</v>
      </c>
      <c r="I768" s="6" t="s">
        <v>17</v>
      </c>
      <c r="J768" s="9">
        <v>1908978.5663007363</v>
      </c>
      <c r="K768" s="11"/>
    </row>
    <row r="769" spans="1:11" x14ac:dyDescent="0.3">
      <c r="A769" s="6" t="s">
        <v>37</v>
      </c>
      <c r="B769" s="6" t="s">
        <v>23</v>
      </c>
      <c r="C769" s="6" t="s">
        <v>21</v>
      </c>
      <c r="D769" s="7">
        <v>41760</v>
      </c>
      <c r="E769" s="8">
        <f t="shared" si="11"/>
        <v>5</v>
      </c>
      <c r="F769" s="8" t="s">
        <v>24</v>
      </c>
      <c r="G769" s="6" t="s">
        <v>27</v>
      </c>
      <c r="H769" s="6" t="s">
        <v>28</v>
      </c>
      <c r="I769" s="6" t="s">
        <v>17</v>
      </c>
      <c r="J769" s="9">
        <v>2224548.7175923204</v>
      </c>
      <c r="K769" s="11"/>
    </row>
    <row r="770" spans="1:11" x14ac:dyDescent="0.3">
      <c r="A770" s="6" t="s">
        <v>37</v>
      </c>
      <c r="B770" s="6" t="s">
        <v>23</v>
      </c>
      <c r="C770" s="6" t="s">
        <v>21</v>
      </c>
      <c r="D770" s="7">
        <v>41791</v>
      </c>
      <c r="E770" s="8">
        <f t="shared" si="11"/>
        <v>6</v>
      </c>
      <c r="F770" s="8" t="s">
        <v>24</v>
      </c>
      <c r="G770" s="6" t="s">
        <v>27</v>
      </c>
      <c r="H770" s="6" t="s">
        <v>28</v>
      </c>
      <c r="I770" s="6" t="s">
        <v>17</v>
      </c>
      <c r="J770" s="9">
        <v>1199138.0695781759</v>
      </c>
      <c r="K770" s="11"/>
    </row>
    <row r="771" spans="1:11" x14ac:dyDescent="0.3">
      <c r="A771" s="6" t="s">
        <v>37</v>
      </c>
      <c r="B771" s="6" t="s">
        <v>23</v>
      </c>
      <c r="C771" s="6" t="s">
        <v>21</v>
      </c>
      <c r="D771" s="7">
        <v>41456</v>
      </c>
      <c r="E771" s="8">
        <f t="shared" si="11"/>
        <v>7</v>
      </c>
      <c r="F771" s="8" t="s">
        <v>24</v>
      </c>
      <c r="G771" s="6" t="s">
        <v>27</v>
      </c>
      <c r="H771" s="6" t="s">
        <v>29</v>
      </c>
      <c r="I771" s="6" t="s">
        <v>17</v>
      </c>
      <c r="J771" s="9">
        <v>1652868.9853267202</v>
      </c>
      <c r="K771" s="11"/>
    </row>
    <row r="772" spans="1:11" x14ac:dyDescent="0.3">
      <c r="A772" s="6" t="s">
        <v>37</v>
      </c>
      <c r="B772" s="6" t="s">
        <v>23</v>
      </c>
      <c r="C772" s="6" t="s">
        <v>21</v>
      </c>
      <c r="D772" s="7">
        <v>41487</v>
      </c>
      <c r="E772" s="8">
        <f t="shared" si="11"/>
        <v>8</v>
      </c>
      <c r="F772" s="8" t="s">
        <v>24</v>
      </c>
      <c r="G772" s="6" t="s">
        <v>27</v>
      </c>
      <c r="H772" s="6" t="s">
        <v>29</v>
      </c>
      <c r="I772" s="6" t="s">
        <v>17</v>
      </c>
      <c r="J772" s="9">
        <v>1940369.6316480001</v>
      </c>
      <c r="K772" s="11"/>
    </row>
    <row r="773" spans="1:11" x14ac:dyDescent="0.3">
      <c r="A773" s="6" t="s">
        <v>37</v>
      </c>
      <c r="B773" s="6" t="s">
        <v>23</v>
      </c>
      <c r="C773" s="6" t="s">
        <v>21</v>
      </c>
      <c r="D773" s="7">
        <v>41518</v>
      </c>
      <c r="E773" s="8">
        <f t="shared" si="11"/>
        <v>9</v>
      </c>
      <c r="F773" s="8" t="s">
        <v>24</v>
      </c>
      <c r="G773" s="6" t="s">
        <v>27</v>
      </c>
      <c r="H773" s="6" t="s">
        <v>29</v>
      </c>
      <c r="I773" s="6" t="s">
        <v>17</v>
      </c>
      <c r="J773" s="9">
        <v>2031601.7410147204</v>
      </c>
      <c r="K773" s="11"/>
    </row>
    <row r="774" spans="1:11" x14ac:dyDescent="0.3">
      <c r="A774" s="6" t="s">
        <v>37</v>
      </c>
      <c r="B774" s="6" t="s">
        <v>23</v>
      </c>
      <c r="C774" s="6" t="s">
        <v>21</v>
      </c>
      <c r="D774" s="7">
        <v>41548</v>
      </c>
      <c r="E774" s="8">
        <f t="shared" si="11"/>
        <v>10</v>
      </c>
      <c r="F774" s="8" t="s">
        <v>24</v>
      </c>
      <c r="G774" s="6" t="s">
        <v>27</v>
      </c>
      <c r="H774" s="6" t="s">
        <v>29</v>
      </c>
      <c r="I774" s="6" t="s">
        <v>17</v>
      </c>
      <c r="J774" s="9">
        <v>2784735.3475135607</v>
      </c>
      <c r="K774" s="11"/>
    </row>
    <row r="775" spans="1:11" x14ac:dyDescent="0.3">
      <c r="A775" s="6" t="s">
        <v>37</v>
      </c>
      <c r="B775" s="6" t="s">
        <v>23</v>
      </c>
      <c r="C775" s="6" t="s">
        <v>21</v>
      </c>
      <c r="D775" s="7">
        <v>41579</v>
      </c>
      <c r="E775" s="8">
        <f t="shared" si="11"/>
        <v>11</v>
      </c>
      <c r="F775" s="8" t="s">
        <v>24</v>
      </c>
      <c r="G775" s="6" t="s">
        <v>27</v>
      </c>
      <c r="H775" s="6" t="s">
        <v>29</v>
      </c>
      <c r="I775" s="6" t="s">
        <v>17</v>
      </c>
      <c r="J775" s="9">
        <v>2777158.7847141596</v>
      </c>
      <c r="K775" s="11"/>
    </row>
    <row r="776" spans="1:11" x14ac:dyDescent="0.3">
      <c r="A776" s="6" t="s">
        <v>37</v>
      </c>
      <c r="B776" s="6" t="s">
        <v>23</v>
      </c>
      <c r="C776" s="6" t="s">
        <v>21</v>
      </c>
      <c r="D776" s="7">
        <v>41609</v>
      </c>
      <c r="E776" s="8">
        <f t="shared" si="11"/>
        <v>12</v>
      </c>
      <c r="F776" s="8" t="s">
        <v>24</v>
      </c>
      <c r="G776" s="6" t="s">
        <v>27</v>
      </c>
      <c r="H776" s="6" t="s">
        <v>29</v>
      </c>
      <c r="I776" s="6" t="s">
        <v>17</v>
      </c>
      <c r="J776" s="9">
        <v>1505235.4723879206</v>
      </c>
      <c r="K776" s="11"/>
    </row>
    <row r="777" spans="1:11" x14ac:dyDescent="0.3">
      <c r="A777" s="6" t="s">
        <v>37</v>
      </c>
      <c r="B777" s="6" t="s">
        <v>23</v>
      </c>
      <c r="C777" s="6" t="s">
        <v>21</v>
      </c>
      <c r="D777" s="7">
        <v>41640</v>
      </c>
      <c r="E777" s="8">
        <f t="shared" si="11"/>
        <v>1</v>
      </c>
      <c r="F777" s="8" t="s">
        <v>24</v>
      </c>
      <c r="G777" s="6" t="s">
        <v>27</v>
      </c>
      <c r="H777" s="6" t="s">
        <v>29</v>
      </c>
      <c r="I777" s="6" t="s">
        <v>17</v>
      </c>
      <c r="J777" s="9">
        <v>1375663.6681960202</v>
      </c>
      <c r="K777" s="11"/>
    </row>
    <row r="778" spans="1:11" x14ac:dyDescent="0.3">
      <c r="A778" s="6" t="s">
        <v>37</v>
      </c>
      <c r="B778" s="6" t="s">
        <v>23</v>
      </c>
      <c r="C778" s="6" t="s">
        <v>21</v>
      </c>
      <c r="D778" s="7">
        <v>41671</v>
      </c>
      <c r="E778" s="8">
        <f t="shared" si="11"/>
        <v>2</v>
      </c>
      <c r="F778" s="8" t="s">
        <v>24</v>
      </c>
      <c r="G778" s="6" t="s">
        <v>27</v>
      </c>
      <c r="H778" s="6" t="s">
        <v>29</v>
      </c>
      <c r="I778" s="6" t="s">
        <v>17</v>
      </c>
      <c r="J778" s="9">
        <v>1475521.04291592</v>
      </c>
      <c r="K778" s="11"/>
    </row>
    <row r="779" spans="1:11" x14ac:dyDescent="0.3">
      <c r="A779" s="6" t="s">
        <v>37</v>
      </c>
      <c r="B779" s="6" t="s">
        <v>23</v>
      </c>
      <c r="C779" s="6" t="s">
        <v>21</v>
      </c>
      <c r="D779" s="7">
        <v>41699</v>
      </c>
      <c r="E779" s="8">
        <f t="shared" si="11"/>
        <v>3</v>
      </c>
      <c r="F779" s="8" t="s">
        <v>24</v>
      </c>
      <c r="G779" s="6" t="s">
        <v>27</v>
      </c>
      <c r="H779" s="6" t="s">
        <v>29</v>
      </c>
      <c r="I779" s="6" t="s">
        <v>17</v>
      </c>
      <c r="J779" s="9">
        <v>1513094.2096040398</v>
      </c>
      <c r="K779" s="11"/>
    </row>
    <row r="780" spans="1:11" x14ac:dyDescent="0.3">
      <c r="A780" s="6" t="s">
        <v>37</v>
      </c>
      <c r="B780" s="6" t="s">
        <v>23</v>
      </c>
      <c r="C780" s="6" t="s">
        <v>21</v>
      </c>
      <c r="D780" s="7">
        <v>41730</v>
      </c>
      <c r="E780" s="8">
        <f t="shared" si="11"/>
        <v>4</v>
      </c>
      <c r="F780" s="8" t="s">
        <v>24</v>
      </c>
      <c r="G780" s="6" t="s">
        <v>27</v>
      </c>
      <c r="H780" s="6" t="s">
        <v>29</v>
      </c>
      <c r="I780" s="6" t="s">
        <v>17</v>
      </c>
      <c r="J780" s="9">
        <v>1628187.8009364803</v>
      </c>
      <c r="K780" s="11"/>
    </row>
    <row r="781" spans="1:11" x14ac:dyDescent="0.3">
      <c r="A781" s="6" t="s">
        <v>37</v>
      </c>
      <c r="B781" s="6" t="s">
        <v>23</v>
      </c>
      <c r="C781" s="6" t="s">
        <v>21</v>
      </c>
      <c r="D781" s="7">
        <v>41760</v>
      </c>
      <c r="E781" s="8">
        <f t="shared" si="11"/>
        <v>5</v>
      </c>
      <c r="F781" s="8" t="s">
        <v>24</v>
      </c>
      <c r="G781" s="6" t="s">
        <v>27</v>
      </c>
      <c r="H781" s="6" t="s">
        <v>29</v>
      </c>
      <c r="I781" s="6" t="s">
        <v>17</v>
      </c>
      <c r="J781" s="9">
        <v>1857077.4607560001</v>
      </c>
      <c r="K781" s="11"/>
    </row>
    <row r="782" spans="1:11" x14ac:dyDescent="0.3">
      <c r="A782" s="6" t="s">
        <v>37</v>
      </c>
      <c r="B782" s="6" t="s">
        <v>23</v>
      </c>
      <c r="C782" s="6" t="s">
        <v>21</v>
      </c>
      <c r="D782" s="7">
        <v>41791</v>
      </c>
      <c r="E782" s="8">
        <f t="shared" si="11"/>
        <v>6</v>
      </c>
      <c r="F782" s="8" t="s">
        <v>24</v>
      </c>
      <c r="G782" s="6" t="s">
        <v>27</v>
      </c>
      <c r="H782" s="6" t="s">
        <v>29</v>
      </c>
      <c r="I782" s="6" t="s">
        <v>17</v>
      </c>
      <c r="J782" s="9">
        <v>981974.46025223995</v>
      </c>
      <c r="K782" s="11"/>
    </row>
    <row r="783" spans="1:11" x14ac:dyDescent="0.3">
      <c r="A783" s="6" t="s">
        <v>37</v>
      </c>
      <c r="B783" s="6" t="s">
        <v>23</v>
      </c>
      <c r="C783" s="6" t="s">
        <v>21</v>
      </c>
      <c r="D783" s="7">
        <v>41456</v>
      </c>
      <c r="E783" s="8">
        <f t="shared" si="11"/>
        <v>7</v>
      </c>
      <c r="F783" s="8" t="s">
        <v>24</v>
      </c>
      <c r="G783" s="6" t="s">
        <v>30</v>
      </c>
      <c r="H783" s="6" t="s">
        <v>31</v>
      </c>
      <c r="I783" s="6" t="s">
        <v>17</v>
      </c>
      <c r="J783" s="9">
        <v>1583857.8672582491</v>
      </c>
      <c r="K783" s="11"/>
    </row>
    <row r="784" spans="1:11" x14ac:dyDescent="0.3">
      <c r="A784" s="6" t="s">
        <v>37</v>
      </c>
      <c r="B784" s="6" t="s">
        <v>23</v>
      </c>
      <c r="C784" s="6" t="s">
        <v>21</v>
      </c>
      <c r="D784" s="7">
        <v>41487</v>
      </c>
      <c r="E784" s="8">
        <f t="shared" ref="E784:E842" si="12">MONTH(D784)</f>
        <v>8</v>
      </c>
      <c r="F784" s="8" t="s">
        <v>24</v>
      </c>
      <c r="G784" s="6" t="s">
        <v>30</v>
      </c>
      <c r="H784" s="6" t="s">
        <v>31</v>
      </c>
      <c r="I784" s="6" t="s">
        <v>17</v>
      </c>
      <c r="J784" s="9">
        <v>1861716.078207552</v>
      </c>
      <c r="K784" s="11"/>
    </row>
    <row r="785" spans="1:11" x14ac:dyDescent="0.3">
      <c r="A785" s="6" t="s">
        <v>37</v>
      </c>
      <c r="B785" s="6" t="s">
        <v>23</v>
      </c>
      <c r="C785" s="6" t="s">
        <v>21</v>
      </c>
      <c r="D785" s="7">
        <v>41518</v>
      </c>
      <c r="E785" s="8">
        <f t="shared" si="12"/>
        <v>9</v>
      </c>
      <c r="F785" s="8" t="s">
        <v>24</v>
      </c>
      <c r="G785" s="6" t="s">
        <v>30</v>
      </c>
      <c r="H785" s="6" t="s">
        <v>31</v>
      </c>
      <c r="I785" s="6" t="s">
        <v>17</v>
      </c>
      <c r="J785" s="9">
        <v>1818760.5971448703</v>
      </c>
      <c r="K785" s="11"/>
    </row>
    <row r="786" spans="1:11" x14ac:dyDescent="0.3">
      <c r="A786" s="6" t="s">
        <v>37</v>
      </c>
      <c r="B786" s="6" t="s">
        <v>23</v>
      </c>
      <c r="C786" s="6" t="s">
        <v>21</v>
      </c>
      <c r="D786" s="7">
        <v>41548</v>
      </c>
      <c r="E786" s="8">
        <f t="shared" si="12"/>
        <v>10</v>
      </c>
      <c r="F786" s="8" t="s">
        <v>24</v>
      </c>
      <c r="G786" s="6" t="s">
        <v>30</v>
      </c>
      <c r="H786" s="6" t="s">
        <v>31</v>
      </c>
      <c r="I786" s="6" t="s">
        <v>17</v>
      </c>
      <c r="J786" s="9">
        <v>2304966.198724838</v>
      </c>
      <c r="K786" s="11"/>
    </row>
    <row r="787" spans="1:11" x14ac:dyDescent="0.3">
      <c r="A787" s="6" t="s">
        <v>37</v>
      </c>
      <c r="B787" s="6" t="s">
        <v>23</v>
      </c>
      <c r="C787" s="6" t="s">
        <v>21</v>
      </c>
      <c r="D787" s="7">
        <v>41579</v>
      </c>
      <c r="E787" s="8">
        <f t="shared" si="12"/>
        <v>11</v>
      </c>
      <c r="F787" s="8" t="s">
        <v>24</v>
      </c>
      <c r="G787" s="6" t="s">
        <v>30</v>
      </c>
      <c r="H787" s="6" t="s">
        <v>31</v>
      </c>
      <c r="I787" s="6" t="s">
        <v>17</v>
      </c>
      <c r="J787" s="9">
        <v>2440357.2575165858</v>
      </c>
      <c r="K787" s="11"/>
    </row>
    <row r="788" spans="1:11" x14ac:dyDescent="0.3">
      <c r="A788" s="6" t="s">
        <v>37</v>
      </c>
      <c r="B788" s="6" t="s">
        <v>23</v>
      </c>
      <c r="C788" s="6" t="s">
        <v>21</v>
      </c>
      <c r="D788" s="7">
        <v>41609</v>
      </c>
      <c r="E788" s="8">
        <f t="shared" si="12"/>
        <v>12</v>
      </c>
      <c r="F788" s="8" t="s">
        <v>24</v>
      </c>
      <c r="G788" s="6" t="s">
        <v>30</v>
      </c>
      <c r="H788" s="6" t="s">
        <v>31</v>
      </c>
      <c r="I788" s="6" t="s">
        <v>17</v>
      </c>
      <c r="J788" s="9">
        <v>1365336.6411364649</v>
      </c>
      <c r="K788" s="11"/>
    </row>
    <row r="789" spans="1:11" x14ac:dyDescent="0.3">
      <c r="A789" s="6" t="s">
        <v>37</v>
      </c>
      <c r="B789" s="6" t="s">
        <v>23</v>
      </c>
      <c r="C789" s="6" t="s">
        <v>21</v>
      </c>
      <c r="D789" s="7">
        <v>41640</v>
      </c>
      <c r="E789" s="8">
        <f t="shared" si="12"/>
        <v>1</v>
      </c>
      <c r="F789" s="8" t="s">
        <v>24</v>
      </c>
      <c r="G789" s="6" t="s">
        <v>30</v>
      </c>
      <c r="H789" s="6" t="s">
        <v>31</v>
      </c>
      <c r="I789" s="6" t="s">
        <v>17</v>
      </c>
      <c r="J789" s="9">
        <v>1211465.2302915659</v>
      </c>
      <c r="K789" s="11"/>
    </row>
    <row r="790" spans="1:11" x14ac:dyDescent="0.3">
      <c r="A790" s="6" t="s">
        <v>37</v>
      </c>
      <c r="B790" s="6" t="s">
        <v>23</v>
      </c>
      <c r="C790" s="6" t="s">
        <v>21</v>
      </c>
      <c r="D790" s="7">
        <v>41671</v>
      </c>
      <c r="E790" s="8">
        <f t="shared" si="12"/>
        <v>2</v>
      </c>
      <c r="F790" s="8" t="s">
        <v>24</v>
      </c>
      <c r="G790" s="6" t="s">
        <v>30</v>
      </c>
      <c r="H790" s="6" t="s">
        <v>31</v>
      </c>
      <c r="I790" s="6" t="s">
        <v>17</v>
      </c>
      <c r="J790" s="9">
        <v>1521468.8063359074</v>
      </c>
      <c r="K790" s="11"/>
    </row>
    <row r="791" spans="1:11" x14ac:dyDescent="0.3">
      <c r="A791" s="6" t="s">
        <v>37</v>
      </c>
      <c r="B791" s="6" t="s">
        <v>23</v>
      </c>
      <c r="C791" s="6" t="s">
        <v>21</v>
      </c>
      <c r="D791" s="7">
        <v>41699</v>
      </c>
      <c r="E791" s="8">
        <f t="shared" si="12"/>
        <v>3</v>
      </c>
      <c r="F791" s="8" t="s">
        <v>24</v>
      </c>
      <c r="G791" s="6" t="s">
        <v>30</v>
      </c>
      <c r="H791" s="6" t="s">
        <v>31</v>
      </c>
      <c r="I791" s="6" t="s">
        <v>17</v>
      </c>
      <c r="J791" s="9">
        <v>1400184.8970591237</v>
      </c>
      <c r="K791" s="11"/>
    </row>
    <row r="792" spans="1:11" x14ac:dyDescent="0.3">
      <c r="A792" s="6" t="s">
        <v>37</v>
      </c>
      <c r="B792" s="6" t="s">
        <v>23</v>
      </c>
      <c r="C792" s="6" t="s">
        <v>21</v>
      </c>
      <c r="D792" s="7">
        <v>41730</v>
      </c>
      <c r="E792" s="8">
        <f t="shared" si="12"/>
        <v>4</v>
      </c>
      <c r="F792" s="8" t="s">
        <v>24</v>
      </c>
      <c r="G792" s="6" t="s">
        <v>30</v>
      </c>
      <c r="H792" s="6" t="s">
        <v>31</v>
      </c>
      <c r="I792" s="6" t="s">
        <v>17</v>
      </c>
      <c r="J792" s="9">
        <v>1483355.0770554726</v>
      </c>
      <c r="K792" s="11"/>
    </row>
    <row r="793" spans="1:11" x14ac:dyDescent="0.3">
      <c r="A793" s="6" t="s">
        <v>37</v>
      </c>
      <c r="B793" s="6" t="s">
        <v>23</v>
      </c>
      <c r="C793" s="6" t="s">
        <v>21</v>
      </c>
      <c r="D793" s="7">
        <v>41760</v>
      </c>
      <c r="E793" s="8">
        <f t="shared" si="12"/>
        <v>5</v>
      </c>
      <c r="F793" s="8" t="s">
        <v>24</v>
      </c>
      <c r="G793" s="6" t="s">
        <v>30</v>
      </c>
      <c r="H793" s="6" t="s">
        <v>31</v>
      </c>
      <c r="I793" s="6" t="s">
        <v>17</v>
      </c>
      <c r="J793" s="9">
        <v>1790831.8374007489</v>
      </c>
      <c r="K793" s="11"/>
    </row>
    <row r="794" spans="1:11" x14ac:dyDescent="0.3">
      <c r="A794" s="6" t="s">
        <v>37</v>
      </c>
      <c r="B794" s="6" t="s">
        <v>23</v>
      </c>
      <c r="C794" s="6" t="s">
        <v>21</v>
      </c>
      <c r="D794" s="7">
        <v>41791</v>
      </c>
      <c r="E794" s="8">
        <f t="shared" si="12"/>
        <v>6</v>
      </c>
      <c r="F794" s="8" t="s">
        <v>24</v>
      </c>
      <c r="G794" s="6" t="s">
        <v>30</v>
      </c>
      <c r="H794" s="6" t="s">
        <v>31</v>
      </c>
      <c r="I794" s="6" t="s">
        <v>17</v>
      </c>
      <c r="J794" s="9">
        <v>911806.4599299801</v>
      </c>
      <c r="K794" s="11"/>
    </row>
    <row r="795" spans="1:11" x14ac:dyDescent="0.3">
      <c r="A795" s="6" t="s">
        <v>37</v>
      </c>
      <c r="B795" s="6" t="s">
        <v>23</v>
      </c>
      <c r="C795" s="6" t="s">
        <v>21</v>
      </c>
      <c r="D795" s="7">
        <v>41456</v>
      </c>
      <c r="E795" s="8">
        <f t="shared" si="12"/>
        <v>7</v>
      </c>
      <c r="F795" s="8" t="s">
        <v>24</v>
      </c>
      <c r="G795" s="6" t="s">
        <v>30</v>
      </c>
      <c r="H795" s="6" t="s">
        <v>32</v>
      </c>
      <c r="I795" s="6" t="s">
        <v>17</v>
      </c>
      <c r="J795" s="9">
        <v>884023.92783632269</v>
      </c>
      <c r="K795" s="11"/>
    </row>
    <row r="796" spans="1:11" x14ac:dyDescent="0.3">
      <c r="A796" s="6" t="s">
        <v>37</v>
      </c>
      <c r="B796" s="6" t="s">
        <v>23</v>
      </c>
      <c r="C796" s="6" t="s">
        <v>21</v>
      </c>
      <c r="D796" s="7">
        <v>41487</v>
      </c>
      <c r="E796" s="8">
        <f t="shared" si="12"/>
        <v>8</v>
      </c>
      <c r="F796" s="8" t="s">
        <v>24</v>
      </c>
      <c r="G796" s="6" t="s">
        <v>30</v>
      </c>
      <c r="H796" s="6" t="s">
        <v>32</v>
      </c>
      <c r="I796" s="6" t="s">
        <v>17</v>
      </c>
      <c r="J796" s="9">
        <v>1052207.4304358403</v>
      </c>
      <c r="K796" s="11"/>
    </row>
    <row r="797" spans="1:11" x14ac:dyDescent="0.3">
      <c r="A797" s="6" t="s">
        <v>37</v>
      </c>
      <c r="B797" s="6" t="s">
        <v>23</v>
      </c>
      <c r="C797" s="6" t="s">
        <v>21</v>
      </c>
      <c r="D797" s="7">
        <v>41518</v>
      </c>
      <c r="E797" s="8">
        <f t="shared" si="12"/>
        <v>9</v>
      </c>
      <c r="F797" s="8" t="s">
        <v>24</v>
      </c>
      <c r="G797" s="6" t="s">
        <v>30</v>
      </c>
      <c r="H797" s="6" t="s">
        <v>32</v>
      </c>
      <c r="I797" s="6" t="s">
        <v>17</v>
      </c>
      <c r="J797" s="9">
        <v>1016958.2253807157</v>
      </c>
      <c r="K797" s="11"/>
    </row>
    <row r="798" spans="1:11" x14ac:dyDescent="0.3">
      <c r="A798" s="6" t="s">
        <v>37</v>
      </c>
      <c r="B798" s="6" t="s">
        <v>23</v>
      </c>
      <c r="C798" s="6" t="s">
        <v>21</v>
      </c>
      <c r="D798" s="7">
        <v>41548</v>
      </c>
      <c r="E798" s="8">
        <f t="shared" si="12"/>
        <v>10</v>
      </c>
      <c r="F798" s="8" t="s">
        <v>24</v>
      </c>
      <c r="G798" s="6" t="s">
        <v>30</v>
      </c>
      <c r="H798" s="6" t="s">
        <v>32</v>
      </c>
      <c r="I798" s="6" t="s">
        <v>17</v>
      </c>
      <c r="J798" s="9">
        <v>1488480.8550150518</v>
      </c>
      <c r="K798" s="11"/>
    </row>
    <row r="799" spans="1:11" x14ac:dyDescent="0.3">
      <c r="A799" s="6" t="s">
        <v>37</v>
      </c>
      <c r="B799" s="6" t="s">
        <v>23</v>
      </c>
      <c r="C799" s="6" t="s">
        <v>21</v>
      </c>
      <c r="D799" s="7">
        <v>41579</v>
      </c>
      <c r="E799" s="8">
        <f t="shared" si="12"/>
        <v>11</v>
      </c>
      <c r="F799" s="8" t="s">
        <v>24</v>
      </c>
      <c r="G799" s="6" t="s">
        <v>30</v>
      </c>
      <c r="H799" s="6" t="s">
        <v>32</v>
      </c>
      <c r="I799" s="6" t="s">
        <v>17</v>
      </c>
      <c r="J799" s="9">
        <v>1639667.9831029386</v>
      </c>
      <c r="K799" s="11"/>
    </row>
    <row r="800" spans="1:11" x14ac:dyDescent="0.3">
      <c r="A800" s="6" t="s">
        <v>37</v>
      </c>
      <c r="B800" s="6" t="s">
        <v>23</v>
      </c>
      <c r="C800" s="6" t="s">
        <v>21</v>
      </c>
      <c r="D800" s="7">
        <v>41609</v>
      </c>
      <c r="E800" s="8">
        <f t="shared" si="12"/>
        <v>12</v>
      </c>
      <c r="F800" s="8" t="s">
        <v>24</v>
      </c>
      <c r="G800" s="6" t="s">
        <v>30</v>
      </c>
      <c r="H800" s="6" t="s">
        <v>32</v>
      </c>
      <c r="I800" s="6" t="s">
        <v>17</v>
      </c>
      <c r="J800" s="9">
        <v>765598.62357103126</v>
      </c>
      <c r="K800" s="11"/>
    </row>
    <row r="801" spans="1:11" x14ac:dyDescent="0.3">
      <c r="A801" s="6" t="s">
        <v>37</v>
      </c>
      <c r="B801" s="6" t="s">
        <v>23</v>
      </c>
      <c r="C801" s="6" t="s">
        <v>21</v>
      </c>
      <c r="D801" s="7">
        <v>41640</v>
      </c>
      <c r="E801" s="8">
        <f t="shared" si="12"/>
        <v>1</v>
      </c>
      <c r="F801" s="8" t="s">
        <v>24</v>
      </c>
      <c r="G801" s="6" t="s">
        <v>30</v>
      </c>
      <c r="H801" s="6" t="s">
        <v>32</v>
      </c>
      <c r="I801" s="6" t="s">
        <v>17</v>
      </c>
      <c r="J801" s="9">
        <v>742706.65420794766</v>
      </c>
      <c r="K801" s="11"/>
    </row>
    <row r="802" spans="1:11" x14ac:dyDescent="0.3">
      <c r="A802" s="6" t="s">
        <v>37</v>
      </c>
      <c r="B802" s="6" t="s">
        <v>23</v>
      </c>
      <c r="C802" s="6" t="s">
        <v>21</v>
      </c>
      <c r="D802" s="7">
        <v>41671</v>
      </c>
      <c r="E802" s="8">
        <f t="shared" si="12"/>
        <v>2</v>
      </c>
      <c r="F802" s="8" t="s">
        <v>24</v>
      </c>
      <c r="G802" s="6" t="s">
        <v>30</v>
      </c>
      <c r="H802" s="6" t="s">
        <v>32</v>
      </c>
      <c r="I802" s="6" t="s">
        <v>17</v>
      </c>
      <c r="J802" s="9">
        <v>822050.21729515784</v>
      </c>
      <c r="K802" s="11"/>
    </row>
    <row r="803" spans="1:11" x14ac:dyDescent="0.3">
      <c r="A803" s="6" t="s">
        <v>37</v>
      </c>
      <c r="B803" s="6" t="s">
        <v>23</v>
      </c>
      <c r="C803" s="6" t="s">
        <v>21</v>
      </c>
      <c r="D803" s="7">
        <v>41699</v>
      </c>
      <c r="E803" s="8">
        <f t="shared" si="12"/>
        <v>3</v>
      </c>
      <c r="F803" s="8" t="s">
        <v>24</v>
      </c>
      <c r="G803" s="6" t="s">
        <v>30</v>
      </c>
      <c r="H803" s="6" t="s">
        <v>32</v>
      </c>
      <c r="I803" s="6" t="s">
        <v>17</v>
      </c>
      <c r="J803" s="9">
        <v>806728.57071739517</v>
      </c>
      <c r="K803" s="11"/>
    </row>
    <row r="804" spans="1:11" x14ac:dyDescent="0.3">
      <c r="A804" s="6" t="s">
        <v>37</v>
      </c>
      <c r="B804" s="6" t="s">
        <v>23</v>
      </c>
      <c r="C804" s="6" t="s">
        <v>21</v>
      </c>
      <c r="D804" s="7">
        <v>41730</v>
      </c>
      <c r="E804" s="8">
        <f t="shared" si="12"/>
        <v>4</v>
      </c>
      <c r="F804" s="8" t="s">
        <v>24</v>
      </c>
      <c r="G804" s="6" t="s">
        <v>30</v>
      </c>
      <c r="H804" s="6" t="s">
        <v>32</v>
      </c>
      <c r="I804" s="6" t="s">
        <v>17</v>
      </c>
      <c r="J804" s="9">
        <v>866589.56529720977</v>
      </c>
      <c r="K804" s="11"/>
    </row>
    <row r="805" spans="1:11" x14ac:dyDescent="0.3">
      <c r="A805" s="6" t="s">
        <v>37</v>
      </c>
      <c r="B805" s="6" t="s">
        <v>23</v>
      </c>
      <c r="C805" s="6" t="s">
        <v>21</v>
      </c>
      <c r="D805" s="7">
        <v>41760</v>
      </c>
      <c r="E805" s="8">
        <f t="shared" si="12"/>
        <v>5</v>
      </c>
      <c r="F805" s="8" t="s">
        <v>24</v>
      </c>
      <c r="G805" s="6" t="s">
        <v>30</v>
      </c>
      <c r="H805" s="6" t="s">
        <v>32</v>
      </c>
      <c r="I805" s="6" t="s">
        <v>17</v>
      </c>
      <c r="J805" s="9">
        <v>987204.11778920982</v>
      </c>
      <c r="K805" s="11"/>
    </row>
    <row r="806" spans="1:11" x14ac:dyDescent="0.3">
      <c r="A806" s="6" t="s">
        <v>37</v>
      </c>
      <c r="B806" s="6" t="s">
        <v>23</v>
      </c>
      <c r="C806" s="6" t="s">
        <v>21</v>
      </c>
      <c r="D806" s="7">
        <v>41791</v>
      </c>
      <c r="E806" s="8">
        <f t="shared" si="12"/>
        <v>6</v>
      </c>
      <c r="F806" s="8" t="s">
        <v>24</v>
      </c>
      <c r="G806" s="6" t="s">
        <v>30</v>
      </c>
      <c r="H806" s="6" t="s">
        <v>32</v>
      </c>
      <c r="I806" s="6" t="s">
        <v>17</v>
      </c>
      <c r="J806" s="9">
        <v>506308.79330234113</v>
      </c>
      <c r="K806" s="11"/>
    </row>
    <row r="807" spans="1:11" x14ac:dyDescent="0.3">
      <c r="A807" s="6" t="s">
        <v>37</v>
      </c>
      <c r="B807" s="6" t="s">
        <v>23</v>
      </c>
      <c r="C807" s="6" t="s">
        <v>21</v>
      </c>
      <c r="D807" s="7">
        <v>41456</v>
      </c>
      <c r="E807" s="8">
        <f t="shared" si="12"/>
        <v>7</v>
      </c>
      <c r="F807" s="8" t="s">
        <v>24</v>
      </c>
      <c r="G807" s="6" t="s">
        <v>30</v>
      </c>
      <c r="H807" s="6" t="s">
        <v>33</v>
      </c>
      <c r="I807" s="6" t="s">
        <v>17</v>
      </c>
      <c r="J807" s="9">
        <v>904892.03843125247</v>
      </c>
      <c r="K807" s="11"/>
    </row>
    <row r="808" spans="1:11" x14ac:dyDescent="0.3">
      <c r="A808" s="6" t="s">
        <v>37</v>
      </c>
      <c r="B808" s="6" t="s">
        <v>23</v>
      </c>
      <c r="C808" s="6" t="s">
        <v>21</v>
      </c>
      <c r="D808" s="7">
        <v>41487</v>
      </c>
      <c r="E808" s="8">
        <f t="shared" si="12"/>
        <v>8</v>
      </c>
      <c r="F808" s="8" t="s">
        <v>24</v>
      </c>
      <c r="G808" s="6" t="s">
        <v>30</v>
      </c>
      <c r="H808" s="6" t="s">
        <v>33</v>
      </c>
      <c r="I808" s="6" t="s">
        <v>17</v>
      </c>
      <c r="J808" s="9">
        <v>1067052.2598973438</v>
      </c>
      <c r="K808" s="11"/>
    </row>
    <row r="809" spans="1:11" x14ac:dyDescent="0.3">
      <c r="A809" s="6" t="s">
        <v>37</v>
      </c>
      <c r="B809" s="6" t="s">
        <v>23</v>
      </c>
      <c r="C809" s="6" t="s">
        <v>21</v>
      </c>
      <c r="D809" s="7">
        <v>41518</v>
      </c>
      <c r="E809" s="8">
        <f t="shared" si="12"/>
        <v>9</v>
      </c>
      <c r="F809" s="8" t="s">
        <v>24</v>
      </c>
      <c r="G809" s="6" t="s">
        <v>30</v>
      </c>
      <c r="H809" s="6" t="s">
        <v>33</v>
      </c>
      <c r="I809" s="6" t="s">
        <v>17</v>
      </c>
      <c r="J809" s="9">
        <v>1026646.9835398964</v>
      </c>
      <c r="K809" s="11"/>
    </row>
    <row r="810" spans="1:11" x14ac:dyDescent="0.3">
      <c r="A810" s="6" t="s">
        <v>37</v>
      </c>
      <c r="B810" s="6" t="s">
        <v>23</v>
      </c>
      <c r="C810" s="6" t="s">
        <v>21</v>
      </c>
      <c r="D810" s="7">
        <v>41548</v>
      </c>
      <c r="E810" s="8">
        <f t="shared" si="12"/>
        <v>10</v>
      </c>
      <c r="F810" s="8" t="s">
        <v>24</v>
      </c>
      <c r="G810" s="6" t="s">
        <v>30</v>
      </c>
      <c r="H810" s="6" t="s">
        <v>33</v>
      </c>
      <c r="I810" s="6" t="s">
        <v>17</v>
      </c>
      <c r="J810" s="9">
        <v>1557091.8051502465</v>
      </c>
      <c r="K810" s="11"/>
    </row>
    <row r="811" spans="1:11" x14ac:dyDescent="0.3">
      <c r="A811" s="6" t="s">
        <v>37</v>
      </c>
      <c r="B811" s="6" t="s">
        <v>23</v>
      </c>
      <c r="C811" s="6" t="s">
        <v>21</v>
      </c>
      <c r="D811" s="7">
        <v>41579</v>
      </c>
      <c r="E811" s="8">
        <f t="shared" si="12"/>
        <v>11</v>
      </c>
      <c r="F811" s="8" t="s">
        <v>24</v>
      </c>
      <c r="G811" s="6" t="s">
        <v>30</v>
      </c>
      <c r="H811" s="6" t="s">
        <v>33</v>
      </c>
      <c r="I811" s="6" t="s">
        <v>17</v>
      </c>
      <c r="J811" s="9">
        <v>1710092.7084534448</v>
      </c>
      <c r="K811" s="11"/>
    </row>
    <row r="812" spans="1:11" x14ac:dyDescent="0.3">
      <c r="A812" s="6" t="s">
        <v>37</v>
      </c>
      <c r="B812" s="6" t="s">
        <v>23</v>
      </c>
      <c r="C812" s="6" t="s">
        <v>21</v>
      </c>
      <c r="D812" s="7">
        <v>41609</v>
      </c>
      <c r="E812" s="8">
        <f t="shared" si="12"/>
        <v>12</v>
      </c>
      <c r="F812" s="8" t="s">
        <v>24</v>
      </c>
      <c r="G812" s="6" t="s">
        <v>30</v>
      </c>
      <c r="H812" s="6" t="s">
        <v>33</v>
      </c>
      <c r="I812" s="6" t="s">
        <v>17</v>
      </c>
      <c r="J812" s="9">
        <v>799573.69102222088</v>
      </c>
      <c r="K812" s="11"/>
    </row>
    <row r="813" spans="1:11" x14ac:dyDescent="0.3">
      <c r="A813" s="6" t="s">
        <v>37</v>
      </c>
      <c r="B813" s="6" t="s">
        <v>23</v>
      </c>
      <c r="C813" s="6" t="s">
        <v>21</v>
      </c>
      <c r="D813" s="7">
        <v>41640</v>
      </c>
      <c r="E813" s="8">
        <f t="shared" si="12"/>
        <v>1</v>
      </c>
      <c r="F813" s="8" t="s">
        <v>24</v>
      </c>
      <c r="G813" s="6" t="s">
        <v>30</v>
      </c>
      <c r="H813" s="6" t="s">
        <v>33</v>
      </c>
      <c r="I813" s="6" t="s">
        <v>17</v>
      </c>
      <c r="J813" s="9">
        <v>793393.06373042695</v>
      </c>
      <c r="K813" s="11"/>
    </row>
    <row r="814" spans="1:11" x14ac:dyDescent="0.3">
      <c r="A814" s="6" t="s">
        <v>37</v>
      </c>
      <c r="B814" s="6" t="s">
        <v>23</v>
      </c>
      <c r="C814" s="6" t="s">
        <v>21</v>
      </c>
      <c r="D814" s="7">
        <v>41671</v>
      </c>
      <c r="E814" s="8">
        <f t="shared" si="12"/>
        <v>2</v>
      </c>
      <c r="F814" s="8" t="s">
        <v>24</v>
      </c>
      <c r="G814" s="6" t="s">
        <v>30</v>
      </c>
      <c r="H814" s="6" t="s">
        <v>33</v>
      </c>
      <c r="I814" s="6" t="s">
        <v>17</v>
      </c>
      <c r="J814" s="9">
        <v>931740.99835025659</v>
      </c>
      <c r="K814" s="11"/>
    </row>
    <row r="815" spans="1:11" x14ac:dyDescent="0.3">
      <c r="A815" s="6" t="s">
        <v>37</v>
      </c>
      <c r="B815" s="6" t="s">
        <v>23</v>
      </c>
      <c r="C815" s="6" t="s">
        <v>21</v>
      </c>
      <c r="D815" s="7">
        <v>41699</v>
      </c>
      <c r="E815" s="8">
        <f t="shared" si="12"/>
        <v>3</v>
      </c>
      <c r="F815" s="8" t="s">
        <v>24</v>
      </c>
      <c r="G815" s="6" t="s">
        <v>30</v>
      </c>
      <c r="H815" s="6" t="s">
        <v>33</v>
      </c>
      <c r="I815" s="6" t="s">
        <v>17</v>
      </c>
      <c r="J815" s="9">
        <v>827560.38466741249</v>
      </c>
      <c r="K815" s="11"/>
    </row>
    <row r="816" spans="1:11" x14ac:dyDescent="0.3">
      <c r="A816" s="6" t="s">
        <v>37</v>
      </c>
      <c r="B816" s="6" t="s">
        <v>23</v>
      </c>
      <c r="C816" s="6" t="s">
        <v>21</v>
      </c>
      <c r="D816" s="7">
        <v>41730</v>
      </c>
      <c r="E816" s="8">
        <f t="shared" si="12"/>
        <v>4</v>
      </c>
      <c r="F816" s="8" t="s">
        <v>24</v>
      </c>
      <c r="G816" s="6" t="s">
        <v>30</v>
      </c>
      <c r="H816" s="6" t="s">
        <v>33</v>
      </c>
      <c r="I816" s="6" t="s">
        <v>17</v>
      </c>
      <c r="J816" s="9">
        <v>909762.07978018955</v>
      </c>
      <c r="K816" s="11"/>
    </row>
    <row r="817" spans="1:11" x14ac:dyDescent="0.3">
      <c r="A817" s="6" t="s">
        <v>37</v>
      </c>
      <c r="B817" s="6" t="s">
        <v>23</v>
      </c>
      <c r="C817" s="6" t="s">
        <v>21</v>
      </c>
      <c r="D817" s="7">
        <v>41760</v>
      </c>
      <c r="E817" s="8">
        <f t="shared" si="12"/>
        <v>5</v>
      </c>
      <c r="F817" s="8" t="s">
        <v>24</v>
      </c>
      <c r="G817" s="6" t="s">
        <v>30</v>
      </c>
      <c r="H817" s="6" t="s">
        <v>33</v>
      </c>
      <c r="I817" s="6" t="s">
        <v>17</v>
      </c>
      <c r="J817" s="9">
        <v>1108803.4317190656</v>
      </c>
      <c r="K817" s="11"/>
    </row>
    <row r="818" spans="1:11" x14ac:dyDescent="0.3">
      <c r="A818" s="6" t="s">
        <v>37</v>
      </c>
      <c r="B818" s="6" t="s">
        <v>23</v>
      </c>
      <c r="C818" s="6" t="s">
        <v>21</v>
      </c>
      <c r="D818" s="7">
        <v>41791</v>
      </c>
      <c r="E818" s="8">
        <f t="shared" si="12"/>
        <v>6</v>
      </c>
      <c r="F818" s="8" t="s">
        <v>24</v>
      </c>
      <c r="G818" s="6" t="s">
        <v>30</v>
      </c>
      <c r="H818" s="6" t="s">
        <v>33</v>
      </c>
      <c r="I818" s="6" t="s">
        <v>17</v>
      </c>
      <c r="J818" s="9">
        <v>560496.60864916991</v>
      </c>
      <c r="K818" s="11"/>
    </row>
    <row r="819" spans="1:11" x14ac:dyDescent="0.3">
      <c r="A819" s="6" t="s">
        <v>37</v>
      </c>
      <c r="B819" s="6" t="s">
        <v>23</v>
      </c>
      <c r="C819" s="6" t="s">
        <v>21</v>
      </c>
      <c r="D819" s="7">
        <v>41456</v>
      </c>
      <c r="E819" s="8">
        <f t="shared" si="12"/>
        <v>7</v>
      </c>
      <c r="F819" s="8" t="s">
        <v>24</v>
      </c>
      <c r="G819" s="6" t="s">
        <v>30</v>
      </c>
      <c r="H819" s="6" t="s">
        <v>34</v>
      </c>
      <c r="I819" s="6" t="s">
        <v>17</v>
      </c>
      <c r="J819" s="9">
        <v>498631.6818381226</v>
      </c>
      <c r="K819" s="11"/>
    </row>
    <row r="820" spans="1:11" x14ac:dyDescent="0.3">
      <c r="A820" s="6" t="s">
        <v>37</v>
      </c>
      <c r="B820" s="6" t="s">
        <v>23</v>
      </c>
      <c r="C820" s="6" t="s">
        <v>21</v>
      </c>
      <c r="D820" s="7">
        <v>41487</v>
      </c>
      <c r="E820" s="8">
        <f t="shared" si="12"/>
        <v>8</v>
      </c>
      <c r="F820" s="8" t="s">
        <v>24</v>
      </c>
      <c r="G820" s="6" t="s">
        <v>30</v>
      </c>
      <c r="H820" s="6" t="s">
        <v>34</v>
      </c>
      <c r="I820" s="6" t="s">
        <v>17</v>
      </c>
      <c r="J820" s="9">
        <v>616274.64932342409</v>
      </c>
      <c r="K820" s="11"/>
    </row>
    <row r="821" spans="1:11" x14ac:dyDescent="0.3">
      <c r="A821" s="6" t="s">
        <v>37</v>
      </c>
      <c r="B821" s="6" t="s">
        <v>23</v>
      </c>
      <c r="C821" s="6" t="s">
        <v>21</v>
      </c>
      <c r="D821" s="7">
        <v>41518</v>
      </c>
      <c r="E821" s="8">
        <f t="shared" si="12"/>
        <v>9</v>
      </c>
      <c r="F821" s="8" t="s">
        <v>24</v>
      </c>
      <c r="G821" s="6" t="s">
        <v>30</v>
      </c>
      <c r="H821" s="6" t="s">
        <v>34</v>
      </c>
      <c r="I821" s="6" t="s">
        <v>17</v>
      </c>
      <c r="J821" s="9">
        <v>641878.67036756733</v>
      </c>
      <c r="K821" s="11"/>
    </row>
    <row r="822" spans="1:11" x14ac:dyDescent="0.3">
      <c r="A822" s="6" t="s">
        <v>37</v>
      </c>
      <c r="B822" s="6" t="s">
        <v>23</v>
      </c>
      <c r="C822" s="6" t="s">
        <v>21</v>
      </c>
      <c r="D822" s="7">
        <v>41548</v>
      </c>
      <c r="E822" s="8">
        <f t="shared" si="12"/>
        <v>10</v>
      </c>
      <c r="F822" s="8" t="s">
        <v>24</v>
      </c>
      <c r="G822" s="6" t="s">
        <v>30</v>
      </c>
      <c r="H822" s="6" t="s">
        <v>34</v>
      </c>
      <c r="I822" s="6" t="s">
        <v>17</v>
      </c>
      <c r="J822" s="9">
        <v>749185.9629367278</v>
      </c>
      <c r="K822" s="11"/>
    </row>
    <row r="823" spans="1:11" x14ac:dyDescent="0.3">
      <c r="A823" s="6" t="s">
        <v>37</v>
      </c>
      <c r="B823" s="6" t="s">
        <v>23</v>
      </c>
      <c r="C823" s="6" t="s">
        <v>21</v>
      </c>
      <c r="D823" s="7">
        <v>41579</v>
      </c>
      <c r="E823" s="8">
        <f t="shared" si="12"/>
        <v>11</v>
      </c>
      <c r="F823" s="8" t="s">
        <v>24</v>
      </c>
      <c r="G823" s="6" t="s">
        <v>30</v>
      </c>
      <c r="H823" s="6" t="s">
        <v>34</v>
      </c>
      <c r="I823" s="6" t="s">
        <v>17</v>
      </c>
      <c r="J823" s="9">
        <v>892113.54493715987</v>
      </c>
      <c r="K823" s="11"/>
    </row>
    <row r="824" spans="1:11" x14ac:dyDescent="0.3">
      <c r="A824" s="6" t="s">
        <v>37</v>
      </c>
      <c r="B824" s="6" t="s">
        <v>23</v>
      </c>
      <c r="C824" s="6" t="s">
        <v>21</v>
      </c>
      <c r="D824" s="7">
        <v>41609</v>
      </c>
      <c r="E824" s="8">
        <f t="shared" si="12"/>
        <v>12</v>
      </c>
      <c r="F824" s="8" t="s">
        <v>24</v>
      </c>
      <c r="G824" s="6" t="s">
        <v>30</v>
      </c>
      <c r="H824" s="6" t="s">
        <v>34</v>
      </c>
      <c r="I824" s="6" t="s">
        <v>17</v>
      </c>
      <c r="J824" s="9">
        <v>432516.83808086219</v>
      </c>
      <c r="K824" s="11"/>
    </row>
    <row r="825" spans="1:11" x14ac:dyDescent="0.3">
      <c r="A825" s="6" t="s">
        <v>37</v>
      </c>
      <c r="B825" s="6" t="s">
        <v>23</v>
      </c>
      <c r="C825" s="6" t="s">
        <v>21</v>
      </c>
      <c r="D825" s="7">
        <v>41640</v>
      </c>
      <c r="E825" s="8">
        <f t="shared" si="12"/>
        <v>1</v>
      </c>
      <c r="F825" s="8" t="s">
        <v>24</v>
      </c>
      <c r="G825" s="6" t="s">
        <v>30</v>
      </c>
      <c r="H825" s="6" t="s">
        <v>34</v>
      </c>
      <c r="I825" s="6" t="s">
        <v>17</v>
      </c>
      <c r="J825" s="9">
        <v>409538.75919692736</v>
      </c>
      <c r="K825" s="11"/>
    </row>
    <row r="826" spans="1:11" x14ac:dyDescent="0.3">
      <c r="A826" s="6" t="s">
        <v>37</v>
      </c>
      <c r="B826" s="6" t="s">
        <v>23</v>
      </c>
      <c r="C826" s="6" t="s">
        <v>21</v>
      </c>
      <c r="D826" s="7">
        <v>41671</v>
      </c>
      <c r="E826" s="8">
        <f t="shared" si="12"/>
        <v>2</v>
      </c>
      <c r="F826" s="8" t="s">
        <v>24</v>
      </c>
      <c r="G826" s="6" t="s">
        <v>30</v>
      </c>
      <c r="H826" s="6" t="s">
        <v>34</v>
      </c>
      <c r="I826" s="6" t="s">
        <v>17</v>
      </c>
      <c r="J826" s="9">
        <v>489965.80230679538</v>
      </c>
      <c r="K826" s="11"/>
    </row>
    <row r="827" spans="1:11" x14ac:dyDescent="0.3">
      <c r="A827" s="6" t="s">
        <v>37</v>
      </c>
      <c r="B827" s="6" t="s">
        <v>23</v>
      </c>
      <c r="C827" s="6" t="s">
        <v>21</v>
      </c>
      <c r="D827" s="7">
        <v>41699</v>
      </c>
      <c r="E827" s="8">
        <f t="shared" si="12"/>
        <v>3</v>
      </c>
      <c r="F827" s="8" t="s">
        <v>24</v>
      </c>
      <c r="G827" s="6" t="s">
        <v>30</v>
      </c>
      <c r="H827" s="6" t="s">
        <v>34</v>
      </c>
      <c r="I827" s="6" t="s">
        <v>17</v>
      </c>
      <c r="J827" s="9">
        <v>444871.43123762979</v>
      </c>
      <c r="K827" s="11"/>
    </row>
    <row r="828" spans="1:11" x14ac:dyDescent="0.3">
      <c r="A828" s="6" t="s">
        <v>37</v>
      </c>
      <c r="B828" s="6" t="s">
        <v>23</v>
      </c>
      <c r="C828" s="6" t="s">
        <v>21</v>
      </c>
      <c r="D828" s="7">
        <v>41730</v>
      </c>
      <c r="E828" s="8">
        <f t="shared" si="12"/>
        <v>4</v>
      </c>
      <c r="F828" s="8" t="s">
        <v>24</v>
      </c>
      <c r="G828" s="6" t="s">
        <v>30</v>
      </c>
      <c r="H828" s="6" t="s">
        <v>34</v>
      </c>
      <c r="I828" s="6" t="s">
        <v>17</v>
      </c>
      <c r="J828" s="9">
        <v>472382.50156978617</v>
      </c>
      <c r="K828" s="11"/>
    </row>
    <row r="829" spans="1:11" x14ac:dyDescent="0.3">
      <c r="A829" s="6" t="s">
        <v>37</v>
      </c>
      <c r="B829" s="6" t="s">
        <v>23</v>
      </c>
      <c r="C829" s="6" t="s">
        <v>21</v>
      </c>
      <c r="D829" s="7">
        <v>41760</v>
      </c>
      <c r="E829" s="8">
        <f t="shared" si="12"/>
        <v>5</v>
      </c>
      <c r="F829" s="8" t="s">
        <v>24</v>
      </c>
      <c r="G829" s="6" t="s">
        <v>30</v>
      </c>
      <c r="H829" s="6" t="s">
        <v>34</v>
      </c>
      <c r="I829" s="6" t="s">
        <v>17</v>
      </c>
      <c r="J829" s="9">
        <v>608634.95143913291</v>
      </c>
      <c r="K829" s="11"/>
    </row>
    <row r="830" spans="1:11" x14ac:dyDescent="0.3">
      <c r="A830" s="6" t="s">
        <v>37</v>
      </c>
      <c r="B830" s="6" t="s">
        <v>23</v>
      </c>
      <c r="C830" s="6" t="s">
        <v>21</v>
      </c>
      <c r="D830" s="7">
        <v>41791</v>
      </c>
      <c r="E830" s="8">
        <f t="shared" si="12"/>
        <v>6</v>
      </c>
      <c r="F830" s="8" t="s">
        <v>24</v>
      </c>
      <c r="G830" s="6" t="s">
        <v>30</v>
      </c>
      <c r="H830" s="6" t="s">
        <v>34</v>
      </c>
      <c r="I830" s="6" t="s">
        <v>17</v>
      </c>
      <c r="J830" s="9">
        <v>272324.41448756552</v>
      </c>
      <c r="K830" s="11"/>
    </row>
    <row r="831" spans="1:11" x14ac:dyDescent="0.3">
      <c r="A831" s="6" t="s">
        <v>37</v>
      </c>
      <c r="B831" s="6" t="s">
        <v>23</v>
      </c>
      <c r="C831" s="6" t="s">
        <v>21</v>
      </c>
      <c r="D831" s="7">
        <v>41456</v>
      </c>
      <c r="E831" s="8">
        <f t="shared" si="12"/>
        <v>7</v>
      </c>
      <c r="F831" s="8" t="s">
        <v>24</v>
      </c>
      <c r="G831" s="6" t="s">
        <v>35</v>
      </c>
      <c r="H831" s="6" t="s">
        <v>36</v>
      </c>
      <c r="I831" s="6" t="s">
        <v>17</v>
      </c>
      <c r="J831" s="9">
        <v>3105845.72687844</v>
      </c>
      <c r="K831" s="11"/>
    </row>
    <row r="832" spans="1:11" x14ac:dyDescent="0.3">
      <c r="A832" s="6" t="s">
        <v>37</v>
      </c>
      <c r="B832" s="6" t="s">
        <v>23</v>
      </c>
      <c r="C832" s="6" t="s">
        <v>21</v>
      </c>
      <c r="D832" s="7">
        <v>41487</v>
      </c>
      <c r="E832" s="8">
        <f t="shared" si="12"/>
        <v>8</v>
      </c>
      <c r="F832" s="8" t="s">
        <v>24</v>
      </c>
      <c r="G832" s="6" t="s">
        <v>35</v>
      </c>
      <c r="H832" s="6" t="s">
        <v>36</v>
      </c>
      <c r="I832" s="6" t="s">
        <v>17</v>
      </c>
      <c r="J832" s="9">
        <v>4010585.2851120001</v>
      </c>
      <c r="K832" s="11"/>
    </row>
    <row r="833" spans="1:11" x14ac:dyDescent="0.3">
      <c r="A833" s="6" t="s">
        <v>37</v>
      </c>
      <c r="B833" s="6" t="s">
        <v>23</v>
      </c>
      <c r="C833" s="6" t="s">
        <v>21</v>
      </c>
      <c r="D833" s="7">
        <v>41518</v>
      </c>
      <c r="E833" s="8">
        <f t="shared" si="12"/>
        <v>9</v>
      </c>
      <c r="F833" s="8" t="s">
        <v>24</v>
      </c>
      <c r="G833" s="6" t="s">
        <v>35</v>
      </c>
      <c r="H833" s="6" t="s">
        <v>36</v>
      </c>
      <c r="I833" s="6" t="s">
        <v>17</v>
      </c>
      <c r="J833" s="9">
        <v>3923012.4475718406</v>
      </c>
      <c r="K833" s="11"/>
    </row>
    <row r="834" spans="1:11" x14ac:dyDescent="0.3">
      <c r="A834" s="6" t="s">
        <v>37</v>
      </c>
      <c r="B834" s="6" t="s">
        <v>23</v>
      </c>
      <c r="C834" s="6" t="s">
        <v>21</v>
      </c>
      <c r="D834" s="7">
        <v>41548</v>
      </c>
      <c r="E834" s="8">
        <f t="shared" si="12"/>
        <v>10</v>
      </c>
      <c r="F834" s="8" t="s">
        <v>24</v>
      </c>
      <c r="G834" s="6" t="s">
        <v>35</v>
      </c>
      <c r="H834" s="6" t="s">
        <v>36</v>
      </c>
      <c r="I834" s="6" t="s">
        <v>17</v>
      </c>
      <c r="J834" s="9">
        <v>5304755.0634176014</v>
      </c>
      <c r="K834" s="11"/>
    </row>
    <row r="835" spans="1:11" x14ac:dyDescent="0.3">
      <c r="A835" s="6" t="s">
        <v>37</v>
      </c>
      <c r="B835" s="6" t="s">
        <v>23</v>
      </c>
      <c r="C835" s="6" t="s">
        <v>21</v>
      </c>
      <c r="D835" s="7">
        <v>41579</v>
      </c>
      <c r="E835" s="8">
        <f t="shared" si="12"/>
        <v>11</v>
      </c>
      <c r="F835" s="8" t="s">
        <v>24</v>
      </c>
      <c r="G835" s="6" t="s">
        <v>35</v>
      </c>
      <c r="H835" s="6" t="s">
        <v>36</v>
      </c>
      <c r="I835" s="6" t="s">
        <v>17</v>
      </c>
      <c r="J835" s="9">
        <v>5796055.2061697599</v>
      </c>
      <c r="K835" s="11"/>
    </row>
    <row r="836" spans="1:11" x14ac:dyDescent="0.3">
      <c r="A836" s="6" t="s">
        <v>37</v>
      </c>
      <c r="B836" s="6" t="s">
        <v>23</v>
      </c>
      <c r="C836" s="6" t="s">
        <v>21</v>
      </c>
      <c r="D836" s="7">
        <v>41609</v>
      </c>
      <c r="E836" s="8">
        <f t="shared" si="12"/>
        <v>12</v>
      </c>
      <c r="F836" s="8" t="s">
        <v>24</v>
      </c>
      <c r="G836" s="6" t="s">
        <v>35</v>
      </c>
      <c r="H836" s="6" t="s">
        <v>36</v>
      </c>
      <c r="I836" s="6" t="s">
        <v>17</v>
      </c>
      <c r="J836" s="9">
        <v>2778318.7637284808</v>
      </c>
      <c r="K836" s="11"/>
    </row>
    <row r="837" spans="1:11" x14ac:dyDescent="0.3">
      <c r="A837" s="6" t="s">
        <v>37</v>
      </c>
      <c r="B837" s="6" t="s">
        <v>23</v>
      </c>
      <c r="C837" s="6" t="s">
        <v>21</v>
      </c>
      <c r="D837" s="7">
        <v>41640</v>
      </c>
      <c r="E837" s="8">
        <f t="shared" si="12"/>
        <v>1</v>
      </c>
      <c r="F837" s="8" t="s">
        <v>24</v>
      </c>
      <c r="G837" s="6" t="s">
        <v>35</v>
      </c>
      <c r="H837" s="6" t="s">
        <v>36</v>
      </c>
      <c r="I837" s="6" t="s">
        <v>17</v>
      </c>
      <c r="J837" s="9">
        <v>2890095.0972502003</v>
      </c>
      <c r="K837" s="11"/>
    </row>
    <row r="838" spans="1:11" x14ac:dyDescent="0.3">
      <c r="A838" s="6" t="s">
        <v>37</v>
      </c>
      <c r="B838" s="6" t="s">
        <v>23</v>
      </c>
      <c r="C838" s="6" t="s">
        <v>21</v>
      </c>
      <c r="D838" s="7">
        <v>41671</v>
      </c>
      <c r="E838" s="8">
        <f t="shared" si="12"/>
        <v>2</v>
      </c>
      <c r="F838" s="8" t="s">
        <v>24</v>
      </c>
      <c r="G838" s="6" t="s">
        <v>35</v>
      </c>
      <c r="H838" s="6" t="s">
        <v>36</v>
      </c>
      <c r="I838" s="6" t="s">
        <v>17</v>
      </c>
      <c r="J838" s="9">
        <v>3360449.90644272</v>
      </c>
      <c r="K838" s="11"/>
    </row>
    <row r="839" spans="1:11" x14ac:dyDescent="0.3">
      <c r="A839" s="6" t="s">
        <v>37</v>
      </c>
      <c r="B839" s="6" t="s">
        <v>23</v>
      </c>
      <c r="C839" s="6" t="s">
        <v>21</v>
      </c>
      <c r="D839" s="7">
        <v>41699</v>
      </c>
      <c r="E839" s="8">
        <f t="shared" si="12"/>
        <v>3</v>
      </c>
      <c r="F839" s="8" t="s">
        <v>24</v>
      </c>
      <c r="G839" s="6" t="s">
        <v>35</v>
      </c>
      <c r="H839" s="6" t="s">
        <v>36</v>
      </c>
      <c r="I839" s="6" t="s">
        <v>17</v>
      </c>
      <c r="J839" s="9">
        <v>2808562.4972675201</v>
      </c>
      <c r="K839" s="11"/>
    </row>
    <row r="840" spans="1:11" x14ac:dyDescent="0.3">
      <c r="A840" s="6" t="s">
        <v>37</v>
      </c>
      <c r="B840" s="6" t="s">
        <v>23</v>
      </c>
      <c r="C840" s="6" t="s">
        <v>21</v>
      </c>
      <c r="D840" s="7">
        <v>41730</v>
      </c>
      <c r="E840" s="8">
        <f t="shared" si="12"/>
        <v>4</v>
      </c>
      <c r="F840" s="8" t="s">
        <v>24</v>
      </c>
      <c r="G840" s="6" t="s">
        <v>35</v>
      </c>
      <c r="H840" s="6" t="s">
        <v>36</v>
      </c>
      <c r="I840" s="6" t="s">
        <v>17</v>
      </c>
      <c r="J840" s="9">
        <v>3278176.1271341606</v>
      </c>
      <c r="K840" s="11"/>
    </row>
    <row r="841" spans="1:11" x14ac:dyDescent="0.3">
      <c r="A841" s="6" t="s">
        <v>37</v>
      </c>
      <c r="B841" s="6" t="s">
        <v>23</v>
      </c>
      <c r="C841" s="6" t="s">
        <v>21</v>
      </c>
      <c r="D841" s="7">
        <v>41760</v>
      </c>
      <c r="E841" s="8">
        <f t="shared" si="12"/>
        <v>5</v>
      </c>
      <c r="F841" s="8" t="s">
        <v>24</v>
      </c>
      <c r="G841" s="6" t="s">
        <v>35</v>
      </c>
      <c r="H841" s="6" t="s">
        <v>36</v>
      </c>
      <c r="I841" s="6" t="s">
        <v>17</v>
      </c>
      <c r="J841" s="9">
        <v>3653895.7708680006</v>
      </c>
      <c r="K841" s="11"/>
    </row>
    <row r="842" spans="1:11" x14ac:dyDescent="0.3">
      <c r="A842" s="6" t="s">
        <v>37</v>
      </c>
      <c r="B842" s="6" t="s">
        <v>23</v>
      </c>
      <c r="C842" s="6" t="s">
        <v>21</v>
      </c>
      <c r="D842" s="7">
        <v>41791</v>
      </c>
      <c r="E842" s="8">
        <f t="shared" si="12"/>
        <v>6</v>
      </c>
      <c r="F842" s="8" t="s">
        <v>24</v>
      </c>
      <c r="G842" s="6" t="s">
        <v>35</v>
      </c>
      <c r="H842" s="6" t="s">
        <v>36</v>
      </c>
      <c r="I842" s="6" t="s">
        <v>17</v>
      </c>
      <c r="J842" s="9">
        <v>1788228.1705142399</v>
      </c>
      <c r="K842" s="11"/>
    </row>
    <row r="843" spans="1:11" x14ac:dyDescent="0.3">
      <c r="A843" s="6" t="s">
        <v>37</v>
      </c>
      <c r="B843" s="6" t="s">
        <v>23</v>
      </c>
      <c r="C843" s="6" t="s">
        <v>22</v>
      </c>
      <c r="D843" s="7">
        <v>41456</v>
      </c>
      <c r="E843" s="6">
        <v>7</v>
      </c>
      <c r="F843" s="6" t="s">
        <v>24</v>
      </c>
      <c r="G843" s="6" t="s">
        <v>25</v>
      </c>
      <c r="H843" s="6" t="s">
        <v>26</v>
      </c>
      <c r="I843" s="6" t="s">
        <v>17</v>
      </c>
      <c r="J843" s="9">
        <v>2433222.1515178396</v>
      </c>
      <c r="K843" s="11"/>
    </row>
    <row r="844" spans="1:11" x14ac:dyDescent="0.3">
      <c r="A844" s="6" t="s">
        <v>37</v>
      </c>
      <c r="B844" s="6" t="s">
        <v>23</v>
      </c>
      <c r="C844" s="6" t="s">
        <v>22</v>
      </c>
      <c r="D844" s="7">
        <v>41487</v>
      </c>
      <c r="E844" s="6">
        <v>8</v>
      </c>
      <c r="F844" s="6" t="s">
        <v>24</v>
      </c>
      <c r="G844" s="6" t="s">
        <v>25</v>
      </c>
      <c r="H844" s="6" t="s">
        <v>26</v>
      </c>
      <c r="I844" s="6" t="s">
        <v>17</v>
      </c>
      <c r="J844" s="9">
        <v>2086825.2357197695</v>
      </c>
      <c r="K844" s="11"/>
    </row>
    <row r="845" spans="1:11" x14ac:dyDescent="0.3">
      <c r="A845" s="6" t="s">
        <v>37</v>
      </c>
      <c r="B845" s="6" t="s">
        <v>23</v>
      </c>
      <c r="C845" s="6" t="s">
        <v>22</v>
      </c>
      <c r="D845" s="7">
        <v>41518</v>
      </c>
      <c r="E845" s="6">
        <v>9</v>
      </c>
      <c r="F845" s="6" t="s">
        <v>24</v>
      </c>
      <c r="G845" s="6" t="s">
        <v>25</v>
      </c>
      <c r="H845" s="6" t="s">
        <v>26</v>
      </c>
      <c r="I845" s="6" t="s">
        <v>17</v>
      </c>
      <c r="J845" s="9">
        <v>2578988.7463329984</v>
      </c>
      <c r="K845" s="11"/>
    </row>
    <row r="846" spans="1:11" x14ac:dyDescent="0.3">
      <c r="A846" s="6" t="s">
        <v>37</v>
      </c>
      <c r="B846" s="6" t="s">
        <v>23</v>
      </c>
      <c r="C846" s="6" t="s">
        <v>22</v>
      </c>
      <c r="D846" s="7">
        <v>41548</v>
      </c>
      <c r="E846" s="6">
        <v>10</v>
      </c>
      <c r="F846" s="6" t="s">
        <v>24</v>
      </c>
      <c r="G846" s="6" t="s">
        <v>25</v>
      </c>
      <c r="H846" s="6" t="s">
        <v>26</v>
      </c>
      <c r="I846" s="6" t="s">
        <v>17</v>
      </c>
      <c r="J846" s="9">
        <v>2227535.3634992633</v>
      </c>
      <c r="K846" s="11"/>
    </row>
    <row r="847" spans="1:11" x14ac:dyDescent="0.3">
      <c r="A847" s="6" t="s">
        <v>37</v>
      </c>
      <c r="B847" s="6" t="s">
        <v>23</v>
      </c>
      <c r="C847" s="6" t="s">
        <v>22</v>
      </c>
      <c r="D847" s="7">
        <v>41579</v>
      </c>
      <c r="E847" s="6">
        <v>11</v>
      </c>
      <c r="F847" s="6" t="s">
        <v>24</v>
      </c>
      <c r="G847" s="6" t="s">
        <v>25</v>
      </c>
      <c r="H847" s="6" t="s">
        <v>26</v>
      </c>
      <c r="I847" s="6" t="s">
        <v>17</v>
      </c>
      <c r="J847" s="9">
        <v>1957986.2244688198</v>
      </c>
      <c r="K847" s="11"/>
    </row>
    <row r="848" spans="1:11" x14ac:dyDescent="0.3">
      <c r="A848" s="6" t="s">
        <v>37</v>
      </c>
      <c r="B848" s="6" t="s">
        <v>23</v>
      </c>
      <c r="C848" s="6" t="s">
        <v>22</v>
      </c>
      <c r="D848" s="7">
        <v>41609</v>
      </c>
      <c r="E848" s="6">
        <v>12</v>
      </c>
      <c r="F848" s="6" t="s">
        <v>24</v>
      </c>
      <c r="G848" s="6" t="s">
        <v>25</v>
      </c>
      <c r="H848" s="6" t="s">
        <v>26</v>
      </c>
      <c r="I848" s="6" t="s">
        <v>17</v>
      </c>
      <c r="J848" s="9">
        <v>1319140.1133043088</v>
      </c>
      <c r="K848" s="11"/>
    </row>
    <row r="849" spans="1:11" x14ac:dyDescent="0.3">
      <c r="A849" s="6" t="s">
        <v>37</v>
      </c>
      <c r="B849" s="6" t="s">
        <v>23</v>
      </c>
      <c r="C849" s="6" t="s">
        <v>22</v>
      </c>
      <c r="D849" s="7">
        <v>41640</v>
      </c>
      <c r="E849" s="6">
        <v>1</v>
      </c>
      <c r="F849" s="6" t="s">
        <v>24</v>
      </c>
      <c r="G849" s="6" t="s">
        <v>25</v>
      </c>
      <c r="H849" s="6" t="s">
        <v>26</v>
      </c>
      <c r="I849" s="6" t="s">
        <v>17</v>
      </c>
      <c r="J849" s="9">
        <v>1419201.629526681</v>
      </c>
      <c r="K849" s="11"/>
    </row>
    <row r="850" spans="1:11" x14ac:dyDescent="0.3">
      <c r="A850" s="6" t="s">
        <v>37</v>
      </c>
      <c r="B850" s="6" t="s">
        <v>23</v>
      </c>
      <c r="C850" s="6" t="s">
        <v>22</v>
      </c>
      <c r="D850" s="7">
        <v>41671</v>
      </c>
      <c r="E850" s="6">
        <v>2</v>
      </c>
      <c r="F850" s="6" t="s">
        <v>24</v>
      </c>
      <c r="G850" s="6" t="s">
        <v>25</v>
      </c>
      <c r="H850" s="6" t="s">
        <v>26</v>
      </c>
      <c r="I850" s="6" t="s">
        <v>17</v>
      </c>
      <c r="J850" s="9">
        <v>1260368.462282202</v>
      </c>
      <c r="K850" s="11"/>
    </row>
    <row r="851" spans="1:11" x14ac:dyDescent="0.3">
      <c r="A851" s="6" t="s">
        <v>37</v>
      </c>
      <c r="B851" s="6" t="s">
        <v>23</v>
      </c>
      <c r="C851" s="6" t="s">
        <v>22</v>
      </c>
      <c r="D851" s="7">
        <v>41699</v>
      </c>
      <c r="E851" s="6">
        <v>3</v>
      </c>
      <c r="F851" s="6" t="s">
        <v>24</v>
      </c>
      <c r="G851" s="6" t="s">
        <v>25</v>
      </c>
      <c r="H851" s="6" t="s">
        <v>26</v>
      </c>
      <c r="I851" s="6" t="s">
        <v>17</v>
      </c>
      <c r="J851" s="9">
        <v>1788457.9462718377</v>
      </c>
      <c r="K851" s="11"/>
    </row>
    <row r="852" spans="1:11" x14ac:dyDescent="0.3">
      <c r="A852" s="6" t="s">
        <v>37</v>
      </c>
      <c r="B852" s="6" t="s">
        <v>23</v>
      </c>
      <c r="C852" s="6" t="s">
        <v>22</v>
      </c>
      <c r="D852" s="7">
        <v>41730</v>
      </c>
      <c r="E852" s="6">
        <v>4</v>
      </c>
      <c r="F852" s="6" t="s">
        <v>24</v>
      </c>
      <c r="G852" s="6" t="s">
        <v>25</v>
      </c>
      <c r="H852" s="6" t="s">
        <v>26</v>
      </c>
      <c r="I852" s="6" t="s">
        <v>17</v>
      </c>
      <c r="J852" s="9">
        <v>1016783.8012342919</v>
      </c>
      <c r="K852" s="11"/>
    </row>
    <row r="853" spans="1:11" x14ac:dyDescent="0.3">
      <c r="A853" s="6" t="s">
        <v>37</v>
      </c>
      <c r="B853" s="6" t="s">
        <v>23</v>
      </c>
      <c r="C853" s="6" t="s">
        <v>22</v>
      </c>
      <c r="D853" s="7">
        <v>41760</v>
      </c>
      <c r="E853" s="6">
        <v>5</v>
      </c>
      <c r="F853" s="6" t="s">
        <v>24</v>
      </c>
      <c r="G853" s="6" t="s">
        <v>25</v>
      </c>
      <c r="H853" s="6" t="s">
        <v>26</v>
      </c>
      <c r="I853" s="6" t="s">
        <v>17</v>
      </c>
      <c r="J853" s="9">
        <v>1240420.7591332828</v>
      </c>
      <c r="K853" s="11"/>
    </row>
    <row r="854" spans="1:11" x14ac:dyDescent="0.3">
      <c r="A854" s="6" t="s">
        <v>37</v>
      </c>
      <c r="B854" s="6" t="s">
        <v>23</v>
      </c>
      <c r="C854" s="6" t="s">
        <v>22</v>
      </c>
      <c r="D854" s="7">
        <v>41791</v>
      </c>
      <c r="E854" s="6">
        <v>6</v>
      </c>
      <c r="F854" s="6" t="s">
        <v>24</v>
      </c>
      <c r="G854" s="6" t="s">
        <v>25</v>
      </c>
      <c r="H854" s="6" t="s">
        <v>26</v>
      </c>
      <c r="I854" s="6" t="s">
        <v>17</v>
      </c>
      <c r="J854" s="9">
        <v>2103059.7980945962</v>
      </c>
      <c r="K854" s="11"/>
    </row>
    <row r="855" spans="1:11" x14ac:dyDescent="0.3">
      <c r="A855" s="6" t="s">
        <v>37</v>
      </c>
      <c r="B855" s="6" t="s">
        <v>23</v>
      </c>
      <c r="C855" s="6" t="s">
        <v>22</v>
      </c>
      <c r="D855" s="7">
        <v>41456</v>
      </c>
      <c r="E855" s="6">
        <v>7</v>
      </c>
      <c r="F855" s="6" t="s">
        <v>24</v>
      </c>
      <c r="G855" s="6" t="s">
        <v>27</v>
      </c>
      <c r="H855" s="6" t="s">
        <v>28</v>
      </c>
      <c r="I855" s="6" t="s">
        <v>17</v>
      </c>
      <c r="J855" s="9">
        <v>1332883.4370402915</v>
      </c>
      <c r="K855" s="11"/>
    </row>
    <row r="856" spans="1:11" x14ac:dyDescent="0.3">
      <c r="A856" s="6" t="s">
        <v>37</v>
      </c>
      <c r="B856" s="6" t="s">
        <v>23</v>
      </c>
      <c r="C856" s="6" t="s">
        <v>22</v>
      </c>
      <c r="D856" s="7">
        <v>41487</v>
      </c>
      <c r="E856" s="6">
        <v>8</v>
      </c>
      <c r="F856" s="6" t="s">
        <v>24</v>
      </c>
      <c r="G856" s="6" t="s">
        <v>27</v>
      </c>
      <c r="H856" s="6" t="s">
        <v>28</v>
      </c>
      <c r="I856" s="6" t="s">
        <v>17</v>
      </c>
      <c r="J856" s="9">
        <v>1151288.886269808</v>
      </c>
      <c r="K856" s="11"/>
    </row>
    <row r="857" spans="1:11" x14ac:dyDescent="0.3">
      <c r="A857" s="6" t="s">
        <v>37</v>
      </c>
      <c r="B857" s="6" t="s">
        <v>23</v>
      </c>
      <c r="C857" s="6" t="s">
        <v>22</v>
      </c>
      <c r="D857" s="7">
        <v>41518</v>
      </c>
      <c r="E857" s="6">
        <v>9</v>
      </c>
      <c r="F857" s="6" t="s">
        <v>24</v>
      </c>
      <c r="G857" s="6" t="s">
        <v>27</v>
      </c>
      <c r="H857" s="6" t="s">
        <v>28</v>
      </c>
      <c r="I857" s="6" t="s">
        <v>17</v>
      </c>
      <c r="J857" s="9">
        <v>1434960.2579417818</v>
      </c>
      <c r="K857" s="11"/>
    </row>
    <row r="858" spans="1:11" x14ac:dyDescent="0.3">
      <c r="A858" s="6" t="s">
        <v>37</v>
      </c>
      <c r="B858" s="6" t="s">
        <v>23</v>
      </c>
      <c r="C858" s="6" t="s">
        <v>22</v>
      </c>
      <c r="D858" s="7">
        <v>41548</v>
      </c>
      <c r="E858" s="6">
        <v>10</v>
      </c>
      <c r="F858" s="6" t="s">
        <v>24</v>
      </c>
      <c r="G858" s="6" t="s">
        <v>27</v>
      </c>
      <c r="H858" s="6" t="s">
        <v>28</v>
      </c>
      <c r="I858" s="6" t="s">
        <v>17</v>
      </c>
      <c r="J858" s="9">
        <v>1261225.5178525469</v>
      </c>
      <c r="K858" s="11"/>
    </row>
    <row r="859" spans="1:11" x14ac:dyDescent="0.3">
      <c r="A859" s="6" t="s">
        <v>37</v>
      </c>
      <c r="B859" s="6" t="s">
        <v>23</v>
      </c>
      <c r="C859" s="6" t="s">
        <v>22</v>
      </c>
      <c r="D859" s="7">
        <v>41579</v>
      </c>
      <c r="E859" s="6">
        <v>11</v>
      </c>
      <c r="F859" s="6" t="s">
        <v>24</v>
      </c>
      <c r="G859" s="6" t="s">
        <v>27</v>
      </c>
      <c r="H859" s="6" t="s">
        <v>28</v>
      </c>
      <c r="I859" s="6" t="s">
        <v>17</v>
      </c>
      <c r="J859" s="9">
        <v>1020345.9299794802</v>
      </c>
      <c r="K859" s="11"/>
    </row>
    <row r="860" spans="1:11" x14ac:dyDescent="0.3">
      <c r="A860" s="6" t="s">
        <v>37</v>
      </c>
      <c r="B860" s="6" t="s">
        <v>23</v>
      </c>
      <c r="C860" s="6" t="s">
        <v>22</v>
      </c>
      <c r="D860" s="7">
        <v>41609</v>
      </c>
      <c r="E860" s="6">
        <v>12</v>
      </c>
      <c r="F860" s="6" t="s">
        <v>24</v>
      </c>
      <c r="G860" s="6" t="s">
        <v>27</v>
      </c>
      <c r="H860" s="6" t="s">
        <v>28</v>
      </c>
      <c r="I860" s="6" t="s">
        <v>17</v>
      </c>
      <c r="J860" s="9">
        <v>756329.43025765126</v>
      </c>
      <c r="K860" s="11"/>
    </row>
    <row r="861" spans="1:11" x14ac:dyDescent="0.3">
      <c r="A861" s="6" t="s">
        <v>37</v>
      </c>
      <c r="B861" s="6" t="s">
        <v>23</v>
      </c>
      <c r="C861" s="6" t="s">
        <v>22</v>
      </c>
      <c r="D861" s="7">
        <v>41640</v>
      </c>
      <c r="E861" s="6">
        <v>1</v>
      </c>
      <c r="F861" s="6" t="s">
        <v>24</v>
      </c>
      <c r="G861" s="6" t="s">
        <v>27</v>
      </c>
      <c r="H861" s="6" t="s">
        <v>28</v>
      </c>
      <c r="I861" s="6" t="s">
        <v>17</v>
      </c>
      <c r="J861" s="9">
        <v>835307.17053299106</v>
      </c>
      <c r="K861" s="11"/>
    </row>
    <row r="862" spans="1:11" x14ac:dyDescent="0.3">
      <c r="A862" s="6" t="s">
        <v>37</v>
      </c>
      <c r="B862" s="6" t="s">
        <v>23</v>
      </c>
      <c r="C862" s="6" t="s">
        <v>22</v>
      </c>
      <c r="D862" s="7">
        <v>41671</v>
      </c>
      <c r="E862" s="6">
        <v>2</v>
      </c>
      <c r="F862" s="6" t="s">
        <v>24</v>
      </c>
      <c r="G862" s="6" t="s">
        <v>27</v>
      </c>
      <c r="H862" s="6" t="s">
        <v>28</v>
      </c>
      <c r="I862" s="6" t="s">
        <v>17</v>
      </c>
      <c r="J862" s="9">
        <v>708560.45670208498</v>
      </c>
      <c r="K862" s="11"/>
    </row>
    <row r="863" spans="1:11" x14ac:dyDescent="0.3">
      <c r="A863" s="6" t="s">
        <v>37</v>
      </c>
      <c r="B863" s="6" t="s">
        <v>23</v>
      </c>
      <c r="C863" s="6" t="s">
        <v>22</v>
      </c>
      <c r="D863" s="7">
        <v>41699</v>
      </c>
      <c r="E863" s="6">
        <v>3</v>
      </c>
      <c r="F863" s="6" t="s">
        <v>24</v>
      </c>
      <c r="G863" s="6" t="s">
        <v>27</v>
      </c>
      <c r="H863" s="6" t="s">
        <v>28</v>
      </c>
      <c r="I863" s="6" t="s">
        <v>17</v>
      </c>
      <c r="J863" s="9">
        <v>961197.10847725498</v>
      </c>
      <c r="K863" s="11"/>
    </row>
    <row r="864" spans="1:11" x14ac:dyDescent="0.3">
      <c r="A864" s="6" t="s">
        <v>37</v>
      </c>
      <c r="B864" s="6" t="s">
        <v>23</v>
      </c>
      <c r="C864" s="6" t="s">
        <v>22</v>
      </c>
      <c r="D864" s="7">
        <v>41730</v>
      </c>
      <c r="E864" s="6">
        <v>4</v>
      </c>
      <c r="F864" s="6" t="s">
        <v>24</v>
      </c>
      <c r="G864" s="6" t="s">
        <v>27</v>
      </c>
      <c r="H864" s="6" t="s">
        <v>28</v>
      </c>
      <c r="I864" s="6" t="s">
        <v>17</v>
      </c>
      <c r="J864" s="9">
        <v>570279.25121684396</v>
      </c>
      <c r="K864" s="11"/>
    </row>
    <row r="865" spans="1:11" x14ac:dyDescent="0.3">
      <c r="A865" s="6" t="s">
        <v>37</v>
      </c>
      <c r="B865" s="6" t="s">
        <v>23</v>
      </c>
      <c r="C865" s="6" t="s">
        <v>22</v>
      </c>
      <c r="D865" s="7">
        <v>41760</v>
      </c>
      <c r="E865" s="6">
        <v>5</v>
      </c>
      <c r="F865" s="6" t="s">
        <v>24</v>
      </c>
      <c r="G865" s="6" t="s">
        <v>27</v>
      </c>
      <c r="H865" s="6" t="s">
        <v>28</v>
      </c>
      <c r="I865" s="6" t="s">
        <v>17</v>
      </c>
      <c r="J865" s="9">
        <v>712090.36311285582</v>
      </c>
      <c r="K865" s="11"/>
    </row>
    <row r="866" spans="1:11" x14ac:dyDescent="0.3">
      <c r="A866" s="6" t="s">
        <v>37</v>
      </c>
      <c r="B866" s="6" t="s">
        <v>23</v>
      </c>
      <c r="C866" s="6" t="s">
        <v>22</v>
      </c>
      <c r="D866" s="7">
        <v>41791</v>
      </c>
      <c r="E866" s="6">
        <v>6</v>
      </c>
      <c r="F866" s="6" t="s">
        <v>24</v>
      </c>
      <c r="G866" s="6" t="s">
        <v>27</v>
      </c>
      <c r="H866" s="6" t="s">
        <v>28</v>
      </c>
      <c r="I866" s="6" t="s">
        <v>17</v>
      </c>
      <c r="J866" s="9">
        <v>1333561.9610866704</v>
      </c>
      <c r="K866" s="11"/>
    </row>
    <row r="867" spans="1:11" x14ac:dyDescent="0.3">
      <c r="A867" s="6" t="s">
        <v>37</v>
      </c>
      <c r="B867" s="6" t="s">
        <v>23</v>
      </c>
      <c r="C867" s="6" t="s">
        <v>22</v>
      </c>
      <c r="D867" s="7">
        <v>41456</v>
      </c>
      <c r="E867" s="6">
        <v>7</v>
      </c>
      <c r="F867" s="6" t="s">
        <v>24</v>
      </c>
      <c r="G867" s="6" t="s">
        <v>27</v>
      </c>
      <c r="H867" s="6" t="s">
        <v>29</v>
      </c>
      <c r="I867" s="6" t="s">
        <v>17</v>
      </c>
      <c r="J867" s="9">
        <v>1205625.4827113249</v>
      </c>
      <c r="K867" s="11"/>
    </row>
    <row r="868" spans="1:11" x14ac:dyDescent="0.3">
      <c r="A868" s="6" t="s">
        <v>37</v>
      </c>
      <c r="B868" s="6" t="s">
        <v>23</v>
      </c>
      <c r="C868" s="6" t="s">
        <v>22</v>
      </c>
      <c r="D868" s="7">
        <v>41487</v>
      </c>
      <c r="E868" s="6">
        <v>8</v>
      </c>
      <c r="F868" s="6" t="s">
        <v>24</v>
      </c>
      <c r="G868" s="6" t="s">
        <v>27</v>
      </c>
      <c r="H868" s="6" t="s">
        <v>29</v>
      </c>
      <c r="I868" s="6" t="s">
        <v>17</v>
      </c>
      <c r="J868" s="9">
        <v>1061002.5545301</v>
      </c>
      <c r="K868" s="11"/>
    </row>
    <row r="869" spans="1:11" x14ac:dyDescent="0.3">
      <c r="A869" s="6" t="s">
        <v>37</v>
      </c>
      <c r="B869" s="6" t="s">
        <v>23</v>
      </c>
      <c r="C869" s="6" t="s">
        <v>22</v>
      </c>
      <c r="D869" s="7">
        <v>41518</v>
      </c>
      <c r="E869" s="6">
        <v>9</v>
      </c>
      <c r="F869" s="6" t="s">
        <v>24</v>
      </c>
      <c r="G869" s="6" t="s">
        <v>27</v>
      </c>
      <c r="H869" s="6" t="s">
        <v>29</v>
      </c>
      <c r="I869" s="6" t="s">
        <v>17</v>
      </c>
      <c r="J869" s="9">
        <v>1277106.2932592249</v>
      </c>
      <c r="K869" s="11"/>
    </row>
    <row r="870" spans="1:11" x14ac:dyDescent="0.3">
      <c r="A870" s="6" t="s">
        <v>37</v>
      </c>
      <c r="B870" s="6" t="s">
        <v>23</v>
      </c>
      <c r="C870" s="6" t="s">
        <v>22</v>
      </c>
      <c r="D870" s="7">
        <v>41548</v>
      </c>
      <c r="E870" s="6">
        <v>10</v>
      </c>
      <c r="F870" s="6" t="s">
        <v>24</v>
      </c>
      <c r="G870" s="6" t="s">
        <v>27</v>
      </c>
      <c r="H870" s="6" t="s">
        <v>29</v>
      </c>
      <c r="I870" s="6" t="s">
        <v>17</v>
      </c>
      <c r="J870" s="9">
        <v>1116349.389116325</v>
      </c>
      <c r="K870" s="11"/>
    </row>
    <row r="871" spans="1:11" x14ac:dyDescent="0.3">
      <c r="A871" s="6" t="s">
        <v>37</v>
      </c>
      <c r="B871" s="6" t="s">
        <v>23</v>
      </c>
      <c r="C871" s="6" t="s">
        <v>22</v>
      </c>
      <c r="D871" s="7">
        <v>41579</v>
      </c>
      <c r="E871" s="6">
        <v>11</v>
      </c>
      <c r="F871" s="6" t="s">
        <v>24</v>
      </c>
      <c r="G871" s="6" t="s">
        <v>27</v>
      </c>
      <c r="H871" s="6" t="s">
        <v>29</v>
      </c>
      <c r="I871" s="6" t="s">
        <v>17</v>
      </c>
      <c r="J871" s="9">
        <v>932858.39093923138</v>
      </c>
      <c r="K871" s="11"/>
    </row>
    <row r="872" spans="1:11" x14ac:dyDescent="0.3">
      <c r="A872" s="6" t="s">
        <v>37</v>
      </c>
      <c r="B872" s="6" t="s">
        <v>23</v>
      </c>
      <c r="C872" s="6" t="s">
        <v>22</v>
      </c>
      <c r="D872" s="7">
        <v>41609</v>
      </c>
      <c r="E872" s="6">
        <v>12</v>
      </c>
      <c r="F872" s="6" t="s">
        <v>24</v>
      </c>
      <c r="G872" s="6" t="s">
        <v>27</v>
      </c>
      <c r="H872" s="6" t="s">
        <v>29</v>
      </c>
      <c r="I872" s="6" t="s">
        <v>17</v>
      </c>
      <c r="J872" s="9">
        <v>739422.19930556254</v>
      </c>
      <c r="K872" s="11"/>
    </row>
    <row r="873" spans="1:11" x14ac:dyDescent="0.3">
      <c r="A873" s="6" t="s">
        <v>37</v>
      </c>
      <c r="B873" s="6" t="s">
        <v>23</v>
      </c>
      <c r="C873" s="6" t="s">
        <v>22</v>
      </c>
      <c r="D873" s="7">
        <v>41640</v>
      </c>
      <c r="E873" s="6">
        <v>1</v>
      </c>
      <c r="F873" s="6" t="s">
        <v>24</v>
      </c>
      <c r="G873" s="6" t="s">
        <v>27</v>
      </c>
      <c r="H873" s="6" t="s">
        <v>29</v>
      </c>
      <c r="I873" s="6" t="s">
        <v>17</v>
      </c>
      <c r="J873" s="9">
        <v>739944.9965933999</v>
      </c>
      <c r="K873" s="11"/>
    </row>
    <row r="874" spans="1:11" x14ac:dyDescent="0.3">
      <c r="A874" s="6" t="s">
        <v>37</v>
      </c>
      <c r="B874" s="6" t="s">
        <v>23</v>
      </c>
      <c r="C874" s="6" t="s">
        <v>22</v>
      </c>
      <c r="D874" s="7">
        <v>41671</v>
      </c>
      <c r="E874" s="6">
        <v>2</v>
      </c>
      <c r="F874" s="6" t="s">
        <v>24</v>
      </c>
      <c r="G874" s="6" t="s">
        <v>27</v>
      </c>
      <c r="H874" s="6" t="s">
        <v>29</v>
      </c>
      <c r="I874" s="6" t="s">
        <v>17</v>
      </c>
      <c r="J874" s="9">
        <v>666405.86063951231</v>
      </c>
      <c r="K874" s="11"/>
    </row>
    <row r="875" spans="1:11" x14ac:dyDescent="0.3">
      <c r="A875" s="6" t="s">
        <v>37</v>
      </c>
      <c r="B875" s="6" t="s">
        <v>23</v>
      </c>
      <c r="C875" s="6" t="s">
        <v>22</v>
      </c>
      <c r="D875" s="7">
        <v>41699</v>
      </c>
      <c r="E875" s="6">
        <v>3</v>
      </c>
      <c r="F875" s="6" t="s">
        <v>24</v>
      </c>
      <c r="G875" s="6" t="s">
        <v>27</v>
      </c>
      <c r="H875" s="6" t="s">
        <v>29</v>
      </c>
      <c r="I875" s="6" t="s">
        <v>17</v>
      </c>
      <c r="J875" s="9">
        <v>964934.72717118752</v>
      </c>
      <c r="K875" s="11"/>
    </row>
    <row r="876" spans="1:11" x14ac:dyDescent="0.3">
      <c r="A876" s="6" t="s">
        <v>37</v>
      </c>
      <c r="B876" s="6" t="s">
        <v>23</v>
      </c>
      <c r="C876" s="6" t="s">
        <v>22</v>
      </c>
      <c r="D876" s="7">
        <v>41730</v>
      </c>
      <c r="E876" s="6">
        <v>4</v>
      </c>
      <c r="F876" s="6" t="s">
        <v>24</v>
      </c>
      <c r="G876" s="6" t="s">
        <v>27</v>
      </c>
      <c r="H876" s="6" t="s">
        <v>29</v>
      </c>
      <c r="I876" s="6" t="s">
        <v>17</v>
      </c>
      <c r="J876" s="9">
        <v>541033.23140099994</v>
      </c>
      <c r="K876" s="11"/>
    </row>
    <row r="877" spans="1:11" x14ac:dyDescent="0.3">
      <c r="A877" s="6" t="s">
        <v>37</v>
      </c>
      <c r="B877" s="6" t="s">
        <v>23</v>
      </c>
      <c r="C877" s="6" t="s">
        <v>22</v>
      </c>
      <c r="D877" s="7">
        <v>41760</v>
      </c>
      <c r="E877" s="6">
        <v>5</v>
      </c>
      <c r="F877" s="6" t="s">
        <v>24</v>
      </c>
      <c r="G877" s="6" t="s">
        <v>27</v>
      </c>
      <c r="H877" s="6" t="s">
        <v>29</v>
      </c>
      <c r="I877" s="6" t="s">
        <v>17</v>
      </c>
      <c r="J877" s="9">
        <v>654984.60439717479</v>
      </c>
      <c r="K877" s="11"/>
    </row>
    <row r="878" spans="1:11" x14ac:dyDescent="0.3">
      <c r="A878" s="6" t="s">
        <v>37</v>
      </c>
      <c r="B878" s="6" t="s">
        <v>23</v>
      </c>
      <c r="C878" s="6" t="s">
        <v>22</v>
      </c>
      <c r="D878" s="7">
        <v>41791</v>
      </c>
      <c r="E878" s="6">
        <v>6</v>
      </c>
      <c r="F878" s="6" t="s">
        <v>24</v>
      </c>
      <c r="G878" s="6" t="s">
        <v>27</v>
      </c>
      <c r="H878" s="6" t="s">
        <v>29</v>
      </c>
      <c r="I878" s="6" t="s">
        <v>17</v>
      </c>
      <c r="J878" s="9">
        <v>1109316.9805072877</v>
      </c>
      <c r="K878" s="11"/>
    </row>
    <row r="879" spans="1:11" x14ac:dyDescent="0.3">
      <c r="A879" s="6" t="s">
        <v>37</v>
      </c>
      <c r="B879" s="6" t="s">
        <v>23</v>
      </c>
      <c r="C879" s="6" t="s">
        <v>22</v>
      </c>
      <c r="D879" s="7">
        <v>41456</v>
      </c>
      <c r="E879" s="6">
        <v>7</v>
      </c>
      <c r="F879" s="6" t="s">
        <v>24</v>
      </c>
      <c r="G879" s="6" t="s">
        <v>30</v>
      </c>
      <c r="H879" s="6" t="s">
        <v>31</v>
      </c>
      <c r="I879" s="6" t="s">
        <v>17</v>
      </c>
      <c r="J879" s="9">
        <v>1134491.3172698508</v>
      </c>
      <c r="K879" s="11"/>
    </row>
    <row r="880" spans="1:11" x14ac:dyDescent="0.3">
      <c r="A880" s="6" t="s">
        <v>37</v>
      </c>
      <c r="B880" s="6" t="s">
        <v>23</v>
      </c>
      <c r="C880" s="6" t="s">
        <v>22</v>
      </c>
      <c r="D880" s="7">
        <v>41487</v>
      </c>
      <c r="E880" s="6">
        <v>8</v>
      </c>
      <c r="F880" s="6" t="s">
        <v>24</v>
      </c>
      <c r="G880" s="6" t="s">
        <v>30</v>
      </c>
      <c r="H880" s="6" t="s">
        <v>31</v>
      </c>
      <c r="I880" s="6" t="s">
        <v>17</v>
      </c>
      <c r="J880" s="9">
        <v>806940.19684530701</v>
      </c>
      <c r="K880" s="11"/>
    </row>
    <row r="881" spans="1:11" x14ac:dyDescent="0.3">
      <c r="A881" s="6" t="s">
        <v>37</v>
      </c>
      <c r="B881" s="6" t="s">
        <v>23</v>
      </c>
      <c r="C881" s="6" t="s">
        <v>22</v>
      </c>
      <c r="D881" s="7">
        <v>41518</v>
      </c>
      <c r="E881" s="6">
        <v>9</v>
      </c>
      <c r="F881" s="6" t="s">
        <v>24</v>
      </c>
      <c r="G881" s="6" t="s">
        <v>30</v>
      </c>
      <c r="H881" s="6" t="s">
        <v>31</v>
      </c>
      <c r="I881" s="6" t="s">
        <v>17</v>
      </c>
      <c r="J881" s="9">
        <v>1151592.8767951606</v>
      </c>
      <c r="K881" s="11"/>
    </row>
    <row r="882" spans="1:11" x14ac:dyDescent="0.3">
      <c r="A882" s="6" t="s">
        <v>37</v>
      </c>
      <c r="B882" s="6" t="s">
        <v>23</v>
      </c>
      <c r="C882" s="6" t="s">
        <v>22</v>
      </c>
      <c r="D882" s="7">
        <v>41548</v>
      </c>
      <c r="E882" s="6">
        <v>10</v>
      </c>
      <c r="F882" s="6" t="s">
        <v>24</v>
      </c>
      <c r="G882" s="6" t="s">
        <v>30</v>
      </c>
      <c r="H882" s="6" t="s">
        <v>31</v>
      </c>
      <c r="I882" s="6" t="s">
        <v>17</v>
      </c>
      <c r="J882" s="9">
        <v>953018.83364781574</v>
      </c>
      <c r="K882" s="11"/>
    </row>
    <row r="883" spans="1:11" x14ac:dyDescent="0.3">
      <c r="A883" s="6" t="s">
        <v>37</v>
      </c>
      <c r="B883" s="6" t="s">
        <v>23</v>
      </c>
      <c r="C883" s="6" t="s">
        <v>22</v>
      </c>
      <c r="D883" s="7">
        <v>41579</v>
      </c>
      <c r="E883" s="6">
        <v>11</v>
      </c>
      <c r="F883" s="6" t="s">
        <v>24</v>
      </c>
      <c r="G883" s="6" t="s">
        <v>30</v>
      </c>
      <c r="H883" s="6" t="s">
        <v>31</v>
      </c>
      <c r="I883" s="6" t="s">
        <v>17</v>
      </c>
      <c r="J883" s="9">
        <v>850734.32784846472</v>
      </c>
      <c r="K883" s="11"/>
    </row>
    <row r="884" spans="1:11" x14ac:dyDescent="0.3">
      <c r="A884" s="6" t="s">
        <v>37</v>
      </c>
      <c r="B884" s="6" t="s">
        <v>23</v>
      </c>
      <c r="C884" s="6" t="s">
        <v>22</v>
      </c>
      <c r="D884" s="7">
        <v>41609</v>
      </c>
      <c r="E884" s="6">
        <v>12</v>
      </c>
      <c r="F884" s="6" t="s">
        <v>24</v>
      </c>
      <c r="G884" s="6" t="s">
        <v>30</v>
      </c>
      <c r="H884" s="6" t="s">
        <v>31</v>
      </c>
      <c r="I884" s="6" t="s">
        <v>17</v>
      </c>
      <c r="J884" s="9">
        <v>590304.384267507</v>
      </c>
      <c r="K884" s="11"/>
    </row>
    <row r="885" spans="1:11" x14ac:dyDescent="0.3">
      <c r="A885" s="6" t="s">
        <v>37</v>
      </c>
      <c r="B885" s="6" t="s">
        <v>23</v>
      </c>
      <c r="C885" s="6" t="s">
        <v>22</v>
      </c>
      <c r="D885" s="7">
        <v>41640</v>
      </c>
      <c r="E885" s="6">
        <v>1</v>
      </c>
      <c r="F885" s="6" t="s">
        <v>24</v>
      </c>
      <c r="G885" s="6" t="s">
        <v>30</v>
      </c>
      <c r="H885" s="6" t="s">
        <v>31</v>
      </c>
      <c r="I885" s="6" t="s">
        <v>17</v>
      </c>
      <c r="J885" s="9">
        <v>639047.64173065918</v>
      </c>
      <c r="K885" s="11"/>
    </row>
    <row r="886" spans="1:11" x14ac:dyDescent="0.3">
      <c r="A886" s="6" t="s">
        <v>37</v>
      </c>
      <c r="B886" s="6" t="s">
        <v>23</v>
      </c>
      <c r="C886" s="6" t="s">
        <v>22</v>
      </c>
      <c r="D886" s="7">
        <v>41671</v>
      </c>
      <c r="E886" s="6">
        <v>2</v>
      </c>
      <c r="F886" s="6" t="s">
        <v>24</v>
      </c>
      <c r="G886" s="6" t="s">
        <v>30</v>
      </c>
      <c r="H886" s="6" t="s">
        <v>31</v>
      </c>
      <c r="I886" s="6" t="s">
        <v>17</v>
      </c>
      <c r="J886" s="9">
        <v>600791.0408000747</v>
      </c>
      <c r="K886" s="11"/>
    </row>
    <row r="887" spans="1:11" x14ac:dyDescent="0.3">
      <c r="A887" s="6" t="s">
        <v>37</v>
      </c>
      <c r="B887" s="6" t="s">
        <v>23</v>
      </c>
      <c r="C887" s="6" t="s">
        <v>22</v>
      </c>
      <c r="D887" s="7">
        <v>41699</v>
      </c>
      <c r="E887" s="6">
        <v>3</v>
      </c>
      <c r="F887" s="6" t="s">
        <v>24</v>
      </c>
      <c r="G887" s="6" t="s">
        <v>30</v>
      </c>
      <c r="H887" s="6" t="s">
        <v>31</v>
      </c>
      <c r="I887" s="6" t="s">
        <v>17</v>
      </c>
      <c r="J887" s="9">
        <v>765760.35752283596</v>
      </c>
      <c r="K887" s="11"/>
    </row>
    <row r="888" spans="1:11" x14ac:dyDescent="0.3">
      <c r="A888" s="6" t="s">
        <v>37</v>
      </c>
      <c r="B888" s="6" t="s">
        <v>23</v>
      </c>
      <c r="C888" s="6" t="s">
        <v>22</v>
      </c>
      <c r="D888" s="7">
        <v>41730</v>
      </c>
      <c r="E888" s="6">
        <v>4</v>
      </c>
      <c r="F888" s="6" t="s">
        <v>24</v>
      </c>
      <c r="G888" s="6" t="s">
        <v>30</v>
      </c>
      <c r="H888" s="6" t="s">
        <v>31</v>
      </c>
      <c r="I888" s="6" t="s">
        <v>17</v>
      </c>
      <c r="J888" s="9">
        <v>429847.5775628736</v>
      </c>
      <c r="K888" s="11"/>
    </row>
    <row r="889" spans="1:11" x14ac:dyDescent="0.3">
      <c r="A889" s="6" t="s">
        <v>37</v>
      </c>
      <c r="B889" s="6" t="s">
        <v>23</v>
      </c>
      <c r="C889" s="6" t="s">
        <v>22</v>
      </c>
      <c r="D889" s="7">
        <v>41760</v>
      </c>
      <c r="E889" s="6">
        <v>5</v>
      </c>
      <c r="F889" s="6" t="s">
        <v>24</v>
      </c>
      <c r="G889" s="6" t="s">
        <v>30</v>
      </c>
      <c r="H889" s="6" t="s">
        <v>31</v>
      </c>
      <c r="I889" s="6" t="s">
        <v>17</v>
      </c>
      <c r="J889" s="9">
        <v>575910.80906214949</v>
      </c>
      <c r="K889" s="11"/>
    </row>
    <row r="890" spans="1:11" x14ac:dyDescent="0.3">
      <c r="A890" s="6" t="s">
        <v>37</v>
      </c>
      <c r="B890" s="6" t="s">
        <v>23</v>
      </c>
      <c r="C890" s="6" t="s">
        <v>22</v>
      </c>
      <c r="D890" s="7">
        <v>41791</v>
      </c>
      <c r="E890" s="6">
        <v>6</v>
      </c>
      <c r="F890" s="6" t="s">
        <v>24</v>
      </c>
      <c r="G890" s="6" t="s">
        <v>30</v>
      </c>
      <c r="H890" s="6" t="s">
        <v>31</v>
      </c>
      <c r="I890" s="6" t="s">
        <v>17</v>
      </c>
      <c r="J890" s="9">
        <v>978906.42835815961</v>
      </c>
      <c r="K890" s="11"/>
    </row>
    <row r="891" spans="1:11" x14ac:dyDescent="0.3">
      <c r="A891" s="6" t="s">
        <v>37</v>
      </c>
      <c r="B891" s="6" t="s">
        <v>23</v>
      </c>
      <c r="C891" s="6" t="s">
        <v>22</v>
      </c>
      <c r="D891" s="7">
        <v>41456</v>
      </c>
      <c r="E891" s="6">
        <v>7</v>
      </c>
      <c r="F891" s="6" t="s">
        <v>24</v>
      </c>
      <c r="G891" s="6" t="s">
        <v>30</v>
      </c>
      <c r="H891" s="6" t="s">
        <v>32</v>
      </c>
      <c r="I891" s="6" t="s">
        <v>17</v>
      </c>
      <c r="J891" s="9">
        <v>255350.32112459998</v>
      </c>
      <c r="K891" s="11"/>
    </row>
    <row r="892" spans="1:11" x14ac:dyDescent="0.3">
      <c r="A892" s="6" t="s">
        <v>37</v>
      </c>
      <c r="B892" s="6" t="s">
        <v>23</v>
      </c>
      <c r="C892" s="6" t="s">
        <v>22</v>
      </c>
      <c r="D892" s="7">
        <v>41487</v>
      </c>
      <c r="E892" s="6">
        <v>8</v>
      </c>
      <c r="F892" s="6" t="s">
        <v>24</v>
      </c>
      <c r="G892" s="6" t="s">
        <v>30</v>
      </c>
      <c r="H892" s="6" t="s">
        <v>32</v>
      </c>
      <c r="I892" s="6" t="s">
        <v>17</v>
      </c>
      <c r="J892" s="9">
        <v>189875.20710716999</v>
      </c>
      <c r="K892" s="11"/>
    </row>
    <row r="893" spans="1:11" x14ac:dyDescent="0.3">
      <c r="A893" s="6" t="s">
        <v>37</v>
      </c>
      <c r="B893" s="6" t="s">
        <v>23</v>
      </c>
      <c r="C893" s="6" t="s">
        <v>22</v>
      </c>
      <c r="D893" s="7">
        <v>41518</v>
      </c>
      <c r="E893" s="6">
        <v>9</v>
      </c>
      <c r="F893" s="6" t="s">
        <v>24</v>
      </c>
      <c r="G893" s="6" t="s">
        <v>30</v>
      </c>
      <c r="H893" s="6" t="s">
        <v>32</v>
      </c>
      <c r="I893" s="6" t="s">
        <v>17</v>
      </c>
      <c r="J893" s="9">
        <v>252931.19233882497</v>
      </c>
      <c r="K893" s="11"/>
    </row>
    <row r="894" spans="1:11" x14ac:dyDescent="0.3">
      <c r="A894" s="6" t="s">
        <v>37</v>
      </c>
      <c r="B894" s="6" t="s">
        <v>23</v>
      </c>
      <c r="C894" s="6" t="s">
        <v>22</v>
      </c>
      <c r="D894" s="7">
        <v>41548</v>
      </c>
      <c r="E894" s="6">
        <v>10</v>
      </c>
      <c r="F894" s="6" t="s">
        <v>24</v>
      </c>
      <c r="G894" s="6" t="s">
        <v>30</v>
      </c>
      <c r="H894" s="6" t="s">
        <v>32</v>
      </c>
      <c r="I894" s="6" t="s">
        <v>17</v>
      </c>
      <c r="J894" s="9">
        <v>214527.58832758496</v>
      </c>
      <c r="K894" s="11"/>
    </row>
    <row r="895" spans="1:11" x14ac:dyDescent="0.3">
      <c r="A895" s="6" t="s">
        <v>37</v>
      </c>
      <c r="B895" s="6" t="s">
        <v>23</v>
      </c>
      <c r="C895" s="6" t="s">
        <v>22</v>
      </c>
      <c r="D895" s="7">
        <v>41579</v>
      </c>
      <c r="E895" s="6">
        <v>11</v>
      </c>
      <c r="F895" s="6" t="s">
        <v>24</v>
      </c>
      <c r="G895" s="6" t="s">
        <v>30</v>
      </c>
      <c r="H895" s="6" t="s">
        <v>32</v>
      </c>
      <c r="I895" s="6" t="s">
        <v>17</v>
      </c>
      <c r="J895" s="9">
        <v>192844.29660985127</v>
      </c>
      <c r="K895" s="11"/>
    </row>
    <row r="896" spans="1:11" x14ac:dyDescent="0.3">
      <c r="A896" s="6" t="s">
        <v>37</v>
      </c>
      <c r="B896" s="6" t="s">
        <v>23</v>
      </c>
      <c r="C896" s="6" t="s">
        <v>22</v>
      </c>
      <c r="D896" s="7">
        <v>41609</v>
      </c>
      <c r="E896" s="6">
        <v>12</v>
      </c>
      <c r="F896" s="6" t="s">
        <v>24</v>
      </c>
      <c r="G896" s="6" t="s">
        <v>30</v>
      </c>
      <c r="H896" s="6" t="s">
        <v>32</v>
      </c>
      <c r="I896" s="6" t="s">
        <v>17</v>
      </c>
      <c r="J896" s="9">
        <v>142400.85841800002</v>
      </c>
      <c r="K896" s="11"/>
    </row>
    <row r="897" spans="1:11" x14ac:dyDescent="0.3">
      <c r="A897" s="6" t="s">
        <v>37</v>
      </c>
      <c r="B897" s="6" t="s">
        <v>23</v>
      </c>
      <c r="C897" s="6" t="s">
        <v>22</v>
      </c>
      <c r="D897" s="7">
        <v>41640</v>
      </c>
      <c r="E897" s="6">
        <v>1</v>
      </c>
      <c r="F897" s="6" t="s">
        <v>24</v>
      </c>
      <c r="G897" s="6" t="s">
        <v>30</v>
      </c>
      <c r="H897" s="6" t="s">
        <v>32</v>
      </c>
      <c r="I897" s="6" t="s">
        <v>17</v>
      </c>
      <c r="J897" s="9">
        <v>142333.66162723501</v>
      </c>
      <c r="K897" s="11"/>
    </row>
    <row r="898" spans="1:11" x14ac:dyDescent="0.3">
      <c r="A898" s="6" t="s">
        <v>37</v>
      </c>
      <c r="B898" s="6" t="s">
        <v>23</v>
      </c>
      <c r="C898" s="6" t="s">
        <v>22</v>
      </c>
      <c r="D898" s="7">
        <v>41671</v>
      </c>
      <c r="E898" s="6">
        <v>2</v>
      </c>
      <c r="F898" s="6" t="s">
        <v>24</v>
      </c>
      <c r="G898" s="6" t="s">
        <v>30</v>
      </c>
      <c r="H898" s="6" t="s">
        <v>32</v>
      </c>
      <c r="I898" s="6" t="s">
        <v>17</v>
      </c>
      <c r="J898" s="9">
        <v>133057.43558932497</v>
      </c>
      <c r="K898" s="11"/>
    </row>
    <row r="899" spans="1:11" x14ac:dyDescent="0.3">
      <c r="A899" s="6" t="s">
        <v>37</v>
      </c>
      <c r="B899" s="6" t="s">
        <v>23</v>
      </c>
      <c r="C899" s="6" t="s">
        <v>22</v>
      </c>
      <c r="D899" s="7">
        <v>41699</v>
      </c>
      <c r="E899" s="6">
        <v>3</v>
      </c>
      <c r="F899" s="6" t="s">
        <v>24</v>
      </c>
      <c r="G899" s="6" t="s">
        <v>30</v>
      </c>
      <c r="H899" s="6" t="s">
        <v>32</v>
      </c>
      <c r="I899" s="6" t="s">
        <v>17</v>
      </c>
      <c r="J899" s="9">
        <v>182458.70267756627</v>
      </c>
      <c r="K899" s="11"/>
    </row>
    <row r="900" spans="1:11" x14ac:dyDescent="0.3">
      <c r="A900" s="6" t="s">
        <v>37</v>
      </c>
      <c r="B900" s="6" t="s">
        <v>23</v>
      </c>
      <c r="C900" s="6" t="s">
        <v>22</v>
      </c>
      <c r="D900" s="7">
        <v>41730</v>
      </c>
      <c r="E900" s="6">
        <v>4</v>
      </c>
      <c r="F900" s="6" t="s">
        <v>24</v>
      </c>
      <c r="G900" s="6" t="s">
        <v>30</v>
      </c>
      <c r="H900" s="6" t="s">
        <v>32</v>
      </c>
      <c r="I900" s="6" t="s">
        <v>17</v>
      </c>
      <c r="J900" s="9">
        <v>104660.20871123999</v>
      </c>
      <c r="K900" s="11"/>
    </row>
    <row r="901" spans="1:11" x14ac:dyDescent="0.3">
      <c r="A901" s="6" t="s">
        <v>37</v>
      </c>
      <c r="B901" s="6" t="s">
        <v>23</v>
      </c>
      <c r="C901" s="6" t="s">
        <v>22</v>
      </c>
      <c r="D901" s="7">
        <v>41760</v>
      </c>
      <c r="E901" s="6">
        <v>5</v>
      </c>
      <c r="F901" s="6" t="s">
        <v>24</v>
      </c>
      <c r="G901" s="6" t="s">
        <v>30</v>
      </c>
      <c r="H901" s="6" t="s">
        <v>32</v>
      </c>
      <c r="I901" s="6" t="s">
        <v>17</v>
      </c>
      <c r="J901" s="9">
        <v>126430.43769056996</v>
      </c>
      <c r="K901" s="11"/>
    </row>
    <row r="902" spans="1:11" x14ac:dyDescent="0.3">
      <c r="A902" s="6" t="s">
        <v>37</v>
      </c>
      <c r="B902" s="6" t="s">
        <v>23</v>
      </c>
      <c r="C902" s="6" t="s">
        <v>22</v>
      </c>
      <c r="D902" s="7">
        <v>41791</v>
      </c>
      <c r="E902" s="6">
        <v>6</v>
      </c>
      <c r="F902" s="6" t="s">
        <v>24</v>
      </c>
      <c r="G902" s="6" t="s">
        <v>30</v>
      </c>
      <c r="H902" s="6" t="s">
        <v>32</v>
      </c>
      <c r="I902" s="6" t="s">
        <v>17</v>
      </c>
      <c r="J902" s="9">
        <v>230359.10681218505</v>
      </c>
      <c r="K902" s="11"/>
    </row>
    <row r="903" spans="1:11" x14ac:dyDescent="0.3">
      <c r="A903" s="6" t="s">
        <v>37</v>
      </c>
      <c r="B903" s="6" t="s">
        <v>23</v>
      </c>
      <c r="C903" s="6" t="s">
        <v>22</v>
      </c>
      <c r="D903" s="7">
        <v>41456</v>
      </c>
      <c r="E903" s="6">
        <v>7</v>
      </c>
      <c r="F903" s="6" t="s">
        <v>24</v>
      </c>
      <c r="G903" s="6" t="s">
        <v>30</v>
      </c>
      <c r="H903" s="6" t="s">
        <v>33</v>
      </c>
      <c r="I903" s="6" t="s">
        <v>17</v>
      </c>
      <c r="J903" s="9">
        <v>660756.15261022374</v>
      </c>
      <c r="K903" s="11"/>
    </row>
    <row r="904" spans="1:11" x14ac:dyDescent="0.3">
      <c r="A904" s="6" t="s">
        <v>37</v>
      </c>
      <c r="B904" s="6" t="s">
        <v>23</v>
      </c>
      <c r="C904" s="6" t="s">
        <v>22</v>
      </c>
      <c r="D904" s="7">
        <v>41487</v>
      </c>
      <c r="E904" s="6">
        <v>8</v>
      </c>
      <c r="F904" s="6" t="s">
        <v>24</v>
      </c>
      <c r="G904" s="6" t="s">
        <v>30</v>
      </c>
      <c r="H904" s="6" t="s">
        <v>33</v>
      </c>
      <c r="I904" s="6" t="s">
        <v>17</v>
      </c>
      <c r="J904" s="9">
        <v>529683.55044249841</v>
      </c>
      <c r="K904" s="11"/>
    </row>
    <row r="905" spans="1:11" x14ac:dyDescent="0.3">
      <c r="A905" s="6" t="s">
        <v>37</v>
      </c>
      <c r="B905" s="6" t="s">
        <v>23</v>
      </c>
      <c r="C905" s="6" t="s">
        <v>22</v>
      </c>
      <c r="D905" s="7">
        <v>41518</v>
      </c>
      <c r="E905" s="6">
        <v>9</v>
      </c>
      <c r="F905" s="6" t="s">
        <v>24</v>
      </c>
      <c r="G905" s="6" t="s">
        <v>30</v>
      </c>
      <c r="H905" s="6" t="s">
        <v>33</v>
      </c>
      <c r="I905" s="6" t="s">
        <v>17</v>
      </c>
      <c r="J905" s="9">
        <v>672443.49046857841</v>
      </c>
      <c r="K905" s="11"/>
    </row>
    <row r="906" spans="1:11" x14ac:dyDescent="0.3">
      <c r="A906" s="6" t="s">
        <v>37</v>
      </c>
      <c r="B906" s="6" t="s">
        <v>23</v>
      </c>
      <c r="C906" s="6" t="s">
        <v>22</v>
      </c>
      <c r="D906" s="7">
        <v>41548</v>
      </c>
      <c r="E906" s="6">
        <v>10</v>
      </c>
      <c r="F906" s="6" t="s">
        <v>24</v>
      </c>
      <c r="G906" s="6" t="s">
        <v>30</v>
      </c>
      <c r="H906" s="6" t="s">
        <v>33</v>
      </c>
      <c r="I906" s="6" t="s">
        <v>17</v>
      </c>
      <c r="J906" s="9">
        <v>585948.31082732871</v>
      </c>
      <c r="K906" s="11"/>
    </row>
    <row r="907" spans="1:11" x14ac:dyDescent="0.3">
      <c r="A907" s="6" t="s">
        <v>37</v>
      </c>
      <c r="B907" s="6" t="s">
        <v>23</v>
      </c>
      <c r="C907" s="6" t="s">
        <v>22</v>
      </c>
      <c r="D907" s="7">
        <v>41579</v>
      </c>
      <c r="E907" s="6">
        <v>11</v>
      </c>
      <c r="F907" s="6" t="s">
        <v>24</v>
      </c>
      <c r="G907" s="6" t="s">
        <v>30</v>
      </c>
      <c r="H907" s="6" t="s">
        <v>33</v>
      </c>
      <c r="I907" s="6" t="s">
        <v>17</v>
      </c>
      <c r="J907" s="9">
        <v>504468.75421239575</v>
      </c>
      <c r="K907" s="11"/>
    </row>
    <row r="908" spans="1:11" x14ac:dyDescent="0.3">
      <c r="A908" s="6" t="s">
        <v>37</v>
      </c>
      <c r="B908" s="6" t="s">
        <v>23</v>
      </c>
      <c r="C908" s="6" t="s">
        <v>22</v>
      </c>
      <c r="D908" s="7">
        <v>41609</v>
      </c>
      <c r="E908" s="6">
        <v>12</v>
      </c>
      <c r="F908" s="6" t="s">
        <v>24</v>
      </c>
      <c r="G908" s="6" t="s">
        <v>30</v>
      </c>
      <c r="H908" s="6" t="s">
        <v>33</v>
      </c>
      <c r="I908" s="6" t="s">
        <v>17</v>
      </c>
      <c r="J908" s="9">
        <v>378359.08081662602</v>
      </c>
      <c r="K908" s="11"/>
    </row>
    <row r="909" spans="1:11" x14ac:dyDescent="0.3">
      <c r="A909" s="6" t="s">
        <v>37</v>
      </c>
      <c r="B909" s="6" t="s">
        <v>23</v>
      </c>
      <c r="C909" s="6" t="s">
        <v>22</v>
      </c>
      <c r="D909" s="7">
        <v>41640</v>
      </c>
      <c r="E909" s="6">
        <v>1</v>
      </c>
      <c r="F909" s="6" t="s">
        <v>24</v>
      </c>
      <c r="G909" s="6" t="s">
        <v>30</v>
      </c>
      <c r="H909" s="6" t="s">
        <v>33</v>
      </c>
      <c r="I909" s="6" t="s">
        <v>17</v>
      </c>
      <c r="J909" s="9">
        <v>395823.36873278162</v>
      </c>
      <c r="K909" s="11"/>
    </row>
    <row r="910" spans="1:11" x14ac:dyDescent="0.3">
      <c r="A910" s="6" t="s">
        <v>37</v>
      </c>
      <c r="B910" s="6" t="s">
        <v>23</v>
      </c>
      <c r="C910" s="6" t="s">
        <v>22</v>
      </c>
      <c r="D910" s="7">
        <v>41671</v>
      </c>
      <c r="E910" s="6">
        <v>2</v>
      </c>
      <c r="F910" s="6" t="s">
        <v>24</v>
      </c>
      <c r="G910" s="6" t="s">
        <v>30</v>
      </c>
      <c r="H910" s="6" t="s">
        <v>33</v>
      </c>
      <c r="I910" s="6" t="s">
        <v>17</v>
      </c>
      <c r="J910" s="9">
        <v>329884.52262346615</v>
      </c>
      <c r="K910" s="11"/>
    </row>
    <row r="911" spans="1:11" x14ac:dyDescent="0.3">
      <c r="A911" s="6" t="s">
        <v>37</v>
      </c>
      <c r="B911" s="6" t="s">
        <v>23</v>
      </c>
      <c r="C911" s="6" t="s">
        <v>22</v>
      </c>
      <c r="D911" s="7">
        <v>41699</v>
      </c>
      <c r="E911" s="6">
        <v>3</v>
      </c>
      <c r="F911" s="6" t="s">
        <v>24</v>
      </c>
      <c r="G911" s="6" t="s">
        <v>30</v>
      </c>
      <c r="H911" s="6" t="s">
        <v>33</v>
      </c>
      <c r="I911" s="6" t="s">
        <v>17</v>
      </c>
      <c r="J911" s="9">
        <v>446578.08277619159</v>
      </c>
      <c r="K911" s="11"/>
    </row>
    <row r="912" spans="1:11" x14ac:dyDescent="0.3">
      <c r="A912" s="6" t="s">
        <v>37</v>
      </c>
      <c r="B912" s="6" t="s">
        <v>23</v>
      </c>
      <c r="C912" s="6" t="s">
        <v>22</v>
      </c>
      <c r="D912" s="7">
        <v>41730</v>
      </c>
      <c r="E912" s="6">
        <v>4</v>
      </c>
      <c r="F912" s="6" t="s">
        <v>24</v>
      </c>
      <c r="G912" s="6" t="s">
        <v>30</v>
      </c>
      <c r="H912" s="6" t="s">
        <v>33</v>
      </c>
      <c r="I912" s="6" t="s">
        <v>17</v>
      </c>
      <c r="J912" s="9">
        <v>255084.77622429357</v>
      </c>
      <c r="K912" s="11"/>
    </row>
    <row r="913" spans="1:11" x14ac:dyDescent="0.3">
      <c r="A913" s="6" t="s">
        <v>37</v>
      </c>
      <c r="B913" s="6" t="s">
        <v>23</v>
      </c>
      <c r="C913" s="6" t="s">
        <v>22</v>
      </c>
      <c r="D913" s="7">
        <v>41760</v>
      </c>
      <c r="E913" s="6">
        <v>5</v>
      </c>
      <c r="F913" s="6" t="s">
        <v>24</v>
      </c>
      <c r="G913" s="6" t="s">
        <v>30</v>
      </c>
      <c r="H913" s="6" t="s">
        <v>33</v>
      </c>
      <c r="I913" s="6" t="s">
        <v>17</v>
      </c>
      <c r="J913" s="9">
        <v>307417.20946522552</v>
      </c>
      <c r="K913" s="11"/>
    </row>
    <row r="914" spans="1:11" x14ac:dyDescent="0.3">
      <c r="A914" s="6" t="s">
        <v>37</v>
      </c>
      <c r="B914" s="6" t="s">
        <v>23</v>
      </c>
      <c r="C914" s="6" t="s">
        <v>22</v>
      </c>
      <c r="D914" s="7">
        <v>41791</v>
      </c>
      <c r="E914" s="6">
        <v>6</v>
      </c>
      <c r="F914" s="6" t="s">
        <v>24</v>
      </c>
      <c r="G914" s="6" t="s">
        <v>30</v>
      </c>
      <c r="H914" s="6" t="s">
        <v>33</v>
      </c>
      <c r="I914" s="6" t="s">
        <v>17</v>
      </c>
      <c r="J914" s="9">
        <v>612277.97873185331</v>
      </c>
      <c r="K914" s="11"/>
    </row>
    <row r="915" spans="1:11" x14ac:dyDescent="0.3">
      <c r="A915" s="6" t="s">
        <v>37</v>
      </c>
      <c r="B915" s="6" t="s">
        <v>23</v>
      </c>
      <c r="C915" s="6" t="s">
        <v>22</v>
      </c>
      <c r="D915" s="7">
        <v>41456</v>
      </c>
      <c r="E915" s="6">
        <v>7</v>
      </c>
      <c r="F915" s="6" t="s">
        <v>24</v>
      </c>
      <c r="G915" s="6" t="s">
        <v>30</v>
      </c>
      <c r="H915" s="6" t="s">
        <v>34</v>
      </c>
      <c r="I915" s="6" t="s">
        <v>17</v>
      </c>
      <c r="J915" s="9">
        <v>204001.78430538269</v>
      </c>
      <c r="K915" s="11"/>
    </row>
    <row r="916" spans="1:11" x14ac:dyDescent="0.3">
      <c r="A916" s="6" t="s">
        <v>37</v>
      </c>
      <c r="B916" s="6" t="s">
        <v>23</v>
      </c>
      <c r="C916" s="6" t="s">
        <v>22</v>
      </c>
      <c r="D916" s="7">
        <v>41487</v>
      </c>
      <c r="E916" s="6">
        <v>8</v>
      </c>
      <c r="F916" s="6" t="s">
        <v>24</v>
      </c>
      <c r="G916" s="6" t="s">
        <v>30</v>
      </c>
      <c r="H916" s="6" t="s">
        <v>34</v>
      </c>
      <c r="I916" s="6" t="s">
        <v>17</v>
      </c>
      <c r="J916" s="9">
        <v>156736.8476459604</v>
      </c>
      <c r="K916" s="11"/>
    </row>
    <row r="917" spans="1:11" x14ac:dyDescent="0.3">
      <c r="A917" s="6" t="s">
        <v>37</v>
      </c>
      <c r="B917" s="6" t="s">
        <v>23</v>
      </c>
      <c r="C917" s="6" t="s">
        <v>22</v>
      </c>
      <c r="D917" s="7">
        <v>41518</v>
      </c>
      <c r="E917" s="6">
        <v>9</v>
      </c>
      <c r="F917" s="6" t="s">
        <v>24</v>
      </c>
      <c r="G917" s="6" t="s">
        <v>30</v>
      </c>
      <c r="H917" s="6" t="s">
        <v>34</v>
      </c>
      <c r="I917" s="6" t="s">
        <v>17</v>
      </c>
      <c r="J917" s="9">
        <v>244769.18801975637</v>
      </c>
      <c r="K917" s="11"/>
    </row>
    <row r="918" spans="1:11" x14ac:dyDescent="0.3">
      <c r="A918" s="6" t="s">
        <v>37</v>
      </c>
      <c r="B918" s="6" t="s">
        <v>23</v>
      </c>
      <c r="C918" s="6" t="s">
        <v>22</v>
      </c>
      <c r="D918" s="7">
        <v>41548</v>
      </c>
      <c r="E918" s="6">
        <v>10</v>
      </c>
      <c r="F918" s="6" t="s">
        <v>24</v>
      </c>
      <c r="G918" s="6" t="s">
        <v>30</v>
      </c>
      <c r="H918" s="6" t="s">
        <v>34</v>
      </c>
      <c r="I918" s="6" t="s">
        <v>17</v>
      </c>
      <c r="J918" s="9">
        <v>198504.61086128399</v>
      </c>
      <c r="K918" s="11"/>
    </row>
    <row r="919" spans="1:11" x14ac:dyDescent="0.3">
      <c r="A919" s="6" t="s">
        <v>37</v>
      </c>
      <c r="B919" s="6" t="s">
        <v>23</v>
      </c>
      <c r="C919" s="6" t="s">
        <v>22</v>
      </c>
      <c r="D919" s="7">
        <v>41579</v>
      </c>
      <c r="E919" s="6">
        <v>11</v>
      </c>
      <c r="F919" s="6" t="s">
        <v>24</v>
      </c>
      <c r="G919" s="6" t="s">
        <v>30</v>
      </c>
      <c r="H919" s="6" t="s">
        <v>34</v>
      </c>
      <c r="I919" s="6" t="s">
        <v>17</v>
      </c>
      <c r="J919" s="9">
        <v>174673.83751677407</v>
      </c>
      <c r="K919" s="11"/>
    </row>
    <row r="920" spans="1:11" x14ac:dyDescent="0.3">
      <c r="A920" s="6" t="s">
        <v>37</v>
      </c>
      <c r="B920" s="6" t="s">
        <v>23</v>
      </c>
      <c r="C920" s="6" t="s">
        <v>22</v>
      </c>
      <c r="D920" s="7">
        <v>41609</v>
      </c>
      <c r="E920" s="6">
        <v>12</v>
      </c>
      <c r="F920" s="6" t="s">
        <v>24</v>
      </c>
      <c r="G920" s="6" t="s">
        <v>30</v>
      </c>
      <c r="H920" s="6" t="s">
        <v>34</v>
      </c>
      <c r="I920" s="6" t="s">
        <v>17</v>
      </c>
      <c r="J920" s="9">
        <v>117398.02382544601</v>
      </c>
      <c r="K920" s="11"/>
    </row>
    <row r="921" spans="1:11" x14ac:dyDescent="0.3">
      <c r="A921" s="6" t="s">
        <v>37</v>
      </c>
      <c r="B921" s="6" t="s">
        <v>23</v>
      </c>
      <c r="C921" s="6" t="s">
        <v>22</v>
      </c>
      <c r="D921" s="7">
        <v>41640</v>
      </c>
      <c r="E921" s="6">
        <v>1</v>
      </c>
      <c r="F921" s="6" t="s">
        <v>24</v>
      </c>
      <c r="G921" s="6" t="s">
        <v>30</v>
      </c>
      <c r="H921" s="6" t="s">
        <v>34</v>
      </c>
      <c r="I921" s="6" t="s">
        <v>17</v>
      </c>
      <c r="J921" s="9">
        <v>122856.00426868859</v>
      </c>
      <c r="K921" s="11"/>
    </row>
    <row r="922" spans="1:11" x14ac:dyDescent="0.3">
      <c r="A922" s="6" t="s">
        <v>37</v>
      </c>
      <c r="B922" s="6" t="s">
        <v>23</v>
      </c>
      <c r="C922" s="6" t="s">
        <v>22</v>
      </c>
      <c r="D922" s="7">
        <v>41671</v>
      </c>
      <c r="E922" s="6">
        <v>2</v>
      </c>
      <c r="F922" s="6" t="s">
        <v>24</v>
      </c>
      <c r="G922" s="6" t="s">
        <v>30</v>
      </c>
      <c r="H922" s="6" t="s">
        <v>34</v>
      </c>
      <c r="I922" s="6" t="s">
        <v>17</v>
      </c>
      <c r="J922" s="9">
        <v>115969.228431147</v>
      </c>
      <c r="K922" s="11"/>
    </row>
    <row r="923" spans="1:11" x14ac:dyDescent="0.3">
      <c r="A923" s="6" t="s">
        <v>37</v>
      </c>
      <c r="B923" s="6" t="s">
        <v>23</v>
      </c>
      <c r="C923" s="6" t="s">
        <v>22</v>
      </c>
      <c r="D923" s="7">
        <v>41699</v>
      </c>
      <c r="E923" s="6">
        <v>3</v>
      </c>
      <c r="F923" s="6" t="s">
        <v>24</v>
      </c>
      <c r="G923" s="6" t="s">
        <v>30</v>
      </c>
      <c r="H923" s="6" t="s">
        <v>34</v>
      </c>
      <c r="I923" s="6" t="s">
        <v>17</v>
      </c>
      <c r="J923" s="9">
        <v>156435.99509763226</v>
      </c>
      <c r="K923" s="11"/>
    </row>
    <row r="924" spans="1:11" x14ac:dyDescent="0.3">
      <c r="A924" s="6" t="s">
        <v>37</v>
      </c>
      <c r="B924" s="6" t="s">
        <v>23</v>
      </c>
      <c r="C924" s="6" t="s">
        <v>22</v>
      </c>
      <c r="D924" s="7">
        <v>41730</v>
      </c>
      <c r="E924" s="6">
        <v>4</v>
      </c>
      <c r="F924" s="6" t="s">
        <v>24</v>
      </c>
      <c r="G924" s="6" t="s">
        <v>30</v>
      </c>
      <c r="H924" s="6" t="s">
        <v>34</v>
      </c>
      <c r="I924" s="6" t="s">
        <v>17</v>
      </c>
      <c r="J924" s="9">
        <v>85299.480614602799</v>
      </c>
      <c r="K924" s="11"/>
    </row>
    <row r="925" spans="1:11" x14ac:dyDescent="0.3">
      <c r="A925" s="6" t="s">
        <v>37</v>
      </c>
      <c r="B925" s="6" t="s">
        <v>23</v>
      </c>
      <c r="C925" s="6" t="s">
        <v>22</v>
      </c>
      <c r="D925" s="7">
        <v>41760</v>
      </c>
      <c r="E925" s="6">
        <v>5</v>
      </c>
      <c r="F925" s="6" t="s">
        <v>24</v>
      </c>
      <c r="G925" s="6" t="s">
        <v>30</v>
      </c>
      <c r="H925" s="6" t="s">
        <v>34</v>
      </c>
      <c r="I925" s="6" t="s">
        <v>17</v>
      </c>
      <c r="J925" s="9">
        <v>115184.65971776398</v>
      </c>
      <c r="K925" s="11"/>
    </row>
    <row r="926" spans="1:11" x14ac:dyDescent="0.3">
      <c r="A926" s="6" t="s">
        <v>37</v>
      </c>
      <c r="B926" s="6" t="s">
        <v>23</v>
      </c>
      <c r="C926" s="6" t="s">
        <v>22</v>
      </c>
      <c r="D926" s="7">
        <v>41791</v>
      </c>
      <c r="E926" s="6">
        <v>6</v>
      </c>
      <c r="F926" s="6" t="s">
        <v>24</v>
      </c>
      <c r="G926" s="6" t="s">
        <v>30</v>
      </c>
      <c r="H926" s="6" t="s">
        <v>34</v>
      </c>
      <c r="I926" s="6" t="s">
        <v>17</v>
      </c>
      <c r="J926" s="9">
        <v>191142.34907568261</v>
      </c>
      <c r="K926" s="11"/>
    </row>
    <row r="927" spans="1:11" x14ac:dyDescent="0.3">
      <c r="A927" s="6" t="s">
        <v>37</v>
      </c>
      <c r="B927" s="6" t="s">
        <v>23</v>
      </c>
      <c r="C927" s="6" t="s">
        <v>22</v>
      </c>
      <c r="D927" s="7">
        <v>41456</v>
      </c>
      <c r="E927" s="6">
        <v>7</v>
      </c>
      <c r="F927" s="6" t="s">
        <v>24</v>
      </c>
      <c r="G927" s="6" t="s">
        <v>35</v>
      </c>
      <c r="H927" s="6" t="s">
        <v>36</v>
      </c>
      <c r="I927" s="6" t="s">
        <v>17</v>
      </c>
      <c r="J927" s="9">
        <v>3067822.9919048399</v>
      </c>
      <c r="K927" s="11"/>
    </row>
    <row r="928" spans="1:11" x14ac:dyDescent="0.3">
      <c r="A928" s="6" t="s">
        <v>37</v>
      </c>
      <c r="B928" s="6" t="s">
        <v>23</v>
      </c>
      <c r="C928" s="6" t="s">
        <v>22</v>
      </c>
      <c r="D928" s="7">
        <v>41487</v>
      </c>
      <c r="E928" s="6">
        <v>8</v>
      </c>
      <c r="F928" s="6" t="s">
        <v>24</v>
      </c>
      <c r="G928" s="6" t="s">
        <v>35</v>
      </c>
      <c r="H928" s="6" t="s">
        <v>36</v>
      </c>
      <c r="I928" s="6" t="s">
        <v>17</v>
      </c>
      <c r="J928" s="9">
        <v>2455342.9186057192</v>
      </c>
      <c r="K928" s="11"/>
    </row>
    <row r="929" spans="1:11" x14ac:dyDescent="0.3">
      <c r="A929" s="6" t="s">
        <v>37</v>
      </c>
      <c r="B929" s="6" t="s">
        <v>23</v>
      </c>
      <c r="C929" s="6" t="s">
        <v>22</v>
      </c>
      <c r="D929" s="7">
        <v>41518</v>
      </c>
      <c r="E929" s="6">
        <v>9</v>
      </c>
      <c r="F929" s="6" t="s">
        <v>24</v>
      </c>
      <c r="G929" s="6" t="s">
        <v>35</v>
      </c>
      <c r="H929" s="6" t="s">
        <v>36</v>
      </c>
      <c r="I929" s="6" t="s">
        <v>17</v>
      </c>
      <c r="J929" s="9">
        <v>3390820.7358167996</v>
      </c>
      <c r="K929" s="11"/>
    </row>
    <row r="930" spans="1:11" x14ac:dyDescent="0.3">
      <c r="A930" s="6" t="s">
        <v>37</v>
      </c>
      <c r="B930" s="6" t="s">
        <v>23</v>
      </c>
      <c r="C930" s="6" t="s">
        <v>22</v>
      </c>
      <c r="D930" s="7">
        <v>41548</v>
      </c>
      <c r="E930" s="6">
        <v>10</v>
      </c>
      <c r="F930" s="6" t="s">
        <v>24</v>
      </c>
      <c r="G930" s="6" t="s">
        <v>35</v>
      </c>
      <c r="H930" s="6" t="s">
        <v>36</v>
      </c>
      <c r="I930" s="6" t="s">
        <v>17</v>
      </c>
      <c r="J930" s="9">
        <v>2725135.5537314997</v>
      </c>
      <c r="K930" s="11"/>
    </row>
    <row r="931" spans="1:11" x14ac:dyDescent="0.3">
      <c r="A931" s="6" t="s">
        <v>37</v>
      </c>
      <c r="B931" s="6" t="s">
        <v>23</v>
      </c>
      <c r="C931" s="6" t="s">
        <v>22</v>
      </c>
      <c r="D931" s="7">
        <v>41579</v>
      </c>
      <c r="E931" s="6">
        <v>11</v>
      </c>
      <c r="F931" s="6" t="s">
        <v>24</v>
      </c>
      <c r="G931" s="6" t="s">
        <v>35</v>
      </c>
      <c r="H931" s="6" t="s">
        <v>36</v>
      </c>
      <c r="I931" s="6" t="s">
        <v>17</v>
      </c>
      <c r="J931" s="9">
        <v>2517178.5408305251</v>
      </c>
      <c r="K931" s="11"/>
    </row>
    <row r="932" spans="1:11" x14ac:dyDescent="0.3">
      <c r="A932" s="6" t="s">
        <v>37</v>
      </c>
      <c r="B932" s="6" t="s">
        <v>23</v>
      </c>
      <c r="C932" s="6" t="s">
        <v>22</v>
      </c>
      <c r="D932" s="7">
        <v>41609</v>
      </c>
      <c r="E932" s="6">
        <v>12</v>
      </c>
      <c r="F932" s="6" t="s">
        <v>24</v>
      </c>
      <c r="G932" s="6" t="s">
        <v>35</v>
      </c>
      <c r="H932" s="6" t="s">
        <v>36</v>
      </c>
      <c r="I932" s="6" t="s">
        <v>17</v>
      </c>
      <c r="J932" s="9">
        <v>1767206.136907575</v>
      </c>
      <c r="K932" s="11"/>
    </row>
    <row r="933" spans="1:11" x14ac:dyDescent="0.3">
      <c r="A933" s="6" t="s">
        <v>37</v>
      </c>
      <c r="B933" s="6" t="s">
        <v>23</v>
      </c>
      <c r="C933" s="6" t="s">
        <v>22</v>
      </c>
      <c r="D933" s="7">
        <v>41640</v>
      </c>
      <c r="E933" s="6">
        <v>1</v>
      </c>
      <c r="F933" s="6" t="s">
        <v>24</v>
      </c>
      <c r="G933" s="6" t="s">
        <v>35</v>
      </c>
      <c r="H933" s="6" t="s">
        <v>36</v>
      </c>
      <c r="I933" s="6" t="s">
        <v>17</v>
      </c>
      <c r="J933" s="9">
        <v>1961436.6334718997</v>
      </c>
      <c r="K933" s="11"/>
    </row>
    <row r="934" spans="1:11" x14ac:dyDescent="0.3">
      <c r="A934" s="6" t="s">
        <v>37</v>
      </c>
      <c r="B934" s="6" t="s">
        <v>23</v>
      </c>
      <c r="C934" s="6" t="s">
        <v>22</v>
      </c>
      <c r="D934" s="7">
        <v>41671</v>
      </c>
      <c r="E934" s="6">
        <v>2</v>
      </c>
      <c r="F934" s="6" t="s">
        <v>24</v>
      </c>
      <c r="G934" s="6" t="s">
        <v>35</v>
      </c>
      <c r="H934" s="6" t="s">
        <v>36</v>
      </c>
      <c r="I934" s="6" t="s">
        <v>17</v>
      </c>
      <c r="J934" s="9">
        <v>1593530.5935860998</v>
      </c>
      <c r="K934" s="11"/>
    </row>
    <row r="935" spans="1:11" x14ac:dyDescent="0.3">
      <c r="A935" s="6" t="s">
        <v>37</v>
      </c>
      <c r="B935" s="6" t="s">
        <v>23</v>
      </c>
      <c r="C935" s="6" t="s">
        <v>22</v>
      </c>
      <c r="D935" s="7">
        <v>41699</v>
      </c>
      <c r="E935" s="6">
        <v>3</v>
      </c>
      <c r="F935" s="6" t="s">
        <v>24</v>
      </c>
      <c r="G935" s="6" t="s">
        <v>35</v>
      </c>
      <c r="H935" s="6" t="s">
        <v>36</v>
      </c>
      <c r="I935" s="6" t="s">
        <v>17</v>
      </c>
      <c r="J935" s="9">
        <v>2258113.7891461495</v>
      </c>
      <c r="K935" s="11"/>
    </row>
    <row r="936" spans="1:11" x14ac:dyDescent="0.3">
      <c r="A936" s="6" t="s">
        <v>37</v>
      </c>
      <c r="B936" s="6" t="s">
        <v>23</v>
      </c>
      <c r="C936" s="6" t="s">
        <v>22</v>
      </c>
      <c r="D936" s="7">
        <v>41730</v>
      </c>
      <c r="E936" s="6">
        <v>4</v>
      </c>
      <c r="F936" s="6" t="s">
        <v>24</v>
      </c>
      <c r="G936" s="6" t="s">
        <v>35</v>
      </c>
      <c r="H936" s="6" t="s">
        <v>36</v>
      </c>
      <c r="I936" s="6" t="s">
        <v>17</v>
      </c>
      <c r="J936" s="9">
        <v>1190031.30652068</v>
      </c>
      <c r="K936" s="11"/>
    </row>
    <row r="937" spans="1:11" x14ac:dyDescent="0.3">
      <c r="A937" s="6" t="s">
        <v>37</v>
      </c>
      <c r="B937" s="6" t="s">
        <v>23</v>
      </c>
      <c r="C937" s="6" t="s">
        <v>22</v>
      </c>
      <c r="D937" s="7">
        <v>41760</v>
      </c>
      <c r="E937" s="6">
        <v>5</v>
      </c>
      <c r="F937" s="6" t="s">
        <v>24</v>
      </c>
      <c r="G937" s="6" t="s">
        <v>35</v>
      </c>
      <c r="H937" s="6" t="s">
        <v>36</v>
      </c>
      <c r="I937" s="6" t="s">
        <v>17</v>
      </c>
      <c r="J937" s="9">
        <v>1572119.1696365993</v>
      </c>
      <c r="K937" s="11"/>
    </row>
    <row r="938" spans="1:11" x14ac:dyDescent="0.3">
      <c r="A938" s="6" t="s">
        <v>37</v>
      </c>
      <c r="B938" s="6" t="s">
        <v>23</v>
      </c>
      <c r="C938" s="6" t="s">
        <v>22</v>
      </c>
      <c r="D938" s="7">
        <v>41791</v>
      </c>
      <c r="E938" s="6">
        <v>6</v>
      </c>
      <c r="F938" s="6" t="s">
        <v>24</v>
      </c>
      <c r="G938" s="6" t="s">
        <v>35</v>
      </c>
      <c r="H938" s="6" t="s">
        <v>36</v>
      </c>
      <c r="I938" s="6" t="s">
        <v>17</v>
      </c>
      <c r="J938" s="9">
        <v>2829210.9406183348</v>
      </c>
      <c r="K938" s="11"/>
    </row>
    <row r="939" spans="1:11" x14ac:dyDescent="0.3">
      <c r="A939" s="6" t="s">
        <v>38</v>
      </c>
      <c r="B939" s="6" t="s">
        <v>39</v>
      </c>
      <c r="C939" s="6" t="s">
        <v>13</v>
      </c>
      <c r="D939" s="7">
        <v>41456</v>
      </c>
      <c r="E939" s="6">
        <v>7</v>
      </c>
      <c r="F939" s="6" t="s">
        <v>39</v>
      </c>
      <c r="G939" s="6" t="s">
        <v>39</v>
      </c>
      <c r="H939" s="6" t="s">
        <v>39</v>
      </c>
      <c r="I939" s="6" t="s">
        <v>40</v>
      </c>
      <c r="J939" s="12">
        <v>181.933291</v>
      </c>
    </row>
    <row r="940" spans="1:11" x14ac:dyDescent="0.3">
      <c r="A940" s="6" t="s">
        <v>38</v>
      </c>
      <c r="B940" s="6" t="s">
        <v>39</v>
      </c>
      <c r="C940" s="6" t="s">
        <v>13</v>
      </c>
      <c r="D940" s="7">
        <v>41487</v>
      </c>
      <c r="E940" s="6">
        <v>8</v>
      </c>
      <c r="F940" s="6" t="s">
        <v>39</v>
      </c>
      <c r="G940" s="6" t="s">
        <v>39</v>
      </c>
      <c r="H940" s="6" t="s">
        <v>39</v>
      </c>
      <c r="I940" s="6" t="s">
        <v>40</v>
      </c>
      <c r="J940" s="13">
        <v>187.44394299999999</v>
      </c>
    </row>
    <row r="941" spans="1:11" x14ac:dyDescent="0.3">
      <c r="A941" s="6" t="s">
        <v>38</v>
      </c>
      <c r="B941" s="6" t="s">
        <v>39</v>
      </c>
      <c r="C941" s="6" t="s">
        <v>13</v>
      </c>
      <c r="D941" s="7">
        <v>41518</v>
      </c>
      <c r="E941" s="6">
        <v>9</v>
      </c>
      <c r="F941" s="6" t="s">
        <v>39</v>
      </c>
      <c r="G941" s="6" t="s">
        <v>39</v>
      </c>
      <c r="H941" s="6" t="s">
        <v>39</v>
      </c>
      <c r="I941" s="6" t="s">
        <v>40</v>
      </c>
      <c r="J941" s="13">
        <v>184.77365699999999</v>
      </c>
    </row>
    <row r="942" spans="1:11" x14ac:dyDescent="0.3">
      <c r="A942" s="6" t="s">
        <v>38</v>
      </c>
      <c r="B942" s="6" t="s">
        <v>39</v>
      </c>
      <c r="C942" s="6" t="s">
        <v>13</v>
      </c>
      <c r="D942" s="7">
        <v>41548</v>
      </c>
      <c r="E942" s="6">
        <v>10</v>
      </c>
      <c r="F942" s="6" t="s">
        <v>39</v>
      </c>
      <c r="G942" s="6" t="s">
        <v>39</v>
      </c>
      <c r="H942" s="6" t="s">
        <v>39</v>
      </c>
      <c r="I942" s="6" t="s">
        <v>40</v>
      </c>
      <c r="J942" s="13">
        <v>191.54109299999999</v>
      </c>
    </row>
    <row r="943" spans="1:11" x14ac:dyDescent="0.3">
      <c r="A943" s="6" t="s">
        <v>38</v>
      </c>
      <c r="B943" s="6" t="s">
        <v>39</v>
      </c>
      <c r="C943" s="6" t="s">
        <v>13</v>
      </c>
      <c r="D943" s="7">
        <v>41579</v>
      </c>
      <c r="E943" s="6">
        <v>11</v>
      </c>
      <c r="F943" s="6" t="s">
        <v>39</v>
      </c>
      <c r="G943" s="6" t="s">
        <v>39</v>
      </c>
      <c r="H943" s="6" t="s">
        <v>39</v>
      </c>
      <c r="I943" s="6" t="s">
        <v>40</v>
      </c>
      <c r="J943" s="13">
        <v>98.096062000000003</v>
      </c>
    </row>
    <row r="944" spans="1:11" x14ac:dyDescent="0.3">
      <c r="A944" s="6" t="s">
        <v>38</v>
      </c>
      <c r="B944" s="6" t="s">
        <v>39</v>
      </c>
      <c r="C944" s="6" t="s">
        <v>13</v>
      </c>
      <c r="D944" s="7">
        <v>41609</v>
      </c>
      <c r="E944" s="6">
        <v>12</v>
      </c>
      <c r="F944" s="6" t="s">
        <v>39</v>
      </c>
      <c r="G944" s="6" t="s">
        <v>39</v>
      </c>
      <c r="H944" s="6" t="s">
        <v>39</v>
      </c>
      <c r="I944" s="6" t="s">
        <v>40</v>
      </c>
      <c r="J944" s="13">
        <v>185.30685299999999</v>
      </c>
    </row>
    <row r="945" spans="1:10" x14ac:dyDescent="0.3">
      <c r="A945" s="6" t="s">
        <v>38</v>
      </c>
      <c r="B945" s="6" t="s">
        <v>39</v>
      </c>
      <c r="C945" s="6" t="s">
        <v>13</v>
      </c>
      <c r="D945" s="7">
        <v>41640</v>
      </c>
      <c r="E945" s="6">
        <v>1</v>
      </c>
      <c r="F945" s="6" t="s">
        <v>39</v>
      </c>
      <c r="G945" s="6" t="s">
        <v>39</v>
      </c>
      <c r="H945" s="6" t="s">
        <v>39</v>
      </c>
      <c r="I945" s="6" t="s">
        <v>40</v>
      </c>
      <c r="J945" s="13">
        <v>186.90143900000001</v>
      </c>
    </row>
    <row r="946" spans="1:10" x14ac:dyDescent="0.3">
      <c r="A946" s="6" t="s">
        <v>38</v>
      </c>
      <c r="B946" s="6" t="s">
        <v>39</v>
      </c>
      <c r="C946" s="6" t="s">
        <v>13</v>
      </c>
      <c r="D946" s="7">
        <v>41671</v>
      </c>
      <c r="E946" s="6">
        <v>2</v>
      </c>
      <c r="F946" s="6" t="s">
        <v>39</v>
      </c>
      <c r="G946" s="6" t="s">
        <v>39</v>
      </c>
      <c r="H946" s="6" t="s">
        <v>39</v>
      </c>
      <c r="I946" s="6" t="s">
        <v>40</v>
      </c>
      <c r="J946" s="13">
        <v>158.58676500000001</v>
      </c>
    </row>
    <row r="947" spans="1:10" x14ac:dyDescent="0.3">
      <c r="A947" s="6" t="s">
        <v>38</v>
      </c>
      <c r="B947" s="6" t="s">
        <v>39</v>
      </c>
      <c r="C947" s="6" t="s">
        <v>13</v>
      </c>
      <c r="D947" s="7">
        <v>41699</v>
      </c>
      <c r="E947" s="6">
        <v>3</v>
      </c>
      <c r="F947" s="6" t="s">
        <v>39</v>
      </c>
      <c r="G947" s="6" t="s">
        <v>39</v>
      </c>
      <c r="H947" s="6" t="s">
        <v>39</v>
      </c>
      <c r="I947" s="6" t="s">
        <v>40</v>
      </c>
      <c r="J947" s="13">
        <v>191.40367599999999</v>
      </c>
    </row>
    <row r="948" spans="1:10" x14ac:dyDescent="0.3">
      <c r="A948" s="6" t="s">
        <v>38</v>
      </c>
      <c r="B948" s="6" t="s">
        <v>39</v>
      </c>
      <c r="C948" s="6" t="s">
        <v>13</v>
      </c>
      <c r="D948" s="7">
        <v>41730</v>
      </c>
      <c r="E948" s="6">
        <v>4</v>
      </c>
      <c r="F948" s="6" t="s">
        <v>39</v>
      </c>
      <c r="G948" s="6" t="s">
        <v>39</v>
      </c>
      <c r="H948" s="6" t="s">
        <v>39</v>
      </c>
      <c r="I948" s="6" t="s">
        <v>40</v>
      </c>
      <c r="J948" s="13">
        <v>171.057864</v>
      </c>
    </row>
    <row r="949" spans="1:10" x14ac:dyDescent="0.3">
      <c r="A949" s="6" t="s">
        <v>38</v>
      </c>
      <c r="B949" s="6" t="s">
        <v>39</v>
      </c>
      <c r="C949" s="6" t="s">
        <v>13</v>
      </c>
      <c r="D949" s="7">
        <v>41760</v>
      </c>
      <c r="E949" s="6">
        <v>5</v>
      </c>
      <c r="F949" s="6" t="s">
        <v>39</v>
      </c>
      <c r="G949" s="6" t="s">
        <v>39</v>
      </c>
      <c r="H949" s="6" t="s">
        <v>39</v>
      </c>
      <c r="I949" s="6" t="s">
        <v>40</v>
      </c>
      <c r="J949" s="13">
        <v>169.28699900000001</v>
      </c>
    </row>
    <row r="950" spans="1:10" x14ac:dyDescent="0.3">
      <c r="A950" s="6" t="s">
        <v>38</v>
      </c>
      <c r="B950" s="6" t="s">
        <v>39</v>
      </c>
      <c r="C950" s="6" t="s">
        <v>13</v>
      </c>
      <c r="D950" s="7">
        <v>41791</v>
      </c>
      <c r="E950" s="6">
        <v>6</v>
      </c>
      <c r="F950" s="6" t="s">
        <v>39</v>
      </c>
      <c r="G950" s="6" t="s">
        <v>39</v>
      </c>
      <c r="H950" s="6" t="s">
        <v>39</v>
      </c>
      <c r="I950" s="6" t="s">
        <v>40</v>
      </c>
      <c r="J950" s="13">
        <v>142.50871699999999</v>
      </c>
    </row>
    <row r="951" spans="1:10" x14ac:dyDescent="0.3">
      <c r="A951" s="6" t="s">
        <v>38</v>
      </c>
      <c r="B951" s="6" t="s">
        <v>39</v>
      </c>
      <c r="C951" s="6" t="s">
        <v>21</v>
      </c>
      <c r="D951" s="7">
        <v>41456</v>
      </c>
      <c r="E951" s="6">
        <v>7</v>
      </c>
      <c r="F951" s="6" t="s">
        <v>39</v>
      </c>
      <c r="G951" s="6" t="s">
        <v>39</v>
      </c>
      <c r="H951" s="6" t="s">
        <v>39</v>
      </c>
      <c r="I951" s="6" t="s">
        <v>40</v>
      </c>
      <c r="J951" s="12">
        <v>214.968999</v>
      </c>
    </row>
    <row r="952" spans="1:10" x14ac:dyDescent="0.3">
      <c r="A952" s="6" t="s">
        <v>38</v>
      </c>
      <c r="B952" s="6" t="s">
        <v>39</v>
      </c>
      <c r="C952" s="6" t="s">
        <v>21</v>
      </c>
      <c r="D952" s="7">
        <v>41487</v>
      </c>
      <c r="E952" s="6">
        <v>8</v>
      </c>
      <c r="F952" s="6" t="s">
        <v>39</v>
      </c>
      <c r="G952" s="6" t="s">
        <v>39</v>
      </c>
      <c r="H952" s="6" t="s">
        <v>39</v>
      </c>
      <c r="I952" s="6" t="s">
        <v>40</v>
      </c>
      <c r="J952" s="12">
        <v>228.199051</v>
      </c>
    </row>
    <row r="953" spans="1:10" x14ac:dyDescent="0.3">
      <c r="A953" s="6" t="s">
        <v>38</v>
      </c>
      <c r="B953" s="6" t="s">
        <v>39</v>
      </c>
      <c r="C953" s="6" t="s">
        <v>21</v>
      </c>
      <c r="D953" s="7">
        <v>41518</v>
      </c>
      <c r="E953" s="6">
        <v>9</v>
      </c>
      <c r="F953" s="6" t="s">
        <v>39</v>
      </c>
      <c r="G953" s="6" t="s">
        <v>39</v>
      </c>
      <c r="H953" s="6" t="s">
        <v>39</v>
      </c>
      <c r="I953" s="6" t="s">
        <v>40</v>
      </c>
      <c r="J953" s="12">
        <v>216.53646700000002</v>
      </c>
    </row>
    <row r="954" spans="1:10" x14ac:dyDescent="0.3">
      <c r="A954" s="6" t="s">
        <v>38</v>
      </c>
      <c r="B954" s="6" t="s">
        <v>39</v>
      </c>
      <c r="C954" s="6" t="s">
        <v>21</v>
      </c>
      <c r="D954" s="7">
        <v>41548</v>
      </c>
      <c r="E954" s="6">
        <v>10</v>
      </c>
      <c r="F954" s="6" t="s">
        <v>39</v>
      </c>
      <c r="G954" s="6" t="s">
        <v>39</v>
      </c>
      <c r="H954" s="6" t="s">
        <v>39</v>
      </c>
      <c r="I954" s="6" t="s">
        <v>40</v>
      </c>
      <c r="J954" s="12">
        <v>236.760276</v>
      </c>
    </row>
    <row r="955" spans="1:10" x14ac:dyDescent="0.3">
      <c r="A955" s="6" t="s">
        <v>38</v>
      </c>
      <c r="B955" s="6" t="s">
        <v>39</v>
      </c>
      <c r="C955" s="6" t="s">
        <v>21</v>
      </c>
      <c r="D955" s="7">
        <v>41579</v>
      </c>
      <c r="E955" s="6">
        <v>11</v>
      </c>
      <c r="F955" s="6" t="s">
        <v>39</v>
      </c>
      <c r="G955" s="6" t="s">
        <v>39</v>
      </c>
      <c r="H955" s="6" t="s">
        <v>39</v>
      </c>
      <c r="I955" s="6" t="s">
        <v>40</v>
      </c>
      <c r="J955" s="12">
        <v>232.052864</v>
      </c>
    </row>
    <row r="956" spans="1:10" x14ac:dyDescent="0.3">
      <c r="A956" s="6" t="s">
        <v>38</v>
      </c>
      <c r="B956" s="6" t="s">
        <v>39</v>
      </c>
      <c r="C956" s="6" t="s">
        <v>21</v>
      </c>
      <c r="D956" s="7">
        <v>41609</v>
      </c>
      <c r="E956" s="6">
        <v>12</v>
      </c>
      <c r="F956" s="6" t="s">
        <v>39</v>
      </c>
      <c r="G956" s="6" t="s">
        <v>39</v>
      </c>
      <c r="H956" s="6" t="s">
        <v>39</v>
      </c>
      <c r="I956" s="6" t="s">
        <v>40</v>
      </c>
      <c r="J956" s="12">
        <v>240.21016</v>
      </c>
    </row>
    <row r="957" spans="1:10" x14ac:dyDescent="0.3">
      <c r="A957" s="6" t="s">
        <v>38</v>
      </c>
      <c r="B957" s="6" t="s">
        <v>39</v>
      </c>
      <c r="C957" s="6" t="s">
        <v>21</v>
      </c>
      <c r="D957" s="7">
        <v>41640</v>
      </c>
      <c r="E957" s="6">
        <v>1</v>
      </c>
      <c r="F957" s="6" t="s">
        <v>39</v>
      </c>
      <c r="G957" s="6" t="s">
        <v>39</v>
      </c>
      <c r="H957" s="6" t="s">
        <v>39</v>
      </c>
      <c r="I957" s="6" t="s">
        <v>40</v>
      </c>
      <c r="J957" s="12">
        <v>288.160549</v>
      </c>
    </row>
    <row r="958" spans="1:10" x14ac:dyDescent="0.3">
      <c r="A958" s="6" t="s">
        <v>38</v>
      </c>
      <c r="B958" s="6" t="s">
        <v>39</v>
      </c>
      <c r="C958" s="6" t="s">
        <v>21</v>
      </c>
      <c r="D958" s="7">
        <v>41671</v>
      </c>
      <c r="E958" s="6">
        <v>2</v>
      </c>
      <c r="F958" s="6" t="s">
        <v>39</v>
      </c>
      <c r="G958" s="6" t="s">
        <v>39</v>
      </c>
      <c r="H958" s="6" t="s">
        <v>39</v>
      </c>
      <c r="I958" s="6" t="s">
        <v>40</v>
      </c>
      <c r="J958" s="12">
        <v>306.884524</v>
      </c>
    </row>
    <row r="959" spans="1:10" x14ac:dyDescent="0.3">
      <c r="A959" s="6" t="s">
        <v>38</v>
      </c>
      <c r="B959" s="6" t="s">
        <v>39</v>
      </c>
      <c r="C959" s="6" t="s">
        <v>21</v>
      </c>
      <c r="D959" s="7">
        <v>41699</v>
      </c>
      <c r="E959" s="6">
        <v>3</v>
      </c>
      <c r="F959" s="6" t="s">
        <v>39</v>
      </c>
      <c r="G959" s="6" t="s">
        <v>39</v>
      </c>
      <c r="H959" s="6" t="s">
        <v>39</v>
      </c>
      <c r="I959" s="6" t="s">
        <v>40</v>
      </c>
      <c r="J959" s="12">
        <v>367.65100600000005</v>
      </c>
    </row>
    <row r="960" spans="1:10" x14ac:dyDescent="0.3">
      <c r="A960" s="6" t="s">
        <v>38</v>
      </c>
      <c r="B960" s="6" t="s">
        <v>39</v>
      </c>
      <c r="C960" s="6" t="s">
        <v>21</v>
      </c>
      <c r="D960" s="7">
        <v>41730</v>
      </c>
      <c r="E960" s="6">
        <v>4</v>
      </c>
      <c r="F960" s="6" t="s">
        <v>39</v>
      </c>
      <c r="G960" s="6" t="s">
        <v>39</v>
      </c>
      <c r="H960" s="6" t="s">
        <v>39</v>
      </c>
      <c r="I960" s="6" t="s">
        <v>40</v>
      </c>
      <c r="J960" s="12">
        <v>351.99016599999999</v>
      </c>
    </row>
    <row r="961" spans="1:10" x14ac:dyDescent="0.3">
      <c r="A961" s="6" t="s">
        <v>38</v>
      </c>
      <c r="B961" s="6" t="s">
        <v>39</v>
      </c>
      <c r="C961" s="6" t="s">
        <v>21</v>
      </c>
      <c r="D961" s="7">
        <v>41760</v>
      </c>
      <c r="E961" s="6">
        <v>5</v>
      </c>
      <c r="F961" s="6" t="s">
        <v>39</v>
      </c>
      <c r="G961" s="6" t="s">
        <v>39</v>
      </c>
      <c r="H961" s="6" t="s">
        <v>39</v>
      </c>
      <c r="I961" s="6" t="s">
        <v>40</v>
      </c>
      <c r="J961" s="12">
        <v>362.822</v>
      </c>
    </row>
    <row r="962" spans="1:10" x14ac:dyDescent="0.3">
      <c r="A962" s="6" t="s">
        <v>38</v>
      </c>
      <c r="B962" s="6" t="s">
        <v>39</v>
      </c>
      <c r="C962" s="6" t="s">
        <v>21</v>
      </c>
      <c r="D962" s="7">
        <v>41791</v>
      </c>
      <c r="E962" s="6">
        <v>6</v>
      </c>
      <c r="F962" s="6" t="s">
        <v>39</v>
      </c>
      <c r="G962" s="6" t="s">
        <v>39</v>
      </c>
      <c r="H962" s="6" t="s">
        <v>39</v>
      </c>
      <c r="I962" s="6" t="s">
        <v>40</v>
      </c>
      <c r="J962" s="12">
        <v>260.31229999999999</v>
      </c>
    </row>
    <row r="963" spans="1:10" x14ac:dyDescent="0.3">
      <c r="A963" s="6" t="s">
        <v>38</v>
      </c>
      <c r="B963" s="6" t="s">
        <v>39</v>
      </c>
      <c r="C963" s="6" t="s">
        <v>22</v>
      </c>
      <c r="D963" s="7">
        <v>41456</v>
      </c>
      <c r="E963" s="6">
        <v>7</v>
      </c>
      <c r="F963" s="6" t="s">
        <v>39</v>
      </c>
      <c r="G963" s="6" t="s">
        <v>39</v>
      </c>
      <c r="H963" s="6" t="s">
        <v>39</v>
      </c>
      <c r="I963" s="6" t="s">
        <v>40</v>
      </c>
      <c r="J963" s="14">
        <v>250.24199099999998</v>
      </c>
    </row>
    <row r="964" spans="1:10" x14ac:dyDescent="0.3">
      <c r="A964" s="6" t="s">
        <v>38</v>
      </c>
      <c r="B964" s="6" t="s">
        <v>39</v>
      </c>
      <c r="C964" s="6" t="s">
        <v>22</v>
      </c>
      <c r="D964" s="7">
        <v>41487</v>
      </c>
      <c r="E964" s="6">
        <v>8</v>
      </c>
      <c r="F964" s="6" t="s">
        <v>39</v>
      </c>
      <c r="G964" s="6" t="s">
        <v>39</v>
      </c>
      <c r="H964" s="6" t="s">
        <v>39</v>
      </c>
      <c r="I964" s="6" t="s">
        <v>40</v>
      </c>
      <c r="J964" s="15">
        <v>206.740703</v>
      </c>
    </row>
    <row r="965" spans="1:10" x14ac:dyDescent="0.3">
      <c r="A965" s="6" t="s">
        <v>38</v>
      </c>
      <c r="B965" s="6" t="s">
        <v>39</v>
      </c>
      <c r="C965" s="6" t="s">
        <v>22</v>
      </c>
      <c r="D965" s="7">
        <v>41518</v>
      </c>
      <c r="E965" s="6">
        <v>9</v>
      </c>
      <c r="F965" s="6" t="s">
        <v>39</v>
      </c>
      <c r="G965" s="6" t="s">
        <v>39</v>
      </c>
      <c r="H965" s="6" t="s">
        <v>39</v>
      </c>
      <c r="I965" s="6" t="s">
        <v>40</v>
      </c>
      <c r="J965" s="15">
        <v>201.23546099999996</v>
      </c>
    </row>
    <row r="966" spans="1:10" x14ac:dyDescent="0.3">
      <c r="A966" s="6" t="s">
        <v>38</v>
      </c>
      <c r="B966" s="6" t="s">
        <v>39</v>
      </c>
      <c r="C966" s="6" t="s">
        <v>22</v>
      </c>
      <c r="D966" s="7">
        <v>41548</v>
      </c>
      <c r="E966" s="6">
        <v>10</v>
      </c>
      <c r="F966" s="6" t="s">
        <v>39</v>
      </c>
      <c r="G966" s="6" t="s">
        <v>39</v>
      </c>
      <c r="H966" s="6" t="s">
        <v>39</v>
      </c>
      <c r="I966" s="6" t="s">
        <v>40</v>
      </c>
      <c r="J966" s="15">
        <v>174.36956599999999</v>
      </c>
    </row>
    <row r="967" spans="1:10" x14ac:dyDescent="0.3">
      <c r="A967" s="6" t="s">
        <v>38</v>
      </c>
      <c r="B967" s="6" t="s">
        <v>39</v>
      </c>
      <c r="C967" s="6" t="s">
        <v>22</v>
      </c>
      <c r="D967" s="7">
        <v>41579</v>
      </c>
      <c r="E967" s="6">
        <v>11</v>
      </c>
      <c r="F967" s="6" t="s">
        <v>39</v>
      </c>
      <c r="G967" s="6" t="s">
        <v>39</v>
      </c>
      <c r="H967" s="6" t="s">
        <v>39</v>
      </c>
      <c r="I967" s="6" t="s">
        <v>40</v>
      </c>
      <c r="J967" s="15">
        <v>204.09105</v>
      </c>
    </row>
    <row r="968" spans="1:10" x14ac:dyDescent="0.3">
      <c r="A968" s="6" t="s">
        <v>38</v>
      </c>
      <c r="B968" s="6" t="s">
        <v>39</v>
      </c>
      <c r="C968" s="6" t="s">
        <v>22</v>
      </c>
      <c r="D968" s="7">
        <v>41609</v>
      </c>
      <c r="E968" s="6">
        <v>12</v>
      </c>
      <c r="F968" s="6" t="s">
        <v>39</v>
      </c>
      <c r="G968" s="6" t="s">
        <v>39</v>
      </c>
      <c r="H968" s="6" t="s">
        <v>39</v>
      </c>
      <c r="I968" s="6" t="s">
        <v>40</v>
      </c>
      <c r="J968" s="15">
        <v>146.35666599999999</v>
      </c>
    </row>
    <row r="969" spans="1:10" x14ac:dyDescent="0.3">
      <c r="A969" s="6" t="s">
        <v>38</v>
      </c>
      <c r="B969" s="6" t="s">
        <v>39</v>
      </c>
      <c r="C969" s="6" t="s">
        <v>22</v>
      </c>
      <c r="D969" s="7">
        <v>41640</v>
      </c>
      <c r="E969" s="6">
        <v>1</v>
      </c>
      <c r="F969" s="6" t="s">
        <v>39</v>
      </c>
      <c r="G969" s="6" t="s">
        <v>39</v>
      </c>
      <c r="H969" s="6" t="s">
        <v>39</v>
      </c>
      <c r="I969" s="6" t="s">
        <v>40</v>
      </c>
      <c r="J969" s="15">
        <v>204.20249700000002</v>
      </c>
    </row>
    <row r="970" spans="1:10" x14ac:dyDescent="0.3">
      <c r="A970" s="6" t="s">
        <v>38</v>
      </c>
      <c r="B970" s="6" t="s">
        <v>39</v>
      </c>
      <c r="C970" s="6" t="s">
        <v>22</v>
      </c>
      <c r="D970" s="7">
        <v>41671</v>
      </c>
      <c r="E970" s="6">
        <v>2</v>
      </c>
      <c r="F970" s="6" t="s">
        <v>39</v>
      </c>
      <c r="G970" s="6" t="s">
        <v>39</v>
      </c>
      <c r="H970" s="6" t="s">
        <v>39</v>
      </c>
      <c r="I970" s="6" t="s">
        <v>40</v>
      </c>
      <c r="J970" s="15">
        <v>217.43019900000002</v>
      </c>
    </row>
    <row r="971" spans="1:10" x14ac:dyDescent="0.3">
      <c r="A971" s="6" t="s">
        <v>38</v>
      </c>
      <c r="B971" s="6" t="s">
        <v>39</v>
      </c>
      <c r="C971" s="6" t="s">
        <v>22</v>
      </c>
      <c r="D971" s="7">
        <v>41699</v>
      </c>
      <c r="E971" s="6">
        <v>3</v>
      </c>
      <c r="F971" s="6" t="s">
        <v>39</v>
      </c>
      <c r="G971" s="6" t="s">
        <v>39</v>
      </c>
      <c r="H971" s="6" t="s">
        <v>39</v>
      </c>
      <c r="I971" s="6" t="s">
        <v>40</v>
      </c>
      <c r="J971" s="15">
        <v>230.98220000000001</v>
      </c>
    </row>
    <row r="972" spans="1:10" x14ac:dyDescent="0.3">
      <c r="A972" s="6" t="s">
        <v>38</v>
      </c>
      <c r="B972" s="6" t="s">
        <v>39</v>
      </c>
      <c r="C972" s="6" t="s">
        <v>22</v>
      </c>
      <c r="D972" s="7">
        <v>41730</v>
      </c>
      <c r="E972" s="6">
        <v>4</v>
      </c>
      <c r="F972" s="6" t="s">
        <v>39</v>
      </c>
      <c r="G972" s="6" t="s">
        <v>39</v>
      </c>
      <c r="H972" s="6" t="s">
        <v>39</v>
      </c>
      <c r="I972" s="6" t="s">
        <v>40</v>
      </c>
      <c r="J972" s="15">
        <v>236.441136</v>
      </c>
    </row>
    <row r="973" spans="1:10" x14ac:dyDescent="0.3">
      <c r="A973" s="6" t="s">
        <v>38</v>
      </c>
      <c r="B973" s="6" t="s">
        <v>39</v>
      </c>
      <c r="C973" s="6" t="s">
        <v>22</v>
      </c>
      <c r="D973" s="7">
        <v>41760</v>
      </c>
      <c r="E973" s="6">
        <v>5</v>
      </c>
      <c r="F973" s="6" t="s">
        <v>39</v>
      </c>
      <c r="G973" s="6" t="s">
        <v>39</v>
      </c>
      <c r="H973" s="6" t="s">
        <v>39</v>
      </c>
      <c r="I973" s="6" t="s">
        <v>40</v>
      </c>
      <c r="J973" s="15">
        <v>241.40736899999999</v>
      </c>
    </row>
    <row r="974" spans="1:10" x14ac:dyDescent="0.3">
      <c r="A974" s="6" t="s">
        <v>38</v>
      </c>
      <c r="B974" s="6" t="s">
        <v>39</v>
      </c>
      <c r="C974" s="6" t="s">
        <v>22</v>
      </c>
      <c r="D974" s="7">
        <v>41791</v>
      </c>
      <c r="E974" s="6">
        <v>6</v>
      </c>
      <c r="F974" s="6" t="s">
        <v>39</v>
      </c>
      <c r="G974" s="6" t="s">
        <v>39</v>
      </c>
      <c r="H974" s="6" t="s">
        <v>39</v>
      </c>
      <c r="I974" s="6" t="s">
        <v>40</v>
      </c>
      <c r="J974" s="15">
        <v>220.380334</v>
      </c>
    </row>
    <row r="975" spans="1:10" x14ac:dyDescent="0.3">
      <c r="A975" t="s">
        <v>41</v>
      </c>
      <c r="B975" t="s">
        <v>39</v>
      </c>
      <c r="C975" t="s">
        <v>13</v>
      </c>
      <c r="D975" s="16">
        <v>41456</v>
      </c>
      <c r="E975" s="6">
        <v>7</v>
      </c>
      <c r="F975" t="s">
        <v>39</v>
      </c>
      <c r="G975" t="s">
        <v>39</v>
      </c>
      <c r="H975" t="s">
        <v>39</v>
      </c>
      <c r="I975" s="6" t="s">
        <v>40</v>
      </c>
      <c r="J975" s="12">
        <v>171.933291</v>
      </c>
    </row>
    <row r="976" spans="1:10" x14ac:dyDescent="0.3">
      <c r="A976" t="s">
        <v>41</v>
      </c>
      <c r="B976" t="s">
        <v>39</v>
      </c>
      <c r="C976" t="s">
        <v>13</v>
      </c>
      <c r="D976" s="16">
        <v>41487</v>
      </c>
      <c r="E976" s="6">
        <v>8</v>
      </c>
      <c r="F976" t="s">
        <v>39</v>
      </c>
      <c r="G976" t="s">
        <v>39</v>
      </c>
      <c r="H976" t="s">
        <v>39</v>
      </c>
      <c r="I976" s="6" t="s">
        <v>40</v>
      </c>
      <c r="J976" s="13">
        <v>185.44394299999999</v>
      </c>
    </row>
    <row r="977" spans="1:10" x14ac:dyDescent="0.3">
      <c r="A977" t="s">
        <v>41</v>
      </c>
      <c r="B977" t="s">
        <v>39</v>
      </c>
      <c r="C977" t="s">
        <v>13</v>
      </c>
      <c r="D977" s="16">
        <v>41518</v>
      </c>
      <c r="E977" s="6">
        <v>9</v>
      </c>
      <c r="F977" t="s">
        <v>39</v>
      </c>
      <c r="G977" t="s">
        <v>39</v>
      </c>
      <c r="H977" t="s">
        <v>39</v>
      </c>
      <c r="I977" s="6" t="s">
        <v>40</v>
      </c>
      <c r="J977" s="13">
        <v>186.77365699999999</v>
      </c>
    </row>
    <row r="978" spans="1:10" x14ac:dyDescent="0.3">
      <c r="A978" t="s">
        <v>41</v>
      </c>
      <c r="B978" t="s">
        <v>39</v>
      </c>
      <c r="C978" t="s">
        <v>13</v>
      </c>
      <c r="D978" s="16">
        <v>41548</v>
      </c>
      <c r="E978" s="6">
        <v>10</v>
      </c>
      <c r="F978" t="s">
        <v>39</v>
      </c>
      <c r="G978" t="s">
        <v>39</v>
      </c>
      <c r="H978" t="s">
        <v>39</v>
      </c>
      <c r="I978" s="6" t="s">
        <v>40</v>
      </c>
      <c r="J978" s="13">
        <v>190.54109299999999</v>
      </c>
    </row>
    <row r="979" spans="1:10" x14ac:dyDescent="0.3">
      <c r="A979" t="s">
        <v>41</v>
      </c>
      <c r="B979" t="s">
        <v>39</v>
      </c>
      <c r="C979" t="s">
        <v>13</v>
      </c>
      <c r="D979" s="16">
        <v>41579</v>
      </c>
      <c r="E979" s="6">
        <v>11</v>
      </c>
      <c r="F979" t="s">
        <v>39</v>
      </c>
      <c r="G979" t="s">
        <v>39</v>
      </c>
      <c r="H979" t="s">
        <v>39</v>
      </c>
      <c r="I979" s="6" t="s">
        <v>40</v>
      </c>
      <c r="J979" s="13">
        <v>95.096062000000003</v>
      </c>
    </row>
    <row r="980" spans="1:10" x14ac:dyDescent="0.3">
      <c r="A980" t="s">
        <v>41</v>
      </c>
      <c r="B980" t="s">
        <v>39</v>
      </c>
      <c r="C980" t="s">
        <v>13</v>
      </c>
      <c r="D980" s="16">
        <v>41609</v>
      </c>
      <c r="E980" s="6">
        <v>12</v>
      </c>
      <c r="F980" t="s">
        <v>39</v>
      </c>
      <c r="G980" t="s">
        <v>39</v>
      </c>
      <c r="H980" t="s">
        <v>39</v>
      </c>
      <c r="I980" s="6" t="s">
        <v>40</v>
      </c>
      <c r="J980" s="13">
        <v>184.30685299999999</v>
      </c>
    </row>
    <row r="981" spans="1:10" x14ac:dyDescent="0.3">
      <c r="A981" t="s">
        <v>41</v>
      </c>
      <c r="B981" t="s">
        <v>39</v>
      </c>
      <c r="C981" t="s">
        <v>13</v>
      </c>
      <c r="D981" s="16">
        <v>41640</v>
      </c>
      <c r="E981" s="6">
        <v>1</v>
      </c>
      <c r="F981" t="s">
        <v>39</v>
      </c>
      <c r="G981" t="s">
        <v>39</v>
      </c>
      <c r="H981" t="s">
        <v>39</v>
      </c>
      <c r="I981" s="6" t="s">
        <v>40</v>
      </c>
      <c r="J981" s="13">
        <v>181.90143900000001</v>
      </c>
    </row>
    <row r="982" spans="1:10" x14ac:dyDescent="0.3">
      <c r="A982" t="s">
        <v>41</v>
      </c>
      <c r="B982" t="s">
        <v>39</v>
      </c>
      <c r="C982" t="s">
        <v>13</v>
      </c>
      <c r="D982" s="16">
        <v>41671</v>
      </c>
      <c r="E982" s="6">
        <v>2</v>
      </c>
      <c r="F982" t="s">
        <v>39</v>
      </c>
      <c r="G982" t="s">
        <v>39</v>
      </c>
      <c r="H982" t="s">
        <v>39</v>
      </c>
      <c r="I982" s="6" t="s">
        <v>40</v>
      </c>
      <c r="J982" s="13">
        <v>149.58676500000001</v>
      </c>
    </row>
    <row r="983" spans="1:10" x14ac:dyDescent="0.3">
      <c r="A983" t="s">
        <v>41</v>
      </c>
      <c r="B983" t="s">
        <v>39</v>
      </c>
      <c r="C983" t="s">
        <v>13</v>
      </c>
      <c r="D983" s="16">
        <v>41699</v>
      </c>
      <c r="E983" s="6">
        <v>3</v>
      </c>
      <c r="F983" t="s">
        <v>39</v>
      </c>
      <c r="G983" t="s">
        <v>39</v>
      </c>
      <c r="H983" t="s">
        <v>39</v>
      </c>
      <c r="I983" s="6" t="s">
        <v>40</v>
      </c>
      <c r="J983" s="13">
        <v>181.40367599999999</v>
      </c>
    </row>
    <row r="984" spans="1:10" x14ac:dyDescent="0.3">
      <c r="A984" t="s">
        <v>41</v>
      </c>
      <c r="B984" t="s">
        <v>39</v>
      </c>
      <c r="C984" t="s">
        <v>13</v>
      </c>
      <c r="D984" s="16">
        <v>41730</v>
      </c>
      <c r="E984" s="6">
        <v>4</v>
      </c>
      <c r="F984" t="s">
        <v>39</v>
      </c>
      <c r="G984" t="s">
        <v>39</v>
      </c>
      <c r="H984" t="s">
        <v>39</v>
      </c>
      <c r="I984" s="6" t="s">
        <v>40</v>
      </c>
      <c r="J984" s="13">
        <v>171.057864</v>
      </c>
    </row>
    <row r="985" spans="1:10" x14ac:dyDescent="0.3">
      <c r="A985" t="s">
        <v>41</v>
      </c>
      <c r="B985" t="s">
        <v>39</v>
      </c>
      <c r="C985" t="s">
        <v>13</v>
      </c>
      <c r="D985" s="16">
        <v>41760</v>
      </c>
      <c r="E985" s="6">
        <v>5</v>
      </c>
      <c r="F985" t="s">
        <v>39</v>
      </c>
      <c r="G985" t="s">
        <v>39</v>
      </c>
      <c r="H985" t="s">
        <v>39</v>
      </c>
      <c r="I985" s="6" t="s">
        <v>40</v>
      </c>
      <c r="J985" s="13">
        <v>165.28699900000001</v>
      </c>
    </row>
    <row r="986" spans="1:10" x14ac:dyDescent="0.3">
      <c r="A986" t="s">
        <v>41</v>
      </c>
      <c r="B986" t="s">
        <v>39</v>
      </c>
      <c r="C986" t="s">
        <v>13</v>
      </c>
      <c r="D986" s="16">
        <v>41791</v>
      </c>
      <c r="E986" s="6">
        <v>6</v>
      </c>
      <c r="F986" t="s">
        <v>39</v>
      </c>
      <c r="G986" t="s">
        <v>39</v>
      </c>
      <c r="H986" t="s">
        <v>39</v>
      </c>
      <c r="I986" s="6" t="s">
        <v>40</v>
      </c>
      <c r="J986" s="13">
        <v>149.50871699999999</v>
      </c>
    </row>
    <row r="987" spans="1:10" x14ac:dyDescent="0.3">
      <c r="A987" t="s">
        <v>41</v>
      </c>
      <c r="B987" t="s">
        <v>39</v>
      </c>
      <c r="C987" t="s">
        <v>21</v>
      </c>
      <c r="D987" s="16">
        <v>41456</v>
      </c>
      <c r="E987" s="6">
        <v>7</v>
      </c>
      <c r="F987" t="s">
        <v>39</v>
      </c>
      <c r="G987" t="s">
        <v>39</v>
      </c>
      <c r="H987" t="s">
        <v>39</v>
      </c>
      <c r="I987" s="6" t="s">
        <v>40</v>
      </c>
      <c r="J987" s="12">
        <v>211.968999</v>
      </c>
    </row>
    <row r="988" spans="1:10" x14ac:dyDescent="0.3">
      <c r="A988" t="s">
        <v>41</v>
      </c>
      <c r="B988" t="s">
        <v>39</v>
      </c>
      <c r="C988" t="s">
        <v>21</v>
      </c>
      <c r="D988" s="16">
        <v>41487</v>
      </c>
      <c r="E988" s="6">
        <v>8</v>
      </c>
      <c r="F988" t="s">
        <v>39</v>
      </c>
      <c r="G988" t="s">
        <v>39</v>
      </c>
      <c r="H988" t="s">
        <v>39</v>
      </c>
      <c r="I988" s="6" t="s">
        <v>40</v>
      </c>
      <c r="J988" s="12">
        <v>224.199051</v>
      </c>
    </row>
    <row r="989" spans="1:10" x14ac:dyDescent="0.3">
      <c r="A989" t="s">
        <v>41</v>
      </c>
      <c r="B989" t="s">
        <v>39</v>
      </c>
      <c r="C989" t="s">
        <v>21</v>
      </c>
      <c r="D989" s="16">
        <v>41518</v>
      </c>
      <c r="E989" s="6">
        <v>9</v>
      </c>
      <c r="F989" t="s">
        <v>39</v>
      </c>
      <c r="G989" t="s">
        <v>39</v>
      </c>
      <c r="H989" t="s">
        <v>39</v>
      </c>
      <c r="I989" s="6" t="s">
        <v>40</v>
      </c>
      <c r="J989" s="12">
        <v>220.53646699999999</v>
      </c>
    </row>
    <row r="990" spans="1:10" x14ac:dyDescent="0.3">
      <c r="A990" t="s">
        <v>41</v>
      </c>
      <c r="B990" t="s">
        <v>39</v>
      </c>
      <c r="C990" t="s">
        <v>21</v>
      </c>
      <c r="D990" s="16">
        <v>41548</v>
      </c>
      <c r="E990" s="6">
        <v>10</v>
      </c>
      <c r="F990" t="s">
        <v>39</v>
      </c>
      <c r="G990" t="s">
        <v>39</v>
      </c>
      <c r="H990" t="s">
        <v>39</v>
      </c>
      <c r="I990" s="6" t="s">
        <v>40</v>
      </c>
      <c r="J990" s="12">
        <v>306.76027599999998</v>
      </c>
    </row>
    <row r="991" spans="1:10" x14ac:dyDescent="0.3">
      <c r="A991" t="s">
        <v>41</v>
      </c>
      <c r="B991" t="s">
        <v>39</v>
      </c>
      <c r="C991" t="s">
        <v>21</v>
      </c>
      <c r="D991" s="16">
        <v>41579</v>
      </c>
      <c r="E991" s="6">
        <v>11</v>
      </c>
      <c r="F991" t="s">
        <v>39</v>
      </c>
      <c r="G991" t="s">
        <v>39</v>
      </c>
      <c r="H991" t="s">
        <v>39</v>
      </c>
      <c r="I991" s="6" t="s">
        <v>40</v>
      </c>
      <c r="J991" s="12">
        <v>260.052864</v>
      </c>
    </row>
    <row r="992" spans="1:10" x14ac:dyDescent="0.3">
      <c r="A992" t="s">
        <v>41</v>
      </c>
      <c r="B992" t="s">
        <v>39</v>
      </c>
      <c r="C992" t="s">
        <v>21</v>
      </c>
      <c r="D992" s="16">
        <v>41609</v>
      </c>
      <c r="E992" s="6">
        <v>12</v>
      </c>
      <c r="F992" t="s">
        <v>39</v>
      </c>
      <c r="G992" t="s">
        <v>39</v>
      </c>
      <c r="H992" t="s">
        <v>39</v>
      </c>
      <c r="I992" s="6" t="s">
        <v>40</v>
      </c>
      <c r="J992" s="12">
        <v>240.21016</v>
      </c>
    </row>
    <row r="993" spans="1:10" x14ac:dyDescent="0.3">
      <c r="A993" t="s">
        <v>41</v>
      </c>
      <c r="B993" t="s">
        <v>39</v>
      </c>
      <c r="C993" t="s">
        <v>21</v>
      </c>
      <c r="D993" s="16">
        <v>41640</v>
      </c>
      <c r="E993" s="6">
        <v>1</v>
      </c>
      <c r="F993" t="s">
        <v>39</v>
      </c>
      <c r="G993" t="s">
        <v>39</v>
      </c>
      <c r="H993" t="s">
        <v>39</v>
      </c>
      <c r="I993" s="6" t="s">
        <v>40</v>
      </c>
      <c r="J993" s="12">
        <v>258.160549</v>
      </c>
    </row>
    <row r="994" spans="1:10" x14ac:dyDescent="0.3">
      <c r="A994" t="s">
        <v>41</v>
      </c>
      <c r="B994" t="s">
        <v>39</v>
      </c>
      <c r="C994" t="s">
        <v>21</v>
      </c>
      <c r="D994" s="16">
        <v>41671</v>
      </c>
      <c r="E994" s="6">
        <v>2</v>
      </c>
      <c r="F994" t="s">
        <v>39</v>
      </c>
      <c r="G994" t="s">
        <v>39</v>
      </c>
      <c r="H994" t="s">
        <v>39</v>
      </c>
      <c r="I994" s="6" t="s">
        <v>40</v>
      </c>
      <c r="J994" s="12">
        <v>310.884524</v>
      </c>
    </row>
    <row r="995" spans="1:10" x14ac:dyDescent="0.3">
      <c r="A995" t="s">
        <v>41</v>
      </c>
      <c r="B995" t="s">
        <v>39</v>
      </c>
      <c r="C995" t="s">
        <v>21</v>
      </c>
      <c r="D995" s="16">
        <v>41699</v>
      </c>
      <c r="E995" s="6">
        <v>3</v>
      </c>
      <c r="F995" t="s">
        <v>39</v>
      </c>
      <c r="G995" t="s">
        <v>39</v>
      </c>
      <c r="H995" t="s">
        <v>39</v>
      </c>
      <c r="I995" s="6" t="s">
        <v>40</v>
      </c>
      <c r="J995" s="12">
        <v>347.651006</v>
      </c>
    </row>
    <row r="996" spans="1:10" x14ac:dyDescent="0.3">
      <c r="A996" t="s">
        <v>41</v>
      </c>
      <c r="B996" t="s">
        <v>39</v>
      </c>
      <c r="C996" t="s">
        <v>21</v>
      </c>
      <c r="D996" s="16">
        <v>41730</v>
      </c>
      <c r="E996" s="6">
        <v>4</v>
      </c>
      <c r="F996" t="s">
        <v>39</v>
      </c>
      <c r="G996" t="s">
        <v>39</v>
      </c>
      <c r="H996" t="s">
        <v>39</v>
      </c>
      <c r="I996" s="6" t="s">
        <v>40</v>
      </c>
      <c r="J996" s="12">
        <v>341.99016599999999</v>
      </c>
    </row>
    <row r="997" spans="1:10" x14ac:dyDescent="0.3">
      <c r="A997" t="s">
        <v>41</v>
      </c>
      <c r="B997" t="s">
        <v>39</v>
      </c>
      <c r="C997" t="s">
        <v>21</v>
      </c>
      <c r="D997" s="16">
        <v>41760</v>
      </c>
      <c r="E997" s="6">
        <v>5</v>
      </c>
      <c r="F997" t="s">
        <v>39</v>
      </c>
      <c r="G997" t="s">
        <v>39</v>
      </c>
      <c r="H997" t="s">
        <v>39</v>
      </c>
      <c r="I997" s="6" t="s">
        <v>40</v>
      </c>
      <c r="J997" s="12">
        <v>301.18512999999996</v>
      </c>
    </row>
    <row r="998" spans="1:10" x14ac:dyDescent="0.3">
      <c r="A998" t="s">
        <v>41</v>
      </c>
      <c r="B998" t="s">
        <v>39</v>
      </c>
      <c r="C998" t="s">
        <v>21</v>
      </c>
      <c r="D998" s="16">
        <v>41791</v>
      </c>
      <c r="E998" s="6">
        <v>6</v>
      </c>
      <c r="F998" t="s">
        <v>39</v>
      </c>
      <c r="G998" t="s">
        <v>39</v>
      </c>
      <c r="H998" t="s">
        <v>39</v>
      </c>
      <c r="I998" s="6" t="s">
        <v>40</v>
      </c>
      <c r="J998" s="12">
        <v>260.92</v>
      </c>
    </row>
    <row r="999" spans="1:10" x14ac:dyDescent="0.3">
      <c r="A999" t="s">
        <v>41</v>
      </c>
      <c r="B999" t="s">
        <v>39</v>
      </c>
      <c r="C999" t="s">
        <v>22</v>
      </c>
      <c r="D999" s="16">
        <v>41456</v>
      </c>
      <c r="E999" s="6">
        <v>7</v>
      </c>
      <c r="F999" t="s">
        <v>39</v>
      </c>
      <c r="G999" t="s">
        <v>39</v>
      </c>
      <c r="H999" t="s">
        <v>39</v>
      </c>
      <c r="I999" s="6" t="s">
        <v>40</v>
      </c>
      <c r="J999" s="14">
        <v>234.24199100000001</v>
      </c>
    </row>
    <row r="1000" spans="1:10" x14ac:dyDescent="0.3">
      <c r="A1000" t="s">
        <v>41</v>
      </c>
      <c r="B1000" t="s">
        <v>39</v>
      </c>
      <c r="C1000" t="s">
        <v>22</v>
      </c>
      <c r="D1000" s="16">
        <v>41487</v>
      </c>
      <c r="E1000" s="6">
        <v>8</v>
      </c>
      <c r="F1000" t="s">
        <v>39</v>
      </c>
      <c r="G1000" t="s">
        <v>39</v>
      </c>
      <c r="H1000" t="s">
        <v>39</v>
      </c>
      <c r="I1000" s="6" t="s">
        <v>40</v>
      </c>
      <c r="J1000" s="15">
        <v>203.740703</v>
      </c>
    </row>
    <row r="1001" spans="1:10" x14ac:dyDescent="0.3">
      <c r="A1001" t="s">
        <v>41</v>
      </c>
      <c r="B1001" t="s">
        <v>39</v>
      </c>
      <c r="C1001" t="s">
        <v>22</v>
      </c>
      <c r="D1001" s="16">
        <v>41518</v>
      </c>
      <c r="E1001" s="6">
        <v>9</v>
      </c>
      <c r="F1001" t="s">
        <v>39</v>
      </c>
      <c r="G1001" t="s">
        <v>39</v>
      </c>
      <c r="H1001" t="s">
        <v>39</v>
      </c>
      <c r="I1001" s="6" t="s">
        <v>40</v>
      </c>
      <c r="J1001" s="15">
        <v>192.23546099999999</v>
      </c>
    </row>
    <row r="1002" spans="1:10" x14ac:dyDescent="0.3">
      <c r="A1002" t="s">
        <v>41</v>
      </c>
      <c r="B1002" t="s">
        <v>39</v>
      </c>
      <c r="C1002" t="s">
        <v>22</v>
      </c>
      <c r="D1002" s="16">
        <v>41548</v>
      </c>
      <c r="E1002" s="6">
        <v>10</v>
      </c>
      <c r="F1002" t="s">
        <v>39</v>
      </c>
      <c r="G1002" t="s">
        <v>39</v>
      </c>
      <c r="H1002" t="s">
        <v>39</v>
      </c>
      <c r="I1002" s="6" t="s">
        <v>40</v>
      </c>
      <c r="J1002" s="15">
        <v>176.36956599999999</v>
      </c>
    </row>
    <row r="1003" spans="1:10" x14ac:dyDescent="0.3">
      <c r="A1003" t="s">
        <v>41</v>
      </c>
      <c r="B1003" t="s">
        <v>39</v>
      </c>
      <c r="C1003" t="s">
        <v>22</v>
      </c>
      <c r="D1003" s="16">
        <v>41579</v>
      </c>
      <c r="E1003" s="6">
        <v>11</v>
      </c>
      <c r="F1003" t="s">
        <v>39</v>
      </c>
      <c r="G1003" t="s">
        <v>39</v>
      </c>
      <c r="H1003" t="s">
        <v>39</v>
      </c>
      <c r="I1003" s="6" t="s">
        <v>40</v>
      </c>
      <c r="J1003" s="15">
        <v>206.09105</v>
      </c>
    </row>
    <row r="1004" spans="1:10" x14ac:dyDescent="0.3">
      <c r="A1004" t="s">
        <v>41</v>
      </c>
      <c r="B1004" t="s">
        <v>39</v>
      </c>
      <c r="C1004" t="s">
        <v>22</v>
      </c>
      <c r="D1004" s="16">
        <v>41609</v>
      </c>
      <c r="E1004" s="6">
        <v>12</v>
      </c>
      <c r="F1004" t="s">
        <v>39</v>
      </c>
      <c r="G1004" t="s">
        <v>39</v>
      </c>
      <c r="H1004" t="s">
        <v>39</v>
      </c>
      <c r="I1004" s="6" t="s">
        <v>40</v>
      </c>
      <c r="J1004" s="15">
        <v>141.32156660000001</v>
      </c>
    </row>
    <row r="1005" spans="1:10" x14ac:dyDescent="0.3">
      <c r="A1005" t="s">
        <v>41</v>
      </c>
      <c r="B1005" t="s">
        <v>39</v>
      </c>
      <c r="C1005" t="s">
        <v>22</v>
      </c>
      <c r="D1005" s="16">
        <v>41640</v>
      </c>
      <c r="E1005" s="6">
        <v>1</v>
      </c>
      <c r="F1005" t="s">
        <v>39</v>
      </c>
      <c r="G1005" t="s">
        <v>39</v>
      </c>
      <c r="H1005" t="s">
        <v>39</v>
      </c>
      <c r="I1005" s="6" t="s">
        <v>40</v>
      </c>
      <c r="J1005" s="15">
        <v>214.20249699999999</v>
      </c>
    </row>
    <row r="1006" spans="1:10" x14ac:dyDescent="0.3">
      <c r="A1006" t="s">
        <v>41</v>
      </c>
      <c r="B1006" t="s">
        <v>39</v>
      </c>
      <c r="C1006" t="s">
        <v>22</v>
      </c>
      <c r="D1006" s="16">
        <v>41671</v>
      </c>
      <c r="E1006" s="6">
        <v>2</v>
      </c>
      <c r="F1006" t="s">
        <v>39</v>
      </c>
      <c r="G1006" t="s">
        <v>39</v>
      </c>
      <c r="H1006" t="s">
        <v>39</v>
      </c>
      <c r="I1006" s="6" t="s">
        <v>40</v>
      </c>
      <c r="J1006" s="15">
        <v>211.43019899999999</v>
      </c>
    </row>
    <row r="1007" spans="1:10" x14ac:dyDescent="0.3">
      <c r="A1007" t="s">
        <v>41</v>
      </c>
      <c r="B1007" t="s">
        <v>39</v>
      </c>
      <c r="C1007" t="s">
        <v>22</v>
      </c>
      <c r="D1007" s="16">
        <v>41699</v>
      </c>
      <c r="E1007" s="6">
        <v>3</v>
      </c>
      <c r="F1007" t="s">
        <v>39</v>
      </c>
      <c r="G1007" t="s">
        <v>39</v>
      </c>
      <c r="H1007" t="s">
        <v>39</v>
      </c>
      <c r="I1007" s="6" t="s">
        <v>40</v>
      </c>
      <c r="J1007" s="15">
        <v>141.81421700000001</v>
      </c>
    </row>
    <row r="1008" spans="1:10" x14ac:dyDescent="0.3">
      <c r="A1008" t="s">
        <v>41</v>
      </c>
      <c r="B1008" t="s">
        <v>39</v>
      </c>
      <c r="C1008" t="s">
        <v>22</v>
      </c>
      <c r="D1008" s="16">
        <v>41730</v>
      </c>
      <c r="E1008" s="6">
        <v>4</v>
      </c>
      <c r="F1008" t="s">
        <v>39</v>
      </c>
      <c r="G1008" t="s">
        <v>39</v>
      </c>
      <c r="H1008" t="s">
        <v>39</v>
      </c>
      <c r="I1008" s="6" t="s">
        <v>40</v>
      </c>
      <c r="J1008" s="15">
        <v>118.441136</v>
      </c>
    </row>
    <row r="1009" spans="1:10" x14ac:dyDescent="0.3">
      <c r="A1009" t="s">
        <v>41</v>
      </c>
      <c r="B1009" t="s">
        <v>39</v>
      </c>
      <c r="C1009" t="s">
        <v>22</v>
      </c>
      <c r="D1009" s="16">
        <v>41760</v>
      </c>
      <c r="E1009" s="6">
        <v>5</v>
      </c>
      <c r="F1009" t="s">
        <v>39</v>
      </c>
      <c r="G1009" t="s">
        <v>39</v>
      </c>
      <c r="H1009" t="s">
        <v>39</v>
      </c>
      <c r="I1009" s="6" t="s">
        <v>40</v>
      </c>
      <c r="J1009" s="15">
        <v>116.407369</v>
      </c>
    </row>
    <row r="1010" spans="1:10" x14ac:dyDescent="0.3">
      <c r="A1010" t="s">
        <v>41</v>
      </c>
      <c r="B1010" t="s">
        <v>39</v>
      </c>
      <c r="C1010" t="s">
        <v>22</v>
      </c>
      <c r="D1010" s="16">
        <v>41791</v>
      </c>
      <c r="E1010" s="6">
        <v>6</v>
      </c>
      <c r="F1010" t="s">
        <v>39</v>
      </c>
      <c r="G1010" t="s">
        <v>39</v>
      </c>
      <c r="H1010" t="s">
        <v>39</v>
      </c>
      <c r="I1010" s="6" t="s">
        <v>40</v>
      </c>
      <c r="J1010" s="15">
        <v>140.38033399999998</v>
      </c>
    </row>
    <row r="1011" spans="1:10" x14ac:dyDescent="0.3">
      <c r="B1011"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500D-2F20-480C-8006-961FB42BA9AA}">
  <dimension ref="A1:F1462"/>
  <sheetViews>
    <sheetView topLeftCell="A1437" workbookViewId="0">
      <selection activeCell="B1440" sqref="B1440"/>
    </sheetView>
  </sheetViews>
  <sheetFormatPr defaultRowHeight="14.4" x14ac:dyDescent="0.3"/>
  <cols>
    <col min="1" max="1" width="20.77734375" bestFit="1" customWidth="1"/>
    <col min="2" max="2" width="31.88671875" bestFit="1" customWidth="1"/>
    <col min="3" max="3" width="26.21875" bestFit="1" customWidth="1"/>
    <col min="4" max="4" width="13.21875" customWidth="1"/>
    <col min="6" max="6" width="10.77734375" bestFit="1" customWidth="1"/>
  </cols>
  <sheetData>
    <row r="1" spans="1:6" s="3" customFormat="1" x14ac:dyDescent="0.3">
      <c r="A1" s="1" t="s">
        <v>0</v>
      </c>
      <c r="B1" s="2"/>
      <c r="C1" s="1"/>
      <c r="D1" s="2"/>
      <c r="E1" s="18"/>
    </row>
    <row r="2" spans="1:6" s="3" customFormat="1" x14ac:dyDescent="0.3">
      <c r="A2" s="1" t="s">
        <v>42</v>
      </c>
      <c r="B2" s="1" t="s">
        <v>43</v>
      </c>
      <c r="C2" s="1" t="s">
        <v>44</v>
      </c>
      <c r="D2" s="4" t="s">
        <v>4</v>
      </c>
      <c r="E2" s="19" t="s">
        <v>45</v>
      </c>
    </row>
    <row r="3" spans="1:6" x14ac:dyDescent="0.3">
      <c r="A3" s="20">
        <v>41640</v>
      </c>
      <c r="B3" s="21">
        <v>2674.4304999999999</v>
      </c>
      <c r="C3" s="22">
        <v>89.334249999999997</v>
      </c>
      <c r="D3" s="23">
        <f>MONTH(A3)</f>
        <v>1</v>
      </c>
      <c r="E3" s="23" t="s">
        <v>46</v>
      </c>
      <c r="F3" s="24"/>
    </row>
    <row r="4" spans="1:6" x14ac:dyDescent="0.3">
      <c r="A4" s="20">
        <v>41640.5</v>
      </c>
      <c r="B4" s="21">
        <v>2576.1278333333298</v>
      </c>
      <c r="C4" s="22">
        <v>61.945999999999998</v>
      </c>
      <c r="D4" s="23">
        <f t="shared" ref="D4:D67" si="0">MONTH(A4)</f>
        <v>1</v>
      </c>
      <c r="E4" s="23" t="s">
        <v>46</v>
      </c>
      <c r="F4" s="24"/>
    </row>
    <row r="5" spans="1:6" x14ac:dyDescent="0.3">
      <c r="A5" s="20">
        <v>41641</v>
      </c>
      <c r="B5" s="21">
        <v>2131.9819583333301</v>
      </c>
      <c r="C5" s="22">
        <v>45.9017499999999</v>
      </c>
      <c r="D5" s="23">
        <f t="shared" si="0"/>
        <v>1</v>
      </c>
      <c r="E5" s="23" t="s">
        <v>46</v>
      </c>
      <c r="F5" s="24"/>
    </row>
    <row r="6" spans="1:6" x14ac:dyDescent="0.3">
      <c r="A6" s="20">
        <v>41641.5</v>
      </c>
      <c r="B6" s="21">
        <v>2772.0559583333302</v>
      </c>
      <c r="C6" s="22">
        <v>80.858249999999998</v>
      </c>
      <c r="D6" s="23">
        <f t="shared" si="0"/>
        <v>1</v>
      </c>
      <c r="E6" s="23" t="s">
        <v>46</v>
      </c>
      <c r="F6" s="24"/>
    </row>
    <row r="7" spans="1:6" x14ac:dyDescent="0.3">
      <c r="A7" s="20">
        <v>41642</v>
      </c>
      <c r="B7" s="21">
        <v>2143.486625</v>
      </c>
      <c r="C7" s="22">
        <v>55.961833333333303</v>
      </c>
      <c r="D7" s="23">
        <f t="shared" si="0"/>
        <v>1</v>
      </c>
      <c r="E7" s="23" t="s">
        <v>46</v>
      </c>
      <c r="F7" s="24"/>
    </row>
    <row r="8" spans="1:6" x14ac:dyDescent="0.3">
      <c r="A8" s="20">
        <v>41642.5</v>
      </c>
      <c r="B8" s="21">
        <v>2682.031125</v>
      </c>
      <c r="C8" s="22">
        <v>101.094833333333</v>
      </c>
      <c r="D8" s="23">
        <f t="shared" si="0"/>
        <v>1</v>
      </c>
      <c r="E8" s="23" t="s">
        <v>46</v>
      </c>
      <c r="F8" s="24"/>
    </row>
    <row r="9" spans="1:6" x14ac:dyDescent="0.3">
      <c r="A9" s="20">
        <v>41643</v>
      </c>
      <c r="B9" s="21">
        <v>1788.07475</v>
      </c>
      <c r="C9" s="22">
        <v>26.664999999999999</v>
      </c>
      <c r="D9" s="23">
        <f t="shared" si="0"/>
        <v>1</v>
      </c>
      <c r="E9" s="23" t="s">
        <v>46</v>
      </c>
      <c r="F9" s="24"/>
    </row>
    <row r="10" spans="1:6" x14ac:dyDescent="0.3">
      <c r="A10" s="20">
        <v>41643.5</v>
      </c>
      <c r="B10" s="21">
        <v>2082.8450909090898</v>
      </c>
      <c r="C10" s="22">
        <v>38.894545454545401</v>
      </c>
      <c r="D10" s="23">
        <f t="shared" si="0"/>
        <v>1</v>
      </c>
      <c r="E10" s="23" t="s">
        <v>46</v>
      </c>
      <c r="F10" s="24"/>
    </row>
    <row r="11" spans="1:6" x14ac:dyDescent="0.3">
      <c r="A11" s="20">
        <v>41644</v>
      </c>
      <c r="B11" s="21">
        <v>1815.8505</v>
      </c>
      <c r="C11" s="22">
        <v>46.715000000000003</v>
      </c>
      <c r="D11" s="23">
        <f t="shared" si="0"/>
        <v>1</v>
      </c>
      <c r="E11" s="23" t="s">
        <v>46</v>
      </c>
      <c r="F11" s="24"/>
    </row>
    <row r="12" spans="1:6" x14ac:dyDescent="0.3">
      <c r="A12" s="20">
        <v>41644.5</v>
      </c>
      <c r="B12" s="21">
        <v>2219.27536363636</v>
      </c>
      <c r="C12" s="22">
        <v>46.208636363636302</v>
      </c>
      <c r="D12" s="23">
        <f t="shared" si="0"/>
        <v>1</v>
      </c>
      <c r="E12" s="23" t="s">
        <v>46</v>
      </c>
      <c r="F12" s="24"/>
    </row>
    <row r="13" spans="1:6" x14ac:dyDescent="0.3">
      <c r="A13" s="20">
        <v>41645</v>
      </c>
      <c r="B13" s="21">
        <v>2142.3453</v>
      </c>
      <c r="C13" s="22">
        <v>41.856000000000002</v>
      </c>
      <c r="D13" s="23">
        <f t="shared" si="0"/>
        <v>1</v>
      </c>
      <c r="E13" s="23" t="s">
        <v>46</v>
      </c>
      <c r="F13" s="24"/>
    </row>
    <row r="14" spans="1:6" x14ac:dyDescent="0.3">
      <c r="A14" s="20">
        <v>41645.5</v>
      </c>
      <c r="B14" s="21">
        <v>2169.7437083333298</v>
      </c>
      <c r="C14" s="22">
        <v>46.013749999999902</v>
      </c>
      <c r="D14" s="23">
        <f t="shared" si="0"/>
        <v>1</v>
      </c>
      <c r="E14" s="23" t="s">
        <v>46</v>
      </c>
      <c r="F14" s="24"/>
    </row>
    <row r="15" spans="1:6" x14ac:dyDescent="0.3">
      <c r="A15" s="20">
        <v>41646</v>
      </c>
      <c r="B15" s="21">
        <v>2228.9214999999999</v>
      </c>
      <c r="C15" s="22">
        <v>34.894374999999997</v>
      </c>
      <c r="D15" s="23">
        <f t="shared" si="0"/>
        <v>1</v>
      </c>
      <c r="E15" s="23" t="s">
        <v>46</v>
      </c>
      <c r="F15" s="24"/>
    </row>
    <row r="16" spans="1:6" x14ac:dyDescent="0.3">
      <c r="A16" s="20">
        <v>41646.5</v>
      </c>
      <c r="B16" s="21">
        <v>2289.4490000000001</v>
      </c>
      <c r="C16" s="22">
        <v>53.312916666666602</v>
      </c>
      <c r="D16" s="23">
        <f t="shared" si="0"/>
        <v>1</v>
      </c>
      <c r="E16" s="23" t="s">
        <v>46</v>
      </c>
      <c r="F16" s="24"/>
    </row>
    <row r="17" spans="1:6" x14ac:dyDescent="0.3">
      <c r="A17" s="20">
        <v>41647</v>
      </c>
      <c r="B17" s="21">
        <v>1966.19391666666</v>
      </c>
      <c r="C17" s="22">
        <v>70.307083333333296</v>
      </c>
      <c r="D17" s="23">
        <f t="shared" si="0"/>
        <v>1</v>
      </c>
      <c r="E17" s="23" t="s">
        <v>46</v>
      </c>
      <c r="F17" s="24"/>
    </row>
    <row r="18" spans="1:6" x14ac:dyDescent="0.3">
      <c r="A18" s="20">
        <v>41647.5</v>
      </c>
      <c r="B18" s="21">
        <v>2222.9840416666598</v>
      </c>
      <c r="C18" s="22">
        <v>64.552916666666604</v>
      </c>
      <c r="D18" s="23">
        <f t="shared" si="0"/>
        <v>1</v>
      </c>
      <c r="E18" s="23" t="s">
        <v>46</v>
      </c>
      <c r="F18" s="24"/>
    </row>
    <row r="19" spans="1:6" x14ac:dyDescent="0.3">
      <c r="A19" s="20">
        <v>41648</v>
      </c>
      <c r="B19" s="21">
        <v>1651.58858333333</v>
      </c>
      <c r="C19" s="22">
        <v>49.776249999999997</v>
      </c>
      <c r="D19" s="23">
        <f t="shared" si="0"/>
        <v>1</v>
      </c>
      <c r="E19" s="23" t="s">
        <v>46</v>
      </c>
      <c r="F19" s="24"/>
    </row>
    <row r="20" spans="1:6" x14ac:dyDescent="0.3">
      <c r="A20" s="20">
        <v>41648.5</v>
      </c>
      <c r="B20" s="21">
        <v>1957.57495833333</v>
      </c>
      <c r="C20" s="22">
        <v>61.483333333333299</v>
      </c>
      <c r="D20" s="23">
        <f t="shared" si="0"/>
        <v>1</v>
      </c>
      <c r="E20" s="23" t="s">
        <v>46</v>
      </c>
      <c r="F20" s="24"/>
    </row>
    <row r="21" spans="1:6" x14ac:dyDescent="0.3">
      <c r="A21" s="20">
        <v>41649</v>
      </c>
      <c r="B21" s="21">
        <v>1865.0249999999901</v>
      </c>
      <c r="C21" s="22">
        <v>56.407083333333297</v>
      </c>
      <c r="D21" s="23">
        <f t="shared" si="0"/>
        <v>1</v>
      </c>
      <c r="E21" s="23" t="s">
        <v>46</v>
      </c>
      <c r="F21" s="24"/>
    </row>
    <row r="22" spans="1:6" x14ac:dyDescent="0.3">
      <c r="A22" s="20">
        <v>41649.5</v>
      </c>
      <c r="B22" s="21">
        <v>2157.2933333333299</v>
      </c>
      <c r="C22" s="22">
        <v>69.813749999999999</v>
      </c>
      <c r="D22" s="23">
        <f t="shared" si="0"/>
        <v>1</v>
      </c>
      <c r="E22" s="23" t="s">
        <v>46</v>
      </c>
      <c r="F22" s="24"/>
    </row>
    <row r="23" spans="1:6" x14ac:dyDescent="0.3">
      <c r="A23" s="20">
        <v>41650</v>
      </c>
      <c r="B23" s="21">
        <v>1933.9007916666601</v>
      </c>
      <c r="C23" s="22">
        <v>53.609583333333298</v>
      </c>
      <c r="D23" s="23">
        <f t="shared" si="0"/>
        <v>1</v>
      </c>
      <c r="E23" s="23" t="s">
        <v>46</v>
      </c>
      <c r="F23" s="24"/>
    </row>
    <row r="24" spans="1:6" x14ac:dyDescent="0.3">
      <c r="A24" s="20">
        <v>41650.5</v>
      </c>
      <c r="B24" s="21">
        <v>2161.194375</v>
      </c>
      <c r="C24" s="22">
        <v>53.2916666666666</v>
      </c>
      <c r="D24" s="23">
        <f t="shared" si="0"/>
        <v>1</v>
      </c>
      <c r="E24" s="23" t="s">
        <v>46</v>
      </c>
      <c r="F24" s="24"/>
    </row>
    <row r="25" spans="1:6" x14ac:dyDescent="0.3">
      <c r="A25" s="20">
        <v>41651</v>
      </c>
      <c r="B25" s="21">
        <v>1672.51316666666</v>
      </c>
      <c r="C25" s="22">
        <v>53.844583333333297</v>
      </c>
      <c r="D25" s="23">
        <f t="shared" si="0"/>
        <v>1</v>
      </c>
      <c r="E25" s="23" t="s">
        <v>46</v>
      </c>
      <c r="F25" s="24"/>
    </row>
    <row r="26" spans="1:6" x14ac:dyDescent="0.3">
      <c r="A26" s="20">
        <v>41651.5</v>
      </c>
      <c r="B26" s="21">
        <v>1928.0590416666601</v>
      </c>
      <c r="C26" s="22">
        <v>53.347916666666599</v>
      </c>
      <c r="D26" s="23">
        <f t="shared" si="0"/>
        <v>1</v>
      </c>
      <c r="E26" s="23" t="s">
        <v>46</v>
      </c>
      <c r="F26" s="24"/>
    </row>
    <row r="27" spans="1:6" x14ac:dyDescent="0.3">
      <c r="A27" s="20">
        <v>41652</v>
      </c>
      <c r="B27" s="21">
        <v>1863.6369999999899</v>
      </c>
      <c r="C27" s="22">
        <v>55.712166666666597</v>
      </c>
      <c r="D27" s="23">
        <f t="shared" si="0"/>
        <v>1</v>
      </c>
      <c r="E27" s="23" t="s">
        <v>46</v>
      </c>
      <c r="F27" s="24"/>
    </row>
    <row r="28" spans="1:6" x14ac:dyDescent="0.3">
      <c r="A28" s="20">
        <v>41652.5</v>
      </c>
      <c r="B28" s="21">
        <v>2185.68658333333</v>
      </c>
      <c r="C28" s="22">
        <v>66.450833333333307</v>
      </c>
      <c r="D28" s="23">
        <f t="shared" si="0"/>
        <v>1</v>
      </c>
      <c r="E28" s="23" t="s">
        <v>46</v>
      </c>
      <c r="F28" s="24"/>
    </row>
    <row r="29" spans="1:6" x14ac:dyDescent="0.3">
      <c r="A29" s="20">
        <v>41653</v>
      </c>
      <c r="B29" s="21">
        <v>2185.5760416666599</v>
      </c>
      <c r="C29" s="22">
        <v>78.998583333333301</v>
      </c>
      <c r="D29" s="23">
        <f t="shared" si="0"/>
        <v>1</v>
      </c>
      <c r="E29" s="23" t="s">
        <v>46</v>
      </c>
      <c r="F29" s="24"/>
    </row>
    <row r="30" spans="1:6" x14ac:dyDescent="0.3">
      <c r="A30" s="20">
        <v>41653.5</v>
      </c>
      <c r="B30" s="21">
        <v>3175.2769166666599</v>
      </c>
      <c r="C30" s="22">
        <v>159.797333333333</v>
      </c>
      <c r="D30" s="23">
        <f t="shared" si="0"/>
        <v>1</v>
      </c>
      <c r="E30" s="23" t="s">
        <v>46</v>
      </c>
      <c r="F30" s="24"/>
    </row>
    <row r="31" spans="1:6" x14ac:dyDescent="0.3">
      <c r="A31" s="20">
        <v>41654</v>
      </c>
      <c r="B31" s="21">
        <v>2648.79408333333</v>
      </c>
      <c r="C31" s="22">
        <v>108.42100000000001</v>
      </c>
      <c r="D31" s="23">
        <f t="shared" si="0"/>
        <v>1</v>
      </c>
      <c r="E31" s="23" t="s">
        <v>46</v>
      </c>
      <c r="F31" s="24"/>
    </row>
    <row r="32" spans="1:6" x14ac:dyDescent="0.3">
      <c r="A32" s="20">
        <v>41654.5</v>
      </c>
      <c r="B32" s="21">
        <v>3164.5167499999998</v>
      </c>
      <c r="C32" s="22">
        <v>132.91399999999999</v>
      </c>
      <c r="D32" s="23">
        <f t="shared" si="0"/>
        <v>1</v>
      </c>
      <c r="E32" s="23" t="s">
        <v>46</v>
      </c>
      <c r="F32" s="24"/>
    </row>
    <row r="33" spans="1:6" x14ac:dyDescent="0.3">
      <c r="A33" s="20">
        <v>41655</v>
      </c>
      <c r="B33" s="21">
        <v>2308.0395416666602</v>
      </c>
      <c r="C33" s="22">
        <v>68.866583333333296</v>
      </c>
      <c r="D33" s="23">
        <f t="shared" si="0"/>
        <v>1</v>
      </c>
      <c r="E33" s="23" t="s">
        <v>46</v>
      </c>
      <c r="F33" s="24"/>
    </row>
    <row r="34" spans="1:6" x14ac:dyDescent="0.3">
      <c r="A34" s="20">
        <v>41655.5</v>
      </c>
      <c r="B34" s="21">
        <v>2417.7790416666599</v>
      </c>
      <c r="C34" s="22">
        <v>50.487499999999997</v>
      </c>
      <c r="D34" s="23">
        <f t="shared" si="0"/>
        <v>1</v>
      </c>
      <c r="E34" s="23" t="s">
        <v>46</v>
      </c>
      <c r="F34" s="24"/>
    </row>
    <row r="35" spans="1:6" x14ac:dyDescent="0.3">
      <c r="A35" s="20">
        <v>41656</v>
      </c>
      <c r="B35" s="21">
        <v>1961.419625</v>
      </c>
      <c r="C35" s="22">
        <v>47.181833333333302</v>
      </c>
      <c r="D35" s="23">
        <f t="shared" si="0"/>
        <v>1</v>
      </c>
      <c r="E35" s="23" t="s">
        <v>46</v>
      </c>
      <c r="F35" s="24"/>
    </row>
    <row r="36" spans="1:6" x14ac:dyDescent="0.3">
      <c r="A36" s="20">
        <v>41656.5</v>
      </c>
      <c r="B36" s="21">
        <v>2127.0714583333302</v>
      </c>
      <c r="C36" s="22">
        <v>43.937833333333302</v>
      </c>
      <c r="D36" s="23">
        <f t="shared" si="0"/>
        <v>1</v>
      </c>
      <c r="E36" s="23" t="s">
        <v>46</v>
      </c>
      <c r="F36" s="24"/>
    </row>
    <row r="37" spans="1:6" x14ac:dyDescent="0.3">
      <c r="A37" s="20">
        <v>41657</v>
      </c>
      <c r="B37" s="21">
        <v>2004.6923124999901</v>
      </c>
      <c r="C37" s="22">
        <v>50.634124999999997</v>
      </c>
      <c r="D37" s="23">
        <f t="shared" si="0"/>
        <v>1</v>
      </c>
      <c r="E37" s="23" t="s">
        <v>46</v>
      </c>
      <c r="F37" s="24"/>
    </row>
    <row r="38" spans="1:6" x14ac:dyDescent="0.3">
      <c r="A38" s="20">
        <v>41657.5</v>
      </c>
      <c r="B38" s="21">
        <v>2200.4989999999998</v>
      </c>
      <c r="C38" s="22">
        <v>50.1071666666666</v>
      </c>
      <c r="D38" s="23">
        <f t="shared" si="0"/>
        <v>1</v>
      </c>
      <c r="E38" s="23" t="s">
        <v>46</v>
      </c>
      <c r="F38" s="24"/>
    </row>
    <row r="39" spans="1:6" x14ac:dyDescent="0.3">
      <c r="A39" s="20">
        <v>41658</v>
      </c>
      <c r="B39" s="21">
        <v>1839.5621428571401</v>
      </c>
      <c r="C39" s="22">
        <v>43.767999999999901</v>
      </c>
      <c r="D39" s="23">
        <f t="shared" si="0"/>
        <v>1</v>
      </c>
      <c r="E39" s="23" t="s">
        <v>46</v>
      </c>
      <c r="F39" s="24"/>
    </row>
    <row r="40" spans="1:6" x14ac:dyDescent="0.3">
      <c r="A40" s="20">
        <v>41658.5</v>
      </c>
      <c r="B40" s="21">
        <v>2184.156125</v>
      </c>
      <c r="C40" s="22">
        <v>72.031833333333296</v>
      </c>
      <c r="D40" s="23">
        <f t="shared" si="0"/>
        <v>1</v>
      </c>
      <c r="E40" s="23" t="s">
        <v>46</v>
      </c>
      <c r="F40" s="24"/>
    </row>
    <row r="41" spans="1:6" x14ac:dyDescent="0.3">
      <c r="A41" s="20">
        <v>41659</v>
      </c>
      <c r="B41" s="21">
        <v>1748.4124999999999</v>
      </c>
      <c r="C41" s="22">
        <v>44.526333333333298</v>
      </c>
      <c r="D41" s="23">
        <f t="shared" si="0"/>
        <v>1</v>
      </c>
      <c r="E41" s="23" t="s">
        <v>46</v>
      </c>
      <c r="F41" s="24"/>
    </row>
    <row r="42" spans="1:6" x14ac:dyDescent="0.3">
      <c r="A42" s="20">
        <v>41659.5</v>
      </c>
      <c r="B42" s="21">
        <v>2417.6507083333299</v>
      </c>
      <c r="C42" s="22">
        <v>65.881833333333304</v>
      </c>
      <c r="D42" s="23">
        <f t="shared" si="0"/>
        <v>1</v>
      </c>
      <c r="E42" s="23" t="s">
        <v>46</v>
      </c>
      <c r="F42" s="24"/>
    </row>
    <row r="43" spans="1:6" x14ac:dyDescent="0.3">
      <c r="A43" s="20">
        <v>41660</v>
      </c>
      <c r="B43" s="21">
        <v>2067.5482916666601</v>
      </c>
      <c r="C43" s="22">
        <v>47.251666666666601</v>
      </c>
      <c r="D43" s="23">
        <f t="shared" si="0"/>
        <v>1</v>
      </c>
      <c r="E43" s="23" t="s">
        <v>46</v>
      </c>
      <c r="F43" s="24"/>
    </row>
    <row r="44" spans="1:6" x14ac:dyDescent="0.3">
      <c r="A44" s="20">
        <v>41660.5</v>
      </c>
      <c r="B44" s="21">
        <v>2572.71675</v>
      </c>
      <c r="C44" s="22">
        <v>63.338166666666602</v>
      </c>
      <c r="D44" s="23">
        <f t="shared" si="0"/>
        <v>1</v>
      </c>
      <c r="E44" s="23" t="s">
        <v>46</v>
      </c>
      <c r="F44" s="24"/>
    </row>
    <row r="45" spans="1:6" x14ac:dyDescent="0.3">
      <c r="A45" s="20">
        <v>41661</v>
      </c>
      <c r="B45" s="21">
        <v>2070.56383333333</v>
      </c>
      <c r="C45" s="22">
        <v>49.39425</v>
      </c>
      <c r="D45" s="23">
        <f t="shared" si="0"/>
        <v>1</v>
      </c>
      <c r="E45" s="23" t="s">
        <v>46</v>
      </c>
      <c r="F45" s="24"/>
    </row>
    <row r="46" spans="1:6" x14ac:dyDescent="0.3">
      <c r="A46" s="20">
        <v>41661.5</v>
      </c>
      <c r="B46" s="21">
        <v>2702.1071666666599</v>
      </c>
      <c r="C46" s="22">
        <v>77.915249999999901</v>
      </c>
      <c r="D46" s="23">
        <f t="shared" si="0"/>
        <v>1</v>
      </c>
      <c r="E46" s="23" t="s">
        <v>46</v>
      </c>
      <c r="F46" s="24"/>
    </row>
    <row r="47" spans="1:6" x14ac:dyDescent="0.3">
      <c r="A47" s="20">
        <v>41662</v>
      </c>
      <c r="B47" s="21">
        <v>2155.5055416666601</v>
      </c>
      <c r="C47" s="22">
        <v>48.651249999999997</v>
      </c>
      <c r="D47" s="23">
        <f t="shared" si="0"/>
        <v>1</v>
      </c>
      <c r="E47" s="23" t="s">
        <v>46</v>
      </c>
      <c r="F47" s="24"/>
    </row>
    <row r="48" spans="1:6" x14ac:dyDescent="0.3">
      <c r="A48" s="20">
        <v>41662.5</v>
      </c>
      <c r="B48" s="21">
        <v>2449.9735416666599</v>
      </c>
      <c r="C48" s="22">
        <v>59.662916666666597</v>
      </c>
      <c r="D48" s="23">
        <f t="shared" si="0"/>
        <v>1</v>
      </c>
      <c r="E48" s="23" t="s">
        <v>46</v>
      </c>
      <c r="F48" s="24"/>
    </row>
    <row r="49" spans="1:6" x14ac:dyDescent="0.3">
      <c r="A49" s="20">
        <v>41663</v>
      </c>
      <c r="B49" s="21">
        <v>1994.9894545454499</v>
      </c>
      <c r="C49" s="22">
        <v>44.107909090908997</v>
      </c>
      <c r="D49" s="23">
        <f t="shared" si="0"/>
        <v>1</v>
      </c>
      <c r="E49" s="23" t="s">
        <v>46</v>
      </c>
      <c r="F49" s="24"/>
    </row>
    <row r="50" spans="1:6" x14ac:dyDescent="0.3">
      <c r="A50" s="20">
        <v>41663.5</v>
      </c>
      <c r="B50" s="21">
        <v>2281.8349166666599</v>
      </c>
      <c r="C50" s="22">
        <v>45.838749999999997</v>
      </c>
      <c r="D50" s="23">
        <f t="shared" si="0"/>
        <v>1</v>
      </c>
      <c r="E50" s="23" t="s">
        <v>46</v>
      </c>
      <c r="F50" s="24"/>
    </row>
    <row r="51" spans="1:6" x14ac:dyDescent="0.3">
      <c r="A51" s="20">
        <v>41664</v>
      </c>
      <c r="B51" s="21">
        <v>1951.5263333333301</v>
      </c>
      <c r="C51" s="22">
        <v>51.144583333333301</v>
      </c>
      <c r="D51" s="23">
        <f t="shared" si="0"/>
        <v>1</v>
      </c>
      <c r="E51" s="23" t="s">
        <v>46</v>
      </c>
      <c r="F51" s="24"/>
    </row>
    <row r="52" spans="1:6" x14ac:dyDescent="0.3">
      <c r="A52" s="20">
        <v>41664.5</v>
      </c>
      <c r="B52" s="21">
        <v>2341.0592916666601</v>
      </c>
      <c r="C52" s="22">
        <v>73.990499999999997</v>
      </c>
      <c r="D52" s="23">
        <f t="shared" si="0"/>
        <v>1</v>
      </c>
      <c r="E52" s="23" t="s">
        <v>46</v>
      </c>
      <c r="F52" s="24"/>
    </row>
    <row r="53" spans="1:6" x14ac:dyDescent="0.3">
      <c r="A53" s="20">
        <v>41665</v>
      </c>
      <c r="B53" s="21">
        <v>1823.6909166666601</v>
      </c>
      <c r="C53" s="22">
        <v>49.5535833333333</v>
      </c>
      <c r="D53" s="23">
        <f t="shared" si="0"/>
        <v>1</v>
      </c>
      <c r="E53" s="23" t="s">
        <v>46</v>
      </c>
      <c r="F53" s="24"/>
    </row>
    <row r="54" spans="1:6" x14ac:dyDescent="0.3">
      <c r="A54" s="20">
        <v>41665.5</v>
      </c>
      <c r="B54" s="21">
        <v>2288.3790416666602</v>
      </c>
      <c r="C54" s="22">
        <v>69.318416666666593</v>
      </c>
      <c r="D54" s="23">
        <f t="shared" si="0"/>
        <v>1</v>
      </c>
      <c r="E54" s="23" t="s">
        <v>46</v>
      </c>
      <c r="F54" s="24"/>
    </row>
    <row r="55" spans="1:6" x14ac:dyDescent="0.3">
      <c r="A55" s="20">
        <v>41666</v>
      </c>
      <c r="B55" s="21">
        <v>1833.969625</v>
      </c>
      <c r="C55" s="22">
        <v>59.5356666666666</v>
      </c>
      <c r="D55" s="23">
        <f t="shared" si="0"/>
        <v>1</v>
      </c>
      <c r="E55" s="23" t="s">
        <v>46</v>
      </c>
      <c r="F55" s="24"/>
    </row>
    <row r="56" spans="1:6" x14ac:dyDescent="0.3">
      <c r="A56" s="20">
        <v>41666.5</v>
      </c>
      <c r="B56" s="21">
        <v>2465.6632500000001</v>
      </c>
      <c r="C56" s="22">
        <v>87.515000000000001</v>
      </c>
      <c r="D56" s="23">
        <f t="shared" si="0"/>
        <v>1</v>
      </c>
      <c r="E56" s="23" t="s">
        <v>46</v>
      </c>
      <c r="F56" s="24"/>
    </row>
    <row r="57" spans="1:6" x14ac:dyDescent="0.3">
      <c r="A57" s="20">
        <v>41667</v>
      </c>
      <c r="B57" s="21">
        <v>1844.722</v>
      </c>
      <c r="C57" s="22">
        <v>47.820250000000001</v>
      </c>
      <c r="D57" s="23">
        <f t="shared" si="0"/>
        <v>1</v>
      </c>
      <c r="E57" s="23" t="s">
        <v>46</v>
      </c>
      <c r="F57" s="24"/>
    </row>
    <row r="58" spans="1:6" x14ac:dyDescent="0.3">
      <c r="A58" s="20">
        <v>41667.5</v>
      </c>
      <c r="B58" s="21">
        <v>2259.0371666666601</v>
      </c>
      <c r="C58" s="22">
        <v>70.217833333333303</v>
      </c>
      <c r="D58" s="23">
        <f t="shared" si="0"/>
        <v>1</v>
      </c>
      <c r="E58" s="23" t="s">
        <v>46</v>
      </c>
      <c r="F58" s="24"/>
    </row>
    <row r="59" spans="1:6" x14ac:dyDescent="0.3">
      <c r="A59" s="20">
        <v>41668</v>
      </c>
      <c r="B59" s="21">
        <v>1988.9660833333301</v>
      </c>
      <c r="C59" s="22">
        <v>63.731333333333303</v>
      </c>
      <c r="D59" s="23">
        <f t="shared" si="0"/>
        <v>1</v>
      </c>
      <c r="E59" s="23" t="s">
        <v>46</v>
      </c>
      <c r="F59" s="24"/>
    </row>
    <row r="60" spans="1:6" x14ac:dyDescent="0.3">
      <c r="A60" s="20">
        <v>41668.5</v>
      </c>
      <c r="B60" s="21">
        <v>2498.4301666666602</v>
      </c>
      <c r="C60" s="22">
        <v>81.990916666666607</v>
      </c>
      <c r="D60" s="23">
        <f t="shared" si="0"/>
        <v>1</v>
      </c>
      <c r="E60" s="23" t="s">
        <v>46</v>
      </c>
      <c r="F60" s="24"/>
    </row>
    <row r="61" spans="1:6" x14ac:dyDescent="0.3">
      <c r="A61" s="20">
        <v>41669</v>
      </c>
      <c r="B61" s="21">
        <v>2064.4832499999902</v>
      </c>
      <c r="C61" s="22">
        <v>60.905833333333298</v>
      </c>
      <c r="D61" s="23">
        <f t="shared" si="0"/>
        <v>1</v>
      </c>
      <c r="E61" s="23" t="s">
        <v>46</v>
      </c>
      <c r="F61" s="24"/>
    </row>
    <row r="62" spans="1:6" x14ac:dyDescent="0.3">
      <c r="A62" s="20">
        <v>41669.5</v>
      </c>
      <c r="B62" s="21">
        <v>2629.6935416666602</v>
      </c>
      <c r="C62" s="22">
        <v>73.409333333333294</v>
      </c>
      <c r="D62" s="23">
        <f t="shared" si="0"/>
        <v>1</v>
      </c>
      <c r="E62" s="23" t="s">
        <v>46</v>
      </c>
      <c r="F62" s="24"/>
    </row>
    <row r="63" spans="1:6" x14ac:dyDescent="0.3">
      <c r="A63" s="20">
        <v>41670</v>
      </c>
      <c r="B63" s="21">
        <v>2088.8087500000001</v>
      </c>
      <c r="C63" s="22">
        <v>48.490666666666598</v>
      </c>
      <c r="D63" s="23">
        <f t="shared" si="0"/>
        <v>1</v>
      </c>
      <c r="E63" s="23" t="s">
        <v>46</v>
      </c>
      <c r="F63" s="24"/>
    </row>
    <row r="64" spans="1:6" x14ac:dyDescent="0.3">
      <c r="A64" s="20">
        <v>41670.5</v>
      </c>
      <c r="B64" s="21">
        <v>2670.88983333333</v>
      </c>
      <c r="C64" s="22">
        <v>92.988999999999905</v>
      </c>
      <c r="D64" s="23">
        <f t="shared" si="0"/>
        <v>1</v>
      </c>
      <c r="E64" s="23" t="s">
        <v>46</v>
      </c>
      <c r="F64" s="24"/>
    </row>
    <row r="65" spans="1:6" x14ac:dyDescent="0.3">
      <c r="A65" s="20">
        <v>41671</v>
      </c>
      <c r="B65" s="21">
        <v>2061.80587499999</v>
      </c>
      <c r="C65" s="22">
        <v>56.500749999999996</v>
      </c>
      <c r="D65" s="23">
        <f t="shared" si="0"/>
        <v>2</v>
      </c>
      <c r="E65" s="23" t="s">
        <v>46</v>
      </c>
      <c r="F65" s="24"/>
    </row>
    <row r="66" spans="1:6" x14ac:dyDescent="0.3">
      <c r="A66" s="20">
        <v>41671.5</v>
      </c>
      <c r="B66" s="21">
        <v>2388.2006249999999</v>
      </c>
      <c r="C66" s="22">
        <v>66.637916666666598</v>
      </c>
      <c r="D66" s="23">
        <f t="shared" si="0"/>
        <v>2</v>
      </c>
      <c r="E66" s="23" t="s">
        <v>46</v>
      </c>
      <c r="F66" s="24"/>
    </row>
    <row r="67" spans="1:6" x14ac:dyDescent="0.3">
      <c r="A67" s="20">
        <v>41672</v>
      </c>
      <c r="B67" s="21">
        <v>2012.0826666666601</v>
      </c>
      <c r="C67" s="22">
        <v>41.845666666666602</v>
      </c>
      <c r="D67" s="23">
        <f t="shared" si="0"/>
        <v>2</v>
      </c>
      <c r="E67" s="23" t="s">
        <v>46</v>
      </c>
      <c r="F67" s="24"/>
    </row>
    <row r="68" spans="1:6" x14ac:dyDescent="0.3">
      <c r="A68" s="20">
        <v>41672.5</v>
      </c>
      <c r="B68" s="21">
        <v>2765.58395833333</v>
      </c>
      <c r="C68" s="22">
        <v>86.525333333333293</v>
      </c>
      <c r="D68" s="23">
        <f t="shared" ref="D68:D131" si="1">MONTH(A68)</f>
        <v>2</v>
      </c>
      <c r="E68" s="23" t="s">
        <v>46</v>
      </c>
      <c r="F68" s="24"/>
    </row>
    <row r="69" spans="1:6" x14ac:dyDescent="0.3">
      <c r="A69" s="20">
        <v>41673</v>
      </c>
      <c r="B69" s="21">
        <v>1877.6705833333299</v>
      </c>
      <c r="C69" s="22">
        <v>58.5831666666666</v>
      </c>
      <c r="D69" s="23">
        <f t="shared" si="1"/>
        <v>2</v>
      </c>
      <c r="E69" s="23" t="s">
        <v>46</v>
      </c>
      <c r="F69" s="24"/>
    </row>
    <row r="70" spans="1:6" x14ac:dyDescent="0.3">
      <c r="A70" s="20">
        <v>41673.5</v>
      </c>
      <c r="B70" s="21">
        <v>2193.5964166666599</v>
      </c>
      <c r="C70" s="22">
        <v>60.772916666666603</v>
      </c>
      <c r="D70" s="23">
        <f t="shared" si="1"/>
        <v>2</v>
      </c>
      <c r="E70" s="23" t="s">
        <v>46</v>
      </c>
      <c r="F70" s="24"/>
    </row>
    <row r="71" spans="1:6" x14ac:dyDescent="0.3">
      <c r="A71" s="20">
        <v>41674</v>
      </c>
      <c r="B71" s="21">
        <v>2175.5892142857101</v>
      </c>
      <c r="C71" s="22">
        <v>42.946428571428498</v>
      </c>
      <c r="D71" s="23">
        <f t="shared" si="1"/>
        <v>2</v>
      </c>
      <c r="E71" s="23" t="s">
        <v>46</v>
      </c>
      <c r="F71" s="24"/>
    </row>
    <row r="72" spans="1:6" x14ac:dyDescent="0.3">
      <c r="A72" s="20">
        <v>41674.5</v>
      </c>
      <c r="B72" s="21">
        <v>2378.2999583333299</v>
      </c>
      <c r="C72" s="22">
        <v>55.469166666666602</v>
      </c>
      <c r="D72" s="23">
        <f t="shared" si="1"/>
        <v>2</v>
      </c>
      <c r="E72" s="23" t="s">
        <v>46</v>
      </c>
      <c r="F72" s="24"/>
    </row>
    <row r="73" spans="1:6" x14ac:dyDescent="0.3">
      <c r="A73" s="20">
        <v>41675</v>
      </c>
      <c r="B73" s="21">
        <v>2051.6291428571399</v>
      </c>
      <c r="C73" s="22">
        <v>48.9171428571428</v>
      </c>
      <c r="D73" s="23">
        <f t="shared" si="1"/>
        <v>2</v>
      </c>
      <c r="E73" s="23" t="s">
        <v>46</v>
      </c>
      <c r="F73" s="24"/>
    </row>
    <row r="74" spans="1:6" x14ac:dyDescent="0.3">
      <c r="A74" s="20">
        <v>41675.5</v>
      </c>
      <c r="B74" s="21">
        <v>2120.0478750000002</v>
      </c>
      <c r="C74" s="22">
        <v>45.340416666666599</v>
      </c>
      <c r="D74" s="23">
        <f t="shared" si="1"/>
        <v>2</v>
      </c>
      <c r="E74" s="23" t="s">
        <v>46</v>
      </c>
      <c r="F74" s="24"/>
    </row>
    <row r="75" spans="1:6" x14ac:dyDescent="0.3">
      <c r="A75" s="20">
        <v>41676</v>
      </c>
      <c r="B75" s="21">
        <v>1760.261375</v>
      </c>
      <c r="C75" s="22">
        <v>39.444583333333298</v>
      </c>
      <c r="D75" s="23">
        <f t="shared" si="1"/>
        <v>2</v>
      </c>
      <c r="E75" s="23" t="s">
        <v>46</v>
      </c>
      <c r="F75" s="24"/>
    </row>
    <row r="76" spans="1:6" x14ac:dyDescent="0.3">
      <c r="A76" s="20">
        <v>41676.5</v>
      </c>
      <c r="B76" s="21">
        <v>2111.6414583333299</v>
      </c>
      <c r="C76" s="22">
        <v>43.482500000000002</v>
      </c>
      <c r="D76" s="23">
        <f t="shared" si="1"/>
        <v>2</v>
      </c>
      <c r="E76" s="23" t="s">
        <v>46</v>
      </c>
      <c r="F76" s="24"/>
    </row>
    <row r="77" spans="1:6" x14ac:dyDescent="0.3">
      <c r="A77" s="20">
        <v>41677</v>
      </c>
      <c r="B77" s="21">
        <v>2026.5122916666601</v>
      </c>
      <c r="C77" s="22">
        <v>42.508749999999999</v>
      </c>
      <c r="D77" s="23">
        <f t="shared" si="1"/>
        <v>2</v>
      </c>
      <c r="E77" s="23" t="s">
        <v>46</v>
      </c>
      <c r="F77" s="24"/>
    </row>
    <row r="78" spans="1:6" x14ac:dyDescent="0.3">
      <c r="A78" s="20">
        <v>41677.5</v>
      </c>
      <c r="B78" s="21">
        <v>2289.0562083333298</v>
      </c>
      <c r="C78" s="22">
        <v>53.663749999999901</v>
      </c>
      <c r="D78" s="23">
        <f t="shared" si="1"/>
        <v>2</v>
      </c>
      <c r="E78" s="23" t="s">
        <v>46</v>
      </c>
      <c r="F78" s="24"/>
    </row>
    <row r="79" spans="1:6" x14ac:dyDescent="0.3">
      <c r="A79" s="20">
        <v>41678</v>
      </c>
      <c r="B79" s="21">
        <v>1996.34679166666</v>
      </c>
      <c r="C79" s="22">
        <v>66.761250000000004</v>
      </c>
      <c r="D79" s="23">
        <f t="shared" si="1"/>
        <v>2</v>
      </c>
      <c r="E79" s="23" t="s">
        <v>46</v>
      </c>
      <c r="F79" s="24"/>
    </row>
    <row r="80" spans="1:6" x14ac:dyDescent="0.3">
      <c r="A80" s="20">
        <v>41678.5</v>
      </c>
      <c r="B80" s="21">
        <v>2194.7312916666601</v>
      </c>
      <c r="C80" s="22">
        <v>61.345416666666601</v>
      </c>
      <c r="D80" s="23">
        <f t="shared" si="1"/>
        <v>2</v>
      </c>
      <c r="E80" s="23" t="s">
        <v>46</v>
      </c>
      <c r="F80" s="24"/>
    </row>
    <row r="81" spans="1:6" x14ac:dyDescent="0.3">
      <c r="A81" s="20">
        <v>41679</v>
      </c>
      <c r="B81" s="21">
        <v>1922.08879166666</v>
      </c>
      <c r="C81" s="22">
        <v>67.138750000000002</v>
      </c>
      <c r="D81" s="23">
        <f t="shared" si="1"/>
        <v>2</v>
      </c>
      <c r="E81" s="23" t="s">
        <v>46</v>
      </c>
      <c r="F81" s="24"/>
    </row>
    <row r="82" spans="1:6" x14ac:dyDescent="0.3">
      <c r="A82" s="20">
        <v>41679.5</v>
      </c>
      <c r="B82" s="21">
        <v>2188.2592916666599</v>
      </c>
      <c r="C82" s="22">
        <v>76.004583333333301</v>
      </c>
      <c r="D82" s="23">
        <f t="shared" si="1"/>
        <v>2</v>
      </c>
      <c r="E82" s="23" t="s">
        <v>46</v>
      </c>
      <c r="F82" s="24"/>
    </row>
    <row r="83" spans="1:6" x14ac:dyDescent="0.3">
      <c r="A83" s="20">
        <v>41680</v>
      </c>
      <c r="B83" s="21">
        <v>1805.3314583333299</v>
      </c>
      <c r="C83" s="22">
        <v>43.415833333333303</v>
      </c>
      <c r="D83" s="23">
        <f t="shared" si="1"/>
        <v>2</v>
      </c>
      <c r="E83" s="23" t="s">
        <v>46</v>
      </c>
      <c r="F83" s="24"/>
    </row>
    <row r="84" spans="1:6" x14ac:dyDescent="0.3">
      <c r="A84" s="20">
        <v>41680.5</v>
      </c>
      <c r="B84" s="21">
        <v>1953.63308333333</v>
      </c>
      <c r="C84" s="22">
        <v>49.037500000000001</v>
      </c>
      <c r="D84" s="23">
        <f t="shared" si="1"/>
        <v>2</v>
      </c>
      <c r="E84" s="23" t="s">
        <v>46</v>
      </c>
      <c r="F84" s="24"/>
    </row>
    <row r="85" spans="1:6" x14ac:dyDescent="0.3">
      <c r="A85" s="20">
        <v>41681</v>
      </c>
      <c r="B85" s="21">
        <v>1709.93233333333</v>
      </c>
      <c r="C85" s="22">
        <v>37.9716666666666</v>
      </c>
      <c r="D85" s="23">
        <f t="shared" si="1"/>
        <v>2</v>
      </c>
      <c r="E85" s="23" t="s">
        <v>46</v>
      </c>
      <c r="F85" s="24"/>
    </row>
    <row r="86" spans="1:6" x14ac:dyDescent="0.3">
      <c r="A86" s="20">
        <v>41681.5</v>
      </c>
      <c r="B86" s="21">
        <v>2004.21187499999</v>
      </c>
      <c r="C86" s="22">
        <v>50.853749999999998</v>
      </c>
      <c r="D86" s="23">
        <f t="shared" si="1"/>
        <v>2</v>
      </c>
      <c r="E86" s="23" t="s">
        <v>46</v>
      </c>
      <c r="F86" s="24"/>
    </row>
    <row r="87" spans="1:6" x14ac:dyDescent="0.3">
      <c r="A87" s="20">
        <v>41682</v>
      </c>
      <c r="B87" s="21">
        <v>1882.4137083333301</v>
      </c>
      <c r="C87" s="22">
        <v>45.630416666666598</v>
      </c>
      <c r="D87" s="23">
        <f t="shared" si="1"/>
        <v>2</v>
      </c>
      <c r="E87" s="23" t="s">
        <v>46</v>
      </c>
      <c r="F87" s="24"/>
    </row>
    <row r="88" spans="1:6" x14ac:dyDescent="0.3">
      <c r="A88" s="20">
        <v>41682.5</v>
      </c>
      <c r="B88" s="21">
        <v>2126.41379166666</v>
      </c>
      <c r="C88" s="22">
        <v>44.034999999999997</v>
      </c>
      <c r="D88" s="23">
        <f t="shared" si="1"/>
        <v>2</v>
      </c>
      <c r="E88" s="23" t="s">
        <v>46</v>
      </c>
      <c r="F88" s="24"/>
    </row>
    <row r="89" spans="1:6" x14ac:dyDescent="0.3">
      <c r="A89" s="20">
        <v>41683</v>
      </c>
      <c r="B89" s="21">
        <v>2547.8222500000002</v>
      </c>
      <c r="C89" s="22">
        <v>174.000916666666</v>
      </c>
      <c r="D89" s="23">
        <f t="shared" si="1"/>
        <v>2</v>
      </c>
      <c r="E89" s="23" t="s">
        <v>46</v>
      </c>
      <c r="F89" s="24"/>
    </row>
    <row r="90" spans="1:6" x14ac:dyDescent="0.3">
      <c r="A90" s="20">
        <v>41683.5</v>
      </c>
      <c r="B90" s="21">
        <v>3266.0770833333299</v>
      </c>
      <c r="C90" s="22">
        <v>187.01124999999999</v>
      </c>
      <c r="D90" s="23">
        <f t="shared" si="1"/>
        <v>2</v>
      </c>
      <c r="E90" s="23" t="s">
        <v>46</v>
      </c>
      <c r="F90" s="24"/>
    </row>
    <row r="91" spans="1:6" x14ac:dyDescent="0.3">
      <c r="A91" s="20">
        <v>41684</v>
      </c>
      <c r="B91" s="21">
        <v>2419.2827499999999</v>
      </c>
      <c r="C91" s="22">
        <v>62.771833333333298</v>
      </c>
      <c r="D91" s="23">
        <f t="shared" si="1"/>
        <v>2</v>
      </c>
      <c r="E91" s="23" t="s">
        <v>46</v>
      </c>
      <c r="F91" s="24"/>
    </row>
    <row r="92" spans="1:6" x14ac:dyDescent="0.3">
      <c r="A92" s="20">
        <v>41684.5</v>
      </c>
      <c r="B92" s="21">
        <v>2691.4539999999902</v>
      </c>
      <c r="C92" s="22">
        <v>63.741250000000001</v>
      </c>
      <c r="D92" s="23">
        <f t="shared" si="1"/>
        <v>2</v>
      </c>
      <c r="E92" s="23" t="s">
        <v>46</v>
      </c>
      <c r="F92" s="24"/>
    </row>
    <row r="93" spans="1:6" x14ac:dyDescent="0.3">
      <c r="A93" s="20">
        <v>41685</v>
      </c>
      <c r="B93" s="21">
        <v>2256.8607499999998</v>
      </c>
      <c r="C93" s="22">
        <v>53.0446666666666</v>
      </c>
      <c r="D93" s="23">
        <f t="shared" si="1"/>
        <v>2</v>
      </c>
      <c r="E93" s="23" t="s">
        <v>46</v>
      </c>
      <c r="F93" s="24"/>
    </row>
    <row r="94" spans="1:6" x14ac:dyDescent="0.3">
      <c r="A94" s="20">
        <v>41685.5</v>
      </c>
      <c r="B94" s="21">
        <v>2775.1006666666599</v>
      </c>
      <c r="C94" s="22">
        <v>68.599166666666605</v>
      </c>
      <c r="D94" s="23">
        <f t="shared" si="1"/>
        <v>2</v>
      </c>
      <c r="E94" s="23" t="s">
        <v>46</v>
      </c>
      <c r="F94" s="24"/>
    </row>
    <row r="95" spans="1:6" x14ac:dyDescent="0.3">
      <c r="A95" s="20">
        <v>41686</v>
      </c>
      <c r="B95" s="21">
        <v>2142.8525833333301</v>
      </c>
      <c r="C95" s="22">
        <v>49.878666666666597</v>
      </c>
      <c r="D95" s="23">
        <f t="shared" si="1"/>
        <v>2</v>
      </c>
      <c r="E95" s="23" t="s">
        <v>46</v>
      </c>
      <c r="F95" s="24"/>
    </row>
    <row r="96" spans="1:6" x14ac:dyDescent="0.3">
      <c r="A96" s="20">
        <v>41686.5</v>
      </c>
      <c r="B96" s="21">
        <v>2670.6450833333301</v>
      </c>
      <c r="C96" s="22">
        <v>83.341833333333298</v>
      </c>
      <c r="D96" s="23">
        <f t="shared" si="1"/>
        <v>2</v>
      </c>
      <c r="E96" s="23" t="s">
        <v>46</v>
      </c>
      <c r="F96" s="24"/>
    </row>
    <row r="97" spans="1:6" x14ac:dyDescent="0.3">
      <c r="A97" s="20">
        <v>41687</v>
      </c>
      <c r="B97" s="21">
        <v>1874.96795833333</v>
      </c>
      <c r="C97" s="22">
        <v>48.240416666666597</v>
      </c>
      <c r="D97" s="23">
        <f t="shared" si="1"/>
        <v>2</v>
      </c>
      <c r="E97" s="23" t="s">
        <v>46</v>
      </c>
      <c r="F97" s="24"/>
    </row>
    <row r="98" spans="1:6" x14ac:dyDescent="0.3">
      <c r="A98" s="20">
        <v>41687.5</v>
      </c>
      <c r="B98" s="21">
        <v>2058.6119166666599</v>
      </c>
      <c r="C98" s="22">
        <v>40.656666666666602</v>
      </c>
      <c r="D98" s="23">
        <f t="shared" si="1"/>
        <v>2</v>
      </c>
      <c r="E98" s="23" t="s">
        <v>46</v>
      </c>
      <c r="F98" s="24"/>
    </row>
    <row r="99" spans="1:6" x14ac:dyDescent="0.3">
      <c r="A99" s="20">
        <v>41688</v>
      </c>
      <c r="B99" s="21">
        <v>1985.4231</v>
      </c>
      <c r="C99" s="22">
        <v>34.2363</v>
      </c>
      <c r="D99" s="23">
        <f t="shared" si="1"/>
        <v>2</v>
      </c>
      <c r="E99" s="23" t="s">
        <v>46</v>
      </c>
      <c r="F99" s="24"/>
    </row>
    <row r="100" spans="1:6" x14ac:dyDescent="0.3">
      <c r="A100" s="20">
        <v>41688.5</v>
      </c>
      <c r="B100" s="21">
        <v>2291.04</v>
      </c>
      <c r="C100" s="22">
        <v>41.783000000000001</v>
      </c>
      <c r="D100" s="23">
        <f t="shared" si="1"/>
        <v>2</v>
      </c>
      <c r="E100" s="23" t="s">
        <v>46</v>
      </c>
      <c r="F100" s="24"/>
    </row>
    <row r="101" spans="1:6" x14ac:dyDescent="0.3">
      <c r="A101" s="20">
        <v>41689</v>
      </c>
      <c r="B101" s="21">
        <v>2199.879625</v>
      </c>
      <c r="C101" s="22">
        <v>38.522624999999998</v>
      </c>
      <c r="D101" s="23">
        <f t="shared" si="1"/>
        <v>2</v>
      </c>
      <c r="E101" s="23" t="s">
        <v>46</v>
      </c>
      <c r="F101" s="24"/>
    </row>
    <row r="102" spans="1:6" x14ac:dyDescent="0.3">
      <c r="A102" s="20">
        <v>41689.5</v>
      </c>
      <c r="B102" s="21">
        <v>2610.51429166666</v>
      </c>
      <c r="C102" s="22">
        <v>66.541749999999993</v>
      </c>
      <c r="D102" s="23">
        <f t="shared" si="1"/>
        <v>2</v>
      </c>
      <c r="E102" s="23" t="s">
        <v>46</v>
      </c>
      <c r="F102" s="24"/>
    </row>
    <row r="103" spans="1:6" x14ac:dyDescent="0.3">
      <c r="A103" s="20">
        <v>41690</v>
      </c>
      <c r="B103" s="21">
        <v>2211.9007083333299</v>
      </c>
      <c r="C103" s="22">
        <v>46.525416666666601</v>
      </c>
      <c r="D103" s="23">
        <f t="shared" si="1"/>
        <v>2</v>
      </c>
      <c r="E103" s="23" t="s">
        <v>46</v>
      </c>
      <c r="F103" s="24"/>
    </row>
    <row r="104" spans="1:6" x14ac:dyDescent="0.3">
      <c r="A104" s="20">
        <v>41690.5</v>
      </c>
      <c r="B104" s="21">
        <v>3203.9935833333302</v>
      </c>
      <c r="C104" s="22">
        <v>153.26474999999999</v>
      </c>
      <c r="D104" s="23">
        <f t="shared" si="1"/>
        <v>2</v>
      </c>
      <c r="E104" s="23" t="s">
        <v>46</v>
      </c>
      <c r="F104" s="24"/>
    </row>
    <row r="105" spans="1:6" x14ac:dyDescent="0.3">
      <c r="A105" s="20">
        <v>41691</v>
      </c>
      <c r="B105" s="21">
        <v>2531.7787499999999</v>
      </c>
      <c r="C105" s="22">
        <v>58.492249999999899</v>
      </c>
      <c r="D105" s="23">
        <f t="shared" si="1"/>
        <v>2</v>
      </c>
      <c r="E105" s="23" t="s">
        <v>46</v>
      </c>
      <c r="F105" s="24"/>
    </row>
    <row r="106" spans="1:6" x14ac:dyDescent="0.3">
      <c r="A106" s="20">
        <v>41691.5</v>
      </c>
      <c r="B106" s="21">
        <v>3296.54145833333</v>
      </c>
      <c r="C106" s="22">
        <v>102.680583333333</v>
      </c>
      <c r="D106" s="23">
        <f t="shared" si="1"/>
        <v>2</v>
      </c>
      <c r="E106" s="23" t="s">
        <v>46</v>
      </c>
      <c r="F106" s="24"/>
    </row>
    <row r="107" spans="1:6" x14ac:dyDescent="0.3">
      <c r="A107" s="20">
        <v>41692</v>
      </c>
      <c r="B107" s="21">
        <v>2438.7048749999999</v>
      </c>
      <c r="C107" s="22">
        <v>60.428666666666601</v>
      </c>
      <c r="D107" s="23">
        <f t="shared" si="1"/>
        <v>2</v>
      </c>
      <c r="E107" s="23" t="s">
        <v>46</v>
      </c>
      <c r="F107" s="24"/>
    </row>
    <row r="108" spans="1:6" x14ac:dyDescent="0.3">
      <c r="A108" s="20">
        <v>41692.5</v>
      </c>
      <c r="B108" s="21">
        <v>2403.74920833333</v>
      </c>
      <c r="C108" s="22">
        <v>44.075749999999999</v>
      </c>
      <c r="D108" s="23">
        <f t="shared" si="1"/>
        <v>2</v>
      </c>
      <c r="E108" s="23" t="s">
        <v>46</v>
      </c>
      <c r="F108" s="24"/>
    </row>
    <row r="109" spans="1:6" x14ac:dyDescent="0.3">
      <c r="A109" s="20">
        <v>41693</v>
      </c>
      <c r="B109" s="21">
        <v>1741.94345833333</v>
      </c>
      <c r="C109" s="22">
        <v>41.518250000000002</v>
      </c>
      <c r="D109" s="23">
        <f t="shared" si="1"/>
        <v>2</v>
      </c>
      <c r="E109" s="23" t="s">
        <v>46</v>
      </c>
      <c r="F109" s="24"/>
    </row>
    <row r="110" spans="1:6" x14ac:dyDescent="0.3">
      <c r="A110" s="20">
        <v>41693.5</v>
      </c>
      <c r="B110" s="21">
        <v>1985.7389583333299</v>
      </c>
      <c r="C110" s="22">
        <v>53.703000000000003</v>
      </c>
      <c r="D110" s="23">
        <f t="shared" si="1"/>
        <v>2</v>
      </c>
      <c r="E110" s="23" t="s">
        <v>46</v>
      </c>
      <c r="F110" s="24"/>
    </row>
    <row r="111" spans="1:6" x14ac:dyDescent="0.3">
      <c r="A111" s="20">
        <v>41694</v>
      </c>
      <c r="B111" s="21">
        <v>1658.6374166666601</v>
      </c>
      <c r="C111" s="22">
        <v>48.485166666666601</v>
      </c>
      <c r="D111" s="23">
        <f t="shared" si="1"/>
        <v>2</v>
      </c>
      <c r="E111" s="23" t="s">
        <v>46</v>
      </c>
      <c r="F111" s="24"/>
    </row>
    <row r="112" spans="1:6" x14ac:dyDescent="0.3">
      <c r="A112" s="20">
        <v>41694.5</v>
      </c>
      <c r="B112" s="21">
        <v>2032.0067083333299</v>
      </c>
      <c r="C112" s="22">
        <v>51.238500000000002</v>
      </c>
      <c r="D112" s="23">
        <f t="shared" si="1"/>
        <v>2</v>
      </c>
      <c r="E112" s="23" t="s">
        <v>46</v>
      </c>
      <c r="F112" s="24"/>
    </row>
    <row r="113" spans="1:6" x14ac:dyDescent="0.3">
      <c r="A113" s="20">
        <v>41695</v>
      </c>
      <c r="B113" s="21">
        <v>2014.1435833333301</v>
      </c>
      <c r="C113" s="22">
        <v>45.216000000000001</v>
      </c>
      <c r="D113" s="23">
        <f t="shared" si="1"/>
        <v>2</v>
      </c>
      <c r="E113" s="23" t="s">
        <v>46</v>
      </c>
      <c r="F113" s="24"/>
    </row>
    <row r="114" spans="1:6" x14ac:dyDescent="0.3">
      <c r="A114" s="20">
        <v>41695.5</v>
      </c>
      <c r="B114" s="21">
        <v>2763.3914999999902</v>
      </c>
      <c r="C114" s="22">
        <v>80.2231666666666</v>
      </c>
      <c r="D114" s="23">
        <f t="shared" si="1"/>
        <v>2</v>
      </c>
      <c r="E114" s="23" t="s">
        <v>46</v>
      </c>
      <c r="F114" s="24"/>
    </row>
    <row r="115" spans="1:6" x14ac:dyDescent="0.3">
      <c r="A115" s="20">
        <v>41696</v>
      </c>
      <c r="B115" s="21">
        <v>2260.07733333333</v>
      </c>
      <c r="C115" s="22">
        <v>59.268833333333298</v>
      </c>
      <c r="D115" s="23">
        <f t="shared" si="1"/>
        <v>2</v>
      </c>
      <c r="E115" s="23" t="s">
        <v>46</v>
      </c>
      <c r="F115" s="24"/>
    </row>
    <row r="116" spans="1:6" x14ac:dyDescent="0.3">
      <c r="A116" s="20">
        <v>41696.5</v>
      </c>
      <c r="B116" s="21">
        <v>3089.39804166666</v>
      </c>
      <c r="C116" s="22">
        <v>122.02416666666601</v>
      </c>
      <c r="D116" s="23">
        <f t="shared" si="1"/>
        <v>2</v>
      </c>
      <c r="E116" s="23" t="s">
        <v>46</v>
      </c>
      <c r="F116" s="24"/>
    </row>
    <row r="117" spans="1:6" x14ac:dyDescent="0.3">
      <c r="A117" s="20">
        <v>41697</v>
      </c>
      <c r="B117" s="21">
        <v>2268.41604166666</v>
      </c>
      <c r="C117" s="22">
        <v>52.375166666666601</v>
      </c>
      <c r="D117" s="23">
        <f t="shared" si="1"/>
        <v>2</v>
      </c>
      <c r="E117" s="23" t="s">
        <v>46</v>
      </c>
      <c r="F117" s="24"/>
    </row>
    <row r="118" spans="1:6" x14ac:dyDescent="0.3">
      <c r="A118" s="20">
        <v>41697.5</v>
      </c>
      <c r="B118" s="21">
        <v>2928.5041249999999</v>
      </c>
      <c r="C118" s="22">
        <v>86.003166666666601</v>
      </c>
      <c r="D118" s="23">
        <f t="shared" si="1"/>
        <v>2</v>
      </c>
      <c r="E118" s="23" t="s">
        <v>46</v>
      </c>
      <c r="F118" s="24"/>
    </row>
    <row r="119" spans="1:6" x14ac:dyDescent="0.3">
      <c r="A119" s="20">
        <v>41698</v>
      </c>
      <c r="B119" s="21">
        <v>2219.0850833333302</v>
      </c>
      <c r="C119" s="22">
        <v>46.148416666666598</v>
      </c>
      <c r="D119" s="23">
        <f t="shared" si="1"/>
        <v>2</v>
      </c>
      <c r="E119" s="23" t="s">
        <v>46</v>
      </c>
      <c r="F119" s="24"/>
    </row>
    <row r="120" spans="1:6" x14ac:dyDescent="0.3">
      <c r="A120" s="20">
        <v>41698.5</v>
      </c>
      <c r="B120" s="21">
        <v>2785.3510000000001</v>
      </c>
      <c r="C120" s="22">
        <v>80.905249999999995</v>
      </c>
      <c r="D120" s="23">
        <f t="shared" si="1"/>
        <v>2</v>
      </c>
      <c r="E120" s="23" t="s">
        <v>46</v>
      </c>
      <c r="F120" s="24"/>
    </row>
    <row r="121" spans="1:6" x14ac:dyDescent="0.3">
      <c r="A121" s="20">
        <v>41699</v>
      </c>
      <c r="B121" s="21">
        <v>2022.3139166666599</v>
      </c>
      <c r="C121" s="22">
        <v>69.394666666666595</v>
      </c>
      <c r="D121" s="23">
        <f t="shared" si="1"/>
        <v>3</v>
      </c>
      <c r="E121" s="23" t="s">
        <v>46</v>
      </c>
      <c r="F121" s="24"/>
    </row>
    <row r="122" spans="1:6" x14ac:dyDescent="0.3">
      <c r="A122" s="20">
        <v>41699.5</v>
      </c>
      <c r="B122" s="21">
        <v>2246.1746250000001</v>
      </c>
      <c r="C122" s="22">
        <v>52.200499999999998</v>
      </c>
      <c r="D122" s="23">
        <f t="shared" si="1"/>
        <v>3</v>
      </c>
      <c r="E122" s="23" t="s">
        <v>46</v>
      </c>
      <c r="F122" s="24"/>
    </row>
    <row r="123" spans="1:6" x14ac:dyDescent="0.3">
      <c r="A123" s="20">
        <v>41700</v>
      </c>
      <c r="B123" s="21">
        <v>1955.92941666666</v>
      </c>
      <c r="C123" s="22">
        <v>51.469666666666598</v>
      </c>
      <c r="D123" s="23">
        <f t="shared" si="1"/>
        <v>3</v>
      </c>
      <c r="E123" s="23" t="s">
        <v>46</v>
      </c>
      <c r="F123" s="24"/>
    </row>
    <row r="124" spans="1:6" x14ac:dyDescent="0.3">
      <c r="A124" s="20">
        <v>41700.5</v>
      </c>
      <c r="B124" s="21">
        <v>2746.7552083333298</v>
      </c>
      <c r="C124" s="22">
        <v>80.457083333333301</v>
      </c>
      <c r="D124" s="23">
        <f t="shared" si="1"/>
        <v>3</v>
      </c>
      <c r="E124" s="23" t="s">
        <v>46</v>
      </c>
      <c r="F124" s="24"/>
    </row>
    <row r="125" spans="1:6" x14ac:dyDescent="0.3">
      <c r="A125" s="20">
        <v>41701</v>
      </c>
      <c r="B125" s="21">
        <v>1767.7171249999999</v>
      </c>
      <c r="C125" s="22">
        <v>63.776000000000003</v>
      </c>
      <c r="D125" s="23">
        <f t="shared" si="1"/>
        <v>3</v>
      </c>
      <c r="E125" s="23" t="s">
        <v>46</v>
      </c>
      <c r="F125" s="24"/>
    </row>
    <row r="126" spans="1:6" x14ac:dyDescent="0.3">
      <c r="A126" s="20">
        <v>41701.5</v>
      </c>
      <c r="B126" s="21">
        <v>2275.6261666666601</v>
      </c>
      <c r="C126" s="22">
        <v>79.9641666666666</v>
      </c>
      <c r="D126" s="23">
        <f t="shared" si="1"/>
        <v>3</v>
      </c>
      <c r="E126" s="23" t="s">
        <v>46</v>
      </c>
      <c r="F126" s="24"/>
    </row>
    <row r="127" spans="1:6" x14ac:dyDescent="0.3">
      <c r="A127" s="20">
        <v>41702</v>
      </c>
      <c r="B127" s="21">
        <v>2016.70516666666</v>
      </c>
      <c r="C127" s="22">
        <v>48.149166666666602</v>
      </c>
      <c r="D127" s="23">
        <f t="shared" si="1"/>
        <v>3</v>
      </c>
      <c r="E127" s="23" t="s">
        <v>46</v>
      </c>
      <c r="F127" s="24"/>
    </row>
    <row r="128" spans="1:6" x14ac:dyDescent="0.3">
      <c r="A128" s="20">
        <v>41702.5</v>
      </c>
      <c r="B128" s="21">
        <v>2550.7890000000002</v>
      </c>
      <c r="C128" s="22">
        <v>72.476249999999993</v>
      </c>
      <c r="D128" s="23">
        <f t="shared" si="1"/>
        <v>3</v>
      </c>
      <c r="E128" s="23" t="s">
        <v>46</v>
      </c>
      <c r="F128" s="24"/>
    </row>
    <row r="129" spans="1:6" x14ac:dyDescent="0.3">
      <c r="A129" s="20">
        <v>41703</v>
      </c>
      <c r="B129" s="21">
        <v>1815.8290833333299</v>
      </c>
      <c r="C129" s="22">
        <v>50.1383333333333</v>
      </c>
      <c r="D129" s="23">
        <f t="shared" si="1"/>
        <v>3</v>
      </c>
      <c r="E129" s="23" t="s">
        <v>46</v>
      </c>
      <c r="F129" s="24"/>
    </row>
    <row r="130" spans="1:6" x14ac:dyDescent="0.3">
      <c r="A130" s="20">
        <v>41703.5</v>
      </c>
      <c r="B130" s="21">
        <v>2059.78404166666</v>
      </c>
      <c r="C130" s="22">
        <v>43.467083333333299</v>
      </c>
      <c r="D130" s="23">
        <f t="shared" si="1"/>
        <v>3</v>
      </c>
      <c r="E130" s="23" t="s">
        <v>46</v>
      </c>
      <c r="F130" s="24"/>
    </row>
    <row r="131" spans="1:6" x14ac:dyDescent="0.3">
      <c r="A131" s="20">
        <v>41704</v>
      </c>
      <c r="B131" s="21">
        <v>1758.11533333333</v>
      </c>
      <c r="C131" s="22">
        <v>35.828333333333298</v>
      </c>
      <c r="D131" s="23">
        <f t="shared" si="1"/>
        <v>3</v>
      </c>
      <c r="E131" s="23" t="s">
        <v>46</v>
      </c>
      <c r="F131" s="24"/>
    </row>
    <row r="132" spans="1:6" x14ac:dyDescent="0.3">
      <c r="A132" s="20">
        <v>41704.5</v>
      </c>
      <c r="B132" s="21">
        <v>2062.8898749999998</v>
      </c>
      <c r="C132" s="22">
        <v>44.240833333333299</v>
      </c>
      <c r="D132" s="23">
        <f t="shared" ref="D132:D195" si="2">MONTH(A132)</f>
        <v>3</v>
      </c>
      <c r="E132" s="23" t="s">
        <v>46</v>
      </c>
      <c r="F132" s="24"/>
    </row>
    <row r="133" spans="1:6" x14ac:dyDescent="0.3">
      <c r="A133" s="20">
        <v>41705</v>
      </c>
      <c r="B133" s="21">
        <v>2008.6056249999999</v>
      </c>
      <c r="C133" s="22">
        <v>48.47625</v>
      </c>
      <c r="D133" s="23">
        <f t="shared" si="2"/>
        <v>3</v>
      </c>
      <c r="E133" s="23" t="s">
        <v>46</v>
      </c>
      <c r="F133" s="24"/>
    </row>
    <row r="134" spans="1:6" x14ac:dyDescent="0.3">
      <c r="A134" s="20">
        <v>41705.5</v>
      </c>
      <c r="B134" s="21">
        <v>2403.17054166666</v>
      </c>
      <c r="C134" s="22">
        <v>64.392083333333304</v>
      </c>
      <c r="D134" s="23">
        <f t="shared" si="2"/>
        <v>3</v>
      </c>
      <c r="E134" s="23" t="s">
        <v>46</v>
      </c>
      <c r="F134" s="24"/>
    </row>
    <row r="135" spans="1:6" x14ac:dyDescent="0.3">
      <c r="A135" s="20">
        <v>41706</v>
      </c>
      <c r="B135" s="21">
        <v>1802.7807499999999</v>
      </c>
      <c r="C135" s="22">
        <v>57.506666666666597</v>
      </c>
      <c r="D135" s="23">
        <f t="shared" si="2"/>
        <v>3</v>
      </c>
      <c r="E135" s="23" t="s">
        <v>46</v>
      </c>
      <c r="F135" s="24"/>
    </row>
    <row r="136" spans="1:6" x14ac:dyDescent="0.3">
      <c r="A136" s="20">
        <v>41706.5</v>
      </c>
      <c r="B136" s="21">
        <v>2012.3384166666599</v>
      </c>
      <c r="C136" s="22">
        <v>60.60125</v>
      </c>
      <c r="D136" s="23">
        <f t="shared" si="2"/>
        <v>3</v>
      </c>
      <c r="E136" s="23" t="s">
        <v>46</v>
      </c>
      <c r="F136" s="24"/>
    </row>
    <row r="137" spans="1:6" x14ac:dyDescent="0.3">
      <c r="A137" s="20">
        <v>41707</v>
      </c>
      <c r="B137" s="21">
        <v>1925.6469583333301</v>
      </c>
      <c r="C137" s="22">
        <v>59.695416666666603</v>
      </c>
      <c r="D137" s="23">
        <f t="shared" si="2"/>
        <v>3</v>
      </c>
      <c r="E137" s="23" t="s">
        <v>46</v>
      </c>
      <c r="F137" s="24"/>
    </row>
    <row r="138" spans="1:6" x14ac:dyDescent="0.3">
      <c r="A138" s="20">
        <v>41707.5</v>
      </c>
      <c r="B138" s="21">
        <v>2278.7637083333302</v>
      </c>
      <c r="C138" s="22">
        <v>63.4149999999999</v>
      </c>
      <c r="D138" s="23">
        <f t="shared" si="2"/>
        <v>3</v>
      </c>
      <c r="E138" s="23" t="s">
        <v>46</v>
      </c>
      <c r="F138" s="24"/>
    </row>
    <row r="139" spans="1:6" x14ac:dyDescent="0.3">
      <c r="A139" s="20">
        <v>41708</v>
      </c>
      <c r="B139" s="21">
        <v>2003.20657142857</v>
      </c>
      <c r="C139" s="22">
        <v>40.586428571428499</v>
      </c>
      <c r="D139" s="23">
        <f t="shared" si="2"/>
        <v>3</v>
      </c>
      <c r="E139" s="23" t="s">
        <v>46</v>
      </c>
      <c r="F139" s="24"/>
    </row>
    <row r="140" spans="1:6" x14ac:dyDescent="0.3">
      <c r="A140" s="20">
        <v>41708.5</v>
      </c>
      <c r="B140" s="21">
        <v>2089.9385833333299</v>
      </c>
      <c r="C140" s="22">
        <v>51.212499999999999</v>
      </c>
      <c r="D140" s="23">
        <f t="shared" si="2"/>
        <v>3</v>
      </c>
      <c r="E140" s="23" t="s">
        <v>46</v>
      </c>
      <c r="F140" s="24"/>
    </row>
    <row r="141" spans="1:6" x14ac:dyDescent="0.3">
      <c r="A141" s="20">
        <v>41709</v>
      </c>
      <c r="B141" s="21">
        <v>1675.94927272727</v>
      </c>
      <c r="C141" s="22">
        <v>32.070454545454503</v>
      </c>
      <c r="D141" s="23">
        <f t="shared" si="2"/>
        <v>3</v>
      </c>
      <c r="E141" s="23" t="s">
        <v>46</v>
      </c>
      <c r="F141" s="24"/>
    </row>
    <row r="142" spans="1:6" x14ac:dyDescent="0.3">
      <c r="A142" s="20">
        <v>41709.5</v>
      </c>
      <c r="B142" s="21">
        <v>2098.6694583333301</v>
      </c>
      <c r="C142" s="22">
        <v>57.2349999999999</v>
      </c>
      <c r="D142" s="23">
        <f t="shared" si="2"/>
        <v>3</v>
      </c>
      <c r="E142" s="23" t="s">
        <v>46</v>
      </c>
      <c r="F142" s="24"/>
    </row>
    <row r="143" spans="1:6" x14ac:dyDescent="0.3">
      <c r="A143" s="20">
        <v>41710</v>
      </c>
      <c r="B143" s="21">
        <v>1905.87735</v>
      </c>
      <c r="C143" s="22">
        <v>40.739999999999903</v>
      </c>
      <c r="D143" s="23">
        <f t="shared" si="2"/>
        <v>3</v>
      </c>
      <c r="E143" s="23" t="s">
        <v>46</v>
      </c>
      <c r="F143" s="24"/>
    </row>
    <row r="144" spans="1:6" x14ac:dyDescent="0.3">
      <c r="A144" s="20">
        <v>41710.5</v>
      </c>
      <c r="B144" s="21">
        <v>2054.7722916666598</v>
      </c>
      <c r="C144" s="22">
        <v>46.875833333333297</v>
      </c>
      <c r="D144" s="23">
        <f t="shared" si="2"/>
        <v>3</v>
      </c>
      <c r="E144" s="23" t="s">
        <v>46</v>
      </c>
      <c r="F144" s="24"/>
    </row>
    <row r="145" spans="1:6" x14ac:dyDescent="0.3">
      <c r="A145" s="20">
        <v>41711</v>
      </c>
      <c r="B145" s="21">
        <v>1897.8969090909</v>
      </c>
      <c r="C145" s="22">
        <v>35.6323636363636</v>
      </c>
      <c r="D145" s="23">
        <f t="shared" si="2"/>
        <v>3</v>
      </c>
      <c r="E145" s="23" t="s">
        <v>46</v>
      </c>
      <c r="F145" s="24"/>
    </row>
    <row r="146" spans="1:6" x14ac:dyDescent="0.3">
      <c r="A146" s="20">
        <v>41711.5</v>
      </c>
      <c r="B146" s="21">
        <v>2157.9027500000002</v>
      </c>
      <c r="C146" s="22">
        <v>49.200416666666598</v>
      </c>
      <c r="D146" s="23">
        <f t="shared" si="2"/>
        <v>3</v>
      </c>
      <c r="E146" s="23" t="s">
        <v>46</v>
      </c>
      <c r="F146" s="24"/>
    </row>
    <row r="147" spans="1:6" x14ac:dyDescent="0.3">
      <c r="A147" s="20">
        <v>41712</v>
      </c>
      <c r="B147" s="21">
        <v>2109.0095000000001</v>
      </c>
      <c r="C147" s="22">
        <v>50.580750000000002</v>
      </c>
      <c r="D147" s="23">
        <f t="shared" si="2"/>
        <v>3</v>
      </c>
      <c r="E147" s="23" t="s">
        <v>46</v>
      </c>
      <c r="F147" s="24"/>
    </row>
    <row r="148" spans="1:6" x14ac:dyDescent="0.3">
      <c r="A148" s="20">
        <v>41712.5</v>
      </c>
      <c r="B148" s="21">
        <v>2259.53731818181</v>
      </c>
      <c r="C148" s="22">
        <v>47.971090909090897</v>
      </c>
      <c r="D148" s="23">
        <f t="shared" si="2"/>
        <v>3</v>
      </c>
      <c r="E148" s="23" t="s">
        <v>46</v>
      </c>
      <c r="F148" s="24"/>
    </row>
    <row r="149" spans="1:6" x14ac:dyDescent="0.3">
      <c r="A149" s="20">
        <v>41713</v>
      </c>
      <c r="B149" s="21">
        <v>2036.0522000000001</v>
      </c>
      <c r="C149" s="22">
        <v>56.944499999999998</v>
      </c>
      <c r="D149" s="23">
        <f t="shared" si="2"/>
        <v>3</v>
      </c>
      <c r="E149" s="23" t="s">
        <v>46</v>
      </c>
      <c r="F149" s="24"/>
    </row>
    <row r="150" spans="1:6" x14ac:dyDescent="0.3">
      <c r="A150" s="20">
        <v>41713.5</v>
      </c>
      <c r="B150" s="21">
        <v>2303.133875</v>
      </c>
      <c r="C150" s="22">
        <v>55.517916666666601</v>
      </c>
      <c r="D150" s="23">
        <f t="shared" si="2"/>
        <v>3</v>
      </c>
      <c r="E150" s="23" t="s">
        <v>46</v>
      </c>
      <c r="F150" s="24"/>
    </row>
    <row r="151" spans="1:6" x14ac:dyDescent="0.3">
      <c r="A151" s="20">
        <v>41714</v>
      </c>
      <c r="B151" s="21">
        <v>1791.6844999999901</v>
      </c>
      <c r="C151" s="22">
        <v>42.779142857142801</v>
      </c>
      <c r="D151" s="23">
        <f t="shared" si="2"/>
        <v>3</v>
      </c>
      <c r="E151" s="23" t="s">
        <v>46</v>
      </c>
      <c r="F151" s="24"/>
    </row>
    <row r="152" spans="1:6" x14ac:dyDescent="0.3">
      <c r="A152" s="20">
        <v>41714.5</v>
      </c>
      <c r="B152" s="21">
        <v>2076.2275</v>
      </c>
      <c r="C152" s="22">
        <v>50.096333333333298</v>
      </c>
      <c r="D152" s="23">
        <f t="shared" si="2"/>
        <v>3</v>
      </c>
      <c r="E152" s="23" t="s">
        <v>46</v>
      </c>
      <c r="F152" s="24"/>
    </row>
    <row r="153" spans="1:6" x14ac:dyDescent="0.3">
      <c r="A153" s="20">
        <v>41715</v>
      </c>
      <c r="B153" s="21">
        <v>1771.01158333333</v>
      </c>
      <c r="C153" s="22">
        <v>56.752999999999901</v>
      </c>
      <c r="D153" s="23">
        <f t="shared" si="2"/>
        <v>3</v>
      </c>
      <c r="E153" s="23" t="s">
        <v>46</v>
      </c>
      <c r="F153" s="24"/>
    </row>
    <row r="154" spans="1:6" x14ac:dyDescent="0.3">
      <c r="A154" s="20">
        <v>41715.5</v>
      </c>
      <c r="B154" s="21">
        <v>2304.1829583333301</v>
      </c>
      <c r="C154" s="22">
        <v>62.233666666666601</v>
      </c>
      <c r="D154" s="23">
        <f t="shared" si="2"/>
        <v>3</v>
      </c>
      <c r="E154" s="23" t="s">
        <v>46</v>
      </c>
      <c r="F154" s="24"/>
    </row>
    <row r="155" spans="1:6" x14ac:dyDescent="0.3">
      <c r="A155" s="20">
        <v>41716</v>
      </c>
      <c r="B155" s="21">
        <v>2108.3857083333301</v>
      </c>
      <c r="C155" s="22">
        <v>58.376583333333301</v>
      </c>
      <c r="D155" s="23">
        <f t="shared" si="2"/>
        <v>3</v>
      </c>
      <c r="E155" s="23" t="s">
        <v>46</v>
      </c>
      <c r="F155" s="24"/>
    </row>
    <row r="156" spans="1:6" x14ac:dyDescent="0.3">
      <c r="A156" s="20">
        <v>41716.5</v>
      </c>
      <c r="B156" s="21">
        <v>2577.1646249999999</v>
      </c>
      <c r="C156" s="22">
        <v>76.446166666666599</v>
      </c>
      <c r="D156" s="23">
        <f t="shared" si="2"/>
        <v>3</v>
      </c>
      <c r="E156" s="23" t="s">
        <v>46</v>
      </c>
      <c r="F156" s="24"/>
    </row>
    <row r="157" spans="1:6" x14ac:dyDescent="0.3">
      <c r="A157" s="20">
        <v>41717</v>
      </c>
      <c r="B157" s="21">
        <v>2107.1595833333299</v>
      </c>
      <c r="C157" s="22">
        <v>59.417250000000003</v>
      </c>
      <c r="D157" s="23">
        <f t="shared" si="2"/>
        <v>3</v>
      </c>
      <c r="E157" s="23" t="s">
        <v>46</v>
      </c>
      <c r="F157" s="24"/>
    </row>
    <row r="158" spans="1:6" x14ac:dyDescent="0.3">
      <c r="A158" s="20">
        <v>41717.5</v>
      </c>
      <c r="B158" s="21">
        <v>2527.9144166666601</v>
      </c>
      <c r="C158" s="22">
        <v>77.689083333333301</v>
      </c>
      <c r="D158" s="23">
        <f t="shared" si="2"/>
        <v>3</v>
      </c>
      <c r="E158" s="23" t="s">
        <v>46</v>
      </c>
      <c r="F158" s="24"/>
    </row>
    <row r="159" spans="1:6" x14ac:dyDescent="0.3">
      <c r="A159" s="20">
        <v>41718</v>
      </c>
      <c r="B159" s="21">
        <v>2046.2037499999999</v>
      </c>
      <c r="C159" s="22">
        <v>60.7068333333333</v>
      </c>
      <c r="D159" s="23">
        <f t="shared" si="2"/>
        <v>3</v>
      </c>
      <c r="E159" s="23" t="s">
        <v>46</v>
      </c>
      <c r="F159" s="24"/>
    </row>
    <row r="160" spans="1:6" x14ac:dyDescent="0.3">
      <c r="A160" s="20">
        <v>41718.5</v>
      </c>
      <c r="B160" s="21">
        <v>2268.3677916666602</v>
      </c>
      <c r="C160" s="22">
        <v>54.075499999999998</v>
      </c>
      <c r="D160" s="23">
        <f t="shared" si="2"/>
        <v>3</v>
      </c>
      <c r="E160" s="23" t="s">
        <v>46</v>
      </c>
      <c r="F160" s="24"/>
    </row>
    <row r="161" spans="1:6" x14ac:dyDescent="0.3">
      <c r="A161" s="20">
        <v>41719</v>
      </c>
      <c r="B161" s="21">
        <v>1968.2440909090899</v>
      </c>
      <c r="C161" s="22">
        <v>58.074090909090899</v>
      </c>
      <c r="D161" s="23">
        <f t="shared" si="2"/>
        <v>3</v>
      </c>
      <c r="E161" s="23" t="s">
        <v>46</v>
      </c>
      <c r="F161" s="24"/>
    </row>
    <row r="162" spans="1:6" x14ac:dyDescent="0.3">
      <c r="A162" s="20">
        <v>41719.5</v>
      </c>
      <c r="B162" s="21">
        <v>2173.0286249999999</v>
      </c>
      <c r="C162" s="22">
        <v>58.947666666666599</v>
      </c>
      <c r="D162" s="23">
        <f t="shared" si="2"/>
        <v>3</v>
      </c>
      <c r="E162" s="23" t="s">
        <v>46</v>
      </c>
      <c r="F162" s="24"/>
    </row>
    <row r="163" spans="1:6" x14ac:dyDescent="0.3">
      <c r="A163" s="20">
        <v>41720</v>
      </c>
      <c r="B163" s="21">
        <v>2010.4895555555499</v>
      </c>
      <c r="C163" s="22">
        <v>50.550444444444402</v>
      </c>
      <c r="D163" s="23">
        <f t="shared" si="2"/>
        <v>3</v>
      </c>
      <c r="E163" s="23" t="s">
        <v>46</v>
      </c>
      <c r="F163" s="24"/>
    </row>
    <row r="164" spans="1:6" x14ac:dyDescent="0.3">
      <c r="A164" s="20">
        <v>41720.5</v>
      </c>
      <c r="B164" s="21">
        <v>2118.1903750000001</v>
      </c>
      <c r="C164" s="22">
        <v>54.709249999999997</v>
      </c>
      <c r="D164" s="23">
        <f t="shared" si="2"/>
        <v>3</v>
      </c>
      <c r="E164" s="23" t="s">
        <v>46</v>
      </c>
      <c r="F164" s="24"/>
    </row>
    <row r="165" spans="1:6" x14ac:dyDescent="0.3">
      <c r="A165" s="20">
        <v>41721</v>
      </c>
      <c r="B165" s="21">
        <v>1785.1503749999899</v>
      </c>
      <c r="C165" s="22">
        <v>44.055250000000001</v>
      </c>
      <c r="D165" s="23">
        <f t="shared" si="2"/>
        <v>3</v>
      </c>
      <c r="E165" s="23" t="s">
        <v>46</v>
      </c>
      <c r="F165" s="24"/>
    </row>
    <row r="166" spans="1:6" x14ac:dyDescent="0.3">
      <c r="A166" s="20">
        <v>41721.5</v>
      </c>
      <c r="B166" s="21">
        <v>1962.36544999999</v>
      </c>
      <c r="C166" s="22">
        <v>52.375399999999999</v>
      </c>
      <c r="D166" s="23">
        <f t="shared" si="2"/>
        <v>3</v>
      </c>
      <c r="E166" s="23" t="s">
        <v>46</v>
      </c>
      <c r="F166" s="24"/>
    </row>
    <row r="167" spans="1:6" x14ac:dyDescent="0.3">
      <c r="A167" s="20">
        <v>41722</v>
      </c>
      <c r="B167" s="21">
        <v>1752.3128999999999</v>
      </c>
      <c r="C167" s="22">
        <v>56.051000000000002</v>
      </c>
      <c r="D167" s="23">
        <f t="shared" si="2"/>
        <v>3</v>
      </c>
      <c r="E167" s="23" t="s">
        <v>46</v>
      </c>
      <c r="F167" s="24"/>
    </row>
    <row r="168" spans="1:6" x14ac:dyDescent="0.3">
      <c r="A168" s="20">
        <v>41722.5</v>
      </c>
      <c r="B168" s="21">
        <v>1970.0640454545401</v>
      </c>
      <c r="C168" s="22">
        <v>49.247363636363602</v>
      </c>
      <c r="D168" s="23">
        <f t="shared" si="2"/>
        <v>3</v>
      </c>
      <c r="E168" s="23" t="s">
        <v>46</v>
      </c>
      <c r="F168" s="24"/>
    </row>
    <row r="169" spans="1:6" x14ac:dyDescent="0.3">
      <c r="A169" s="20">
        <v>41723</v>
      </c>
      <c r="B169" s="21">
        <v>2105.8021250000002</v>
      </c>
      <c r="C169" s="22">
        <v>51.720125000000003</v>
      </c>
      <c r="D169" s="23">
        <f t="shared" si="2"/>
        <v>3</v>
      </c>
      <c r="E169" s="23" t="s">
        <v>46</v>
      </c>
      <c r="F169" s="24"/>
    </row>
    <row r="170" spans="1:6" x14ac:dyDescent="0.3">
      <c r="A170" s="20">
        <v>41723.5</v>
      </c>
      <c r="B170" s="21">
        <v>2244.6122083333298</v>
      </c>
      <c r="C170" s="22">
        <v>58.361166666666598</v>
      </c>
      <c r="D170" s="23">
        <f t="shared" si="2"/>
        <v>3</v>
      </c>
      <c r="E170" s="23" t="s">
        <v>46</v>
      </c>
      <c r="F170" s="24"/>
    </row>
    <row r="171" spans="1:6" x14ac:dyDescent="0.3">
      <c r="A171" s="20">
        <v>41724</v>
      </c>
      <c r="B171" s="21">
        <v>2130.4705714285701</v>
      </c>
      <c r="C171" s="22">
        <v>39.493714285714198</v>
      </c>
      <c r="D171" s="23">
        <f t="shared" si="2"/>
        <v>3</v>
      </c>
      <c r="E171" s="23" t="s">
        <v>46</v>
      </c>
      <c r="F171" s="24"/>
    </row>
    <row r="172" spans="1:6" x14ac:dyDescent="0.3">
      <c r="A172" s="20">
        <v>41724.5</v>
      </c>
      <c r="B172" s="21">
        <v>2107.2345416666599</v>
      </c>
      <c r="C172" s="22">
        <v>49.298749999999998</v>
      </c>
      <c r="D172" s="23">
        <f t="shared" si="2"/>
        <v>3</v>
      </c>
      <c r="E172" s="23" t="s">
        <v>46</v>
      </c>
      <c r="F172" s="24"/>
    </row>
    <row r="173" spans="1:6" x14ac:dyDescent="0.3">
      <c r="A173" s="20">
        <v>41725</v>
      </c>
      <c r="B173" s="21">
        <v>1890.0461250000001</v>
      </c>
      <c r="C173" s="22">
        <v>56.920916666666599</v>
      </c>
      <c r="D173" s="23">
        <f t="shared" si="2"/>
        <v>3</v>
      </c>
      <c r="E173" s="23" t="s">
        <v>46</v>
      </c>
      <c r="F173" s="24"/>
    </row>
    <row r="174" spans="1:6" x14ac:dyDescent="0.3">
      <c r="A174" s="20">
        <v>41725.5</v>
      </c>
      <c r="B174" s="21">
        <v>2064.86241666666</v>
      </c>
      <c r="C174" s="22">
        <v>47.455500000000001</v>
      </c>
      <c r="D174" s="23">
        <f t="shared" si="2"/>
        <v>3</v>
      </c>
      <c r="E174" s="23" t="s">
        <v>46</v>
      </c>
      <c r="F174" s="24"/>
    </row>
    <row r="175" spans="1:6" x14ac:dyDescent="0.3">
      <c r="A175" s="20">
        <v>41726</v>
      </c>
      <c r="B175" s="21">
        <v>1992.3972777777699</v>
      </c>
      <c r="C175" s="22">
        <v>35.969888888888804</v>
      </c>
      <c r="D175" s="23">
        <f t="shared" si="2"/>
        <v>3</v>
      </c>
      <c r="E175" s="23" t="s">
        <v>46</v>
      </c>
      <c r="F175" s="24"/>
    </row>
    <row r="176" spans="1:6" x14ac:dyDescent="0.3">
      <c r="A176" s="20">
        <v>41726.5</v>
      </c>
      <c r="B176" s="21">
        <v>2193.5958333333301</v>
      </c>
      <c r="C176" s="22">
        <v>42.944777777777702</v>
      </c>
      <c r="D176" s="23">
        <f t="shared" si="2"/>
        <v>3</v>
      </c>
      <c r="E176" s="23" t="s">
        <v>46</v>
      </c>
      <c r="F176" s="24"/>
    </row>
    <row r="177" spans="1:6" x14ac:dyDescent="0.3">
      <c r="A177" s="20">
        <v>41727</v>
      </c>
      <c r="B177" s="21">
        <v>1713.057875</v>
      </c>
      <c r="C177" s="22">
        <v>36.922249999999998</v>
      </c>
      <c r="D177" s="23">
        <f t="shared" si="2"/>
        <v>3</v>
      </c>
      <c r="E177" s="23" t="s">
        <v>46</v>
      </c>
      <c r="F177" s="24"/>
    </row>
    <row r="178" spans="1:6" x14ac:dyDescent="0.3">
      <c r="A178" s="20">
        <v>41727.5</v>
      </c>
      <c r="B178" s="21">
        <v>1844.6421111111099</v>
      </c>
      <c r="C178" s="22">
        <v>36.546333333333301</v>
      </c>
      <c r="D178" s="23">
        <f t="shared" si="2"/>
        <v>3</v>
      </c>
      <c r="E178" s="23" t="s">
        <v>46</v>
      </c>
      <c r="F178" s="24"/>
    </row>
    <row r="179" spans="1:6" x14ac:dyDescent="0.3">
      <c r="A179" s="20">
        <v>41728</v>
      </c>
      <c r="B179" s="21">
        <v>1794.3062</v>
      </c>
      <c r="C179" s="22">
        <v>37.124400000000001</v>
      </c>
      <c r="D179" s="23">
        <f t="shared" si="2"/>
        <v>3</v>
      </c>
      <c r="E179" s="23" t="s">
        <v>46</v>
      </c>
      <c r="F179" s="24"/>
    </row>
    <row r="180" spans="1:6" x14ac:dyDescent="0.3">
      <c r="A180" s="20">
        <v>41728.5</v>
      </c>
      <c r="B180" s="21">
        <v>1879.9822222222199</v>
      </c>
      <c r="C180" s="22">
        <v>42.941666666666599</v>
      </c>
      <c r="D180" s="23">
        <f t="shared" si="2"/>
        <v>3</v>
      </c>
      <c r="E180" s="23" t="s">
        <v>46</v>
      </c>
      <c r="F180" s="24"/>
    </row>
    <row r="181" spans="1:6" x14ac:dyDescent="0.3">
      <c r="A181" s="20">
        <v>41729</v>
      </c>
      <c r="B181" s="21">
        <v>1726.2678333333299</v>
      </c>
      <c r="C181" s="22">
        <v>31.945999999999898</v>
      </c>
      <c r="D181" s="23">
        <f t="shared" si="2"/>
        <v>3</v>
      </c>
      <c r="E181" s="23" t="s">
        <v>46</v>
      </c>
      <c r="F181" s="24"/>
    </row>
    <row r="182" spans="1:6" x14ac:dyDescent="0.3">
      <c r="A182" s="20">
        <v>41729.5</v>
      </c>
      <c r="B182" s="21">
        <v>1909.5529166666599</v>
      </c>
      <c r="C182" s="22">
        <v>50.933333333333302</v>
      </c>
      <c r="D182" s="23">
        <f t="shared" si="2"/>
        <v>3</v>
      </c>
      <c r="E182" s="23" t="s">
        <v>46</v>
      </c>
      <c r="F182" s="24"/>
    </row>
    <row r="183" spans="1:6" x14ac:dyDescent="0.3">
      <c r="A183" s="20">
        <v>41730</v>
      </c>
      <c r="B183" s="21">
        <v>1895.5373499999901</v>
      </c>
      <c r="C183" s="22">
        <v>53.714300000000001</v>
      </c>
      <c r="D183" s="23">
        <f t="shared" si="2"/>
        <v>4</v>
      </c>
      <c r="E183" s="23" t="s">
        <v>46</v>
      </c>
      <c r="F183" s="24"/>
    </row>
    <row r="184" spans="1:6" x14ac:dyDescent="0.3">
      <c r="A184" s="20">
        <v>41730.5</v>
      </c>
      <c r="B184" s="21">
        <v>2075.2814583333302</v>
      </c>
      <c r="C184" s="22">
        <v>50.493333333333297</v>
      </c>
      <c r="D184" s="23">
        <f t="shared" si="2"/>
        <v>4</v>
      </c>
      <c r="E184" s="23" t="s">
        <v>46</v>
      </c>
      <c r="F184" s="24"/>
    </row>
    <row r="185" spans="1:6" x14ac:dyDescent="0.3">
      <c r="A185" s="20">
        <v>41731</v>
      </c>
      <c r="B185" s="21">
        <v>2204.4625000000001</v>
      </c>
      <c r="C185" s="22">
        <v>63.067083333333301</v>
      </c>
      <c r="D185" s="23">
        <f t="shared" si="2"/>
        <v>4</v>
      </c>
      <c r="E185" s="23" t="s">
        <v>46</v>
      </c>
      <c r="F185" s="24"/>
    </row>
    <row r="186" spans="1:6" x14ac:dyDescent="0.3">
      <c r="A186" s="20">
        <v>41731.5</v>
      </c>
      <c r="B186" s="21">
        <v>2647.4805833333298</v>
      </c>
      <c r="C186" s="22">
        <v>78.320583333333303</v>
      </c>
      <c r="D186" s="23">
        <f t="shared" si="2"/>
        <v>4</v>
      </c>
      <c r="E186" s="23" t="s">
        <v>46</v>
      </c>
      <c r="F186" s="24"/>
    </row>
    <row r="187" spans="1:6" x14ac:dyDescent="0.3">
      <c r="A187" s="20">
        <v>41732</v>
      </c>
      <c r="B187" s="21">
        <v>1895.28920833333</v>
      </c>
      <c r="C187" s="22">
        <v>62.180583333333303</v>
      </c>
      <c r="D187" s="23">
        <f t="shared" si="2"/>
        <v>4</v>
      </c>
      <c r="E187" s="23" t="s">
        <v>46</v>
      </c>
      <c r="F187" s="24"/>
    </row>
    <row r="188" spans="1:6" x14ac:dyDescent="0.3">
      <c r="A188" s="20">
        <v>41732.5</v>
      </c>
      <c r="B188" s="21">
        <v>2096.7167083333302</v>
      </c>
      <c r="C188" s="22">
        <v>60.060250000000003</v>
      </c>
      <c r="D188" s="23">
        <f t="shared" si="2"/>
        <v>4</v>
      </c>
      <c r="E188" s="23" t="s">
        <v>46</v>
      </c>
      <c r="F188" s="24"/>
    </row>
    <row r="189" spans="1:6" x14ac:dyDescent="0.3">
      <c r="A189" s="20">
        <v>41733</v>
      </c>
      <c r="B189" s="21">
        <v>2094.1008333333298</v>
      </c>
      <c r="C189" s="22">
        <v>45.017499999999998</v>
      </c>
      <c r="D189" s="23">
        <f t="shared" si="2"/>
        <v>4</v>
      </c>
      <c r="E189" s="23" t="s">
        <v>46</v>
      </c>
      <c r="F189" s="24"/>
    </row>
    <row r="190" spans="1:6" x14ac:dyDescent="0.3">
      <c r="A190" s="20">
        <v>41733.5</v>
      </c>
      <c r="B190" s="21">
        <v>2630.4309166666599</v>
      </c>
      <c r="C190" s="22">
        <v>79.766666666666595</v>
      </c>
      <c r="D190" s="23">
        <f t="shared" si="2"/>
        <v>4</v>
      </c>
      <c r="E190" s="23" t="s">
        <v>46</v>
      </c>
      <c r="F190" s="24"/>
    </row>
    <row r="191" spans="1:6" x14ac:dyDescent="0.3">
      <c r="A191" s="20">
        <v>41734</v>
      </c>
      <c r="B191" s="21">
        <v>1754.1857499999901</v>
      </c>
      <c r="C191" s="22">
        <v>40.561666666666603</v>
      </c>
      <c r="D191" s="23">
        <f t="shared" si="2"/>
        <v>4</v>
      </c>
      <c r="E191" s="23" t="s">
        <v>46</v>
      </c>
      <c r="F191" s="24"/>
    </row>
    <row r="192" spans="1:6" x14ac:dyDescent="0.3">
      <c r="A192" s="20">
        <v>41734.5</v>
      </c>
      <c r="B192" s="21">
        <v>1884.8855454545401</v>
      </c>
      <c r="C192" s="22">
        <v>47.821818181818102</v>
      </c>
      <c r="D192" s="23">
        <f t="shared" si="2"/>
        <v>4</v>
      </c>
      <c r="E192" s="23" t="s">
        <v>46</v>
      </c>
      <c r="F192" s="24"/>
    </row>
    <row r="193" spans="1:6" x14ac:dyDescent="0.3">
      <c r="A193" s="20">
        <v>41735</v>
      </c>
      <c r="B193" s="21">
        <v>1949.35475</v>
      </c>
      <c r="C193" s="22">
        <v>43.174583333333302</v>
      </c>
      <c r="D193" s="23">
        <f t="shared" si="2"/>
        <v>4</v>
      </c>
      <c r="E193" s="23" t="s">
        <v>46</v>
      </c>
      <c r="F193" s="24"/>
    </row>
    <row r="194" spans="1:6" x14ac:dyDescent="0.3">
      <c r="A194" s="20">
        <v>41735.5</v>
      </c>
      <c r="B194" s="21">
        <v>2305.1105416666601</v>
      </c>
      <c r="C194" s="22">
        <v>54.176666666666598</v>
      </c>
      <c r="D194" s="23">
        <f t="shared" si="2"/>
        <v>4</v>
      </c>
      <c r="E194" s="23" t="s">
        <v>46</v>
      </c>
      <c r="F194" s="24"/>
    </row>
    <row r="195" spans="1:6" x14ac:dyDescent="0.3">
      <c r="A195" s="20">
        <v>41736</v>
      </c>
      <c r="B195" s="21">
        <v>2093.9851249999901</v>
      </c>
      <c r="C195" s="22">
        <v>49.405416666666603</v>
      </c>
      <c r="D195" s="23">
        <f t="shared" si="2"/>
        <v>4</v>
      </c>
      <c r="E195" s="23" t="s">
        <v>46</v>
      </c>
      <c r="F195" s="24"/>
    </row>
    <row r="196" spans="1:6" x14ac:dyDescent="0.3">
      <c r="A196" s="20">
        <v>41736.5</v>
      </c>
      <c r="B196" s="21">
        <v>2421.5386249999901</v>
      </c>
      <c r="C196" s="22">
        <v>73.729583333333295</v>
      </c>
      <c r="D196" s="23">
        <f t="shared" ref="D196:D259" si="3">MONTH(A196)</f>
        <v>4</v>
      </c>
      <c r="E196" s="23" t="s">
        <v>46</v>
      </c>
      <c r="F196" s="24"/>
    </row>
    <row r="197" spans="1:6" x14ac:dyDescent="0.3">
      <c r="A197" s="20">
        <v>41737</v>
      </c>
      <c r="B197" s="21">
        <v>1716.26629166666</v>
      </c>
      <c r="C197" s="22">
        <v>44.014999999999901</v>
      </c>
      <c r="D197" s="23">
        <f t="shared" si="3"/>
        <v>4</v>
      </c>
      <c r="E197" s="23" t="s">
        <v>46</v>
      </c>
      <c r="F197" s="24"/>
    </row>
    <row r="198" spans="1:6" x14ac:dyDescent="0.3">
      <c r="A198" s="20">
        <v>41737.5</v>
      </c>
      <c r="B198" s="21">
        <v>1981.6607083333299</v>
      </c>
      <c r="C198" s="22">
        <v>51.409583333333302</v>
      </c>
      <c r="D198" s="23">
        <f t="shared" si="3"/>
        <v>4</v>
      </c>
      <c r="E198" s="23" t="s">
        <v>46</v>
      </c>
      <c r="F198" s="24"/>
    </row>
    <row r="199" spans="1:6" x14ac:dyDescent="0.3">
      <c r="A199" s="20">
        <v>41738</v>
      </c>
      <c r="B199" s="21">
        <v>1874.97291666666</v>
      </c>
      <c r="C199" s="22">
        <v>47.154583333333299</v>
      </c>
      <c r="D199" s="23">
        <f t="shared" si="3"/>
        <v>4</v>
      </c>
      <c r="E199" s="23" t="s">
        <v>46</v>
      </c>
      <c r="F199" s="24"/>
    </row>
    <row r="200" spans="1:6" x14ac:dyDescent="0.3">
      <c r="A200" s="20">
        <v>41738.5</v>
      </c>
      <c r="B200" s="21">
        <v>2096.9939999999901</v>
      </c>
      <c r="C200" s="22">
        <v>65.525416666666601</v>
      </c>
      <c r="D200" s="23">
        <f t="shared" si="3"/>
        <v>4</v>
      </c>
      <c r="E200" s="23" t="s">
        <v>46</v>
      </c>
      <c r="F200" s="24"/>
    </row>
    <row r="201" spans="1:6" x14ac:dyDescent="0.3">
      <c r="A201" s="20">
        <v>41739</v>
      </c>
      <c r="B201" s="21">
        <v>1859.7716666666599</v>
      </c>
      <c r="C201" s="22">
        <v>61.518333333333302</v>
      </c>
      <c r="D201" s="23">
        <f t="shared" si="3"/>
        <v>4</v>
      </c>
      <c r="E201" s="23" t="s">
        <v>46</v>
      </c>
      <c r="F201" s="24"/>
    </row>
    <row r="202" spans="1:6" x14ac:dyDescent="0.3">
      <c r="A202" s="20">
        <v>41739.5</v>
      </c>
      <c r="B202" s="21">
        <v>2115.2125000000001</v>
      </c>
      <c r="C202" s="22">
        <v>79.883750000000006</v>
      </c>
      <c r="D202" s="23">
        <f t="shared" si="3"/>
        <v>4</v>
      </c>
      <c r="E202" s="23" t="s">
        <v>46</v>
      </c>
      <c r="F202" s="24"/>
    </row>
    <row r="203" spans="1:6" x14ac:dyDescent="0.3">
      <c r="A203" s="20">
        <v>41740</v>
      </c>
      <c r="B203" s="21">
        <v>2080.5575833333301</v>
      </c>
      <c r="C203" s="22">
        <v>53.233749999999901</v>
      </c>
      <c r="D203" s="23">
        <f t="shared" si="3"/>
        <v>4</v>
      </c>
      <c r="E203" s="23" t="s">
        <v>46</v>
      </c>
      <c r="F203" s="24"/>
    </row>
    <row r="204" spans="1:6" x14ac:dyDescent="0.3">
      <c r="A204" s="20">
        <v>41740.5</v>
      </c>
      <c r="B204" s="21">
        <v>2572.0059999999999</v>
      </c>
      <c r="C204" s="22">
        <v>88.894999999999996</v>
      </c>
      <c r="D204" s="23">
        <f t="shared" si="3"/>
        <v>4</v>
      </c>
      <c r="E204" s="23" t="s">
        <v>46</v>
      </c>
      <c r="F204" s="24"/>
    </row>
    <row r="205" spans="1:6" x14ac:dyDescent="0.3">
      <c r="A205" s="20">
        <v>41741</v>
      </c>
      <c r="B205" s="21">
        <v>1915.4982</v>
      </c>
      <c r="C205" s="22">
        <v>28.648499999999999</v>
      </c>
      <c r="D205" s="23">
        <f t="shared" si="3"/>
        <v>4</v>
      </c>
      <c r="E205" s="23" t="s">
        <v>46</v>
      </c>
      <c r="F205" s="24"/>
    </row>
    <row r="206" spans="1:6" x14ac:dyDescent="0.3">
      <c r="A206" s="20">
        <v>41741.5</v>
      </c>
      <c r="B206" s="21">
        <v>2139.759</v>
      </c>
      <c r="C206" s="22">
        <v>44.792916666666599</v>
      </c>
      <c r="D206" s="23">
        <f t="shared" si="3"/>
        <v>4</v>
      </c>
      <c r="E206" s="23" t="s">
        <v>46</v>
      </c>
      <c r="F206" s="24"/>
    </row>
    <row r="207" spans="1:6" x14ac:dyDescent="0.3">
      <c r="A207" s="20">
        <v>41742</v>
      </c>
      <c r="B207" s="21">
        <v>1821.2655833333299</v>
      </c>
      <c r="C207" s="22">
        <v>47.22625</v>
      </c>
      <c r="D207" s="23">
        <f t="shared" si="3"/>
        <v>4</v>
      </c>
      <c r="E207" s="23" t="s">
        <v>46</v>
      </c>
      <c r="F207" s="24"/>
    </row>
    <row r="208" spans="1:6" x14ac:dyDescent="0.3">
      <c r="A208" s="20">
        <v>41742.5</v>
      </c>
      <c r="B208" s="21">
        <v>2098.1899166666599</v>
      </c>
      <c r="C208" s="22">
        <v>49.3720833333333</v>
      </c>
      <c r="D208" s="23">
        <f t="shared" si="3"/>
        <v>4</v>
      </c>
      <c r="E208" s="23" t="s">
        <v>46</v>
      </c>
      <c r="F208" s="24"/>
    </row>
    <row r="209" spans="1:6" x14ac:dyDescent="0.3">
      <c r="A209" s="20">
        <v>41743</v>
      </c>
      <c r="B209" s="21">
        <v>1740.50766666666</v>
      </c>
      <c r="C209" s="22">
        <v>51.491666666666603</v>
      </c>
      <c r="D209" s="23">
        <f t="shared" si="3"/>
        <v>4</v>
      </c>
      <c r="E209" s="23" t="s">
        <v>46</v>
      </c>
      <c r="F209" s="24"/>
    </row>
    <row r="210" spans="1:6" x14ac:dyDescent="0.3">
      <c r="A210" s="20">
        <v>41743.5</v>
      </c>
      <c r="B210" s="21">
        <v>2164.19929166666</v>
      </c>
      <c r="C210" s="22">
        <v>53.55</v>
      </c>
      <c r="D210" s="23">
        <f t="shared" si="3"/>
        <v>4</v>
      </c>
      <c r="E210" s="23" t="s">
        <v>46</v>
      </c>
      <c r="F210" s="24"/>
    </row>
    <row r="211" spans="1:6" x14ac:dyDescent="0.3">
      <c r="A211" s="20">
        <v>41744</v>
      </c>
      <c r="B211" s="21">
        <v>2045.9454166666601</v>
      </c>
      <c r="C211" s="22">
        <v>52.564166666666601</v>
      </c>
      <c r="D211" s="23">
        <f t="shared" si="3"/>
        <v>4</v>
      </c>
      <c r="E211" s="23" t="s">
        <v>46</v>
      </c>
      <c r="F211" s="24"/>
    </row>
    <row r="212" spans="1:6" x14ac:dyDescent="0.3">
      <c r="A212" s="20">
        <v>41744.5</v>
      </c>
      <c r="B212" s="21">
        <v>2398.56170833333</v>
      </c>
      <c r="C212" s="22">
        <v>56.3049999999999</v>
      </c>
      <c r="D212" s="23">
        <f t="shared" si="3"/>
        <v>4</v>
      </c>
      <c r="E212" s="23" t="s">
        <v>46</v>
      </c>
      <c r="F212" s="24"/>
    </row>
    <row r="213" spans="1:6" x14ac:dyDescent="0.3">
      <c r="A213" s="20">
        <v>41745</v>
      </c>
      <c r="B213" s="21">
        <v>2048.9234999999999</v>
      </c>
      <c r="C213" s="22">
        <v>50.992916666666602</v>
      </c>
      <c r="D213" s="23">
        <f t="shared" si="3"/>
        <v>4</v>
      </c>
      <c r="E213" s="23" t="s">
        <v>46</v>
      </c>
      <c r="F213" s="24"/>
    </row>
    <row r="214" spans="1:6" x14ac:dyDescent="0.3">
      <c r="A214" s="20">
        <v>41745.5</v>
      </c>
      <c r="B214" s="21">
        <v>2373.5059999999999</v>
      </c>
      <c r="C214" s="22">
        <v>54.992916666666602</v>
      </c>
      <c r="D214" s="23">
        <f t="shared" si="3"/>
        <v>4</v>
      </c>
      <c r="E214" s="23" t="s">
        <v>46</v>
      </c>
      <c r="F214" s="24"/>
    </row>
    <row r="215" spans="1:6" x14ac:dyDescent="0.3">
      <c r="A215" s="20">
        <v>41746</v>
      </c>
      <c r="B215" s="21">
        <v>1995.30845833333</v>
      </c>
      <c r="C215" s="22">
        <v>50.9091666666666</v>
      </c>
      <c r="D215" s="23">
        <f t="shared" si="3"/>
        <v>4</v>
      </c>
      <c r="E215" s="23" t="s">
        <v>46</v>
      </c>
      <c r="F215" s="24"/>
    </row>
    <row r="216" spans="1:6" x14ac:dyDescent="0.3">
      <c r="A216" s="20">
        <v>41746.5</v>
      </c>
      <c r="B216" s="21">
        <v>2278.0785833333298</v>
      </c>
      <c r="C216" s="22">
        <v>50.233333333333299</v>
      </c>
      <c r="D216" s="23">
        <f t="shared" si="3"/>
        <v>4</v>
      </c>
      <c r="E216" s="23" t="s">
        <v>46</v>
      </c>
      <c r="F216" s="24"/>
    </row>
    <row r="217" spans="1:6" x14ac:dyDescent="0.3">
      <c r="A217" s="20">
        <v>41747</v>
      </c>
      <c r="B217" s="21">
        <v>1923.8526666666601</v>
      </c>
      <c r="C217" s="22">
        <v>45.06</v>
      </c>
      <c r="D217" s="23">
        <f t="shared" si="3"/>
        <v>4</v>
      </c>
      <c r="E217" s="23" t="s">
        <v>46</v>
      </c>
      <c r="F217" s="24"/>
    </row>
    <row r="218" spans="1:6" x14ac:dyDescent="0.3">
      <c r="A218" s="20">
        <v>41747.5</v>
      </c>
      <c r="B218" s="21">
        <v>2298.48358333333</v>
      </c>
      <c r="C218" s="22">
        <v>48.699583333333301</v>
      </c>
      <c r="D218" s="23">
        <f t="shared" si="3"/>
        <v>4</v>
      </c>
      <c r="E218" s="23" t="s">
        <v>46</v>
      </c>
      <c r="F218" s="24"/>
    </row>
    <row r="219" spans="1:6" x14ac:dyDescent="0.3">
      <c r="A219" s="20">
        <v>41748</v>
      </c>
      <c r="B219" s="21">
        <v>1924.03687499999</v>
      </c>
      <c r="C219" s="22">
        <v>48.758333333333297</v>
      </c>
      <c r="D219" s="23">
        <f t="shared" si="3"/>
        <v>4</v>
      </c>
      <c r="E219" s="23" t="s">
        <v>46</v>
      </c>
      <c r="F219" s="24"/>
    </row>
    <row r="220" spans="1:6" x14ac:dyDescent="0.3">
      <c r="A220" s="20">
        <v>41748.5</v>
      </c>
      <c r="B220" s="21">
        <v>2205.9349166666598</v>
      </c>
      <c r="C220" s="22">
        <v>48.168333333333301</v>
      </c>
      <c r="D220" s="23">
        <f t="shared" si="3"/>
        <v>4</v>
      </c>
      <c r="E220" s="23" t="s">
        <v>46</v>
      </c>
      <c r="F220" s="24"/>
    </row>
    <row r="221" spans="1:6" x14ac:dyDescent="0.3">
      <c r="A221" s="20">
        <v>41749</v>
      </c>
      <c r="B221" s="21">
        <v>1731.95370833333</v>
      </c>
      <c r="C221" s="22">
        <v>50.261666666666599</v>
      </c>
      <c r="D221" s="23">
        <f t="shared" si="3"/>
        <v>4</v>
      </c>
      <c r="E221" s="23" t="s">
        <v>46</v>
      </c>
      <c r="F221" s="24"/>
    </row>
    <row r="222" spans="1:6" x14ac:dyDescent="0.3">
      <c r="A222" s="20">
        <v>41749.5</v>
      </c>
      <c r="B222" s="21">
        <v>1932.3406666666599</v>
      </c>
      <c r="C222" s="22">
        <v>47.798333333333296</v>
      </c>
      <c r="D222" s="23">
        <f t="shared" si="3"/>
        <v>4</v>
      </c>
      <c r="E222" s="23" t="s">
        <v>46</v>
      </c>
      <c r="F222" s="24"/>
    </row>
    <row r="223" spans="1:6" x14ac:dyDescent="0.3">
      <c r="A223" s="20">
        <v>41750</v>
      </c>
      <c r="B223" s="21">
        <v>1618.6572916666601</v>
      </c>
      <c r="C223" s="22">
        <v>49.244166666666601</v>
      </c>
      <c r="D223" s="23">
        <f t="shared" si="3"/>
        <v>4</v>
      </c>
      <c r="E223" s="23" t="s">
        <v>46</v>
      </c>
      <c r="F223" s="24"/>
    </row>
    <row r="224" spans="1:6" x14ac:dyDescent="0.3">
      <c r="A224" s="20">
        <v>41750.5</v>
      </c>
      <c r="B224" s="21">
        <v>1923.4404583333301</v>
      </c>
      <c r="C224" s="22">
        <v>50.734583333333298</v>
      </c>
      <c r="D224" s="23">
        <f t="shared" si="3"/>
        <v>4</v>
      </c>
      <c r="E224" s="23" t="s">
        <v>46</v>
      </c>
      <c r="F224" s="24"/>
    </row>
    <row r="225" spans="1:6" x14ac:dyDescent="0.3">
      <c r="A225" s="20">
        <v>41751</v>
      </c>
      <c r="B225" s="21">
        <v>1879.78416666666</v>
      </c>
      <c r="C225" s="22">
        <v>53.69</v>
      </c>
      <c r="D225" s="23">
        <f t="shared" si="3"/>
        <v>4</v>
      </c>
      <c r="E225" s="23" t="s">
        <v>46</v>
      </c>
      <c r="F225" s="24"/>
    </row>
    <row r="226" spans="1:6" x14ac:dyDescent="0.3">
      <c r="A226" s="20">
        <v>41751.5</v>
      </c>
      <c r="B226" s="21">
        <v>2109.7046666666602</v>
      </c>
      <c r="C226" s="22">
        <v>53.271666666666597</v>
      </c>
      <c r="D226" s="23">
        <f t="shared" si="3"/>
        <v>4</v>
      </c>
      <c r="E226" s="23" t="s">
        <v>46</v>
      </c>
      <c r="F226" s="24"/>
    </row>
    <row r="227" spans="1:6" x14ac:dyDescent="0.3">
      <c r="A227" s="20">
        <v>41752</v>
      </c>
      <c r="B227" s="21">
        <v>1805.62670833333</v>
      </c>
      <c r="C227" s="22">
        <v>49.4508333333333</v>
      </c>
      <c r="D227" s="23">
        <f t="shared" si="3"/>
        <v>4</v>
      </c>
      <c r="E227" s="23" t="s">
        <v>46</v>
      </c>
      <c r="F227" s="24"/>
    </row>
    <row r="228" spans="1:6" x14ac:dyDescent="0.3">
      <c r="A228" s="20">
        <v>41752.5</v>
      </c>
      <c r="B228" s="21">
        <v>2094.1961249999999</v>
      </c>
      <c r="C228" s="22">
        <v>52.059166666666599</v>
      </c>
      <c r="D228" s="23">
        <f t="shared" si="3"/>
        <v>4</v>
      </c>
      <c r="E228" s="23" t="s">
        <v>46</v>
      </c>
      <c r="F228" s="24"/>
    </row>
    <row r="229" spans="1:6" x14ac:dyDescent="0.3">
      <c r="A229" s="20">
        <v>41753</v>
      </c>
      <c r="B229" s="21">
        <v>1835.2183333333301</v>
      </c>
      <c r="C229" s="22">
        <v>37.89</v>
      </c>
      <c r="D229" s="23">
        <f t="shared" si="3"/>
        <v>4</v>
      </c>
      <c r="E229" s="23" t="s">
        <v>46</v>
      </c>
      <c r="F229" s="24"/>
    </row>
    <row r="230" spans="1:6" x14ac:dyDescent="0.3">
      <c r="A230" s="20">
        <v>41753.5</v>
      </c>
      <c r="B230" s="21">
        <v>2135.9254999999998</v>
      </c>
      <c r="C230" s="22">
        <v>45.816666666666599</v>
      </c>
      <c r="D230" s="23">
        <f t="shared" si="3"/>
        <v>4</v>
      </c>
      <c r="E230" s="23" t="s">
        <v>46</v>
      </c>
      <c r="F230" s="24"/>
    </row>
    <row r="231" spans="1:6" x14ac:dyDescent="0.3">
      <c r="A231" s="20">
        <v>41754</v>
      </c>
      <c r="B231" s="21">
        <v>1650.9535000000001</v>
      </c>
      <c r="C231" s="22">
        <v>36.757083333333298</v>
      </c>
      <c r="D231" s="23">
        <f t="shared" si="3"/>
        <v>4</v>
      </c>
      <c r="E231" s="23" t="s">
        <v>46</v>
      </c>
      <c r="F231" s="24"/>
    </row>
    <row r="232" spans="1:6" x14ac:dyDescent="0.3">
      <c r="A232" s="20">
        <v>41754.5</v>
      </c>
      <c r="B232" s="21">
        <v>1909.9368750000001</v>
      </c>
      <c r="C232" s="22">
        <v>44.214583333333302</v>
      </c>
      <c r="D232" s="23">
        <f t="shared" si="3"/>
        <v>4</v>
      </c>
      <c r="E232" s="23" t="s">
        <v>46</v>
      </c>
      <c r="F232" s="24"/>
    </row>
    <row r="233" spans="1:6" x14ac:dyDescent="0.3">
      <c r="A233" s="20">
        <v>41755</v>
      </c>
      <c r="B233" s="21">
        <v>1819.76733333333</v>
      </c>
      <c r="C233" s="22">
        <v>49.384583333333303</v>
      </c>
      <c r="D233" s="23">
        <f t="shared" si="3"/>
        <v>4</v>
      </c>
      <c r="E233" s="23" t="s">
        <v>46</v>
      </c>
      <c r="F233" s="24"/>
    </row>
    <row r="234" spans="1:6" x14ac:dyDescent="0.3">
      <c r="A234" s="20">
        <v>41755.5</v>
      </c>
      <c r="B234" s="21">
        <v>2076.1788333333302</v>
      </c>
      <c r="C234" s="22">
        <v>48.080416666666601</v>
      </c>
      <c r="D234" s="23">
        <f t="shared" si="3"/>
        <v>4</v>
      </c>
      <c r="E234" s="23" t="s">
        <v>46</v>
      </c>
      <c r="F234" s="24"/>
    </row>
    <row r="235" spans="1:6" x14ac:dyDescent="0.3">
      <c r="A235" s="20">
        <v>41756</v>
      </c>
      <c r="B235" s="21">
        <v>1647.1206666666601</v>
      </c>
      <c r="C235" s="22">
        <v>52.469583333333297</v>
      </c>
      <c r="D235" s="23">
        <f t="shared" si="3"/>
        <v>4</v>
      </c>
      <c r="E235" s="23" t="s">
        <v>46</v>
      </c>
      <c r="F235" s="24"/>
    </row>
    <row r="236" spans="1:6" x14ac:dyDescent="0.3">
      <c r="A236" s="20">
        <v>41756.5</v>
      </c>
      <c r="B236" s="21">
        <v>1907.8098749999999</v>
      </c>
      <c r="C236" s="22">
        <v>53.402916666666599</v>
      </c>
      <c r="D236" s="23">
        <f t="shared" si="3"/>
        <v>4</v>
      </c>
      <c r="E236" s="23" t="s">
        <v>46</v>
      </c>
      <c r="F236" s="24"/>
    </row>
    <row r="237" spans="1:6" x14ac:dyDescent="0.3">
      <c r="A237" s="20">
        <v>41757</v>
      </c>
      <c r="B237" s="21">
        <v>1546.12645833333</v>
      </c>
      <c r="C237" s="22">
        <v>39.446249999999999</v>
      </c>
      <c r="D237" s="23">
        <f t="shared" si="3"/>
        <v>4</v>
      </c>
      <c r="E237" s="23" t="s">
        <v>46</v>
      </c>
      <c r="F237" s="24"/>
    </row>
    <row r="238" spans="1:6" x14ac:dyDescent="0.3">
      <c r="A238" s="20">
        <v>41757.5</v>
      </c>
      <c r="B238" s="21">
        <v>1858.03879166666</v>
      </c>
      <c r="C238" s="22">
        <v>47.963333333333303</v>
      </c>
      <c r="D238" s="23">
        <f t="shared" si="3"/>
        <v>4</v>
      </c>
      <c r="E238" s="23" t="s">
        <v>46</v>
      </c>
      <c r="F238" s="24"/>
    </row>
    <row r="239" spans="1:6" x14ac:dyDescent="0.3">
      <c r="A239" s="20">
        <v>41758</v>
      </c>
      <c r="B239" s="21">
        <v>1922.3710000000001</v>
      </c>
      <c r="C239" s="22">
        <v>42.502222222222201</v>
      </c>
      <c r="D239" s="23">
        <f t="shared" si="3"/>
        <v>4</v>
      </c>
      <c r="E239" s="23" t="s">
        <v>46</v>
      </c>
      <c r="F239" s="24"/>
    </row>
    <row r="240" spans="1:6" x14ac:dyDescent="0.3">
      <c r="A240" s="20">
        <v>41758.5</v>
      </c>
      <c r="B240" s="21">
        <v>2112.4864583333301</v>
      </c>
      <c r="C240" s="22">
        <v>44.941666666666599</v>
      </c>
      <c r="D240" s="23">
        <f t="shared" si="3"/>
        <v>4</v>
      </c>
      <c r="E240" s="23" t="s">
        <v>46</v>
      </c>
      <c r="F240" s="24"/>
    </row>
    <row r="241" spans="1:6" x14ac:dyDescent="0.3">
      <c r="A241" s="20">
        <v>41759</v>
      </c>
      <c r="B241" s="21">
        <v>2040.2557142857099</v>
      </c>
      <c r="C241" s="22">
        <v>45.204285714285703</v>
      </c>
      <c r="D241" s="23">
        <f t="shared" si="3"/>
        <v>4</v>
      </c>
      <c r="E241" s="23" t="s">
        <v>46</v>
      </c>
      <c r="F241" s="24"/>
    </row>
    <row r="242" spans="1:6" x14ac:dyDescent="0.3">
      <c r="A242" s="20">
        <v>41759.5</v>
      </c>
      <c r="B242" s="21">
        <v>2149.3773333333302</v>
      </c>
      <c r="C242" s="22">
        <v>48.322083333333303</v>
      </c>
      <c r="D242" s="23">
        <f t="shared" si="3"/>
        <v>4</v>
      </c>
      <c r="E242" s="23" t="s">
        <v>46</v>
      </c>
      <c r="F242" s="24"/>
    </row>
    <row r="243" spans="1:6" x14ac:dyDescent="0.3">
      <c r="A243" s="20">
        <v>41760</v>
      </c>
      <c r="B243" s="21">
        <v>1816.9179999999999</v>
      </c>
      <c r="C243" s="22">
        <v>44.181666666666601</v>
      </c>
      <c r="D243" s="23">
        <f t="shared" si="3"/>
        <v>5</v>
      </c>
      <c r="E243" s="23" t="s">
        <v>46</v>
      </c>
      <c r="F243" s="24"/>
    </row>
    <row r="244" spans="1:6" x14ac:dyDescent="0.3">
      <c r="A244" s="20">
        <v>41760.5</v>
      </c>
      <c r="B244" s="21">
        <v>2432.2733181818098</v>
      </c>
      <c r="C244" s="22">
        <v>79.288727272727201</v>
      </c>
      <c r="D244" s="23">
        <f t="shared" si="3"/>
        <v>5</v>
      </c>
      <c r="E244" s="23" t="s">
        <v>46</v>
      </c>
      <c r="F244" s="24"/>
    </row>
    <row r="245" spans="1:6" x14ac:dyDescent="0.3">
      <c r="A245" s="20">
        <v>41761</v>
      </c>
      <c r="B245" s="21">
        <v>2029.36579166666</v>
      </c>
      <c r="C245" s="22">
        <v>51.941249999999997</v>
      </c>
      <c r="D245" s="23">
        <f t="shared" si="3"/>
        <v>5</v>
      </c>
      <c r="E245" s="23" t="s">
        <v>46</v>
      </c>
      <c r="F245" s="24"/>
    </row>
    <row r="246" spans="1:6" x14ac:dyDescent="0.3">
      <c r="A246" s="20">
        <v>41761.5</v>
      </c>
      <c r="B246" s="21">
        <v>2417.7076666666599</v>
      </c>
      <c r="C246" s="22">
        <v>49.0996666666666</v>
      </c>
      <c r="D246" s="23">
        <f t="shared" si="3"/>
        <v>5</v>
      </c>
      <c r="E246" s="23" t="s">
        <v>46</v>
      </c>
      <c r="F246" s="24"/>
    </row>
    <row r="247" spans="1:6" x14ac:dyDescent="0.3">
      <c r="A247" s="20">
        <v>41762</v>
      </c>
      <c r="B247" s="21">
        <v>1971.1330416666599</v>
      </c>
      <c r="C247" s="22">
        <v>66.743333333333297</v>
      </c>
      <c r="D247" s="23">
        <f t="shared" si="3"/>
        <v>5</v>
      </c>
      <c r="E247" s="23" t="s">
        <v>46</v>
      </c>
      <c r="F247" s="24"/>
    </row>
    <row r="248" spans="1:6" x14ac:dyDescent="0.3">
      <c r="A248" s="20">
        <v>41762.5</v>
      </c>
      <c r="B248" s="21">
        <v>2307.2817083333298</v>
      </c>
      <c r="C248" s="22">
        <v>59.953249999999997</v>
      </c>
      <c r="D248" s="23">
        <f t="shared" si="3"/>
        <v>5</v>
      </c>
      <c r="E248" s="23" t="s">
        <v>46</v>
      </c>
      <c r="F248" s="24"/>
    </row>
    <row r="249" spans="1:6" x14ac:dyDescent="0.3">
      <c r="A249" s="20">
        <v>41763</v>
      </c>
      <c r="B249" s="21">
        <v>2072.0460416666601</v>
      </c>
      <c r="C249" s="22">
        <v>48.052500000000002</v>
      </c>
      <c r="D249" s="23">
        <f t="shared" si="3"/>
        <v>5</v>
      </c>
      <c r="E249" s="23" t="s">
        <v>46</v>
      </c>
      <c r="F249" s="24"/>
    </row>
    <row r="250" spans="1:6" x14ac:dyDescent="0.3">
      <c r="A250" s="20">
        <v>41763.5</v>
      </c>
      <c r="B250" s="21">
        <v>2325.5537083333302</v>
      </c>
      <c r="C250" s="22">
        <v>43.413333333333298</v>
      </c>
      <c r="D250" s="23">
        <f t="shared" si="3"/>
        <v>5</v>
      </c>
      <c r="E250" s="23" t="s">
        <v>46</v>
      </c>
      <c r="F250" s="24"/>
    </row>
    <row r="251" spans="1:6" x14ac:dyDescent="0.3">
      <c r="A251" s="20">
        <v>41764</v>
      </c>
      <c r="B251" s="21">
        <v>1682.53033333333</v>
      </c>
      <c r="C251" s="22">
        <v>41.137499999999903</v>
      </c>
      <c r="D251" s="23">
        <f t="shared" si="3"/>
        <v>5</v>
      </c>
      <c r="E251" s="23" t="s">
        <v>46</v>
      </c>
      <c r="F251" s="24"/>
    </row>
    <row r="252" spans="1:6" x14ac:dyDescent="0.3">
      <c r="A252" s="20">
        <v>41764.5</v>
      </c>
      <c r="B252" s="21">
        <v>1845.6923750000001</v>
      </c>
      <c r="C252" s="22">
        <v>54.3541666666666</v>
      </c>
      <c r="D252" s="23">
        <f t="shared" si="3"/>
        <v>5</v>
      </c>
      <c r="E252" s="23" t="s">
        <v>46</v>
      </c>
      <c r="F252" s="24"/>
    </row>
    <row r="253" spans="1:6" x14ac:dyDescent="0.3">
      <c r="A253" s="20">
        <v>41765</v>
      </c>
      <c r="B253" s="21">
        <v>1947.2274583333301</v>
      </c>
      <c r="C253" s="22">
        <v>50.5133333333333</v>
      </c>
      <c r="D253" s="23">
        <f t="shared" si="3"/>
        <v>5</v>
      </c>
      <c r="E253" s="23" t="s">
        <v>46</v>
      </c>
      <c r="F253" s="24"/>
    </row>
    <row r="254" spans="1:6" x14ac:dyDescent="0.3">
      <c r="A254" s="20">
        <v>41765.5</v>
      </c>
      <c r="B254" s="21">
        <v>2272.6708333333299</v>
      </c>
      <c r="C254" s="22">
        <v>59.321666666666601</v>
      </c>
      <c r="D254" s="23">
        <f t="shared" si="3"/>
        <v>5</v>
      </c>
      <c r="E254" s="23" t="s">
        <v>46</v>
      </c>
      <c r="F254" s="24"/>
    </row>
    <row r="255" spans="1:6" x14ac:dyDescent="0.3">
      <c r="A255" s="20">
        <v>41766</v>
      </c>
      <c r="B255" s="21">
        <v>2162.9690416666599</v>
      </c>
      <c r="C255" s="22">
        <v>70.624166666666596</v>
      </c>
      <c r="D255" s="23">
        <f t="shared" si="3"/>
        <v>5</v>
      </c>
      <c r="E255" s="23" t="s">
        <v>46</v>
      </c>
      <c r="F255" s="24"/>
    </row>
    <row r="256" spans="1:6" x14ac:dyDescent="0.3">
      <c r="A256" s="20">
        <v>41766.5</v>
      </c>
      <c r="B256" s="21">
        <v>2396.8091666666601</v>
      </c>
      <c r="C256" s="22">
        <v>75.650833333333296</v>
      </c>
      <c r="D256" s="23">
        <f t="shared" si="3"/>
        <v>5</v>
      </c>
      <c r="E256" s="23" t="s">
        <v>46</v>
      </c>
      <c r="F256" s="24"/>
    </row>
    <row r="257" spans="1:6" x14ac:dyDescent="0.3">
      <c r="A257" s="20">
        <v>41767</v>
      </c>
      <c r="B257" s="21">
        <v>1959.90287499999</v>
      </c>
      <c r="C257" s="22">
        <v>48.5474999999999</v>
      </c>
      <c r="D257" s="23">
        <f t="shared" si="3"/>
        <v>5</v>
      </c>
      <c r="E257" s="23" t="s">
        <v>46</v>
      </c>
      <c r="F257" s="24"/>
    </row>
    <row r="258" spans="1:6" x14ac:dyDescent="0.3">
      <c r="A258" s="20">
        <v>41767.5</v>
      </c>
      <c r="B258" s="21">
        <v>2223.83566666666</v>
      </c>
      <c r="C258" s="22">
        <v>45.350833333333298</v>
      </c>
      <c r="D258" s="23">
        <f t="shared" si="3"/>
        <v>5</v>
      </c>
      <c r="E258" s="23" t="s">
        <v>46</v>
      </c>
      <c r="F258" s="24"/>
    </row>
    <row r="259" spans="1:6" x14ac:dyDescent="0.3">
      <c r="A259" s="20">
        <v>41768</v>
      </c>
      <c r="B259" s="21">
        <v>1947.63870833333</v>
      </c>
      <c r="C259" s="22">
        <v>47.290833333333303</v>
      </c>
      <c r="D259" s="23">
        <f t="shared" si="3"/>
        <v>5</v>
      </c>
      <c r="E259" s="23" t="s">
        <v>46</v>
      </c>
      <c r="F259" s="24"/>
    </row>
    <row r="260" spans="1:6" x14ac:dyDescent="0.3">
      <c r="A260" s="20">
        <v>41768.5</v>
      </c>
      <c r="B260" s="21">
        <v>2195.3652916666601</v>
      </c>
      <c r="C260" s="22">
        <v>60.935416666666598</v>
      </c>
      <c r="D260" s="23">
        <f t="shared" ref="D260:D323" si="4">MONTH(A260)</f>
        <v>5</v>
      </c>
      <c r="E260" s="23" t="s">
        <v>46</v>
      </c>
      <c r="F260" s="24"/>
    </row>
    <row r="261" spans="1:6" x14ac:dyDescent="0.3">
      <c r="A261" s="20">
        <v>41769</v>
      </c>
      <c r="B261" s="21">
        <v>1752.35545833333</v>
      </c>
      <c r="C261" s="22">
        <v>60.887916666666598</v>
      </c>
      <c r="D261" s="23">
        <f t="shared" si="4"/>
        <v>5</v>
      </c>
      <c r="E261" s="23" t="s">
        <v>46</v>
      </c>
      <c r="F261" s="24"/>
    </row>
    <row r="262" spans="1:6" x14ac:dyDescent="0.3">
      <c r="A262" s="20">
        <v>41769.5</v>
      </c>
      <c r="B262" s="21">
        <v>1953.0465833333301</v>
      </c>
      <c r="C262" s="22">
        <v>73.694583333333298</v>
      </c>
      <c r="D262" s="23">
        <f t="shared" si="4"/>
        <v>5</v>
      </c>
      <c r="E262" s="23" t="s">
        <v>46</v>
      </c>
      <c r="F262" s="24"/>
    </row>
    <row r="263" spans="1:6" x14ac:dyDescent="0.3">
      <c r="A263" s="20">
        <v>41770</v>
      </c>
      <c r="B263" s="21">
        <v>2006.93199999999</v>
      </c>
      <c r="C263" s="22">
        <v>57.995833333333302</v>
      </c>
      <c r="D263" s="23">
        <f t="shared" si="4"/>
        <v>5</v>
      </c>
      <c r="E263" s="23" t="s">
        <v>46</v>
      </c>
      <c r="F263" s="24"/>
    </row>
    <row r="264" spans="1:6" x14ac:dyDescent="0.3">
      <c r="A264" s="20">
        <v>41770.5</v>
      </c>
      <c r="B264" s="21">
        <v>2167.6819583333299</v>
      </c>
      <c r="C264" s="22">
        <v>49.681249999999999</v>
      </c>
      <c r="D264" s="23">
        <f t="shared" si="4"/>
        <v>5</v>
      </c>
      <c r="E264" s="23" t="s">
        <v>46</v>
      </c>
      <c r="F264" s="24"/>
    </row>
    <row r="265" spans="1:6" x14ac:dyDescent="0.3">
      <c r="A265" s="20">
        <v>41771</v>
      </c>
      <c r="B265" s="21">
        <v>2025.9698333333299</v>
      </c>
      <c r="C265" s="22">
        <v>28.802777777777699</v>
      </c>
      <c r="D265" s="23">
        <f t="shared" si="4"/>
        <v>5</v>
      </c>
      <c r="E265" s="23" t="s">
        <v>46</v>
      </c>
      <c r="F265" s="24"/>
    </row>
    <row r="266" spans="1:6" x14ac:dyDescent="0.3">
      <c r="A266" s="20">
        <v>41771.5</v>
      </c>
      <c r="B266" s="21">
        <v>2364.0405416666599</v>
      </c>
      <c r="C266" s="22">
        <v>57.887916666666598</v>
      </c>
      <c r="D266" s="23">
        <f t="shared" si="4"/>
        <v>5</v>
      </c>
      <c r="E266" s="23" t="s">
        <v>46</v>
      </c>
      <c r="F266" s="24"/>
    </row>
    <row r="267" spans="1:6" x14ac:dyDescent="0.3">
      <c r="A267" s="20">
        <v>41772</v>
      </c>
      <c r="B267" s="21">
        <v>1953.5266875</v>
      </c>
      <c r="C267" s="22">
        <v>34.658124999999998</v>
      </c>
      <c r="D267" s="23">
        <f t="shared" si="4"/>
        <v>5</v>
      </c>
      <c r="E267" s="23" t="s">
        <v>46</v>
      </c>
      <c r="F267" s="24"/>
    </row>
    <row r="268" spans="1:6" x14ac:dyDescent="0.3">
      <c r="A268" s="20">
        <v>41772.5</v>
      </c>
      <c r="B268" s="21">
        <v>2081.5011666666601</v>
      </c>
      <c r="C268" s="22">
        <v>42.6458333333333</v>
      </c>
      <c r="D268" s="23">
        <f t="shared" si="4"/>
        <v>5</v>
      </c>
      <c r="E268" s="23" t="s">
        <v>46</v>
      </c>
      <c r="F268" s="24"/>
    </row>
    <row r="269" spans="1:6" x14ac:dyDescent="0.3">
      <c r="A269" s="20">
        <v>41773</v>
      </c>
      <c r="B269" s="21">
        <v>1833.8292916666601</v>
      </c>
      <c r="C269" s="22">
        <v>38.750833333333297</v>
      </c>
      <c r="D269" s="23">
        <f t="shared" si="4"/>
        <v>5</v>
      </c>
      <c r="E269" s="23" t="s">
        <v>46</v>
      </c>
      <c r="F269" s="24"/>
    </row>
    <row r="270" spans="1:6" x14ac:dyDescent="0.3">
      <c r="A270" s="20">
        <v>41773.5</v>
      </c>
      <c r="B270" s="21">
        <v>2114.1895</v>
      </c>
      <c r="C270" s="22">
        <v>44.832083333333301</v>
      </c>
      <c r="D270" s="23">
        <f t="shared" si="4"/>
        <v>5</v>
      </c>
      <c r="E270" s="23" t="s">
        <v>46</v>
      </c>
      <c r="F270" s="24"/>
    </row>
    <row r="271" spans="1:6" x14ac:dyDescent="0.3">
      <c r="A271" s="20">
        <v>41774</v>
      </c>
      <c r="B271" s="21">
        <v>1983.90711111111</v>
      </c>
      <c r="C271" s="22">
        <v>37.403888888888801</v>
      </c>
      <c r="D271" s="23">
        <f t="shared" si="4"/>
        <v>5</v>
      </c>
      <c r="E271" s="23" t="s">
        <v>46</v>
      </c>
      <c r="F271" s="24"/>
    </row>
    <row r="272" spans="1:6" x14ac:dyDescent="0.3">
      <c r="A272" s="20">
        <v>41774.5</v>
      </c>
      <c r="B272" s="21">
        <v>2093.3930833333302</v>
      </c>
      <c r="C272" s="22">
        <v>46.276249999999997</v>
      </c>
      <c r="D272" s="23">
        <f t="shared" si="4"/>
        <v>5</v>
      </c>
      <c r="E272" s="23" t="s">
        <v>46</v>
      </c>
      <c r="F272" s="24"/>
    </row>
    <row r="273" spans="1:6" x14ac:dyDescent="0.3">
      <c r="A273" s="20">
        <v>41775</v>
      </c>
      <c r="B273" s="21">
        <v>1989.1543750000001</v>
      </c>
      <c r="C273" s="22">
        <v>37.748750000000001</v>
      </c>
      <c r="D273" s="23">
        <f t="shared" si="4"/>
        <v>5</v>
      </c>
      <c r="E273" s="23" t="s">
        <v>46</v>
      </c>
      <c r="F273" s="24"/>
    </row>
    <row r="274" spans="1:6" x14ac:dyDescent="0.3">
      <c r="A274" s="20">
        <v>41775.5</v>
      </c>
      <c r="B274" s="21">
        <v>2151.98383333333</v>
      </c>
      <c r="C274" s="22">
        <v>46.262083333333301</v>
      </c>
      <c r="D274" s="23">
        <f t="shared" si="4"/>
        <v>5</v>
      </c>
      <c r="E274" s="23" t="s">
        <v>46</v>
      </c>
      <c r="F274" s="24"/>
    </row>
    <row r="275" spans="1:6" x14ac:dyDescent="0.3">
      <c r="A275" s="20">
        <v>41776</v>
      </c>
      <c r="B275" s="21">
        <v>1885.0945454545399</v>
      </c>
      <c r="C275" s="22">
        <v>39.879090909090898</v>
      </c>
      <c r="D275" s="23">
        <f t="shared" si="4"/>
        <v>5</v>
      </c>
      <c r="E275" s="23" t="s">
        <v>46</v>
      </c>
      <c r="F275" s="24"/>
    </row>
    <row r="276" spans="1:6" x14ac:dyDescent="0.3">
      <c r="A276" s="20">
        <v>41776.5</v>
      </c>
      <c r="B276" s="21">
        <v>2100.1242499999998</v>
      </c>
      <c r="C276" s="22">
        <v>47.372916666666598</v>
      </c>
      <c r="D276" s="23">
        <f t="shared" si="4"/>
        <v>5</v>
      </c>
      <c r="E276" s="23" t="s">
        <v>46</v>
      </c>
      <c r="F276" s="24"/>
    </row>
    <row r="277" spans="1:6" x14ac:dyDescent="0.3">
      <c r="A277" s="20">
        <v>41777</v>
      </c>
      <c r="B277" s="21">
        <v>1702.1761818181801</v>
      </c>
      <c r="C277" s="22">
        <v>40.558181818181801</v>
      </c>
      <c r="D277" s="23">
        <f t="shared" si="4"/>
        <v>5</v>
      </c>
      <c r="E277" s="23" t="s">
        <v>46</v>
      </c>
      <c r="F277" s="24"/>
    </row>
    <row r="278" spans="1:6" x14ac:dyDescent="0.3">
      <c r="A278" s="20">
        <v>41777.5</v>
      </c>
      <c r="B278" s="21">
        <v>1951.5956249999999</v>
      </c>
      <c r="C278" s="22">
        <v>53.550416666666599</v>
      </c>
      <c r="D278" s="23">
        <f t="shared" si="4"/>
        <v>5</v>
      </c>
      <c r="E278" s="23" t="s">
        <v>46</v>
      </c>
      <c r="F278" s="24"/>
    </row>
    <row r="279" spans="1:6" x14ac:dyDescent="0.3">
      <c r="A279" s="20">
        <v>41778</v>
      </c>
      <c r="B279" s="21">
        <v>1599.57408333333</v>
      </c>
      <c r="C279" s="22">
        <v>47.153750000000002</v>
      </c>
      <c r="D279" s="23">
        <f t="shared" si="4"/>
        <v>5</v>
      </c>
      <c r="E279" s="23" t="s">
        <v>46</v>
      </c>
      <c r="F279" s="24"/>
    </row>
    <row r="280" spans="1:6" x14ac:dyDescent="0.3">
      <c r="A280" s="20">
        <v>41778.5</v>
      </c>
      <c r="B280" s="21">
        <v>1928.0886666666599</v>
      </c>
      <c r="C280" s="22">
        <v>54.608333333333299</v>
      </c>
      <c r="D280" s="23">
        <f t="shared" si="4"/>
        <v>5</v>
      </c>
      <c r="E280" s="23" t="s">
        <v>46</v>
      </c>
      <c r="F280" s="24"/>
    </row>
    <row r="281" spans="1:6" x14ac:dyDescent="0.3">
      <c r="A281" s="20">
        <v>41779</v>
      </c>
      <c r="B281" s="21">
        <v>1874.05004166666</v>
      </c>
      <c r="C281" s="22">
        <v>50.127083333333303</v>
      </c>
      <c r="D281" s="23">
        <f t="shared" si="4"/>
        <v>5</v>
      </c>
      <c r="E281" s="23" t="s">
        <v>46</v>
      </c>
      <c r="F281" s="24"/>
    </row>
    <row r="282" spans="1:6" x14ac:dyDescent="0.3">
      <c r="A282" s="20">
        <v>41779.5</v>
      </c>
      <c r="B282" s="21">
        <v>2228.79675</v>
      </c>
      <c r="C282" s="22">
        <v>49.530833333333298</v>
      </c>
      <c r="D282" s="23">
        <f t="shared" si="4"/>
        <v>5</v>
      </c>
      <c r="E282" s="23" t="s">
        <v>46</v>
      </c>
      <c r="F282" s="24"/>
    </row>
    <row r="283" spans="1:6" x14ac:dyDescent="0.3">
      <c r="A283" s="20">
        <v>41780</v>
      </c>
      <c r="B283" s="21">
        <v>1865.50854166666</v>
      </c>
      <c r="C283" s="22">
        <v>38.462499999999999</v>
      </c>
      <c r="D283" s="23">
        <f t="shared" si="4"/>
        <v>5</v>
      </c>
      <c r="E283" s="23" t="s">
        <v>46</v>
      </c>
      <c r="F283" s="24"/>
    </row>
    <row r="284" spans="1:6" x14ac:dyDescent="0.3">
      <c r="A284" s="20">
        <v>41780.5</v>
      </c>
      <c r="B284" s="21">
        <v>2147.9385416666601</v>
      </c>
      <c r="C284" s="22">
        <v>47.275416666666601</v>
      </c>
      <c r="D284" s="23">
        <f t="shared" si="4"/>
        <v>5</v>
      </c>
      <c r="E284" s="23" t="s">
        <v>46</v>
      </c>
      <c r="F284" s="24"/>
    </row>
    <row r="285" spans="1:6" x14ac:dyDescent="0.3">
      <c r="A285" s="20">
        <v>41781</v>
      </c>
      <c r="B285" s="21">
        <v>1896.82779166666</v>
      </c>
      <c r="C285" s="22">
        <v>45.832500000000003</v>
      </c>
      <c r="D285" s="23">
        <f t="shared" si="4"/>
        <v>5</v>
      </c>
      <c r="E285" s="23" t="s">
        <v>46</v>
      </c>
      <c r="F285" s="24"/>
    </row>
    <row r="286" spans="1:6" x14ac:dyDescent="0.3">
      <c r="A286" s="20">
        <v>41781.5</v>
      </c>
      <c r="B286" s="21">
        <v>2179.9699166666601</v>
      </c>
      <c r="C286" s="22">
        <v>50.742916666666602</v>
      </c>
      <c r="D286" s="23">
        <f t="shared" si="4"/>
        <v>5</v>
      </c>
      <c r="E286" s="23" t="s">
        <v>46</v>
      </c>
      <c r="F286" s="24"/>
    </row>
    <row r="287" spans="1:6" x14ac:dyDescent="0.3">
      <c r="A287" s="20">
        <v>41782</v>
      </c>
      <c r="B287" s="21">
        <v>1908.9708333333299</v>
      </c>
      <c r="C287" s="22">
        <v>46.262499999999903</v>
      </c>
      <c r="D287" s="23">
        <f t="shared" si="4"/>
        <v>5</v>
      </c>
      <c r="E287" s="23" t="s">
        <v>46</v>
      </c>
      <c r="F287" s="24"/>
    </row>
    <row r="288" spans="1:6" x14ac:dyDescent="0.3">
      <c r="A288" s="20">
        <v>41782.5</v>
      </c>
      <c r="B288" s="21">
        <v>2201.0394166666601</v>
      </c>
      <c r="C288" s="22">
        <v>49.195</v>
      </c>
      <c r="D288" s="23">
        <f t="shared" si="4"/>
        <v>5</v>
      </c>
      <c r="E288" s="23" t="s">
        <v>46</v>
      </c>
      <c r="F288" s="24"/>
    </row>
    <row r="289" spans="1:6" x14ac:dyDescent="0.3">
      <c r="A289" s="20">
        <v>41783</v>
      </c>
      <c r="B289" s="21">
        <v>1941.4735416666599</v>
      </c>
      <c r="C289" s="22">
        <v>37.257083333333298</v>
      </c>
      <c r="D289" s="23">
        <f t="shared" si="4"/>
        <v>5</v>
      </c>
      <c r="E289" s="23" t="s">
        <v>46</v>
      </c>
      <c r="F289" s="24"/>
    </row>
    <row r="290" spans="1:6" x14ac:dyDescent="0.3">
      <c r="A290" s="20">
        <v>41783.5</v>
      </c>
      <c r="B290" s="21">
        <v>2156.9471250000001</v>
      </c>
      <c r="C290" s="22">
        <v>43.033333333333303</v>
      </c>
      <c r="D290" s="23">
        <f t="shared" si="4"/>
        <v>5</v>
      </c>
      <c r="E290" s="23" t="s">
        <v>46</v>
      </c>
      <c r="F290" s="24"/>
    </row>
    <row r="291" spans="1:6" x14ac:dyDescent="0.3">
      <c r="A291" s="20">
        <v>41784</v>
      </c>
      <c r="B291" s="21">
        <v>1900.7242857142801</v>
      </c>
      <c r="C291" s="22">
        <v>39.896428571428501</v>
      </c>
      <c r="D291" s="23">
        <f t="shared" si="4"/>
        <v>5</v>
      </c>
      <c r="E291" s="23" t="s">
        <v>46</v>
      </c>
      <c r="F291" s="24"/>
    </row>
    <row r="292" spans="1:6" x14ac:dyDescent="0.3">
      <c r="A292" s="20">
        <v>41784.5</v>
      </c>
      <c r="B292" s="21">
        <v>1990.6963333333299</v>
      </c>
      <c r="C292" s="22">
        <v>53.087499999999999</v>
      </c>
      <c r="D292" s="23">
        <f t="shared" si="4"/>
        <v>5</v>
      </c>
      <c r="E292" s="23" t="s">
        <v>46</v>
      </c>
      <c r="F292" s="24"/>
    </row>
    <row r="293" spans="1:6" x14ac:dyDescent="0.3">
      <c r="A293" s="20">
        <v>41785</v>
      </c>
      <c r="B293" s="21">
        <v>1641.170875</v>
      </c>
      <c r="C293" s="22">
        <v>44.002499999999998</v>
      </c>
      <c r="D293" s="23">
        <f t="shared" si="4"/>
        <v>5</v>
      </c>
      <c r="E293" s="23" t="s">
        <v>46</v>
      </c>
      <c r="F293" s="24"/>
    </row>
    <row r="294" spans="1:6" x14ac:dyDescent="0.3">
      <c r="A294" s="20">
        <v>41785.5</v>
      </c>
      <c r="B294" s="21">
        <v>1928.3489999999999</v>
      </c>
      <c r="C294" s="22">
        <v>50.586666666666602</v>
      </c>
      <c r="D294" s="23">
        <f t="shared" si="4"/>
        <v>5</v>
      </c>
      <c r="E294" s="23" t="s">
        <v>46</v>
      </c>
      <c r="F294" s="24"/>
    </row>
    <row r="295" spans="1:6" x14ac:dyDescent="0.3">
      <c r="A295" s="20">
        <v>41786</v>
      </c>
      <c r="B295" s="21">
        <v>1902.70066666666</v>
      </c>
      <c r="C295" s="22">
        <v>46.027083333333302</v>
      </c>
      <c r="D295" s="23">
        <f t="shared" si="4"/>
        <v>5</v>
      </c>
      <c r="E295" s="23" t="s">
        <v>46</v>
      </c>
      <c r="F295" s="24"/>
    </row>
    <row r="296" spans="1:6" x14ac:dyDescent="0.3">
      <c r="A296" s="20">
        <v>41786.5</v>
      </c>
      <c r="B296" s="21">
        <v>2189.06766666666</v>
      </c>
      <c r="C296" s="22">
        <v>51.392916666666601</v>
      </c>
      <c r="D296" s="23">
        <f t="shared" si="4"/>
        <v>5</v>
      </c>
      <c r="E296" s="23" t="s">
        <v>46</v>
      </c>
      <c r="F296" s="24"/>
    </row>
    <row r="297" spans="1:6" x14ac:dyDescent="0.3">
      <c r="A297" s="20">
        <v>41787</v>
      </c>
      <c r="B297" s="21">
        <v>1932.2342083333299</v>
      </c>
      <c r="C297" s="22">
        <v>46.5908333333333</v>
      </c>
      <c r="D297" s="23">
        <f t="shared" si="4"/>
        <v>5</v>
      </c>
      <c r="E297" s="23" t="s">
        <v>46</v>
      </c>
      <c r="F297" s="24"/>
    </row>
    <row r="298" spans="1:6" x14ac:dyDescent="0.3">
      <c r="A298" s="20">
        <v>41787.5</v>
      </c>
      <c r="B298" s="21">
        <v>2221.4512083333302</v>
      </c>
      <c r="C298" s="22">
        <v>54.303750000000001</v>
      </c>
      <c r="D298" s="23">
        <f t="shared" si="4"/>
        <v>5</v>
      </c>
      <c r="E298" s="23" t="s">
        <v>46</v>
      </c>
      <c r="F298" s="24"/>
    </row>
    <row r="299" spans="1:6" x14ac:dyDescent="0.3">
      <c r="A299" s="20">
        <v>41788</v>
      </c>
      <c r="B299" s="21">
        <v>1911.44145833333</v>
      </c>
      <c r="C299" s="22">
        <v>45.068750000000001</v>
      </c>
      <c r="D299" s="23">
        <f t="shared" si="4"/>
        <v>5</v>
      </c>
      <c r="E299" s="23" t="s">
        <v>46</v>
      </c>
      <c r="F299" s="24"/>
    </row>
    <row r="300" spans="1:6" x14ac:dyDescent="0.3">
      <c r="A300" s="20">
        <v>41788.5</v>
      </c>
      <c r="B300" s="21">
        <v>2154.5671666666599</v>
      </c>
      <c r="C300" s="22">
        <v>42.706249999999997</v>
      </c>
      <c r="D300" s="23">
        <f t="shared" si="4"/>
        <v>5</v>
      </c>
      <c r="E300" s="23" t="s">
        <v>46</v>
      </c>
      <c r="F300" s="24"/>
    </row>
    <row r="301" spans="1:6" x14ac:dyDescent="0.3">
      <c r="A301" s="20">
        <v>41789</v>
      </c>
      <c r="B301" s="21">
        <v>2086.4557222222202</v>
      </c>
      <c r="C301" s="22">
        <v>35.205555555555499</v>
      </c>
      <c r="D301" s="23">
        <f t="shared" si="4"/>
        <v>5</v>
      </c>
      <c r="E301" s="23" t="s">
        <v>46</v>
      </c>
      <c r="F301" s="24"/>
    </row>
    <row r="302" spans="1:6" x14ac:dyDescent="0.3">
      <c r="A302" s="20">
        <v>41789.5</v>
      </c>
      <c r="B302" s="21">
        <v>2375.8916249999902</v>
      </c>
      <c r="C302" s="22">
        <v>49.220833333333303</v>
      </c>
      <c r="D302" s="23">
        <f t="shared" si="4"/>
        <v>5</v>
      </c>
      <c r="E302" s="23" t="s">
        <v>46</v>
      </c>
      <c r="F302" s="24"/>
    </row>
    <row r="303" spans="1:6" x14ac:dyDescent="0.3">
      <c r="A303" s="20">
        <v>41790</v>
      </c>
      <c r="B303" s="21">
        <v>2278.90968749999</v>
      </c>
      <c r="C303" s="22">
        <v>42.534374999999997</v>
      </c>
      <c r="D303" s="23">
        <f t="shared" si="4"/>
        <v>5</v>
      </c>
      <c r="E303" s="23" t="s">
        <v>46</v>
      </c>
      <c r="F303" s="24"/>
    </row>
    <row r="304" spans="1:6" x14ac:dyDescent="0.3">
      <c r="A304" s="20">
        <v>41790.5</v>
      </c>
      <c r="B304" s="21">
        <v>2414.6731818181802</v>
      </c>
      <c r="C304" s="22">
        <v>49.414090909090902</v>
      </c>
      <c r="D304" s="23">
        <f t="shared" si="4"/>
        <v>5</v>
      </c>
      <c r="E304" s="23" t="s">
        <v>46</v>
      </c>
      <c r="F304" s="24"/>
    </row>
    <row r="305" spans="1:6" x14ac:dyDescent="0.3">
      <c r="A305" s="20">
        <v>41791</v>
      </c>
      <c r="B305" s="21">
        <v>1976.13129999999</v>
      </c>
      <c r="C305" s="22">
        <v>53.580699999999901</v>
      </c>
      <c r="D305" s="23">
        <f t="shared" si="4"/>
        <v>6</v>
      </c>
      <c r="E305" s="23" t="s">
        <v>46</v>
      </c>
      <c r="F305" s="24"/>
    </row>
    <row r="306" spans="1:6" x14ac:dyDescent="0.3">
      <c r="A306" s="20">
        <v>41791.5</v>
      </c>
      <c r="B306" s="21">
        <v>2665.5086249999999</v>
      </c>
      <c r="C306" s="22">
        <v>84.922083333333305</v>
      </c>
      <c r="D306" s="23">
        <f t="shared" si="4"/>
        <v>6</v>
      </c>
      <c r="E306" s="23" t="s">
        <v>46</v>
      </c>
      <c r="F306" s="24"/>
    </row>
    <row r="307" spans="1:6" x14ac:dyDescent="0.3">
      <c r="A307" s="20">
        <v>41792</v>
      </c>
      <c r="B307" s="21">
        <v>2063.6120000000001</v>
      </c>
      <c r="C307" s="22">
        <v>39.346999999999902</v>
      </c>
      <c r="D307" s="23">
        <f t="shared" si="4"/>
        <v>6</v>
      </c>
      <c r="E307" s="23" t="s">
        <v>46</v>
      </c>
      <c r="F307" s="24"/>
    </row>
    <row r="308" spans="1:6" x14ac:dyDescent="0.3">
      <c r="A308" s="20">
        <v>41792.5</v>
      </c>
      <c r="B308" s="21">
        <v>2220.75304166666</v>
      </c>
      <c r="C308" s="22">
        <v>43.315916666666602</v>
      </c>
      <c r="D308" s="23">
        <f t="shared" si="4"/>
        <v>6</v>
      </c>
      <c r="E308" s="23" t="s">
        <v>46</v>
      </c>
      <c r="F308" s="24"/>
    </row>
    <row r="309" spans="1:6" x14ac:dyDescent="0.3">
      <c r="A309" s="20">
        <v>41793</v>
      </c>
      <c r="B309" s="21">
        <v>2043.6455000000001</v>
      </c>
      <c r="C309" s="22">
        <v>47.9022222222222</v>
      </c>
      <c r="D309" s="23">
        <f t="shared" si="4"/>
        <v>6</v>
      </c>
      <c r="E309" s="23" t="s">
        <v>46</v>
      </c>
      <c r="F309" s="24"/>
    </row>
    <row r="310" spans="1:6" x14ac:dyDescent="0.3">
      <c r="A310" s="20">
        <v>41793.5</v>
      </c>
      <c r="B310" s="21">
        <v>2350.2772916666599</v>
      </c>
      <c r="C310" s="22">
        <v>54.980166666666598</v>
      </c>
      <c r="D310" s="23">
        <f t="shared" si="4"/>
        <v>6</v>
      </c>
      <c r="E310" s="23" t="s">
        <v>46</v>
      </c>
      <c r="F310" s="24"/>
    </row>
    <row r="311" spans="1:6" x14ac:dyDescent="0.3">
      <c r="A311" s="20">
        <v>41794</v>
      </c>
      <c r="B311" s="21">
        <v>1895.89842857142</v>
      </c>
      <c r="C311" s="22">
        <v>35.089999999999897</v>
      </c>
      <c r="D311" s="23">
        <f t="shared" si="4"/>
        <v>6</v>
      </c>
      <c r="E311" s="23" t="s">
        <v>46</v>
      </c>
      <c r="F311" s="24"/>
    </row>
    <row r="312" spans="1:6" x14ac:dyDescent="0.3">
      <c r="A312" s="20">
        <v>41794.5</v>
      </c>
      <c r="B312" s="21">
        <v>2092.5697499999901</v>
      </c>
      <c r="C312" s="22">
        <v>41.228333333333303</v>
      </c>
      <c r="D312" s="23">
        <f t="shared" si="4"/>
        <v>6</v>
      </c>
      <c r="E312" s="23" t="s">
        <v>46</v>
      </c>
      <c r="F312" s="24"/>
    </row>
    <row r="313" spans="1:6" x14ac:dyDescent="0.3">
      <c r="A313" s="20">
        <v>41795</v>
      </c>
      <c r="B313" s="21">
        <v>1798.14591666666</v>
      </c>
      <c r="C313" s="22">
        <v>48.412916666666597</v>
      </c>
      <c r="D313" s="23">
        <f t="shared" si="4"/>
        <v>6</v>
      </c>
      <c r="E313" s="23" t="s">
        <v>46</v>
      </c>
      <c r="F313" s="24"/>
    </row>
    <row r="314" spans="1:6" x14ac:dyDescent="0.3">
      <c r="A314" s="20">
        <v>41795.5</v>
      </c>
      <c r="B314" s="21">
        <v>2105.5673333333302</v>
      </c>
      <c r="C314" s="22">
        <v>49.219999999999899</v>
      </c>
      <c r="D314" s="23">
        <f t="shared" si="4"/>
        <v>6</v>
      </c>
      <c r="E314" s="23" t="s">
        <v>46</v>
      </c>
      <c r="F314" s="24"/>
    </row>
    <row r="315" spans="1:6" x14ac:dyDescent="0.3">
      <c r="A315" s="20">
        <v>41796</v>
      </c>
      <c r="B315" s="21">
        <v>1923.17379166666</v>
      </c>
      <c r="C315" s="22">
        <v>51.047083333333298</v>
      </c>
      <c r="D315" s="23">
        <f t="shared" si="4"/>
        <v>6</v>
      </c>
      <c r="E315" s="23" t="s">
        <v>46</v>
      </c>
      <c r="F315" s="24"/>
    </row>
    <row r="316" spans="1:6" x14ac:dyDescent="0.3">
      <c r="A316" s="20">
        <v>41796.5</v>
      </c>
      <c r="B316" s="21">
        <v>2208.3795416666599</v>
      </c>
      <c r="C316" s="22">
        <v>53.327916666666603</v>
      </c>
      <c r="D316" s="23">
        <f t="shared" si="4"/>
        <v>6</v>
      </c>
      <c r="E316" s="23" t="s">
        <v>46</v>
      </c>
      <c r="F316" s="24"/>
    </row>
    <row r="317" spans="1:6" x14ac:dyDescent="0.3">
      <c r="A317" s="20">
        <v>41797</v>
      </c>
      <c r="B317" s="21">
        <v>1958.0631249999999</v>
      </c>
      <c r="C317" s="22">
        <v>46.842500000000001</v>
      </c>
      <c r="D317" s="23">
        <f t="shared" si="4"/>
        <v>6</v>
      </c>
      <c r="E317" s="23" t="s">
        <v>46</v>
      </c>
      <c r="F317" s="24"/>
    </row>
    <row r="318" spans="1:6" x14ac:dyDescent="0.3">
      <c r="A318" s="20">
        <v>41797.5</v>
      </c>
      <c r="B318" s="21">
        <v>2245.5582083333302</v>
      </c>
      <c r="C318" s="22">
        <v>56.6724999999999</v>
      </c>
      <c r="D318" s="23">
        <f t="shared" si="4"/>
        <v>6</v>
      </c>
      <c r="E318" s="23" t="s">
        <v>46</v>
      </c>
      <c r="F318" s="24"/>
    </row>
    <row r="319" spans="1:6" x14ac:dyDescent="0.3">
      <c r="A319" s="20">
        <v>41798</v>
      </c>
      <c r="B319" s="21">
        <v>1918.86162499999</v>
      </c>
      <c r="C319" s="22">
        <v>42.86</v>
      </c>
      <c r="D319" s="23">
        <f t="shared" si="4"/>
        <v>6</v>
      </c>
      <c r="E319" s="23" t="s">
        <v>46</v>
      </c>
      <c r="F319" s="24"/>
    </row>
    <row r="320" spans="1:6" x14ac:dyDescent="0.3">
      <c r="A320" s="20">
        <v>41798.5</v>
      </c>
      <c r="B320" s="21">
        <v>2000.08429166666</v>
      </c>
      <c r="C320" s="22">
        <v>53.180833333333297</v>
      </c>
      <c r="D320" s="23">
        <f t="shared" si="4"/>
        <v>6</v>
      </c>
      <c r="E320" s="23" t="s">
        <v>46</v>
      </c>
      <c r="F320" s="24"/>
    </row>
    <row r="321" spans="1:6" x14ac:dyDescent="0.3">
      <c r="A321" s="20">
        <v>41799</v>
      </c>
      <c r="B321" s="21">
        <v>1909.68320833333</v>
      </c>
      <c r="C321" s="22">
        <v>40.827083333333299</v>
      </c>
      <c r="D321" s="23">
        <f t="shared" si="4"/>
        <v>6</v>
      </c>
      <c r="E321" s="23" t="s">
        <v>46</v>
      </c>
      <c r="F321" s="24"/>
    </row>
    <row r="322" spans="1:6" x14ac:dyDescent="0.3">
      <c r="A322" s="20">
        <v>41799.5</v>
      </c>
      <c r="B322" s="21">
        <v>2065.2884583333298</v>
      </c>
      <c r="C322" s="22">
        <v>51.916249999999998</v>
      </c>
      <c r="D322" s="23">
        <f t="shared" si="4"/>
        <v>6</v>
      </c>
      <c r="E322" s="23" t="s">
        <v>46</v>
      </c>
      <c r="F322" s="24"/>
    </row>
    <row r="323" spans="1:6" x14ac:dyDescent="0.3">
      <c r="A323" s="20">
        <v>41800</v>
      </c>
      <c r="B323" s="21">
        <v>1660.33879166666</v>
      </c>
      <c r="C323" s="22">
        <v>58.307499999999997</v>
      </c>
      <c r="D323" s="23">
        <f t="shared" si="4"/>
        <v>6</v>
      </c>
      <c r="E323" s="23" t="s">
        <v>46</v>
      </c>
      <c r="F323" s="24"/>
    </row>
    <row r="324" spans="1:6" x14ac:dyDescent="0.3">
      <c r="A324" s="20">
        <v>41800.5</v>
      </c>
      <c r="B324" s="21">
        <v>1883.58904166666</v>
      </c>
      <c r="C324" s="22">
        <v>79.133749999999907</v>
      </c>
      <c r="D324" s="23">
        <f t="shared" ref="D324:D387" si="5">MONTH(A324)</f>
        <v>6</v>
      </c>
      <c r="E324" s="23" t="s">
        <v>46</v>
      </c>
      <c r="F324" s="24"/>
    </row>
    <row r="325" spans="1:6" x14ac:dyDescent="0.3">
      <c r="A325" s="20">
        <v>41801</v>
      </c>
      <c r="B325" s="21">
        <v>1905.7972916666599</v>
      </c>
      <c r="C325" s="22">
        <v>52.497499999999903</v>
      </c>
      <c r="D325" s="23">
        <f t="shared" si="5"/>
        <v>6</v>
      </c>
      <c r="E325" s="23" t="s">
        <v>46</v>
      </c>
      <c r="F325" s="24"/>
    </row>
    <row r="326" spans="1:6" x14ac:dyDescent="0.3">
      <c r="A326" s="20">
        <v>41801.5</v>
      </c>
      <c r="B326" s="21">
        <v>2126.8541249999998</v>
      </c>
      <c r="C326" s="22">
        <v>47.962916666666601</v>
      </c>
      <c r="D326" s="23">
        <f t="shared" si="5"/>
        <v>6</v>
      </c>
      <c r="E326" s="23" t="s">
        <v>46</v>
      </c>
      <c r="F326" s="24"/>
    </row>
    <row r="327" spans="1:6" x14ac:dyDescent="0.3">
      <c r="A327" s="20">
        <v>41802</v>
      </c>
      <c r="B327" s="21">
        <v>2100.2164583333301</v>
      </c>
      <c r="C327" s="22">
        <v>62.541249999999899</v>
      </c>
      <c r="D327" s="23">
        <f t="shared" si="5"/>
        <v>6</v>
      </c>
      <c r="E327" s="23" t="s">
        <v>46</v>
      </c>
      <c r="F327" s="24"/>
    </row>
    <row r="328" spans="1:6" x14ac:dyDescent="0.3">
      <c r="A328" s="20">
        <v>41802.5</v>
      </c>
      <c r="B328" s="21">
        <v>2545.1474166666599</v>
      </c>
      <c r="C328" s="22">
        <v>79.1875</v>
      </c>
      <c r="D328" s="23">
        <f t="shared" si="5"/>
        <v>6</v>
      </c>
      <c r="E328" s="23" t="s">
        <v>46</v>
      </c>
      <c r="F328" s="24"/>
    </row>
    <row r="329" spans="1:6" x14ac:dyDescent="0.3">
      <c r="A329" s="20">
        <v>41803</v>
      </c>
      <c r="B329" s="21">
        <v>2023.9495833333301</v>
      </c>
      <c r="C329" s="22">
        <v>38.7470833333333</v>
      </c>
      <c r="D329" s="23">
        <f t="shared" si="5"/>
        <v>6</v>
      </c>
      <c r="E329" s="23" t="s">
        <v>46</v>
      </c>
      <c r="F329" s="24"/>
    </row>
    <row r="330" spans="1:6" x14ac:dyDescent="0.3">
      <c r="A330" s="20">
        <v>41803.5</v>
      </c>
      <c r="B330" s="21">
        <v>2276.0501250000002</v>
      </c>
      <c r="C330" s="22">
        <v>49.417083333333302</v>
      </c>
      <c r="D330" s="23">
        <f t="shared" si="5"/>
        <v>6</v>
      </c>
      <c r="E330" s="23" t="s">
        <v>46</v>
      </c>
      <c r="F330" s="24"/>
    </row>
    <row r="331" spans="1:6" x14ac:dyDescent="0.3">
      <c r="A331" s="20">
        <v>41804</v>
      </c>
      <c r="B331" s="21">
        <v>1991.1601250000001</v>
      </c>
      <c r="C331" s="22">
        <v>41.010833333333302</v>
      </c>
      <c r="D331" s="23">
        <f t="shared" si="5"/>
        <v>6</v>
      </c>
      <c r="E331" s="23" t="s">
        <v>46</v>
      </c>
      <c r="F331" s="24"/>
    </row>
    <row r="332" spans="1:6" x14ac:dyDescent="0.3">
      <c r="A332" s="20">
        <v>41804.5</v>
      </c>
      <c r="B332" s="21">
        <v>2287.9387083333299</v>
      </c>
      <c r="C332" s="22">
        <v>48.966249999999903</v>
      </c>
      <c r="D332" s="23">
        <f t="shared" si="5"/>
        <v>6</v>
      </c>
      <c r="E332" s="23" t="s">
        <v>46</v>
      </c>
      <c r="F332" s="24"/>
    </row>
    <row r="333" spans="1:6" x14ac:dyDescent="0.3">
      <c r="A333" s="20">
        <v>41805</v>
      </c>
      <c r="B333" s="21">
        <v>1849.9232916666599</v>
      </c>
      <c r="C333" s="22">
        <v>46.856666666666598</v>
      </c>
      <c r="D333" s="23">
        <f t="shared" si="5"/>
        <v>6</v>
      </c>
      <c r="E333" s="23" t="s">
        <v>46</v>
      </c>
      <c r="F333" s="24"/>
    </row>
    <row r="334" spans="1:6" x14ac:dyDescent="0.3">
      <c r="A334" s="20">
        <v>41805.5</v>
      </c>
      <c r="B334" s="21">
        <v>2194.1292083333301</v>
      </c>
      <c r="C334" s="22">
        <v>60.067499999999903</v>
      </c>
      <c r="D334" s="23">
        <f t="shared" si="5"/>
        <v>6</v>
      </c>
      <c r="E334" s="23" t="s">
        <v>46</v>
      </c>
      <c r="F334" s="24"/>
    </row>
    <row r="335" spans="1:6" x14ac:dyDescent="0.3">
      <c r="A335" s="20">
        <v>41806</v>
      </c>
      <c r="B335" s="21">
        <v>1790.3879583333301</v>
      </c>
      <c r="C335" s="22">
        <v>46.485833333333296</v>
      </c>
      <c r="D335" s="23">
        <f t="shared" si="5"/>
        <v>6</v>
      </c>
      <c r="E335" s="23" t="s">
        <v>46</v>
      </c>
      <c r="F335" s="24"/>
    </row>
    <row r="336" spans="1:6" x14ac:dyDescent="0.3">
      <c r="A336" s="20">
        <v>41806.5</v>
      </c>
      <c r="B336" s="21">
        <v>2141.3363749999999</v>
      </c>
      <c r="C336" s="22">
        <v>63.379999999999903</v>
      </c>
      <c r="D336" s="23">
        <f t="shared" si="5"/>
        <v>6</v>
      </c>
      <c r="E336" s="23" t="s">
        <v>46</v>
      </c>
      <c r="F336" s="24"/>
    </row>
    <row r="337" spans="1:6" x14ac:dyDescent="0.3">
      <c r="A337" s="20">
        <v>41807</v>
      </c>
      <c r="B337" s="21">
        <v>2057.9334999999901</v>
      </c>
      <c r="C337" s="22">
        <v>56.775833333333303</v>
      </c>
      <c r="D337" s="23">
        <f t="shared" si="5"/>
        <v>6</v>
      </c>
      <c r="E337" s="23" t="s">
        <v>46</v>
      </c>
      <c r="F337" s="24"/>
    </row>
    <row r="338" spans="1:6" x14ac:dyDescent="0.3">
      <c r="A338" s="20">
        <v>41807.5</v>
      </c>
      <c r="B338" s="21">
        <v>2406.0681666666601</v>
      </c>
      <c r="C338" s="22">
        <v>71.761666666666599</v>
      </c>
      <c r="D338" s="23">
        <f t="shared" si="5"/>
        <v>6</v>
      </c>
      <c r="E338" s="23" t="s">
        <v>46</v>
      </c>
      <c r="F338" s="24"/>
    </row>
    <row r="339" spans="1:6" x14ac:dyDescent="0.3">
      <c r="A339" s="20">
        <v>41808</v>
      </c>
      <c r="B339" s="21">
        <v>2095.8654166666602</v>
      </c>
      <c r="C339" s="22">
        <v>57.215416666666599</v>
      </c>
      <c r="D339" s="23">
        <f t="shared" si="5"/>
        <v>6</v>
      </c>
      <c r="E339" s="23" t="s">
        <v>46</v>
      </c>
      <c r="F339" s="24"/>
    </row>
    <row r="340" spans="1:6" x14ac:dyDescent="0.3">
      <c r="A340" s="20">
        <v>41808.5</v>
      </c>
      <c r="B340" s="21">
        <v>2445.3009999999999</v>
      </c>
      <c r="C340" s="22">
        <v>72.071666666666601</v>
      </c>
      <c r="D340" s="23">
        <f t="shared" si="5"/>
        <v>6</v>
      </c>
      <c r="E340" s="23" t="s">
        <v>46</v>
      </c>
      <c r="F340" s="24"/>
    </row>
    <row r="341" spans="1:6" x14ac:dyDescent="0.3">
      <c r="A341" s="20">
        <v>41809</v>
      </c>
      <c r="B341" s="21">
        <v>2086.9225833333298</v>
      </c>
      <c r="C341" s="22">
        <v>55.789166666666603</v>
      </c>
      <c r="D341" s="23">
        <f t="shared" si="5"/>
        <v>6</v>
      </c>
      <c r="E341" s="23" t="s">
        <v>46</v>
      </c>
      <c r="F341" s="24"/>
    </row>
    <row r="342" spans="1:6" x14ac:dyDescent="0.3">
      <c r="A342" s="20">
        <v>41809.5</v>
      </c>
      <c r="B342" s="21">
        <v>2370.00979166666</v>
      </c>
      <c r="C342" s="22">
        <v>57.0787499999999</v>
      </c>
      <c r="D342" s="23">
        <f t="shared" si="5"/>
        <v>6</v>
      </c>
      <c r="E342" s="23" t="s">
        <v>46</v>
      </c>
      <c r="F342" s="24"/>
    </row>
    <row r="343" spans="1:6" x14ac:dyDescent="0.3">
      <c r="A343" s="20">
        <v>41810</v>
      </c>
      <c r="B343" s="21">
        <v>2085.0864166666602</v>
      </c>
      <c r="C343" s="22">
        <v>52.03875</v>
      </c>
      <c r="D343" s="23">
        <f t="shared" si="5"/>
        <v>6</v>
      </c>
      <c r="E343" s="23" t="s">
        <v>46</v>
      </c>
      <c r="F343" s="24"/>
    </row>
    <row r="344" spans="1:6" x14ac:dyDescent="0.3">
      <c r="A344" s="20">
        <v>41810.5</v>
      </c>
      <c r="B344" s="21">
        <v>2395.16129166666</v>
      </c>
      <c r="C344" s="22">
        <v>57.935000000000002</v>
      </c>
      <c r="D344" s="23">
        <f t="shared" si="5"/>
        <v>6</v>
      </c>
      <c r="E344" s="23" t="s">
        <v>46</v>
      </c>
      <c r="F344" s="24"/>
    </row>
    <row r="345" spans="1:6" x14ac:dyDescent="0.3">
      <c r="A345" s="20">
        <v>41811</v>
      </c>
      <c r="B345" s="21">
        <v>2235.5886666666602</v>
      </c>
      <c r="C345" s="22">
        <v>38.531111111111102</v>
      </c>
      <c r="D345" s="23">
        <f t="shared" si="5"/>
        <v>6</v>
      </c>
      <c r="E345" s="23" t="s">
        <v>46</v>
      </c>
      <c r="F345" s="24"/>
    </row>
    <row r="346" spans="1:6" x14ac:dyDescent="0.3">
      <c r="A346" s="20">
        <v>41811.5</v>
      </c>
      <c r="B346" s="21">
        <v>2318.01045833333</v>
      </c>
      <c r="C346" s="22">
        <v>51.300416666666599</v>
      </c>
      <c r="D346" s="23">
        <f t="shared" si="5"/>
        <v>6</v>
      </c>
      <c r="E346" s="23" t="s">
        <v>46</v>
      </c>
      <c r="F346" s="24"/>
    </row>
    <row r="347" spans="1:6" x14ac:dyDescent="0.3">
      <c r="A347" s="20">
        <v>41812</v>
      </c>
      <c r="B347" s="21">
        <v>2014.8761875</v>
      </c>
      <c r="C347" s="22">
        <v>35.748125000000002</v>
      </c>
      <c r="D347" s="23">
        <f t="shared" si="5"/>
        <v>6</v>
      </c>
      <c r="E347" s="23" t="s">
        <v>46</v>
      </c>
      <c r="F347" s="24"/>
    </row>
    <row r="348" spans="1:6" x14ac:dyDescent="0.3">
      <c r="A348" s="20">
        <v>41812.5</v>
      </c>
      <c r="B348" s="21">
        <v>2078.2272499999999</v>
      </c>
      <c r="C348" s="22">
        <v>43.7841666666666</v>
      </c>
      <c r="D348" s="23">
        <f t="shared" si="5"/>
        <v>6</v>
      </c>
      <c r="E348" s="23" t="s">
        <v>46</v>
      </c>
      <c r="F348" s="24"/>
    </row>
    <row r="349" spans="1:6" x14ac:dyDescent="0.3">
      <c r="A349" s="20">
        <v>41813</v>
      </c>
      <c r="B349" s="21">
        <v>1914.3522</v>
      </c>
      <c r="C349" s="22">
        <v>32.951000000000001</v>
      </c>
      <c r="D349" s="23">
        <f t="shared" si="5"/>
        <v>6</v>
      </c>
      <c r="E349" s="23" t="s">
        <v>46</v>
      </c>
      <c r="F349" s="24"/>
    </row>
    <row r="350" spans="1:6" x14ac:dyDescent="0.3">
      <c r="A350" s="20">
        <v>41813.5</v>
      </c>
      <c r="B350" s="21">
        <v>2149.4061666666598</v>
      </c>
      <c r="C350" s="22">
        <v>45.659583333333302</v>
      </c>
      <c r="D350" s="23">
        <f t="shared" si="5"/>
        <v>6</v>
      </c>
      <c r="E350" s="23" t="s">
        <v>46</v>
      </c>
      <c r="F350" s="24"/>
    </row>
    <row r="351" spans="1:6" x14ac:dyDescent="0.3">
      <c r="A351" s="20">
        <v>41814</v>
      </c>
      <c r="B351" s="21">
        <v>1990.1363181818101</v>
      </c>
      <c r="C351" s="22">
        <v>42.175909090909002</v>
      </c>
      <c r="D351" s="23">
        <f t="shared" si="5"/>
        <v>6</v>
      </c>
      <c r="E351" s="23" t="s">
        <v>46</v>
      </c>
      <c r="F351" s="24"/>
    </row>
    <row r="352" spans="1:6" x14ac:dyDescent="0.3">
      <c r="A352" s="20">
        <v>41814.5</v>
      </c>
      <c r="B352" s="21">
        <v>2258.9283333333301</v>
      </c>
      <c r="C352" s="22">
        <v>45.818750000000001</v>
      </c>
      <c r="D352" s="23">
        <f t="shared" si="5"/>
        <v>6</v>
      </c>
      <c r="E352" s="23" t="s">
        <v>46</v>
      </c>
      <c r="F352" s="24"/>
    </row>
    <row r="353" spans="1:6" x14ac:dyDescent="0.3">
      <c r="A353" s="20">
        <v>41815</v>
      </c>
      <c r="B353" s="21">
        <v>1961.3875</v>
      </c>
      <c r="C353" s="22">
        <v>45.181249999999999</v>
      </c>
      <c r="D353" s="23">
        <f t="shared" si="5"/>
        <v>6</v>
      </c>
      <c r="E353" s="23" t="s">
        <v>46</v>
      </c>
      <c r="F353" s="24"/>
    </row>
    <row r="354" spans="1:6" x14ac:dyDescent="0.3">
      <c r="A354" s="20">
        <v>41815.5</v>
      </c>
      <c r="B354" s="21">
        <v>2335.6261249999998</v>
      </c>
      <c r="C354" s="22">
        <v>59.650833333333303</v>
      </c>
      <c r="D354" s="23">
        <f t="shared" si="5"/>
        <v>6</v>
      </c>
      <c r="E354" s="23" t="s">
        <v>46</v>
      </c>
      <c r="F354" s="24"/>
    </row>
    <row r="355" spans="1:6" x14ac:dyDescent="0.3">
      <c r="A355" s="20">
        <v>41816</v>
      </c>
      <c r="B355" s="21">
        <v>2000.8362916666599</v>
      </c>
      <c r="C355" s="22">
        <v>53.089999999999897</v>
      </c>
      <c r="D355" s="23">
        <f t="shared" si="5"/>
        <v>6</v>
      </c>
      <c r="E355" s="23" t="s">
        <v>46</v>
      </c>
      <c r="F355" s="24"/>
    </row>
    <row r="356" spans="1:6" x14ac:dyDescent="0.3">
      <c r="A356" s="20">
        <v>41816.5</v>
      </c>
      <c r="B356" s="21">
        <v>2338.0388749999902</v>
      </c>
      <c r="C356" s="22">
        <v>59.624166666666603</v>
      </c>
      <c r="D356" s="23">
        <f t="shared" si="5"/>
        <v>6</v>
      </c>
      <c r="E356" s="23" t="s">
        <v>46</v>
      </c>
      <c r="F356" s="24"/>
    </row>
    <row r="357" spans="1:6" x14ac:dyDescent="0.3">
      <c r="A357" s="20">
        <v>41817</v>
      </c>
      <c r="B357" s="21">
        <v>2019.33712499999</v>
      </c>
      <c r="C357" s="22">
        <v>52.540833333333303</v>
      </c>
      <c r="D357" s="23">
        <f t="shared" si="5"/>
        <v>6</v>
      </c>
      <c r="E357" s="23" t="s">
        <v>46</v>
      </c>
      <c r="F357" s="24"/>
    </row>
    <row r="358" spans="1:6" x14ac:dyDescent="0.3">
      <c r="A358" s="20">
        <v>41817.5</v>
      </c>
      <c r="B358" s="21">
        <v>2289.0407083333298</v>
      </c>
      <c r="C358" s="22">
        <v>52.706666666666599</v>
      </c>
      <c r="D358" s="23">
        <f t="shared" si="5"/>
        <v>6</v>
      </c>
      <c r="E358" s="23" t="s">
        <v>46</v>
      </c>
      <c r="F358" s="24"/>
    </row>
    <row r="359" spans="1:6" x14ac:dyDescent="0.3">
      <c r="A359" s="20">
        <v>41818</v>
      </c>
      <c r="B359" s="21">
        <v>1994.4352083333299</v>
      </c>
      <c r="C359" s="22">
        <v>50.466250000000002</v>
      </c>
      <c r="D359" s="23">
        <f t="shared" si="5"/>
        <v>6</v>
      </c>
      <c r="E359" s="23" t="s">
        <v>46</v>
      </c>
      <c r="F359" s="24"/>
    </row>
    <row r="360" spans="1:6" x14ac:dyDescent="0.3">
      <c r="A360" s="20">
        <v>41818.5</v>
      </c>
      <c r="B360" s="21">
        <v>2222.3777083333298</v>
      </c>
      <c r="C360" s="22">
        <v>57.713333333333303</v>
      </c>
      <c r="D360" s="23">
        <f t="shared" si="5"/>
        <v>6</v>
      </c>
      <c r="E360" s="23" t="s">
        <v>46</v>
      </c>
      <c r="F360" s="24"/>
    </row>
    <row r="361" spans="1:6" x14ac:dyDescent="0.3">
      <c r="A361" s="20">
        <v>41819</v>
      </c>
      <c r="B361" s="21">
        <v>1792.535625</v>
      </c>
      <c r="C361" s="22">
        <v>33.4791666666666</v>
      </c>
      <c r="D361" s="23">
        <f t="shared" si="5"/>
        <v>6</v>
      </c>
      <c r="E361" s="23" t="s">
        <v>46</v>
      </c>
      <c r="F361" s="24"/>
    </row>
    <row r="362" spans="1:6" x14ac:dyDescent="0.3">
      <c r="A362" s="20">
        <v>41819.5</v>
      </c>
      <c r="B362" s="21">
        <v>2035.47041666666</v>
      </c>
      <c r="C362" s="22">
        <v>48.625</v>
      </c>
      <c r="D362" s="23">
        <f t="shared" si="5"/>
        <v>6</v>
      </c>
      <c r="E362" s="23" t="s">
        <v>46</v>
      </c>
      <c r="F362" s="24"/>
    </row>
    <row r="363" spans="1:6" x14ac:dyDescent="0.3">
      <c r="A363" s="20">
        <v>41820</v>
      </c>
      <c r="B363" s="21">
        <v>1825.59381249999</v>
      </c>
      <c r="C363" s="22">
        <v>34.729374999999997</v>
      </c>
      <c r="D363" s="23">
        <f t="shared" si="5"/>
        <v>6</v>
      </c>
      <c r="E363" s="23" t="s">
        <v>46</v>
      </c>
      <c r="F363" s="24"/>
    </row>
    <row r="364" spans="1:6" x14ac:dyDescent="0.3">
      <c r="A364" s="20">
        <v>41820.5</v>
      </c>
      <c r="B364" s="21">
        <v>2076.4887916666598</v>
      </c>
      <c r="C364" s="22">
        <v>54.031249999999901</v>
      </c>
      <c r="D364" s="23">
        <f t="shared" si="5"/>
        <v>6</v>
      </c>
      <c r="E364" s="23" t="s">
        <v>46</v>
      </c>
      <c r="F364" s="24"/>
    </row>
    <row r="365" spans="1:6" x14ac:dyDescent="0.3">
      <c r="A365" s="20">
        <v>41821</v>
      </c>
      <c r="B365" s="21">
        <v>2384.7628749999999</v>
      </c>
      <c r="C365" s="22">
        <v>80.355500000000006</v>
      </c>
      <c r="D365" s="23">
        <f t="shared" si="5"/>
        <v>7</v>
      </c>
      <c r="E365" s="23" t="s">
        <v>46</v>
      </c>
      <c r="F365" s="24"/>
    </row>
    <row r="366" spans="1:6" x14ac:dyDescent="0.3">
      <c r="A366" s="20">
        <v>41821.5</v>
      </c>
      <c r="B366" s="21">
        <v>3175.5055000000002</v>
      </c>
      <c r="C366" s="22">
        <v>197.62691666666601</v>
      </c>
      <c r="D366" s="23">
        <f t="shared" si="5"/>
        <v>7</v>
      </c>
      <c r="E366" s="23" t="s">
        <v>46</v>
      </c>
      <c r="F366" s="24"/>
    </row>
    <row r="367" spans="1:6" x14ac:dyDescent="0.3">
      <c r="A367" s="20">
        <v>41822</v>
      </c>
      <c r="B367" s="21">
        <v>1879.307</v>
      </c>
      <c r="C367" s="22">
        <v>38.401499999999999</v>
      </c>
      <c r="D367" s="23">
        <f t="shared" si="5"/>
        <v>7</v>
      </c>
      <c r="E367" s="23" t="s">
        <v>46</v>
      </c>
      <c r="F367" s="24"/>
    </row>
    <row r="368" spans="1:6" x14ac:dyDescent="0.3">
      <c r="A368" s="20">
        <v>41822.5</v>
      </c>
      <c r="B368" s="21">
        <v>2233.8377500000001</v>
      </c>
      <c r="C368" s="22">
        <v>43.864916666666602</v>
      </c>
      <c r="D368" s="23">
        <f t="shared" si="5"/>
        <v>7</v>
      </c>
      <c r="E368" s="23" t="s">
        <v>46</v>
      </c>
      <c r="F368" s="24"/>
    </row>
    <row r="369" spans="1:6" x14ac:dyDescent="0.3">
      <c r="A369" s="20">
        <v>41823</v>
      </c>
      <c r="B369" s="21">
        <v>2098.0626499999998</v>
      </c>
      <c r="C369" s="22">
        <v>44.829500000000003</v>
      </c>
      <c r="D369" s="23">
        <f t="shared" si="5"/>
        <v>7</v>
      </c>
      <c r="E369" s="23" t="s">
        <v>46</v>
      </c>
      <c r="F369" s="24"/>
    </row>
    <row r="370" spans="1:6" x14ac:dyDescent="0.3">
      <c r="A370" s="20">
        <v>41823.5</v>
      </c>
      <c r="B370" s="21">
        <v>2477.5514583333302</v>
      </c>
      <c r="C370" s="22">
        <v>61.380749999999999</v>
      </c>
      <c r="D370" s="23">
        <f t="shared" si="5"/>
        <v>7</v>
      </c>
      <c r="E370" s="23" t="s">
        <v>46</v>
      </c>
      <c r="F370" s="24"/>
    </row>
    <row r="371" spans="1:6" x14ac:dyDescent="0.3">
      <c r="A371" s="20">
        <v>41824</v>
      </c>
      <c r="B371" s="21">
        <v>1810.3757499999999</v>
      </c>
      <c r="C371" s="22">
        <v>26.107499999999899</v>
      </c>
      <c r="D371" s="23">
        <f t="shared" si="5"/>
        <v>7</v>
      </c>
      <c r="E371" s="23" t="s">
        <v>46</v>
      </c>
      <c r="F371" s="24"/>
    </row>
    <row r="372" spans="1:6" x14ac:dyDescent="0.3">
      <c r="A372" s="20">
        <v>41824.5</v>
      </c>
      <c r="B372" s="21">
        <v>2138.3887916666599</v>
      </c>
      <c r="C372" s="22">
        <v>45.783333333333303</v>
      </c>
      <c r="D372" s="23">
        <f t="shared" si="5"/>
        <v>7</v>
      </c>
      <c r="E372" s="23" t="s">
        <v>46</v>
      </c>
      <c r="F372" s="24"/>
    </row>
    <row r="373" spans="1:6" x14ac:dyDescent="0.3">
      <c r="A373" s="20">
        <v>41825</v>
      </c>
      <c r="B373" s="21">
        <v>1767.7639999999999</v>
      </c>
      <c r="C373" s="22">
        <v>51.353749999999998</v>
      </c>
      <c r="D373" s="23">
        <f t="shared" si="5"/>
        <v>7</v>
      </c>
      <c r="E373" s="23" t="s">
        <v>46</v>
      </c>
      <c r="F373" s="24"/>
    </row>
    <row r="374" spans="1:6" x14ac:dyDescent="0.3">
      <c r="A374" s="20">
        <v>41825.5</v>
      </c>
      <c r="B374" s="21">
        <v>2166.1871000000001</v>
      </c>
      <c r="C374" s="22">
        <v>42.387</v>
      </c>
      <c r="D374" s="23">
        <f t="shared" si="5"/>
        <v>7</v>
      </c>
      <c r="E374" s="23" t="s">
        <v>46</v>
      </c>
      <c r="F374" s="24"/>
    </row>
    <row r="375" spans="1:6" x14ac:dyDescent="0.3">
      <c r="A375" s="20">
        <v>41826</v>
      </c>
      <c r="B375" s="21">
        <v>1971.0527499999901</v>
      </c>
      <c r="C375" s="22">
        <v>52.655000000000001</v>
      </c>
      <c r="D375" s="23">
        <f t="shared" si="5"/>
        <v>7</v>
      </c>
      <c r="E375" s="23" t="s">
        <v>46</v>
      </c>
      <c r="F375" s="24"/>
    </row>
    <row r="376" spans="1:6" x14ac:dyDescent="0.3">
      <c r="A376" s="20">
        <v>41826.5</v>
      </c>
      <c r="B376" s="21">
        <v>2203.1564166666599</v>
      </c>
      <c r="C376" s="22">
        <v>53.036666666666598</v>
      </c>
      <c r="D376" s="23">
        <f t="shared" si="5"/>
        <v>7</v>
      </c>
      <c r="E376" s="23" t="s">
        <v>46</v>
      </c>
      <c r="F376" s="24"/>
    </row>
    <row r="377" spans="1:6" x14ac:dyDescent="0.3">
      <c r="A377" s="20">
        <v>41827</v>
      </c>
      <c r="B377" s="21">
        <v>1859.2815416666599</v>
      </c>
      <c r="C377" s="22">
        <v>36.664583333333297</v>
      </c>
      <c r="D377" s="23">
        <f t="shared" si="5"/>
        <v>7</v>
      </c>
      <c r="E377" s="23" t="s">
        <v>46</v>
      </c>
      <c r="F377" s="24"/>
    </row>
    <row r="378" spans="1:6" x14ac:dyDescent="0.3">
      <c r="A378" s="20">
        <v>41827.5</v>
      </c>
      <c r="B378" s="21">
        <v>2249.0152916666598</v>
      </c>
      <c r="C378" s="22">
        <v>70.017499999999998</v>
      </c>
      <c r="D378" s="23">
        <f t="shared" si="5"/>
        <v>7</v>
      </c>
      <c r="E378" s="23" t="s">
        <v>46</v>
      </c>
      <c r="F378" s="24"/>
    </row>
    <row r="379" spans="1:6" x14ac:dyDescent="0.3">
      <c r="A379" s="20">
        <v>41828</v>
      </c>
      <c r="B379" s="21">
        <v>1922.1611249999901</v>
      </c>
      <c r="C379" s="22">
        <v>45.737083333333302</v>
      </c>
      <c r="D379" s="23">
        <f t="shared" si="5"/>
        <v>7</v>
      </c>
      <c r="E379" s="23" t="s">
        <v>46</v>
      </c>
      <c r="F379" s="24"/>
    </row>
    <row r="380" spans="1:6" x14ac:dyDescent="0.3">
      <c r="A380" s="20">
        <v>41828.5</v>
      </c>
      <c r="B380" s="21">
        <v>2221.432875</v>
      </c>
      <c r="C380" s="22">
        <v>47.952916666666603</v>
      </c>
      <c r="D380" s="23">
        <f t="shared" si="5"/>
        <v>7</v>
      </c>
      <c r="E380" s="23" t="s">
        <v>46</v>
      </c>
      <c r="F380" s="24"/>
    </row>
    <row r="381" spans="1:6" x14ac:dyDescent="0.3">
      <c r="A381" s="20">
        <v>41829</v>
      </c>
      <c r="B381" s="21">
        <v>1745.8321249999999</v>
      </c>
      <c r="C381" s="22">
        <v>48.643333333333302</v>
      </c>
      <c r="D381" s="23">
        <f t="shared" si="5"/>
        <v>7</v>
      </c>
      <c r="E381" s="23" t="s">
        <v>46</v>
      </c>
      <c r="F381" s="24"/>
    </row>
    <row r="382" spans="1:6" x14ac:dyDescent="0.3">
      <c r="A382" s="20">
        <v>41829.5</v>
      </c>
      <c r="B382" s="21">
        <v>2018.5865833333301</v>
      </c>
      <c r="C382" s="22">
        <v>53.9433333333333</v>
      </c>
      <c r="D382" s="23">
        <f t="shared" si="5"/>
        <v>7</v>
      </c>
      <c r="E382" s="23" t="s">
        <v>46</v>
      </c>
      <c r="F382" s="24"/>
    </row>
    <row r="383" spans="1:6" x14ac:dyDescent="0.3">
      <c r="A383" s="20">
        <v>41830</v>
      </c>
      <c r="B383" s="21">
        <v>1857.62129166666</v>
      </c>
      <c r="C383" s="22">
        <v>78.154166666666598</v>
      </c>
      <c r="D383" s="23">
        <f t="shared" si="5"/>
        <v>7</v>
      </c>
      <c r="E383" s="23" t="s">
        <v>46</v>
      </c>
      <c r="F383" s="24"/>
    </row>
    <row r="384" spans="1:6" x14ac:dyDescent="0.3">
      <c r="A384" s="20">
        <v>41830.5</v>
      </c>
      <c r="B384" s="21">
        <v>2091.5625416666599</v>
      </c>
      <c r="C384" s="22">
        <v>72.477916666666601</v>
      </c>
      <c r="D384" s="23">
        <f t="shared" si="5"/>
        <v>7</v>
      </c>
      <c r="E384" s="23" t="s">
        <v>46</v>
      </c>
      <c r="F384" s="24"/>
    </row>
    <row r="385" spans="1:6" x14ac:dyDescent="0.3">
      <c r="A385" s="20">
        <v>41831</v>
      </c>
      <c r="B385" s="21">
        <v>1880.002375</v>
      </c>
      <c r="C385" s="22">
        <v>43.243333333333297</v>
      </c>
      <c r="D385" s="23">
        <f t="shared" si="5"/>
        <v>7</v>
      </c>
      <c r="E385" s="23" t="s">
        <v>46</v>
      </c>
      <c r="F385" s="24"/>
    </row>
    <row r="386" spans="1:6" x14ac:dyDescent="0.3">
      <c r="A386" s="20">
        <v>41831.5</v>
      </c>
      <c r="B386" s="21">
        <v>2144.029</v>
      </c>
      <c r="C386" s="22">
        <v>67.462083333333297</v>
      </c>
      <c r="D386" s="23">
        <f t="shared" si="5"/>
        <v>7</v>
      </c>
      <c r="E386" s="23" t="s">
        <v>46</v>
      </c>
      <c r="F386" s="24"/>
    </row>
    <row r="387" spans="1:6" x14ac:dyDescent="0.3">
      <c r="A387" s="20">
        <v>41832</v>
      </c>
      <c r="B387" s="21">
        <v>1942.2773749999999</v>
      </c>
      <c r="C387" s="22">
        <v>50.933333333333302</v>
      </c>
      <c r="D387" s="23">
        <f t="shared" si="5"/>
        <v>7</v>
      </c>
      <c r="E387" s="23" t="s">
        <v>46</v>
      </c>
      <c r="F387" s="24"/>
    </row>
    <row r="388" spans="1:6" x14ac:dyDescent="0.3">
      <c r="A388" s="20">
        <v>41832.5</v>
      </c>
      <c r="B388" s="21">
        <v>2156.9050833333299</v>
      </c>
      <c r="C388" s="22">
        <v>50.860833333333296</v>
      </c>
      <c r="D388" s="23">
        <f t="shared" ref="D388:D451" si="6">MONTH(A388)</f>
        <v>7</v>
      </c>
      <c r="E388" s="23" t="s">
        <v>46</v>
      </c>
      <c r="F388" s="24"/>
    </row>
    <row r="389" spans="1:6" x14ac:dyDescent="0.3">
      <c r="A389" s="20">
        <v>41833</v>
      </c>
      <c r="B389" s="21">
        <v>1863.51966666666</v>
      </c>
      <c r="C389" s="22">
        <v>46.814583333333303</v>
      </c>
      <c r="D389" s="23">
        <f t="shared" si="6"/>
        <v>7</v>
      </c>
      <c r="E389" s="23" t="s">
        <v>46</v>
      </c>
      <c r="F389" s="24"/>
    </row>
    <row r="390" spans="1:6" x14ac:dyDescent="0.3">
      <c r="A390" s="20">
        <v>41833.5</v>
      </c>
      <c r="B390" s="21">
        <v>2113.2942083333301</v>
      </c>
      <c r="C390" s="22">
        <v>65.967083333333306</v>
      </c>
      <c r="D390" s="23">
        <f t="shared" si="6"/>
        <v>7</v>
      </c>
      <c r="E390" s="23" t="s">
        <v>46</v>
      </c>
      <c r="F390" s="24"/>
    </row>
    <row r="391" spans="1:6" x14ac:dyDescent="0.3">
      <c r="A391" s="20">
        <v>41834</v>
      </c>
      <c r="B391" s="21">
        <v>1727.4197916666601</v>
      </c>
      <c r="C391" s="22">
        <v>52.462499999999999</v>
      </c>
      <c r="D391" s="23">
        <f t="shared" si="6"/>
        <v>7</v>
      </c>
      <c r="E391" s="23" t="s">
        <v>46</v>
      </c>
      <c r="F391" s="24"/>
    </row>
    <row r="392" spans="1:6" x14ac:dyDescent="0.3">
      <c r="A392" s="20">
        <v>41834.5</v>
      </c>
      <c r="B392" s="21">
        <v>2095.5535</v>
      </c>
      <c r="C392" s="22">
        <v>67.153750000000002</v>
      </c>
      <c r="D392" s="23">
        <f t="shared" si="6"/>
        <v>7</v>
      </c>
      <c r="E392" s="23" t="s">
        <v>46</v>
      </c>
      <c r="F392" s="24"/>
    </row>
    <row r="393" spans="1:6" x14ac:dyDescent="0.3">
      <c r="A393" s="20">
        <v>41835</v>
      </c>
      <c r="B393" s="21">
        <v>1967.7181249999901</v>
      </c>
      <c r="C393" s="22">
        <v>57.936250000000001</v>
      </c>
      <c r="D393" s="23">
        <f t="shared" si="6"/>
        <v>7</v>
      </c>
      <c r="E393" s="23" t="s">
        <v>46</v>
      </c>
      <c r="F393" s="24"/>
    </row>
    <row r="394" spans="1:6" x14ac:dyDescent="0.3">
      <c r="A394" s="20">
        <v>41835.5</v>
      </c>
      <c r="B394" s="21">
        <v>2343.9105</v>
      </c>
      <c r="C394" s="22">
        <v>59.931666666666601</v>
      </c>
      <c r="D394" s="23">
        <f t="shared" si="6"/>
        <v>7</v>
      </c>
      <c r="E394" s="23" t="s">
        <v>46</v>
      </c>
      <c r="F394" s="24"/>
    </row>
    <row r="395" spans="1:6" x14ac:dyDescent="0.3">
      <c r="A395" s="20">
        <v>41836</v>
      </c>
      <c r="B395" s="21">
        <v>2027.19783333333</v>
      </c>
      <c r="C395" s="22">
        <v>60.722499999999997</v>
      </c>
      <c r="D395" s="23">
        <f t="shared" si="6"/>
        <v>7</v>
      </c>
      <c r="E395" s="23" t="s">
        <v>46</v>
      </c>
      <c r="F395" s="24"/>
    </row>
    <row r="396" spans="1:6" x14ac:dyDescent="0.3">
      <c r="A396" s="20">
        <v>41836.5</v>
      </c>
      <c r="B396" s="21">
        <v>2471.7156249999998</v>
      </c>
      <c r="C396" s="22">
        <v>59.856250000000003</v>
      </c>
      <c r="D396" s="23">
        <f t="shared" si="6"/>
        <v>7</v>
      </c>
      <c r="E396" s="23" t="s">
        <v>46</v>
      </c>
      <c r="F396" s="24"/>
    </row>
    <row r="397" spans="1:6" x14ac:dyDescent="0.3">
      <c r="A397" s="20">
        <v>41837</v>
      </c>
      <c r="B397" s="21">
        <v>2030.9194583333301</v>
      </c>
      <c r="C397" s="22">
        <v>51.819999999999901</v>
      </c>
      <c r="D397" s="23">
        <f t="shared" si="6"/>
        <v>7</v>
      </c>
      <c r="E397" s="23" t="s">
        <v>46</v>
      </c>
      <c r="F397" s="24"/>
    </row>
    <row r="398" spans="1:6" x14ac:dyDescent="0.3">
      <c r="A398" s="20">
        <v>41837.5</v>
      </c>
      <c r="B398" s="21">
        <v>2445.4532083333302</v>
      </c>
      <c r="C398" s="22">
        <v>76.141666666666595</v>
      </c>
      <c r="D398" s="23">
        <f t="shared" si="6"/>
        <v>7</v>
      </c>
      <c r="E398" s="23" t="s">
        <v>46</v>
      </c>
      <c r="F398" s="24"/>
    </row>
    <row r="399" spans="1:6" x14ac:dyDescent="0.3">
      <c r="A399" s="20">
        <v>41838</v>
      </c>
      <c r="B399" s="21">
        <v>2128.7746666666599</v>
      </c>
      <c r="C399" s="22">
        <v>66.974999999999994</v>
      </c>
      <c r="D399" s="23">
        <f t="shared" si="6"/>
        <v>7</v>
      </c>
      <c r="E399" s="23" t="s">
        <v>46</v>
      </c>
      <c r="F399" s="24"/>
    </row>
    <row r="400" spans="1:6" x14ac:dyDescent="0.3">
      <c r="A400" s="20">
        <v>41838.5</v>
      </c>
      <c r="B400" s="21">
        <v>2486.29025</v>
      </c>
      <c r="C400" s="22">
        <v>82.171666666666596</v>
      </c>
      <c r="D400" s="23">
        <f t="shared" si="6"/>
        <v>7</v>
      </c>
      <c r="E400" s="23" t="s">
        <v>46</v>
      </c>
      <c r="F400" s="24"/>
    </row>
    <row r="401" spans="1:6" x14ac:dyDescent="0.3">
      <c r="A401" s="20">
        <v>41839</v>
      </c>
      <c r="B401" s="21">
        <v>2153.5862499999998</v>
      </c>
      <c r="C401" s="22">
        <v>50.0162499999999</v>
      </c>
      <c r="D401" s="23">
        <f t="shared" si="6"/>
        <v>7</v>
      </c>
      <c r="E401" s="23" t="s">
        <v>46</v>
      </c>
      <c r="F401" s="24"/>
    </row>
    <row r="402" spans="1:6" x14ac:dyDescent="0.3">
      <c r="A402" s="20">
        <v>41839.5</v>
      </c>
      <c r="B402" s="21">
        <v>2445.9498749999998</v>
      </c>
      <c r="C402" s="22">
        <v>64.713333333333296</v>
      </c>
      <c r="D402" s="23">
        <f t="shared" si="6"/>
        <v>7</v>
      </c>
      <c r="E402" s="23" t="s">
        <v>46</v>
      </c>
      <c r="F402" s="24"/>
    </row>
    <row r="403" spans="1:6" x14ac:dyDescent="0.3">
      <c r="A403" s="20">
        <v>41840</v>
      </c>
      <c r="B403" s="21">
        <v>1976.4664166666601</v>
      </c>
      <c r="C403" s="22">
        <v>44.022500000000001</v>
      </c>
      <c r="D403" s="23">
        <f t="shared" si="6"/>
        <v>7</v>
      </c>
      <c r="E403" s="23" t="s">
        <v>46</v>
      </c>
      <c r="F403" s="24"/>
    </row>
    <row r="404" spans="1:6" x14ac:dyDescent="0.3">
      <c r="A404" s="20">
        <v>41840.5</v>
      </c>
      <c r="B404" s="21">
        <v>2273.79779166666</v>
      </c>
      <c r="C404" s="22">
        <v>54.5445833333333</v>
      </c>
      <c r="D404" s="23">
        <f t="shared" si="6"/>
        <v>7</v>
      </c>
      <c r="E404" s="23" t="s">
        <v>46</v>
      </c>
      <c r="F404" s="24"/>
    </row>
    <row r="405" spans="1:6" x14ac:dyDescent="0.3">
      <c r="A405" s="20">
        <v>41841</v>
      </c>
      <c r="B405" s="21">
        <v>1887.0905416666601</v>
      </c>
      <c r="C405" s="22">
        <v>44.419166666666598</v>
      </c>
      <c r="D405" s="23">
        <f t="shared" si="6"/>
        <v>7</v>
      </c>
      <c r="E405" s="23" t="s">
        <v>46</v>
      </c>
      <c r="F405" s="24"/>
    </row>
    <row r="406" spans="1:6" x14ac:dyDescent="0.3">
      <c r="A406" s="20">
        <v>41841.5</v>
      </c>
      <c r="B406" s="21">
        <v>2286.2764583333301</v>
      </c>
      <c r="C406" s="22">
        <v>74.711666666666602</v>
      </c>
      <c r="D406" s="23">
        <f t="shared" si="6"/>
        <v>7</v>
      </c>
      <c r="E406" s="23" t="s">
        <v>46</v>
      </c>
      <c r="F406" s="24"/>
    </row>
    <row r="407" spans="1:6" x14ac:dyDescent="0.3">
      <c r="A407" s="20">
        <v>41842</v>
      </c>
      <c r="B407" s="21">
        <v>2117.26695833333</v>
      </c>
      <c r="C407" s="22">
        <v>43.5283333333333</v>
      </c>
      <c r="D407" s="23">
        <f t="shared" si="6"/>
        <v>7</v>
      </c>
      <c r="E407" s="23" t="s">
        <v>46</v>
      </c>
      <c r="F407" s="24"/>
    </row>
    <row r="408" spans="1:6" x14ac:dyDescent="0.3">
      <c r="A408" s="20">
        <v>41842.5</v>
      </c>
      <c r="B408" s="21">
        <v>2382.9783333333298</v>
      </c>
      <c r="C408" s="22">
        <v>58.199583333333301</v>
      </c>
      <c r="D408" s="23">
        <f t="shared" si="6"/>
        <v>7</v>
      </c>
      <c r="E408" s="23" t="s">
        <v>46</v>
      </c>
      <c r="F408" s="24"/>
    </row>
    <row r="409" spans="1:6" x14ac:dyDescent="0.3">
      <c r="A409" s="20">
        <v>41843</v>
      </c>
      <c r="B409" s="21">
        <v>2141.53866666666</v>
      </c>
      <c r="C409" s="22">
        <v>38.403888888888801</v>
      </c>
      <c r="D409" s="23">
        <f t="shared" si="6"/>
        <v>7</v>
      </c>
      <c r="E409" s="23" t="s">
        <v>46</v>
      </c>
      <c r="F409" s="24"/>
    </row>
    <row r="410" spans="1:6" x14ac:dyDescent="0.3">
      <c r="A410" s="20">
        <v>41843.5</v>
      </c>
      <c r="B410" s="21">
        <v>2240.2341666666598</v>
      </c>
      <c r="C410" s="22">
        <v>48.528750000000002</v>
      </c>
      <c r="D410" s="23">
        <f t="shared" si="6"/>
        <v>7</v>
      </c>
      <c r="E410" s="23" t="s">
        <v>46</v>
      </c>
      <c r="F410" s="24"/>
    </row>
    <row r="411" spans="1:6" x14ac:dyDescent="0.3">
      <c r="A411" s="20">
        <v>41844</v>
      </c>
      <c r="B411" s="21">
        <v>1878.19175</v>
      </c>
      <c r="C411" s="22">
        <v>45.454583333333296</v>
      </c>
      <c r="D411" s="23">
        <f t="shared" si="6"/>
        <v>7</v>
      </c>
      <c r="E411" s="23" t="s">
        <v>46</v>
      </c>
      <c r="F411" s="24"/>
    </row>
    <row r="412" spans="1:6" x14ac:dyDescent="0.3">
      <c r="A412" s="20">
        <v>41844.5</v>
      </c>
      <c r="B412" s="21">
        <v>2191.5256250000002</v>
      </c>
      <c r="C412" s="22">
        <v>65.091249999999903</v>
      </c>
      <c r="D412" s="23">
        <f t="shared" si="6"/>
        <v>7</v>
      </c>
      <c r="E412" s="23" t="s">
        <v>46</v>
      </c>
      <c r="F412" s="24"/>
    </row>
    <row r="413" spans="1:6" x14ac:dyDescent="0.3">
      <c r="A413" s="20">
        <v>41845</v>
      </c>
      <c r="B413" s="21">
        <v>1887.7463749999899</v>
      </c>
      <c r="C413" s="22">
        <v>53.253749999999997</v>
      </c>
      <c r="D413" s="23">
        <f t="shared" si="6"/>
        <v>7</v>
      </c>
      <c r="E413" s="23" t="s">
        <v>46</v>
      </c>
      <c r="F413" s="24"/>
    </row>
    <row r="414" spans="1:6" x14ac:dyDescent="0.3">
      <c r="A414" s="20">
        <v>41845.5</v>
      </c>
      <c r="B414" s="21">
        <v>2213.9628333333299</v>
      </c>
      <c r="C414" s="22">
        <v>62.634999999999899</v>
      </c>
      <c r="D414" s="23">
        <f t="shared" si="6"/>
        <v>7</v>
      </c>
      <c r="E414" s="23" t="s">
        <v>46</v>
      </c>
      <c r="F414" s="24"/>
    </row>
    <row r="415" spans="1:6" x14ac:dyDescent="0.3">
      <c r="A415" s="20">
        <v>41846</v>
      </c>
      <c r="B415" s="21">
        <v>1996.06308333333</v>
      </c>
      <c r="C415" s="22">
        <v>43.797916666666602</v>
      </c>
      <c r="D415" s="23">
        <f t="shared" si="6"/>
        <v>7</v>
      </c>
      <c r="E415" s="23" t="s">
        <v>46</v>
      </c>
      <c r="F415" s="24"/>
    </row>
    <row r="416" spans="1:6" x14ac:dyDescent="0.3">
      <c r="A416" s="20">
        <v>41846.5</v>
      </c>
      <c r="B416" s="21">
        <v>2482.7692499999998</v>
      </c>
      <c r="C416" s="22">
        <v>74.790416666666601</v>
      </c>
      <c r="D416" s="23">
        <f t="shared" si="6"/>
        <v>7</v>
      </c>
      <c r="E416" s="23" t="s">
        <v>46</v>
      </c>
      <c r="F416" s="24"/>
    </row>
    <row r="417" spans="1:6" x14ac:dyDescent="0.3">
      <c r="A417" s="20">
        <v>41847</v>
      </c>
      <c r="B417" s="21">
        <v>1897.66616666666</v>
      </c>
      <c r="C417" s="22">
        <v>54.195</v>
      </c>
      <c r="D417" s="23">
        <f t="shared" si="6"/>
        <v>7</v>
      </c>
      <c r="E417" s="23" t="s">
        <v>46</v>
      </c>
      <c r="F417" s="24"/>
    </row>
    <row r="418" spans="1:6" x14ac:dyDescent="0.3">
      <c r="A418" s="20">
        <v>41847.5</v>
      </c>
      <c r="B418" s="21">
        <v>2206.1185</v>
      </c>
      <c r="C418" s="22">
        <v>81.428749999999994</v>
      </c>
      <c r="D418" s="23">
        <f t="shared" si="6"/>
        <v>7</v>
      </c>
      <c r="E418" s="23" t="s">
        <v>46</v>
      </c>
      <c r="F418" s="24"/>
    </row>
    <row r="419" spans="1:6" x14ac:dyDescent="0.3">
      <c r="A419" s="20">
        <v>41848</v>
      </c>
      <c r="B419" s="21">
        <v>1751.1030416666599</v>
      </c>
      <c r="C419" s="22">
        <v>61.591666666666598</v>
      </c>
      <c r="D419" s="23">
        <f t="shared" si="6"/>
        <v>7</v>
      </c>
      <c r="E419" s="23" t="s">
        <v>46</v>
      </c>
      <c r="F419" s="24"/>
    </row>
    <row r="420" spans="1:6" x14ac:dyDescent="0.3">
      <c r="A420" s="20">
        <v>41848.5</v>
      </c>
      <c r="B420" s="21">
        <v>2099.3076249999999</v>
      </c>
      <c r="C420" s="22">
        <v>84.004999999999995</v>
      </c>
      <c r="D420" s="23">
        <f t="shared" si="6"/>
        <v>7</v>
      </c>
      <c r="E420" s="23" t="s">
        <v>46</v>
      </c>
      <c r="F420" s="24"/>
    </row>
    <row r="421" spans="1:6" x14ac:dyDescent="0.3">
      <c r="A421" s="20">
        <v>41849</v>
      </c>
      <c r="B421" s="21">
        <v>2000.35366666666</v>
      </c>
      <c r="C421" s="22">
        <v>73.071250000000006</v>
      </c>
      <c r="D421" s="23">
        <f t="shared" si="6"/>
        <v>7</v>
      </c>
      <c r="E421" s="23" t="s">
        <v>46</v>
      </c>
      <c r="F421" s="24"/>
    </row>
    <row r="422" spans="1:6" x14ac:dyDescent="0.3">
      <c r="A422" s="20">
        <v>41849.5</v>
      </c>
      <c r="B422" s="21">
        <v>2385.5984999999901</v>
      </c>
      <c r="C422" s="22">
        <v>89.251666666666594</v>
      </c>
      <c r="D422" s="23">
        <f t="shared" si="6"/>
        <v>7</v>
      </c>
      <c r="E422" s="23" t="s">
        <v>46</v>
      </c>
      <c r="F422" s="24"/>
    </row>
    <row r="423" spans="1:6" x14ac:dyDescent="0.3">
      <c r="A423" s="20">
        <v>41850</v>
      </c>
      <c r="B423" s="21">
        <v>2051.9919583333299</v>
      </c>
      <c r="C423" s="22">
        <v>70.024583333333297</v>
      </c>
      <c r="D423" s="23">
        <f t="shared" si="6"/>
        <v>7</v>
      </c>
      <c r="E423" s="23" t="s">
        <v>46</v>
      </c>
      <c r="F423" s="24"/>
    </row>
    <row r="424" spans="1:6" x14ac:dyDescent="0.3">
      <c r="A424" s="20">
        <v>41850.5</v>
      </c>
      <c r="B424" s="21">
        <v>2307.1601249999999</v>
      </c>
      <c r="C424" s="22">
        <v>72.64</v>
      </c>
      <c r="D424" s="23">
        <f t="shared" si="6"/>
        <v>7</v>
      </c>
      <c r="E424" s="23" t="s">
        <v>46</v>
      </c>
      <c r="F424" s="24"/>
    </row>
    <row r="425" spans="1:6" x14ac:dyDescent="0.3">
      <c r="A425" s="20">
        <v>41851</v>
      </c>
      <c r="B425" s="21">
        <v>1992.06812499999</v>
      </c>
      <c r="C425" s="22">
        <v>63.719166666666602</v>
      </c>
      <c r="D425" s="23">
        <f t="shared" si="6"/>
        <v>7</v>
      </c>
      <c r="E425" s="23" t="s">
        <v>46</v>
      </c>
      <c r="F425" s="24"/>
    </row>
    <row r="426" spans="1:6" x14ac:dyDescent="0.3">
      <c r="A426" s="20">
        <v>41851.5</v>
      </c>
      <c r="B426" s="21">
        <v>2272.55004166666</v>
      </c>
      <c r="C426" s="22">
        <v>76.680416666666602</v>
      </c>
      <c r="D426" s="23">
        <f t="shared" si="6"/>
        <v>7</v>
      </c>
      <c r="E426" s="23" t="s">
        <v>46</v>
      </c>
      <c r="F426" s="24"/>
    </row>
    <row r="427" spans="1:6" x14ac:dyDescent="0.3">
      <c r="A427" s="20">
        <v>41852</v>
      </c>
      <c r="B427" s="21">
        <v>2619.6127499999998</v>
      </c>
      <c r="C427" s="22">
        <v>97.3719999999999</v>
      </c>
      <c r="D427" s="23">
        <f t="shared" si="6"/>
        <v>8</v>
      </c>
      <c r="E427" s="23" t="s">
        <v>46</v>
      </c>
      <c r="F427" s="24"/>
    </row>
    <row r="428" spans="1:6" x14ac:dyDescent="0.3">
      <c r="A428" s="20">
        <v>41852.5</v>
      </c>
      <c r="B428" s="21">
        <v>3135.2914166666601</v>
      </c>
      <c r="C428" s="22">
        <v>87.475083333333302</v>
      </c>
      <c r="D428" s="23">
        <f t="shared" si="6"/>
        <v>8</v>
      </c>
      <c r="E428" s="23" t="s">
        <v>46</v>
      </c>
      <c r="F428" s="24"/>
    </row>
    <row r="429" spans="1:6" x14ac:dyDescent="0.3">
      <c r="A429" s="20">
        <v>41853</v>
      </c>
      <c r="B429" s="21">
        <v>2020.72577777777</v>
      </c>
      <c r="C429" s="22">
        <v>42.447888888888798</v>
      </c>
      <c r="D429" s="23">
        <f t="shared" si="6"/>
        <v>8</v>
      </c>
      <c r="E429" s="23" t="s">
        <v>46</v>
      </c>
      <c r="F429" s="24"/>
    </row>
    <row r="430" spans="1:6" x14ac:dyDescent="0.3">
      <c r="A430" s="20">
        <v>41853.5</v>
      </c>
      <c r="B430" s="21">
        <v>2479.9036666666598</v>
      </c>
      <c r="C430" s="22">
        <v>54.379166666666599</v>
      </c>
      <c r="D430" s="23">
        <f t="shared" si="6"/>
        <v>8</v>
      </c>
      <c r="E430" s="23" t="s">
        <v>46</v>
      </c>
      <c r="F430" s="24"/>
    </row>
    <row r="431" spans="1:6" x14ac:dyDescent="0.3">
      <c r="A431" s="20">
        <v>41854</v>
      </c>
      <c r="B431" s="21">
        <v>2173.7058333333298</v>
      </c>
      <c r="C431" s="22">
        <v>47.226333333333301</v>
      </c>
      <c r="D431" s="23">
        <f t="shared" si="6"/>
        <v>8</v>
      </c>
      <c r="E431" s="23" t="s">
        <v>46</v>
      </c>
      <c r="F431" s="24"/>
    </row>
    <row r="432" spans="1:6" x14ac:dyDescent="0.3">
      <c r="A432" s="20">
        <v>41854.5</v>
      </c>
      <c r="B432" s="21">
        <v>2584.7835833333302</v>
      </c>
      <c r="C432" s="22">
        <v>65.741166666666601</v>
      </c>
      <c r="D432" s="23">
        <f t="shared" si="6"/>
        <v>8</v>
      </c>
      <c r="E432" s="23" t="s">
        <v>46</v>
      </c>
      <c r="F432" s="24"/>
    </row>
    <row r="433" spans="1:6" x14ac:dyDescent="0.3">
      <c r="A433" s="20">
        <v>41855</v>
      </c>
      <c r="B433" s="21">
        <v>2057.4659999999999</v>
      </c>
      <c r="C433" s="22">
        <v>43.6204166666666</v>
      </c>
      <c r="D433" s="23">
        <f t="shared" si="6"/>
        <v>8</v>
      </c>
      <c r="E433" s="23" t="s">
        <v>46</v>
      </c>
      <c r="F433" s="24"/>
    </row>
    <row r="434" spans="1:6" x14ac:dyDescent="0.3">
      <c r="A434" s="20">
        <v>41855.5</v>
      </c>
      <c r="B434" s="21">
        <v>2659.6397499999998</v>
      </c>
      <c r="C434" s="22">
        <v>75.9479166666666</v>
      </c>
      <c r="D434" s="23">
        <f t="shared" si="6"/>
        <v>8</v>
      </c>
      <c r="E434" s="23" t="s">
        <v>46</v>
      </c>
      <c r="F434" s="24"/>
    </row>
    <row r="435" spans="1:6" x14ac:dyDescent="0.3">
      <c r="A435" s="20">
        <v>41856</v>
      </c>
      <c r="B435" s="21">
        <v>1999.15021428571</v>
      </c>
      <c r="C435" s="22">
        <v>45.174999999999997</v>
      </c>
      <c r="D435" s="23">
        <f t="shared" si="6"/>
        <v>8</v>
      </c>
      <c r="E435" s="23" t="s">
        <v>46</v>
      </c>
      <c r="F435" s="24"/>
    </row>
    <row r="436" spans="1:6" x14ac:dyDescent="0.3">
      <c r="A436" s="20">
        <v>41856.5</v>
      </c>
      <c r="B436" s="21">
        <v>2072.13229166666</v>
      </c>
      <c r="C436" s="22">
        <v>49.103333333333303</v>
      </c>
      <c r="D436" s="23">
        <f t="shared" si="6"/>
        <v>8</v>
      </c>
      <c r="E436" s="23" t="s">
        <v>46</v>
      </c>
      <c r="F436" s="24"/>
    </row>
    <row r="437" spans="1:6" x14ac:dyDescent="0.3">
      <c r="A437" s="20">
        <v>41857</v>
      </c>
      <c r="B437" s="21">
        <v>1795.002125</v>
      </c>
      <c r="C437" s="22">
        <v>48.378749999999997</v>
      </c>
      <c r="D437" s="23">
        <f t="shared" si="6"/>
        <v>8</v>
      </c>
      <c r="E437" s="23" t="s">
        <v>46</v>
      </c>
      <c r="F437" s="24"/>
    </row>
    <row r="438" spans="1:6" x14ac:dyDescent="0.3">
      <c r="A438" s="20">
        <v>41857.5</v>
      </c>
      <c r="B438" s="21">
        <v>2046.49437499999</v>
      </c>
      <c r="C438" s="22">
        <v>49.6458333333333</v>
      </c>
      <c r="D438" s="23">
        <f t="shared" si="6"/>
        <v>8</v>
      </c>
      <c r="E438" s="23" t="s">
        <v>46</v>
      </c>
      <c r="F438" s="24"/>
    </row>
    <row r="439" spans="1:6" x14ac:dyDescent="0.3">
      <c r="A439" s="20">
        <v>41858</v>
      </c>
      <c r="B439" s="21">
        <v>2152.0723750000002</v>
      </c>
      <c r="C439" s="22">
        <v>52.8779166666666</v>
      </c>
      <c r="D439" s="23">
        <f t="shared" si="6"/>
        <v>8</v>
      </c>
      <c r="E439" s="23" t="s">
        <v>46</v>
      </c>
      <c r="F439" s="24"/>
    </row>
    <row r="440" spans="1:6" x14ac:dyDescent="0.3">
      <c r="A440" s="20">
        <v>41858.5</v>
      </c>
      <c r="B440" s="21">
        <v>2471.3907916666599</v>
      </c>
      <c r="C440" s="22">
        <v>98.386250000000004</v>
      </c>
      <c r="D440" s="23">
        <f t="shared" si="6"/>
        <v>8</v>
      </c>
      <c r="E440" s="23" t="s">
        <v>46</v>
      </c>
      <c r="F440" s="24"/>
    </row>
    <row r="441" spans="1:6" x14ac:dyDescent="0.3">
      <c r="A441" s="20">
        <v>41859</v>
      </c>
      <c r="B441" s="21">
        <v>1920.2779583333299</v>
      </c>
      <c r="C441" s="22">
        <v>59.590416666666599</v>
      </c>
      <c r="D441" s="23">
        <f t="shared" si="6"/>
        <v>8</v>
      </c>
      <c r="E441" s="23" t="s">
        <v>46</v>
      </c>
      <c r="F441" s="24"/>
    </row>
    <row r="442" spans="1:6" x14ac:dyDescent="0.3">
      <c r="A442" s="20">
        <v>41859.5</v>
      </c>
      <c r="B442" s="21">
        <v>2274.8648333333299</v>
      </c>
      <c r="C442" s="22">
        <v>72.096666666666593</v>
      </c>
      <c r="D442" s="23">
        <f t="shared" si="6"/>
        <v>8</v>
      </c>
      <c r="E442" s="23" t="s">
        <v>46</v>
      </c>
      <c r="F442" s="24"/>
    </row>
    <row r="443" spans="1:6" x14ac:dyDescent="0.3">
      <c r="A443" s="20">
        <v>41860</v>
      </c>
      <c r="B443" s="21">
        <v>1595.4885833333301</v>
      </c>
      <c r="C443" s="22">
        <v>47.9270833333333</v>
      </c>
      <c r="D443" s="23">
        <f t="shared" si="6"/>
        <v>8</v>
      </c>
      <c r="E443" s="23" t="s">
        <v>46</v>
      </c>
      <c r="F443" s="24"/>
    </row>
    <row r="444" spans="1:6" x14ac:dyDescent="0.3">
      <c r="A444" s="20">
        <v>41860.5</v>
      </c>
      <c r="B444" s="21">
        <v>1906.04541666666</v>
      </c>
      <c r="C444" s="22">
        <v>57.243333333333297</v>
      </c>
      <c r="D444" s="23">
        <f t="shared" si="6"/>
        <v>8</v>
      </c>
      <c r="E444" s="23" t="s">
        <v>46</v>
      </c>
      <c r="F444" s="24"/>
    </row>
    <row r="445" spans="1:6" x14ac:dyDescent="0.3">
      <c r="A445" s="20">
        <v>41861</v>
      </c>
      <c r="B445" s="21">
        <v>1899.76866666666</v>
      </c>
      <c r="C445" s="22">
        <v>63.758333333333297</v>
      </c>
      <c r="D445" s="23">
        <f t="shared" si="6"/>
        <v>8</v>
      </c>
      <c r="E445" s="23" t="s">
        <v>46</v>
      </c>
      <c r="F445" s="24"/>
    </row>
    <row r="446" spans="1:6" x14ac:dyDescent="0.3">
      <c r="A446" s="20">
        <v>41861.5</v>
      </c>
      <c r="B446" s="21">
        <v>2168.54474999999</v>
      </c>
      <c r="C446" s="22">
        <v>69.530833333333305</v>
      </c>
      <c r="D446" s="23">
        <f t="shared" si="6"/>
        <v>8</v>
      </c>
      <c r="E446" s="23" t="s">
        <v>46</v>
      </c>
      <c r="F446" s="24"/>
    </row>
    <row r="447" spans="1:6" x14ac:dyDescent="0.3">
      <c r="A447" s="20">
        <v>41862</v>
      </c>
      <c r="B447" s="21">
        <v>1893.92883333333</v>
      </c>
      <c r="C447" s="22">
        <v>55.008749999999999</v>
      </c>
      <c r="D447" s="23">
        <f t="shared" si="6"/>
        <v>8</v>
      </c>
      <c r="E447" s="23" t="s">
        <v>46</v>
      </c>
      <c r="F447" s="24"/>
    </row>
    <row r="448" spans="1:6" x14ac:dyDescent="0.3">
      <c r="A448" s="20">
        <v>41862.5</v>
      </c>
      <c r="B448" s="21">
        <v>2163.90545833333</v>
      </c>
      <c r="C448" s="22">
        <v>67.959583333333299</v>
      </c>
      <c r="D448" s="23">
        <f t="shared" si="6"/>
        <v>8</v>
      </c>
      <c r="E448" s="23" t="s">
        <v>46</v>
      </c>
      <c r="F448" s="24"/>
    </row>
    <row r="449" spans="1:6" x14ac:dyDescent="0.3">
      <c r="A449" s="20">
        <v>41863</v>
      </c>
      <c r="B449" s="21">
        <v>1709.3747499999999</v>
      </c>
      <c r="C449" s="22">
        <v>58.454999999999899</v>
      </c>
      <c r="D449" s="23">
        <f t="shared" si="6"/>
        <v>8</v>
      </c>
      <c r="E449" s="23" t="s">
        <v>46</v>
      </c>
      <c r="F449" s="24"/>
    </row>
    <row r="450" spans="1:6" x14ac:dyDescent="0.3">
      <c r="A450" s="20">
        <v>41863.5</v>
      </c>
      <c r="B450" s="21">
        <v>1969.1160833333299</v>
      </c>
      <c r="C450" s="22">
        <v>59.5133333333333</v>
      </c>
      <c r="D450" s="23">
        <f t="shared" si="6"/>
        <v>8</v>
      </c>
      <c r="E450" s="23" t="s">
        <v>46</v>
      </c>
      <c r="F450" s="24"/>
    </row>
    <row r="451" spans="1:6" x14ac:dyDescent="0.3">
      <c r="A451" s="20">
        <v>41864</v>
      </c>
      <c r="B451" s="21">
        <v>1981.62925</v>
      </c>
      <c r="C451" s="22">
        <v>62.106250000000003</v>
      </c>
      <c r="D451" s="23">
        <f t="shared" si="6"/>
        <v>8</v>
      </c>
      <c r="E451" s="23" t="s">
        <v>46</v>
      </c>
      <c r="F451" s="24"/>
    </row>
    <row r="452" spans="1:6" x14ac:dyDescent="0.3">
      <c r="A452" s="20">
        <v>41864.5</v>
      </c>
      <c r="B452" s="21">
        <v>2265.6325000000002</v>
      </c>
      <c r="C452" s="22">
        <v>75.083749999999995</v>
      </c>
      <c r="D452" s="23">
        <f t="shared" ref="D452:D515" si="7">MONTH(A452)</f>
        <v>8</v>
      </c>
      <c r="E452" s="23" t="s">
        <v>46</v>
      </c>
      <c r="F452" s="24"/>
    </row>
    <row r="453" spans="1:6" x14ac:dyDescent="0.3">
      <c r="A453" s="20">
        <v>41865</v>
      </c>
      <c r="B453" s="21">
        <v>2017.8668333333301</v>
      </c>
      <c r="C453" s="22">
        <v>72.067499999999995</v>
      </c>
      <c r="D453" s="23">
        <f t="shared" si="7"/>
        <v>8</v>
      </c>
      <c r="E453" s="23" t="s">
        <v>46</v>
      </c>
      <c r="F453" s="24"/>
    </row>
    <row r="454" spans="1:6" x14ac:dyDescent="0.3">
      <c r="A454" s="20">
        <v>41865.5</v>
      </c>
      <c r="B454" s="21">
        <v>2272.4112083333298</v>
      </c>
      <c r="C454" s="22">
        <v>69.167083333333295</v>
      </c>
      <c r="D454" s="23">
        <f t="shared" si="7"/>
        <v>8</v>
      </c>
      <c r="E454" s="23" t="s">
        <v>46</v>
      </c>
      <c r="F454" s="24"/>
    </row>
    <row r="455" spans="1:6" x14ac:dyDescent="0.3">
      <c r="A455" s="20">
        <v>41866</v>
      </c>
      <c r="B455" s="21">
        <v>1957.98008333333</v>
      </c>
      <c r="C455" s="22">
        <v>47.772083333333299</v>
      </c>
      <c r="D455" s="23">
        <f t="shared" si="7"/>
        <v>8</v>
      </c>
      <c r="E455" s="23" t="s">
        <v>46</v>
      </c>
      <c r="F455" s="24"/>
    </row>
    <row r="456" spans="1:6" x14ac:dyDescent="0.3">
      <c r="A456" s="20">
        <v>41866.5</v>
      </c>
      <c r="B456" s="21">
        <v>2410.05508333333</v>
      </c>
      <c r="C456" s="22">
        <v>57.986249999999899</v>
      </c>
      <c r="D456" s="23">
        <f t="shared" si="7"/>
        <v>8</v>
      </c>
      <c r="E456" s="23" t="s">
        <v>46</v>
      </c>
      <c r="F456" s="24"/>
    </row>
    <row r="457" spans="1:6" x14ac:dyDescent="0.3">
      <c r="A457" s="20">
        <v>41867</v>
      </c>
      <c r="B457" s="21">
        <v>2061.5842499999899</v>
      </c>
      <c r="C457" s="22">
        <v>53.971249999999998</v>
      </c>
      <c r="D457" s="23">
        <f t="shared" si="7"/>
        <v>8</v>
      </c>
      <c r="E457" s="23" t="s">
        <v>46</v>
      </c>
      <c r="F457" s="24"/>
    </row>
    <row r="458" spans="1:6" x14ac:dyDescent="0.3">
      <c r="A458" s="20">
        <v>41867.5</v>
      </c>
      <c r="B458" s="21">
        <v>2334.3259166666599</v>
      </c>
      <c r="C458" s="22">
        <v>66.100833333333298</v>
      </c>
      <c r="D458" s="23">
        <f t="shared" si="7"/>
        <v>8</v>
      </c>
      <c r="E458" s="23" t="s">
        <v>46</v>
      </c>
      <c r="F458" s="24"/>
    </row>
    <row r="459" spans="1:6" x14ac:dyDescent="0.3">
      <c r="A459" s="20">
        <v>41868</v>
      </c>
      <c r="B459" s="21">
        <v>1791.68908333333</v>
      </c>
      <c r="C459" s="22">
        <v>48.206249999999997</v>
      </c>
      <c r="D459" s="23">
        <f t="shared" si="7"/>
        <v>8</v>
      </c>
      <c r="E459" s="23" t="s">
        <v>46</v>
      </c>
      <c r="F459" s="24"/>
    </row>
    <row r="460" spans="1:6" x14ac:dyDescent="0.3">
      <c r="A460" s="20">
        <v>41868.5</v>
      </c>
      <c r="B460" s="21">
        <v>2115.05070833333</v>
      </c>
      <c r="C460" s="22">
        <v>63.657499999999999</v>
      </c>
      <c r="D460" s="23">
        <f t="shared" si="7"/>
        <v>8</v>
      </c>
      <c r="E460" s="23" t="s">
        <v>46</v>
      </c>
      <c r="F460" s="24"/>
    </row>
    <row r="461" spans="1:6" x14ac:dyDescent="0.3">
      <c r="A461" s="20">
        <v>41869</v>
      </c>
      <c r="B461" s="21">
        <v>1725.1356249999999</v>
      </c>
      <c r="C461" s="22">
        <v>46.99</v>
      </c>
      <c r="D461" s="23">
        <f t="shared" si="7"/>
        <v>8</v>
      </c>
      <c r="E461" s="23" t="s">
        <v>46</v>
      </c>
      <c r="F461" s="24"/>
    </row>
    <row r="462" spans="1:6" x14ac:dyDescent="0.3">
      <c r="A462" s="20">
        <v>41869.5</v>
      </c>
      <c r="B462" s="21">
        <v>2079.96133333333</v>
      </c>
      <c r="C462" s="22">
        <v>61.338333333333303</v>
      </c>
      <c r="D462" s="23">
        <f t="shared" si="7"/>
        <v>8</v>
      </c>
      <c r="E462" s="23" t="s">
        <v>46</v>
      </c>
      <c r="F462" s="24"/>
    </row>
    <row r="463" spans="1:6" x14ac:dyDescent="0.3">
      <c r="A463" s="20">
        <v>41870</v>
      </c>
      <c r="B463" s="21">
        <v>1869.9213749999999</v>
      </c>
      <c r="C463" s="22">
        <v>40.4195833333333</v>
      </c>
      <c r="D463" s="23">
        <f t="shared" si="7"/>
        <v>8</v>
      </c>
      <c r="E463" s="23" t="s">
        <v>46</v>
      </c>
      <c r="F463" s="24"/>
    </row>
    <row r="464" spans="1:6" x14ac:dyDescent="0.3">
      <c r="A464" s="20">
        <v>41870.5</v>
      </c>
      <c r="B464" s="21">
        <v>2151.5065416666598</v>
      </c>
      <c r="C464" s="22">
        <v>54.921666666666603</v>
      </c>
      <c r="D464" s="23">
        <f t="shared" si="7"/>
        <v>8</v>
      </c>
      <c r="E464" s="23" t="s">
        <v>46</v>
      </c>
      <c r="F464" s="24"/>
    </row>
    <row r="465" spans="1:6" x14ac:dyDescent="0.3">
      <c r="A465" s="20">
        <v>41871</v>
      </c>
      <c r="B465" s="21">
        <v>2009.3411249999999</v>
      </c>
      <c r="C465" s="22">
        <v>55.743749999999899</v>
      </c>
      <c r="D465" s="23">
        <f t="shared" si="7"/>
        <v>8</v>
      </c>
      <c r="E465" s="23" t="s">
        <v>46</v>
      </c>
      <c r="F465" s="24"/>
    </row>
    <row r="466" spans="1:6" x14ac:dyDescent="0.3">
      <c r="A466" s="20">
        <v>41871.5</v>
      </c>
      <c r="B466" s="21">
        <v>2258.4755416666599</v>
      </c>
      <c r="C466" s="22">
        <v>64.784166666666593</v>
      </c>
      <c r="D466" s="23">
        <f t="shared" si="7"/>
        <v>8</v>
      </c>
      <c r="E466" s="23" t="s">
        <v>46</v>
      </c>
      <c r="F466" s="24"/>
    </row>
    <row r="467" spans="1:6" x14ac:dyDescent="0.3">
      <c r="A467" s="20">
        <v>41872</v>
      </c>
      <c r="B467" s="21">
        <v>1953.2787083333301</v>
      </c>
      <c r="C467" s="22">
        <v>39.407916666666601</v>
      </c>
      <c r="D467" s="23">
        <f t="shared" si="7"/>
        <v>8</v>
      </c>
      <c r="E467" s="23" t="s">
        <v>46</v>
      </c>
      <c r="F467" s="24"/>
    </row>
    <row r="468" spans="1:6" x14ac:dyDescent="0.3">
      <c r="A468" s="20">
        <v>41872.5</v>
      </c>
      <c r="B468" s="21">
        <v>2179.1737083333301</v>
      </c>
      <c r="C468" s="22">
        <v>45.298333333333296</v>
      </c>
      <c r="D468" s="23">
        <f t="shared" si="7"/>
        <v>8</v>
      </c>
      <c r="E468" s="23" t="s">
        <v>46</v>
      </c>
      <c r="F468" s="24"/>
    </row>
    <row r="469" spans="1:6" x14ac:dyDescent="0.3">
      <c r="A469" s="20">
        <v>41873</v>
      </c>
      <c r="B469" s="21">
        <v>2002.07149999999</v>
      </c>
      <c r="C469" s="22">
        <v>42.202727272727202</v>
      </c>
      <c r="D469" s="23">
        <f t="shared" si="7"/>
        <v>8</v>
      </c>
      <c r="E469" s="23" t="s">
        <v>46</v>
      </c>
      <c r="F469" s="24"/>
    </row>
    <row r="470" spans="1:6" x14ac:dyDescent="0.3">
      <c r="A470" s="20">
        <v>41873.5</v>
      </c>
      <c r="B470" s="21">
        <v>2190.5812083333299</v>
      </c>
      <c r="C470" s="22">
        <v>56.2558333333333</v>
      </c>
      <c r="D470" s="23">
        <f t="shared" si="7"/>
        <v>8</v>
      </c>
      <c r="E470" s="23" t="s">
        <v>46</v>
      </c>
      <c r="F470" s="24"/>
    </row>
    <row r="471" spans="1:6" x14ac:dyDescent="0.3">
      <c r="A471" s="20">
        <v>41874</v>
      </c>
      <c r="B471" s="21">
        <v>2238.6494166666598</v>
      </c>
      <c r="C471" s="22">
        <v>44.347499999999997</v>
      </c>
      <c r="D471" s="23">
        <f t="shared" si="7"/>
        <v>8</v>
      </c>
      <c r="E471" s="23" t="s">
        <v>46</v>
      </c>
      <c r="F471" s="24"/>
    </row>
    <row r="472" spans="1:6" x14ac:dyDescent="0.3">
      <c r="A472" s="20">
        <v>41874.5</v>
      </c>
      <c r="B472" s="21">
        <v>2101.758875</v>
      </c>
      <c r="C472" s="22">
        <v>60.957083333333301</v>
      </c>
      <c r="D472" s="23">
        <f t="shared" si="7"/>
        <v>8</v>
      </c>
      <c r="E472" s="23" t="s">
        <v>46</v>
      </c>
      <c r="F472" s="24"/>
    </row>
    <row r="473" spans="1:6" x14ac:dyDescent="0.3">
      <c r="A473" s="20">
        <v>41875</v>
      </c>
      <c r="B473" s="21">
        <v>1744.8411249999899</v>
      </c>
      <c r="C473" s="22">
        <v>46.731666666666598</v>
      </c>
      <c r="D473" s="23">
        <f t="shared" si="7"/>
        <v>8</v>
      </c>
      <c r="E473" s="23" t="s">
        <v>46</v>
      </c>
      <c r="F473" s="24"/>
    </row>
    <row r="474" spans="1:6" x14ac:dyDescent="0.3">
      <c r="A474" s="20">
        <v>41875.5</v>
      </c>
      <c r="B474" s="21">
        <v>1955.6636249999999</v>
      </c>
      <c r="C474" s="22">
        <v>56.807083333333303</v>
      </c>
      <c r="D474" s="23">
        <f t="shared" si="7"/>
        <v>8</v>
      </c>
      <c r="E474" s="23" t="s">
        <v>46</v>
      </c>
      <c r="F474" s="24"/>
    </row>
    <row r="475" spans="1:6" x14ac:dyDescent="0.3">
      <c r="A475" s="20">
        <v>41876</v>
      </c>
      <c r="B475" s="21">
        <v>1709.34116666666</v>
      </c>
      <c r="C475" s="22">
        <v>41.453333333333298</v>
      </c>
      <c r="D475" s="23">
        <f t="shared" si="7"/>
        <v>8</v>
      </c>
      <c r="E475" s="23" t="s">
        <v>46</v>
      </c>
      <c r="F475" s="24"/>
    </row>
    <row r="476" spans="1:6" x14ac:dyDescent="0.3">
      <c r="A476" s="20">
        <v>41876.5</v>
      </c>
      <c r="B476" s="21">
        <v>2090.6051666666599</v>
      </c>
      <c r="C476" s="22">
        <v>56.362916666666599</v>
      </c>
      <c r="D476" s="23">
        <f t="shared" si="7"/>
        <v>8</v>
      </c>
      <c r="E476" s="23" t="s">
        <v>46</v>
      </c>
      <c r="F476" s="24"/>
    </row>
    <row r="477" spans="1:6" x14ac:dyDescent="0.3">
      <c r="A477" s="20">
        <v>41877</v>
      </c>
      <c r="B477" s="21">
        <v>1930.23291666666</v>
      </c>
      <c r="C477" s="22">
        <v>44.294999999999902</v>
      </c>
      <c r="D477" s="23">
        <f t="shared" si="7"/>
        <v>8</v>
      </c>
      <c r="E477" s="23" t="s">
        <v>46</v>
      </c>
      <c r="F477" s="24"/>
    </row>
    <row r="478" spans="1:6" x14ac:dyDescent="0.3">
      <c r="A478" s="20">
        <v>41877.5</v>
      </c>
      <c r="B478" s="21">
        <v>2252.1495416666598</v>
      </c>
      <c r="C478" s="22">
        <v>56.652083333333302</v>
      </c>
      <c r="D478" s="23">
        <f t="shared" si="7"/>
        <v>8</v>
      </c>
      <c r="E478" s="23" t="s">
        <v>46</v>
      </c>
      <c r="F478" s="24"/>
    </row>
    <row r="479" spans="1:6" x14ac:dyDescent="0.3">
      <c r="A479" s="20">
        <v>41878</v>
      </c>
      <c r="B479" s="21">
        <v>2025.5564999999999</v>
      </c>
      <c r="C479" s="22">
        <v>54.389583333333299</v>
      </c>
      <c r="D479" s="23">
        <f t="shared" si="7"/>
        <v>8</v>
      </c>
      <c r="E479" s="23" t="s">
        <v>46</v>
      </c>
      <c r="F479" s="24"/>
    </row>
    <row r="480" spans="1:6" x14ac:dyDescent="0.3">
      <c r="A480" s="20">
        <v>41878.5</v>
      </c>
      <c r="B480" s="21">
        <v>2431.169875</v>
      </c>
      <c r="C480" s="22">
        <v>79.165416666666601</v>
      </c>
      <c r="D480" s="23">
        <f t="shared" si="7"/>
        <v>8</v>
      </c>
      <c r="E480" s="23" t="s">
        <v>46</v>
      </c>
      <c r="F480" s="24"/>
    </row>
    <row r="481" spans="1:6" x14ac:dyDescent="0.3">
      <c r="A481" s="20">
        <v>41879</v>
      </c>
      <c r="B481" s="21">
        <v>1985.1439583333299</v>
      </c>
      <c r="C481" s="22">
        <v>54.53875</v>
      </c>
      <c r="D481" s="23">
        <f t="shared" si="7"/>
        <v>8</v>
      </c>
      <c r="E481" s="23" t="s">
        <v>46</v>
      </c>
      <c r="F481" s="24"/>
    </row>
    <row r="482" spans="1:6" x14ac:dyDescent="0.3">
      <c r="A482" s="20">
        <v>41879.5</v>
      </c>
      <c r="B482" s="21">
        <v>2232.0480416666601</v>
      </c>
      <c r="C482" s="22">
        <v>56.990833333333299</v>
      </c>
      <c r="D482" s="23">
        <f t="shared" si="7"/>
        <v>8</v>
      </c>
      <c r="E482" s="23" t="s">
        <v>46</v>
      </c>
      <c r="F482" s="24"/>
    </row>
    <row r="483" spans="1:6" x14ac:dyDescent="0.3">
      <c r="A483" s="20">
        <v>41880</v>
      </c>
      <c r="B483" s="21">
        <v>2000.4889166666601</v>
      </c>
      <c r="C483" s="22">
        <v>46.333750000000002</v>
      </c>
      <c r="D483" s="23">
        <f t="shared" si="7"/>
        <v>8</v>
      </c>
      <c r="E483" s="23" t="s">
        <v>46</v>
      </c>
      <c r="F483" s="24"/>
    </row>
    <row r="484" spans="1:6" x14ac:dyDescent="0.3">
      <c r="A484" s="20">
        <v>41880.5</v>
      </c>
      <c r="B484" s="21">
        <v>2244.6094583333302</v>
      </c>
      <c r="C484" s="22">
        <v>59.141666666666602</v>
      </c>
      <c r="D484" s="23">
        <f t="shared" si="7"/>
        <v>8</v>
      </c>
      <c r="E484" s="23" t="s">
        <v>46</v>
      </c>
      <c r="F484" s="24"/>
    </row>
    <row r="485" spans="1:6" x14ac:dyDescent="0.3">
      <c r="A485" s="20">
        <v>41881</v>
      </c>
      <c r="B485" s="21">
        <v>1956.4982499999901</v>
      </c>
      <c r="C485" s="22">
        <v>39.871666666666599</v>
      </c>
      <c r="D485" s="23">
        <f t="shared" si="7"/>
        <v>8</v>
      </c>
      <c r="E485" s="23" t="s">
        <v>46</v>
      </c>
      <c r="F485" s="24"/>
    </row>
    <row r="486" spans="1:6" x14ac:dyDescent="0.3">
      <c r="A486" s="20">
        <v>41881.5</v>
      </c>
      <c r="B486" s="21">
        <v>2234.6941666666598</v>
      </c>
      <c r="C486" s="22">
        <v>42.424166666666601</v>
      </c>
      <c r="D486" s="23">
        <f t="shared" si="7"/>
        <v>8</v>
      </c>
      <c r="E486" s="23" t="s">
        <v>46</v>
      </c>
      <c r="F486" s="24"/>
    </row>
    <row r="487" spans="1:6" x14ac:dyDescent="0.3">
      <c r="A487" s="20">
        <v>41882</v>
      </c>
      <c r="B487" s="21">
        <v>1764.0211666666601</v>
      </c>
      <c r="C487" s="22">
        <v>31.869166666666601</v>
      </c>
      <c r="D487" s="23">
        <f t="shared" si="7"/>
        <v>8</v>
      </c>
      <c r="E487" s="23" t="s">
        <v>46</v>
      </c>
      <c r="F487" s="24"/>
    </row>
    <row r="488" spans="1:6" x14ac:dyDescent="0.3">
      <c r="A488" s="20">
        <v>41882.5</v>
      </c>
      <c r="B488" s="21">
        <v>1984.9037083333301</v>
      </c>
      <c r="C488" s="22">
        <v>51.942083333333301</v>
      </c>
      <c r="D488" s="23">
        <f t="shared" si="7"/>
        <v>8</v>
      </c>
      <c r="E488" s="23" t="s">
        <v>46</v>
      </c>
      <c r="F488" s="24"/>
    </row>
    <row r="489" spans="1:6" x14ac:dyDescent="0.3">
      <c r="A489" s="20">
        <v>41883</v>
      </c>
      <c r="B489" s="21">
        <v>2259.3434166666598</v>
      </c>
      <c r="C489" s="22">
        <v>71.976583333333295</v>
      </c>
      <c r="D489" s="23">
        <f t="shared" si="7"/>
        <v>9</v>
      </c>
      <c r="E489" s="23" t="s">
        <v>46</v>
      </c>
      <c r="F489" s="24"/>
    </row>
    <row r="490" spans="1:6" x14ac:dyDescent="0.3">
      <c r="A490" s="20">
        <v>41883.5</v>
      </c>
      <c r="B490" s="21">
        <v>2360.6292916666598</v>
      </c>
      <c r="C490" s="22">
        <v>55.570500000000003</v>
      </c>
      <c r="D490" s="23">
        <f t="shared" si="7"/>
        <v>9</v>
      </c>
      <c r="E490" s="23" t="s">
        <v>46</v>
      </c>
      <c r="F490" s="24"/>
    </row>
    <row r="491" spans="1:6" x14ac:dyDescent="0.3">
      <c r="A491" s="20">
        <v>41884</v>
      </c>
      <c r="B491" s="21">
        <v>1846.40777272727</v>
      </c>
      <c r="C491" s="22">
        <v>35.178818181818102</v>
      </c>
      <c r="D491" s="23">
        <f t="shared" si="7"/>
        <v>9</v>
      </c>
      <c r="E491" s="23" t="s">
        <v>46</v>
      </c>
      <c r="F491" s="24"/>
    </row>
    <row r="492" spans="1:6" x14ac:dyDescent="0.3">
      <c r="A492" s="20">
        <v>41884.5</v>
      </c>
      <c r="B492" s="21">
        <v>2621.3647499999902</v>
      </c>
      <c r="C492" s="22">
        <v>82.808583333333303</v>
      </c>
      <c r="D492" s="23">
        <f t="shared" si="7"/>
        <v>9</v>
      </c>
      <c r="E492" s="23" t="s">
        <v>46</v>
      </c>
      <c r="F492" s="24"/>
    </row>
    <row r="493" spans="1:6" x14ac:dyDescent="0.3">
      <c r="A493" s="20">
        <v>41885</v>
      </c>
      <c r="B493" s="21">
        <v>1922.99563636363</v>
      </c>
      <c r="C493" s="22">
        <v>44.022727272727202</v>
      </c>
      <c r="D493" s="23">
        <f t="shared" si="7"/>
        <v>9</v>
      </c>
      <c r="E493" s="23" t="s">
        <v>46</v>
      </c>
      <c r="F493" s="24"/>
    </row>
    <row r="494" spans="1:6" x14ac:dyDescent="0.3">
      <c r="A494" s="20">
        <v>41885.5</v>
      </c>
      <c r="B494" s="21">
        <v>2474.1590833333298</v>
      </c>
      <c r="C494" s="22">
        <v>80.227000000000004</v>
      </c>
      <c r="D494" s="23">
        <f t="shared" si="7"/>
        <v>9</v>
      </c>
      <c r="E494" s="23" t="s">
        <v>46</v>
      </c>
      <c r="F494" s="24"/>
    </row>
    <row r="495" spans="1:6" x14ac:dyDescent="0.3">
      <c r="A495" s="20">
        <v>41886</v>
      </c>
      <c r="B495" s="21">
        <v>2056.328</v>
      </c>
      <c r="C495" s="22">
        <v>55.7558333333333</v>
      </c>
      <c r="D495" s="23">
        <f t="shared" si="7"/>
        <v>9</v>
      </c>
      <c r="E495" s="23" t="s">
        <v>46</v>
      </c>
      <c r="F495" s="24"/>
    </row>
    <row r="496" spans="1:6" x14ac:dyDescent="0.3">
      <c r="A496" s="20">
        <v>41886.5</v>
      </c>
      <c r="B496" s="21">
        <v>2567.8376250000001</v>
      </c>
      <c r="C496" s="22">
        <v>62.750833333333297</v>
      </c>
      <c r="D496" s="23">
        <f t="shared" si="7"/>
        <v>9</v>
      </c>
      <c r="E496" s="23" t="s">
        <v>46</v>
      </c>
      <c r="F496" s="24"/>
    </row>
    <row r="497" spans="1:6" x14ac:dyDescent="0.3">
      <c r="A497" s="20">
        <v>41887</v>
      </c>
      <c r="B497" s="21">
        <v>2030.3805833333299</v>
      </c>
      <c r="C497" s="22">
        <v>33.043333333333301</v>
      </c>
      <c r="D497" s="23">
        <f t="shared" si="7"/>
        <v>9</v>
      </c>
      <c r="E497" s="23" t="s">
        <v>46</v>
      </c>
      <c r="F497" s="24"/>
    </row>
    <row r="498" spans="1:6" x14ac:dyDescent="0.3">
      <c r="A498" s="20">
        <v>41887.5</v>
      </c>
      <c r="B498" s="21">
        <v>2019.70716666666</v>
      </c>
      <c r="C498" s="22">
        <v>37.844583333333297</v>
      </c>
      <c r="D498" s="23">
        <f t="shared" si="7"/>
        <v>9</v>
      </c>
      <c r="E498" s="23" t="s">
        <v>46</v>
      </c>
      <c r="F498" s="24"/>
    </row>
    <row r="499" spans="1:6" x14ac:dyDescent="0.3">
      <c r="A499" s="20">
        <v>41888</v>
      </c>
      <c r="B499" s="21">
        <v>1680.81474999999</v>
      </c>
      <c r="C499" s="22">
        <v>47.879999999999903</v>
      </c>
      <c r="D499" s="23">
        <f t="shared" si="7"/>
        <v>9</v>
      </c>
      <c r="E499" s="23" t="s">
        <v>46</v>
      </c>
      <c r="F499" s="24"/>
    </row>
    <row r="500" spans="1:6" x14ac:dyDescent="0.3">
      <c r="A500" s="20">
        <v>41888.5</v>
      </c>
      <c r="B500" s="21">
        <v>2067.74695833333</v>
      </c>
      <c r="C500" s="22">
        <v>50.42</v>
      </c>
      <c r="D500" s="23">
        <f t="shared" si="7"/>
        <v>9</v>
      </c>
      <c r="E500" s="23" t="s">
        <v>46</v>
      </c>
      <c r="F500" s="24"/>
    </row>
    <row r="501" spans="1:6" x14ac:dyDescent="0.3">
      <c r="A501" s="20">
        <v>41889</v>
      </c>
      <c r="B501" s="21">
        <v>2076.187375</v>
      </c>
      <c r="C501" s="22">
        <v>47.507083333333298</v>
      </c>
      <c r="D501" s="23">
        <f t="shared" si="7"/>
        <v>9</v>
      </c>
      <c r="E501" s="23" t="s">
        <v>46</v>
      </c>
      <c r="F501" s="24"/>
    </row>
    <row r="502" spans="1:6" x14ac:dyDescent="0.3">
      <c r="A502" s="20">
        <v>41889.5</v>
      </c>
      <c r="B502" s="21">
        <v>2497.8737916666601</v>
      </c>
      <c r="C502" s="22">
        <v>74.433333333333294</v>
      </c>
      <c r="D502" s="23">
        <f t="shared" si="7"/>
        <v>9</v>
      </c>
      <c r="E502" s="23" t="s">
        <v>46</v>
      </c>
      <c r="F502" s="24"/>
    </row>
    <row r="503" spans="1:6" x14ac:dyDescent="0.3">
      <c r="A503" s="20">
        <v>41890</v>
      </c>
      <c r="B503" s="21">
        <v>1934.8973333333299</v>
      </c>
      <c r="C503" s="22">
        <v>72.467083333333306</v>
      </c>
      <c r="D503" s="23">
        <f t="shared" si="7"/>
        <v>9</v>
      </c>
      <c r="E503" s="23" t="s">
        <v>46</v>
      </c>
      <c r="F503" s="24"/>
    </row>
    <row r="504" spans="1:6" x14ac:dyDescent="0.3">
      <c r="A504" s="20">
        <v>41890.5</v>
      </c>
      <c r="B504" s="21">
        <v>2169.9367916666602</v>
      </c>
      <c r="C504" s="22">
        <v>77.196250000000006</v>
      </c>
      <c r="D504" s="23">
        <f t="shared" si="7"/>
        <v>9</v>
      </c>
      <c r="E504" s="23" t="s">
        <v>46</v>
      </c>
      <c r="F504" s="24"/>
    </row>
    <row r="505" spans="1:6" x14ac:dyDescent="0.3">
      <c r="A505" s="20">
        <v>41891</v>
      </c>
      <c r="B505" s="21">
        <v>1909.34512499999</v>
      </c>
      <c r="C505" s="22">
        <v>52.41</v>
      </c>
      <c r="D505" s="23">
        <f t="shared" si="7"/>
        <v>9</v>
      </c>
      <c r="E505" s="23" t="s">
        <v>46</v>
      </c>
      <c r="F505" s="24"/>
    </row>
    <row r="506" spans="1:6" x14ac:dyDescent="0.3">
      <c r="A506" s="20">
        <v>41891.5</v>
      </c>
      <c r="B506" s="21">
        <v>2149.7494166666602</v>
      </c>
      <c r="C506" s="22">
        <v>73.879999999999896</v>
      </c>
      <c r="D506" s="23">
        <f t="shared" si="7"/>
        <v>9</v>
      </c>
      <c r="E506" s="23" t="s">
        <v>46</v>
      </c>
      <c r="F506" s="24"/>
    </row>
    <row r="507" spans="1:6" x14ac:dyDescent="0.3">
      <c r="A507" s="20">
        <v>41892</v>
      </c>
      <c r="B507" s="21">
        <v>1873.6608333333299</v>
      </c>
      <c r="C507" s="22">
        <v>62.469166666666602</v>
      </c>
      <c r="D507" s="23">
        <f t="shared" si="7"/>
        <v>9</v>
      </c>
      <c r="E507" s="23" t="s">
        <v>46</v>
      </c>
      <c r="F507" s="24"/>
    </row>
    <row r="508" spans="1:6" x14ac:dyDescent="0.3">
      <c r="A508" s="20">
        <v>41892.5</v>
      </c>
      <c r="B508" s="21">
        <v>2116.88016666666</v>
      </c>
      <c r="C508" s="22">
        <v>70.363333333333301</v>
      </c>
      <c r="D508" s="23">
        <f t="shared" si="7"/>
        <v>9</v>
      </c>
      <c r="E508" s="23" t="s">
        <v>46</v>
      </c>
      <c r="F508" s="24"/>
    </row>
    <row r="509" spans="1:6" x14ac:dyDescent="0.3">
      <c r="A509" s="20">
        <v>41893</v>
      </c>
      <c r="B509" s="21">
        <v>1699.7154166666601</v>
      </c>
      <c r="C509" s="22">
        <v>48.371249999999897</v>
      </c>
      <c r="D509" s="23">
        <f t="shared" si="7"/>
        <v>9</v>
      </c>
      <c r="E509" s="23" t="s">
        <v>46</v>
      </c>
      <c r="F509" s="24"/>
    </row>
    <row r="510" spans="1:6" x14ac:dyDescent="0.3">
      <c r="A510" s="20">
        <v>41893.5</v>
      </c>
      <c r="B510" s="21">
        <v>2109.2648749999998</v>
      </c>
      <c r="C510" s="22">
        <v>88.029583333333306</v>
      </c>
      <c r="D510" s="23">
        <f t="shared" si="7"/>
        <v>9</v>
      </c>
      <c r="E510" s="23" t="s">
        <v>46</v>
      </c>
      <c r="F510" s="24"/>
    </row>
    <row r="511" spans="1:6" x14ac:dyDescent="0.3">
      <c r="A511" s="20">
        <v>41894</v>
      </c>
      <c r="B511" s="21">
        <v>1848.3395416666599</v>
      </c>
      <c r="C511" s="22">
        <v>51.335833333333298</v>
      </c>
      <c r="D511" s="23">
        <f t="shared" si="7"/>
        <v>9</v>
      </c>
      <c r="E511" s="23" t="s">
        <v>46</v>
      </c>
      <c r="F511" s="24"/>
    </row>
    <row r="512" spans="1:6" x14ac:dyDescent="0.3">
      <c r="A512" s="20">
        <v>41894.5</v>
      </c>
      <c r="B512" s="21">
        <v>2107.09733333333</v>
      </c>
      <c r="C512" s="22">
        <v>65.329583333333304</v>
      </c>
      <c r="D512" s="23">
        <f t="shared" si="7"/>
        <v>9</v>
      </c>
      <c r="E512" s="23" t="s">
        <v>46</v>
      </c>
      <c r="F512" s="24"/>
    </row>
    <row r="513" spans="1:6" x14ac:dyDescent="0.3">
      <c r="A513" s="20">
        <v>41895</v>
      </c>
      <c r="B513" s="21">
        <v>2006.9661249999999</v>
      </c>
      <c r="C513" s="22">
        <v>53.769999999999897</v>
      </c>
      <c r="D513" s="23">
        <f t="shared" si="7"/>
        <v>9</v>
      </c>
      <c r="E513" s="23" t="s">
        <v>46</v>
      </c>
      <c r="F513" s="24"/>
    </row>
    <row r="514" spans="1:6" x14ac:dyDescent="0.3">
      <c r="A514" s="20">
        <v>41895.5</v>
      </c>
      <c r="B514" s="21">
        <v>2248.7629999999999</v>
      </c>
      <c r="C514" s="22">
        <v>63.956999999999901</v>
      </c>
      <c r="D514" s="23">
        <f t="shared" si="7"/>
        <v>9</v>
      </c>
      <c r="E514" s="23" t="s">
        <v>46</v>
      </c>
      <c r="F514" s="24"/>
    </row>
    <row r="515" spans="1:6" x14ac:dyDescent="0.3">
      <c r="A515" s="20">
        <v>41896</v>
      </c>
      <c r="B515" s="21">
        <v>1784.0219999999999</v>
      </c>
      <c r="C515" s="22">
        <v>51.338749999999997</v>
      </c>
      <c r="D515" s="23">
        <f t="shared" si="7"/>
        <v>9</v>
      </c>
      <c r="E515" s="23" t="s">
        <v>46</v>
      </c>
      <c r="F515" s="24"/>
    </row>
    <row r="516" spans="1:6" x14ac:dyDescent="0.3">
      <c r="A516" s="20">
        <v>41896.5</v>
      </c>
      <c r="B516" s="21">
        <v>2240.7224999999999</v>
      </c>
      <c r="C516" s="22">
        <v>54.9345833333333</v>
      </c>
      <c r="D516" s="23">
        <f t="shared" ref="D516:D579" si="8">MONTH(A516)</f>
        <v>9</v>
      </c>
      <c r="E516" s="23" t="s">
        <v>46</v>
      </c>
      <c r="F516" s="24"/>
    </row>
    <row r="517" spans="1:6" x14ac:dyDescent="0.3">
      <c r="A517" s="20">
        <v>41897</v>
      </c>
      <c r="B517" s="21">
        <v>1836.4853333333299</v>
      </c>
      <c r="C517" s="22">
        <v>34.522500000000001</v>
      </c>
      <c r="D517" s="23">
        <f t="shared" si="8"/>
        <v>9</v>
      </c>
      <c r="E517" s="23" t="s">
        <v>46</v>
      </c>
      <c r="F517" s="24"/>
    </row>
    <row r="518" spans="1:6" x14ac:dyDescent="0.3">
      <c r="A518" s="20">
        <v>41897.5</v>
      </c>
      <c r="B518" s="21">
        <v>2042.4563333333299</v>
      </c>
      <c r="C518" s="22">
        <v>54.936250000000001</v>
      </c>
      <c r="D518" s="23">
        <f t="shared" si="8"/>
        <v>9</v>
      </c>
      <c r="E518" s="23" t="s">
        <v>46</v>
      </c>
      <c r="F518" s="24"/>
    </row>
    <row r="519" spans="1:6" x14ac:dyDescent="0.3">
      <c r="A519" s="20">
        <v>41898</v>
      </c>
      <c r="B519" s="21">
        <v>2023.1317916666601</v>
      </c>
      <c r="C519" s="22">
        <v>51.0729166666666</v>
      </c>
      <c r="D519" s="23">
        <f t="shared" si="8"/>
        <v>9</v>
      </c>
      <c r="E519" s="23" t="s">
        <v>46</v>
      </c>
      <c r="F519" s="24"/>
    </row>
    <row r="520" spans="1:6" x14ac:dyDescent="0.3">
      <c r="A520" s="20">
        <v>41898.5</v>
      </c>
      <c r="B520" s="21">
        <v>2365.6989999999901</v>
      </c>
      <c r="C520" s="22">
        <v>52.2945833333333</v>
      </c>
      <c r="D520" s="23">
        <f t="shared" si="8"/>
        <v>9</v>
      </c>
      <c r="E520" s="23" t="s">
        <v>46</v>
      </c>
      <c r="F520" s="24"/>
    </row>
    <row r="521" spans="1:6" x14ac:dyDescent="0.3">
      <c r="A521" s="20">
        <v>41899</v>
      </c>
      <c r="B521" s="21">
        <v>2014.6587499999901</v>
      </c>
      <c r="C521" s="22">
        <v>44.726666666666603</v>
      </c>
      <c r="D521" s="23">
        <f t="shared" si="8"/>
        <v>9</v>
      </c>
      <c r="E521" s="23" t="s">
        <v>46</v>
      </c>
      <c r="F521" s="24"/>
    </row>
    <row r="522" spans="1:6" x14ac:dyDescent="0.3">
      <c r="A522" s="20">
        <v>41899.5</v>
      </c>
      <c r="B522" s="21">
        <v>2307.1498749999901</v>
      </c>
      <c r="C522" s="22">
        <v>77.517499999999998</v>
      </c>
      <c r="D522" s="23">
        <f t="shared" si="8"/>
        <v>9</v>
      </c>
      <c r="E522" s="23" t="s">
        <v>46</v>
      </c>
      <c r="F522" s="24"/>
    </row>
    <row r="523" spans="1:6" x14ac:dyDescent="0.3">
      <c r="A523" s="20">
        <v>41900</v>
      </c>
      <c r="B523" s="21">
        <v>2004.1671249999999</v>
      </c>
      <c r="C523" s="22">
        <v>49.554583333333298</v>
      </c>
      <c r="D523" s="23">
        <f t="shared" si="8"/>
        <v>9</v>
      </c>
      <c r="E523" s="23" t="s">
        <v>46</v>
      </c>
      <c r="F523" s="24"/>
    </row>
    <row r="524" spans="1:6" x14ac:dyDescent="0.3">
      <c r="A524" s="20">
        <v>41900.5</v>
      </c>
      <c r="B524" s="21">
        <v>2271.43324999999</v>
      </c>
      <c r="C524" s="22">
        <v>52.442916666666598</v>
      </c>
      <c r="D524" s="23">
        <f t="shared" si="8"/>
        <v>9</v>
      </c>
      <c r="E524" s="23" t="s">
        <v>46</v>
      </c>
      <c r="F524" s="24"/>
    </row>
    <row r="525" spans="1:6" x14ac:dyDescent="0.3">
      <c r="A525" s="20">
        <v>41901</v>
      </c>
      <c r="B525" s="21">
        <v>1920.9021250000001</v>
      </c>
      <c r="C525" s="22">
        <v>49.8287499999999</v>
      </c>
      <c r="D525" s="23">
        <f t="shared" si="8"/>
        <v>9</v>
      </c>
      <c r="E525" s="23" t="s">
        <v>46</v>
      </c>
      <c r="F525" s="24"/>
    </row>
    <row r="526" spans="1:6" x14ac:dyDescent="0.3">
      <c r="A526" s="20">
        <v>41901.5</v>
      </c>
      <c r="B526" s="21">
        <v>2218.1039999999998</v>
      </c>
      <c r="C526" s="22">
        <v>67.549583333333302</v>
      </c>
      <c r="D526" s="23">
        <f t="shared" si="8"/>
        <v>9</v>
      </c>
      <c r="E526" s="23" t="s">
        <v>46</v>
      </c>
      <c r="F526" s="24"/>
    </row>
    <row r="527" spans="1:6" x14ac:dyDescent="0.3">
      <c r="A527" s="20">
        <v>41902</v>
      </c>
      <c r="B527" s="21">
        <v>1970.1035833333301</v>
      </c>
      <c r="C527" s="22">
        <v>48.207500000000003</v>
      </c>
      <c r="D527" s="23">
        <f t="shared" si="8"/>
        <v>9</v>
      </c>
      <c r="E527" s="23" t="s">
        <v>46</v>
      </c>
      <c r="F527" s="24"/>
    </row>
    <row r="528" spans="1:6" x14ac:dyDescent="0.3">
      <c r="A528" s="20">
        <v>41902.5</v>
      </c>
      <c r="B528" s="21">
        <v>2213.6470416666598</v>
      </c>
      <c r="C528" s="22">
        <v>46.808749999999897</v>
      </c>
      <c r="D528" s="23">
        <f t="shared" si="8"/>
        <v>9</v>
      </c>
      <c r="E528" s="23" t="s">
        <v>46</v>
      </c>
      <c r="F528" s="24"/>
    </row>
    <row r="529" spans="1:6" x14ac:dyDescent="0.3">
      <c r="A529" s="20">
        <v>41903</v>
      </c>
      <c r="B529" s="21">
        <v>1732.7019583333299</v>
      </c>
      <c r="C529" s="22">
        <v>45.873750000000001</v>
      </c>
      <c r="D529" s="23">
        <f t="shared" si="8"/>
        <v>9</v>
      </c>
      <c r="E529" s="23" t="s">
        <v>46</v>
      </c>
      <c r="F529" s="24"/>
    </row>
    <row r="530" spans="1:6" x14ac:dyDescent="0.3">
      <c r="A530" s="20">
        <v>41903.5</v>
      </c>
      <c r="B530" s="21">
        <v>1933.2025000000001</v>
      </c>
      <c r="C530" s="22">
        <v>47.7245833333333</v>
      </c>
      <c r="D530" s="23">
        <f t="shared" si="8"/>
        <v>9</v>
      </c>
      <c r="E530" s="23" t="s">
        <v>46</v>
      </c>
      <c r="F530" s="24"/>
    </row>
    <row r="531" spans="1:6" x14ac:dyDescent="0.3">
      <c r="A531" s="20">
        <v>41904</v>
      </c>
      <c r="B531" s="21">
        <v>1784.0386999999901</v>
      </c>
      <c r="C531" s="22">
        <v>28.845999999999901</v>
      </c>
      <c r="D531" s="23">
        <f t="shared" si="8"/>
        <v>9</v>
      </c>
      <c r="E531" s="23" t="s">
        <v>46</v>
      </c>
      <c r="F531" s="24"/>
    </row>
    <row r="532" spans="1:6" x14ac:dyDescent="0.3">
      <c r="A532" s="20">
        <v>41904.5</v>
      </c>
      <c r="B532" s="21">
        <v>2104.9902499999998</v>
      </c>
      <c r="C532" s="22">
        <v>60.244583333333303</v>
      </c>
      <c r="D532" s="23">
        <f t="shared" si="8"/>
        <v>9</v>
      </c>
      <c r="E532" s="23" t="s">
        <v>46</v>
      </c>
      <c r="F532" s="24"/>
    </row>
    <row r="533" spans="1:6" x14ac:dyDescent="0.3">
      <c r="A533" s="20">
        <v>41905</v>
      </c>
      <c r="B533" s="21">
        <v>1969.7938125000001</v>
      </c>
      <c r="C533" s="22">
        <v>36.316249999999997</v>
      </c>
      <c r="D533" s="23">
        <f t="shared" si="8"/>
        <v>9</v>
      </c>
      <c r="E533" s="23" t="s">
        <v>46</v>
      </c>
      <c r="F533" s="24"/>
    </row>
    <row r="534" spans="1:6" x14ac:dyDescent="0.3">
      <c r="A534" s="20">
        <v>41905.5</v>
      </c>
      <c r="B534" s="21">
        <v>2124.48358333333</v>
      </c>
      <c r="C534" s="22">
        <v>44.537499999999902</v>
      </c>
      <c r="D534" s="23">
        <f t="shared" si="8"/>
        <v>9</v>
      </c>
      <c r="E534" s="23" t="s">
        <v>46</v>
      </c>
      <c r="F534" s="24"/>
    </row>
    <row r="535" spans="1:6" x14ac:dyDescent="0.3">
      <c r="A535" s="20">
        <v>41906</v>
      </c>
      <c r="B535" s="21">
        <v>1837.43941666666</v>
      </c>
      <c r="C535" s="22">
        <v>34.553333333333299</v>
      </c>
      <c r="D535" s="23">
        <f t="shared" si="8"/>
        <v>9</v>
      </c>
      <c r="E535" s="23" t="s">
        <v>46</v>
      </c>
      <c r="F535" s="24"/>
    </row>
    <row r="536" spans="1:6" x14ac:dyDescent="0.3">
      <c r="A536" s="20">
        <v>41906.5</v>
      </c>
      <c r="B536" s="21">
        <v>2198.0576249999999</v>
      </c>
      <c r="C536" s="22">
        <v>53.402499999999897</v>
      </c>
      <c r="D536" s="23">
        <f t="shared" si="8"/>
        <v>9</v>
      </c>
      <c r="E536" s="23" t="s">
        <v>46</v>
      </c>
      <c r="F536" s="24"/>
    </row>
    <row r="537" spans="1:6" x14ac:dyDescent="0.3">
      <c r="A537" s="20">
        <v>41907</v>
      </c>
      <c r="B537" s="21">
        <v>1935.0042083333301</v>
      </c>
      <c r="C537" s="22">
        <v>50.355833333333301</v>
      </c>
      <c r="D537" s="23">
        <f t="shared" si="8"/>
        <v>9</v>
      </c>
      <c r="E537" s="23" t="s">
        <v>46</v>
      </c>
      <c r="F537" s="24"/>
    </row>
    <row r="538" spans="1:6" x14ac:dyDescent="0.3">
      <c r="A538" s="20">
        <v>41907.5</v>
      </c>
      <c r="B538" s="21">
        <v>2156.9343749999998</v>
      </c>
      <c r="C538" s="22">
        <v>59.463749999999997</v>
      </c>
      <c r="D538" s="23">
        <f t="shared" si="8"/>
        <v>9</v>
      </c>
      <c r="E538" s="23" t="s">
        <v>46</v>
      </c>
      <c r="F538" s="24"/>
    </row>
    <row r="539" spans="1:6" x14ac:dyDescent="0.3">
      <c r="A539" s="20">
        <v>41908</v>
      </c>
      <c r="B539" s="21">
        <v>1926.1875</v>
      </c>
      <c r="C539" s="22">
        <v>50.248333333333299</v>
      </c>
      <c r="D539" s="23">
        <f t="shared" si="8"/>
        <v>9</v>
      </c>
      <c r="E539" s="23" t="s">
        <v>46</v>
      </c>
      <c r="F539" s="24"/>
    </row>
    <row r="540" spans="1:6" x14ac:dyDescent="0.3">
      <c r="A540" s="20">
        <v>41908.5</v>
      </c>
      <c r="B540" s="21">
        <v>2214.9516250000001</v>
      </c>
      <c r="C540" s="22">
        <v>52.935416666666598</v>
      </c>
      <c r="D540" s="23">
        <f t="shared" si="8"/>
        <v>9</v>
      </c>
      <c r="E540" s="23" t="s">
        <v>46</v>
      </c>
      <c r="F540" s="24"/>
    </row>
    <row r="541" spans="1:6" x14ac:dyDescent="0.3">
      <c r="A541" s="20">
        <v>41909</v>
      </c>
      <c r="B541" s="21">
        <v>1951.0851250000001</v>
      </c>
      <c r="C541" s="22">
        <v>61.705833333333302</v>
      </c>
      <c r="D541" s="23">
        <f t="shared" si="8"/>
        <v>9</v>
      </c>
      <c r="E541" s="23" t="s">
        <v>46</v>
      </c>
      <c r="F541" s="24"/>
    </row>
    <row r="542" spans="1:6" x14ac:dyDescent="0.3">
      <c r="A542" s="20">
        <v>41909.5</v>
      </c>
      <c r="B542" s="21">
        <v>2127.3627916666601</v>
      </c>
      <c r="C542" s="22">
        <v>63.655416666666603</v>
      </c>
      <c r="D542" s="23">
        <f t="shared" si="8"/>
        <v>9</v>
      </c>
      <c r="E542" s="23" t="s">
        <v>46</v>
      </c>
      <c r="F542" s="24"/>
    </row>
    <row r="543" spans="1:6" x14ac:dyDescent="0.3">
      <c r="A543" s="20">
        <v>41910</v>
      </c>
      <c r="B543" s="21">
        <v>1725.21108333333</v>
      </c>
      <c r="C543" s="22">
        <v>55.837083333333297</v>
      </c>
      <c r="D543" s="23">
        <f t="shared" si="8"/>
        <v>9</v>
      </c>
      <c r="E543" s="23" t="s">
        <v>46</v>
      </c>
      <c r="F543" s="24"/>
    </row>
    <row r="544" spans="1:6" x14ac:dyDescent="0.3">
      <c r="A544" s="20">
        <v>41910.5</v>
      </c>
      <c r="B544" s="21">
        <v>1899.99741666666</v>
      </c>
      <c r="C544" s="22">
        <v>51.783333333333303</v>
      </c>
      <c r="D544" s="23">
        <f t="shared" si="8"/>
        <v>9</v>
      </c>
      <c r="E544" s="23" t="s">
        <v>46</v>
      </c>
      <c r="F544" s="24"/>
    </row>
    <row r="545" spans="1:6" x14ac:dyDescent="0.3">
      <c r="A545" s="20">
        <v>41911</v>
      </c>
      <c r="B545" s="21">
        <v>1602.6900416666599</v>
      </c>
      <c r="C545" s="22">
        <v>51.994999999999997</v>
      </c>
      <c r="D545" s="23">
        <f t="shared" si="8"/>
        <v>9</v>
      </c>
      <c r="E545" s="23" t="s">
        <v>46</v>
      </c>
      <c r="F545" s="24"/>
    </row>
    <row r="546" spans="1:6" x14ac:dyDescent="0.3">
      <c r="A546" s="20">
        <v>41911.5</v>
      </c>
      <c r="B546" s="21">
        <v>1989.90491666666</v>
      </c>
      <c r="C546" s="22">
        <v>60.637499999999903</v>
      </c>
      <c r="D546" s="23">
        <f t="shared" si="8"/>
        <v>9</v>
      </c>
      <c r="E546" s="23" t="s">
        <v>46</v>
      </c>
      <c r="F546" s="24"/>
    </row>
    <row r="547" spans="1:6" x14ac:dyDescent="0.3">
      <c r="A547" s="20">
        <v>41912</v>
      </c>
      <c r="B547" s="21">
        <v>1684.1917083333301</v>
      </c>
      <c r="C547" s="22">
        <v>44.738750000000003</v>
      </c>
      <c r="D547" s="23">
        <f t="shared" si="8"/>
        <v>9</v>
      </c>
      <c r="E547" s="23" t="s">
        <v>46</v>
      </c>
      <c r="F547" s="24"/>
    </row>
    <row r="548" spans="1:6" x14ac:dyDescent="0.3">
      <c r="A548" s="20">
        <v>41912.5</v>
      </c>
      <c r="B548" s="21">
        <v>1953.3324583333299</v>
      </c>
      <c r="C548" s="22">
        <v>59.0162499999999</v>
      </c>
      <c r="D548" s="23">
        <f t="shared" si="8"/>
        <v>9</v>
      </c>
      <c r="E548" s="23" t="s">
        <v>46</v>
      </c>
      <c r="F548" s="24"/>
    </row>
    <row r="549" spans="1:6" x14ac:dyDescent="0.3">
      <c r="A549" s="20">
        <v>41913</v>
      </c>
      <c r="B549" s="21">
        <v>2007.6444999999901</v>
      </c>
      <c r="C549" s="22">
        <v>41.709600000000002</v>
      </c>
      <c r="D549" s="23">
        <f t="shared" si="8"/>
        <v>10</v>
      </c>
      <c r="E549" s="23" t="s">
        <v>46</v>
      </c>
      <c r="F549" s="24"/>
    </row>
    <row r="550" spans="1:6" x14ac:dyDescent="0.3">
      <c r="A550" s="20">
        <v>41913.5</v>
      </c>
      <c r="B550" s="21">
        <v>2220.78666666666</v>
      </c>
      <c r="C550" s="22">
        <v>56.280833333333298</v>
      </c>
      <c r="D550" s="23">
        <f t="shared" si="8"/>
        <v>10</v>
      </c>
      <c r="E550" s="23" t="s">
        <v>46</v>
      </c>
      <c r="F550" s="24"/>
    </row>
    <row r="551" spans="1:6" x14ac:dyDescent="0.3">
      <c r="A551" s="20">
        <v>41914</v>
      </c>
      <c r="B551" s="21">
        <v>1886.12816666666</v>
      </c>
      <c r="C551" s="22">
        <v>35.242249999999999</v>
      </c>
      <c r="D551" s="23">
        <f t="shared" si="8"/>
        <v>10</v>
      </c>
      <c r="E551" s="23" t="s">
        <v>46</v>
      </c>
      <c r="F551" s="24"/>
    </row>
    <row r="552" spans="1:6" x14ac:dyDescent="0.3">
      <c r="A552" s="20">
        <v>41914.5</v>
      </c>
      <c r="B552" s="21">
        <v>2790.45141666666</v>
      </c>
      <c r="C552" s="22">
        <v>73.400666666666595</v>
      </c>
      <c r="D552" s="23">
        <f t="shared" si="8"/>
        <v>10</v>
      </c>
      <c r="E552" s="23" t="s">
        <v>46</v>
      </c>
      <c r="F552" s="24"/>
    </row>
    <row r="553" spans="1:6" x14ac:dyDescent="0.3">
      <c r="A553" s="20">
        <v>41915</v>
      </c>
      <c r="B553" s="21">
        <v>1962.5399583333301</v>
      </c>
      <c r="C553" s="22">
        <v>64.428083333333305</v>
      </c>
      <c r="D553" s="23">
        <f t="shared" si="8"/>
        <v>10</v>
      </c>
      <c r="E553" s="23" t="s">
        <v>46</v>
      </c>
      <c r="F553" s="24"/>
    </row>
    <row r="554" spans="1:6" x14ac:dyDescent="0.3">
      <c r="A554" s="20">
        <v>41915.5</v>
      </c>
      <c r="B554" s="21">
        <v>2332.38454166666</v>
      </c>
      <c r="C554" s="22">
        <v>75.952249999999907</v>
      </c>
      <c r="D554" s="23">
        <f t="shared" si="8"/>
        <v>10</v>
      </c>
      <c r="E554" s="23" t="s">
        <v>46</v>
      </c>
      <c r="F554" s="24"/>
    </row>
    <row r="555" spans="1:6" x14ac:dyDescent="0.3">
      <c r="A555" s="20">
        <v>41916</v>
      </c>
      <c r="B555" s="21">
        <v>2132.88175</v>
      </c>
      <c r="C555" s="22">
        <v>53.532083333333297</v>
      </c>
      <c r="D555" s="23">
        <f t="shared" si="8"/>
        <v>10</v>
      </c>
      <c r="E555" s="23" t="s">
        <v>46</v>
      </c>
      <c r="F555" s="24"/>
    </row>
    <row r="556" spans="1:6" x14ac:dyDescent="0.3">
      <c r="A556" s="20">
        <v>41916.5</v>
      </c>
      <c r="B556" s="21">
        <v>2626.2460416666599</v>
      </c>
      <c r="C556" s="22">
        <v>70.233333333333306</v>
      </c>
      <c r="D556" s="23">
        <f t="shared" si="8"/>
        <v>10</v>
      </c>
      <c r="E556" s="23" t="s">
        <v>46</v>
      </c>
      <c r="F556" s="24"/>
    </row>
    <row r="557" spans="1:6" x14ac:dyDescent="0.3">
      <c r="A557" s="20">
        <v>41917</v>
      </c>
      <c r="B557" s="21">
        <v>2052.8806666666601</v>
      </c>
      <c r="C557" s="22">
        <v>43.792499999999997</v>
      </c>
      <c r="D557" s="23">
        <f t="shared" si="8"/>
        <v>10</v>
      </c>
      <c r="E557" s="23" t="s">
        <v>46</v>
      </c>
      <c r="F557" s="24"/>
    </row>
    <row r="558" spans="1:6" x14ac:dyDescent="0.3">
      <c r="A558" s="20">
        <v>41917.5</v>
      </c>
      <c r="B558" s="21">
        <v>1989.07779166666</v>
      </c>
      <c r="C558" s="22">
        <v>43.967916666666603</v>
      </c>
      <c r="D558" s="23">
        <f t="shared" si="8"/>
        <v>10</v>
      </c>
      <c r="E558" s="23" t="s">
        <v>46</v>
      </c>
      <c r="F558" s="24"/>
    </row>
    <row r="559" spans="1:6" x14ac:dyDescent="0.3">
      <c r="A559" s="20">
        <v>41918</v>
      </c>
      <c r="B559" s="21">
        <v>1942.3025416666601</v>
      </c>
      <c r="C559" s="22">
        <v>51.145000000000003</v>
      </c>
      <c r="D559" s="23">
        <f t="shared" si="8"/>
        <v>10</v>
      </c>
      <c r="E559" s="23" t="s">
        <v>46</v>
      </c>
      <c r="F559" s="24"/>
    </row>
    <row r="560" spans="1:6" x14ac:dyDescent="0.3">
      <c r="A560" s="20">
        <v>41918.5</v>
      </c>
      <c r="B560" s="21">
        <v>2247.8567916666598</v>
      </c>
      <c r="C560" s="22">
        <v>44.225833333333298</v>
      </c>
      <c r="D560" s="23">
        <f t="shared" si="8"/>
        <v>10</v>
      </c>
      <c r="E560" s="23" t="s">
        <v>46</v>
      </c>
      <c r="F560" s="24"/>
    </row>
    <row r="561" spans="1:6" x14ac:dyDescent="0.3">
      <c r="A561" s="20">
        <v>41919</v>
      </c>
      <c r="B561" s="21">
        <v>2029.9478749999901</v>
      </c>
      <c r="C561" s="22">
        <v>62.532499999999999</v>
      </c>
      <c r="D561" s="23">
        <f t="shared" si="8"/>
        <v>10</v>
      </c>
      <c r="E561" s="23" t="s">
        <v>46</v>
      </c>
      <c r="F561" s="24"/>
    </row>
    <row r="562" spans="1:6" x14ac:dyDescent="0.3">
      <c r="A562" s="20">
        <v>41919.5</v>
      </c>
      <c r="B562" s="21">
        <v>2304.0392916666601</v>
      </c>
      <c r="C562" s="22">
        <v>83.460833333333298</v>
      </c>
      <c r="D562" s="23">
        <f t="shared" si="8"/>
        <v>10</v>
      </c>
      <c r="E562" s="23" t="s">
        <v>46</v>
      </c>
      <c r="F562" s="24"/>
    </row>
    <row r="563" spans="1:6" x14ac:dyDescent="0.3">
      <c r="A563" s="20">
        <v>41920</v>
      </c>
      <c r="B563" s="21">
        <v>1755.5350416666599</v>
      </c>
      <c r="C563" s="22">
        <v>58.622916666666598</v>
      </c>
      <c r="D563" s="23">
        <f t="shared" si="8"/>
        <v>10</v>
      </c>
      <c r="E563" s="23" t="s">
        <v>46</v>
      </c>
      <c r="F563" s="24"/>
    </row>
    <row r="564" spans="1:6" x14ac:dyDescent="0.3">
      <c r="A564" s="20">
        <v>41920.5</v>
      </c>
      <c r="B564" s="21">
        <v>2048.3871666666601</v>
      </c>
      <c r="C564" s="22">
        <v>66.830833333333302</v>
      </c>
      <c r="D564" s="23">
        <f t="shared" si="8"/>
        <v>10</v>
      </c>
      <c r="E564" s="23" t="s">
        <v>46</v>
      </c>
      <c r="F564" s="24"/>
    </row>
    <row r="565" spans="1:6" x14ac:dyDescent="0.3">
      <c r="A565" s="20">
        <v>41921</v>
      </c>
      <c r="B565" s="21">
        <v>1943.12725</v>
      </c>
      <c r="C565" s="22">
        <v>53.835833333333298</v>
      </c>
      <c r="D565" s="23">
        <f t="shared" si="8"/>
        <v>10</v>
      </c>
      <c r="E565" s="23" t="s">
        <v>46</v>
      </c>
      <c r="F565" s="24"/>
    </row>
    <row r="566" spans="1:6" x14ac:dyDescent="0.3">
      <c r="A566" s="20">
        <v>41921.5</v>
      </c>
      <c r="B566" s="21">
        <v>2243.9492500000001</v>
      </c>
      <c r="C566" s="22">
        <v>68.947500000000005</v>
      </c>
      <c r="D566" s="23">
        <f t="shared" si="8"/>
        <v>10</v>
      </c>
      <c r="E566" s="23" t="s">
        <v>46</v>
      </c>
      <c r="F566" s="24"/>
    </row>
    <row r="567" spans="1:6" x14ac:dyDescent="0.3">
      <c r="A567" s="20">
        <v>41922</v>
      </c>
      <c r="B567" s="21">
        <v>1881.1257083333301</v>
      </c>
      <c r="C567" s="22">
        <v>60.918333333333301</v>
      </c>
      <c r="D567" s="23">
        <f t="shared" si="8"/>
        <v>10</v>
      </c>
      <c r="E567" s="23" t="s">
        <v>46</v>
      </c>
      <c r="F567" s="24"/>
    </row>
    <row r="568" spans="1:6" x14ac:dyDescent="0.3">
      <c r="A568" s="20">
        <v>41922.5</v>
      </c>
      <c r="B568" s="21">
        <v>2096.1401249999999</v>
      </c>
      <c r="C568" s="22">
        <v>65.825000000000003</v>
      </c>
      <c r="D568" s="23">
        <f t="shared" si="8"/>
        <v>10</v>
      </c>
      <c r="E568" s="23" t="s">
        <v>46</v>
      </c>
      <c r="F568" s="24"/>
    </row>
    <row r="569" spans="1:6" x14ac:dyDescent="0.3">
      <c r="A569" s="20">
        <v>41923</v>
      </c>
      <c r="B569" s="21">
        <v>1722.9338333333301</v>
      </c>
      <c r="C569" s="22">
        <v>45.246666666666599</v>
      </c>
      <c r="D569" s="23">
        <f t="shared" si="8"/>
        <v>10</v>
      </c>
      <c r="E569" s="23" t="s">
        <v>46</v>
      </c>
      <c r="F569" s="24"/>
    </row>
    <row r="570" spans="1:6" x14ac:dyDescent="0.3">
      <c r="A570" s="20">
        <v>41923.5</v>
      </c>
      <c r="B570" s="21">
        <v>2293.70854166666</v>
      </c>
      <c r="C570" s="22">
        <v>93.789166666666603</v>
      </c>
      <c r="D570" s="23">
        <f t="shared" si="8"/>
        <v>10</v>
      </c>
      <c r="E570" s="23" t="s">
        <v>46</v>
      </c>
      <c r="F570" s="24"/>
    </row>
    <row r="571" spans="1:6" x14ac:dyDescent="0.3">
      <c r="A571" s="20">
        <v>41924</v>
      </c>
      <c r="B571" s="21">
        <v>1850.04408333333</v>
      </c>
      <c r="C571" s="22">
        <v>45.956666666666599</v>
      </c>
      <c r="D571" s="23">
        <f t="shared" si="8"/>
        <v>10</v>
      </c>
      <c r="E571" s="23" t="s">
        <v>46</v>
      </c>
      <c r="F571" s="24"/>
    </row>
    <row r="572" spans="1:6" x14ac:dyDescent="0.3">
      <c r="A572" s="20">
        <v>41924.5</v>
      </c>
      <c r="B572" s="21">
        <v>2374.0641666666602</v>
      </c>
      <c r="C572" s="22">
        <v>71.999166666666596</v>
      </c>
      <c r="D572" s="23">
        <f t="shared" si="8"/>
        <v>10</v>
      </c>
      <c r="E572" s="23" t="s">
        <v>46</v>
      </c>
      <c r="F572" s="24"/>
    </row>
    <row r="573" spans="1:6" x14ac:dyDescent="0.3">
      <c r="A573" s="20">
        <v>41925</v>
      </c>
      <c r="B573" s="21">
        <v>1611.22</v>
      </c>
      <c r="C573" s="22">
        <v>37.198749999999997</v>
      </c>
      <c r="D573" s="23">
        <f t="shared" si="8"/>
        <v>10</v>
      </c>
      <c r="E573" s="23" t="s">
        <v>46</v>
      </c>
      <c r="F573" s="24"/>
    </row>
    <row r="574" spans="1:6" x14ac:dyDescent="0.3">
      <c r="A574" s="20">
        <v>41925.5</v>
      </c>
      <c r="B574" s="21">
        <v>1846.55791666666</v>
      </c>
      <c r="C574" s="22">
        <v>52.446666666666601</v>
      </c>
      <c r="D574" s="23">
        <f t="shared" si="8"/>
        <v>10</v>
      </c>
      <c r="E574" s="23" t="s">
        <v>46</v>
      </c>
      <c r="F574" s="24"/>
    </row>
    <row r="575" spans="1:6" x14ac:dyDescent="0.3">
      <c r="A575" s="20">
        <v>41926</v>
      </c>
      <c r="B575" s="21">
        <v>1799.310375</v>
      </c>
      <c r="C575" s="22">
        <v>42.499166666666603</v>
      </c>
      <c r="D575" s="23">
        <f t="shared" si="8"/>
        <v>10</v>
      </c>
      <c r="E575" s="23" t="s">
        <v>46</v>
      </c>
      <c r="F575" s="24"/>
    </row>
    <row r="576" spans="1:6" x14ac:dyDescent="0.3">
      <c r="A576" s="20">
        <v>41926.5</v>
      </c>
      <c r="B576" s="21">
        <v>2070.2994583333302</v>
      </c>
      <c r="C576" s="22">
        <v>63.807499999999997</v>
      </c>
      <c r="D576" s="23">
        <f t="shared" si="8"/>
        <v>10</v>
      </c>
      <c r="E576" s="23" t="s">
        <v>46</v>
      </c>
      <c r="F576" s="24"/>
    </row>
    <row r="577" spans="1:6" x14ac:dyDescent="0.3">
      <c r="A577" s="20">
        <v>41927</v>
      </c>
      <c r="B577" s="21">
        <v>1832.39116666666</v>
      </c>
      <c r="C577" s="22">
        <v>54.576666666666597</v>
      </c>
      <c r="D577" s="23">
        <f t="shared" si="8"/>
        <v>10</v>
      </c>
      <c r="E577" s="23" t="s">
        <v>46</v>
      </c>
      <c r="F577" s="24"/>
    </row>
    <row r="578" spans="1:6" x14ac:dyDescent="0.3">
      <c r="A578" s="20">
        <v>41927.5</v>
      </c>
      <c r="B578" s="21">
        <v>2099.4979583333302</v>
      </c>
      <c r="C578" s="22">
        <v>55.982500000000002</v>
      </c>
      <c r="D578" s="23">
        <f t="shared" si="8"/>
        <v>10</v>
      </c>
      <c r="E578" s="23" t="s">
        <v>46</v>
      </c>
      <c r="F578" s="24"/>
    </row>
    <row r="579" spans="1:6" x14ac:dyDescent="0.3">
      <c r="A579" s="20">
        <v>41928</v>
      </c>
      <c r="B579" s="21">
        <v>1845.81924999999</v>
      </c>
      <c r="C579" s="22">
        <v>44.299166666666601</v>
      </c>
      <c r="D579" s="23">
        <f t="shared" si="8"/>
        <v>10</v>
      </c>
      <c r="E579" s="23" t="s">
        <v>46</v>
      </c>
      <c r="F579" s="24"/>
    </row>
    <row r="580" spans="1:6" x14ac:dyDescent="0.3">
      <c r="A580" s="20">
        <v>41928.5</v>
      </c>
      <c r="B580" s="21">
        <v>2042.6991666666599</v>
      </c>
      <c r="C580" s="22">
        <v>59.989166666666598</v>
      </c>
      <c r="D580" s="23">
        <f t="shared" ref="D580:D643" si="9">MONTH(A580)</f>
        <v>10</v>
      </c>
      <c r="E580" s="23" t="s">
        <v>46</v>
      </c>
      <c r="F580" s="24"/>
    </row>
    <row r="581" spans="1:6" x14ac:dyDescent="0.3">
      <c r="A581" s="20">
        <v>41929</v>
      </c>
      <c r="B581" s="21">
        <v>1838.79779166666</v>
      </c>
      <c r="C581" s="22">
        <v>51.032916666666601</v>
      </c>
      <c r="D581" s="23">
        <f t="shared" si="9"/>
        <v>10</v>
      </c>
      <c r="E581" s="23" t="s">
        <v>46</v>
      </c>
      <c r="F581" s="24"/>
    </row>
    <row r="582" spans="1:6" x14ac:dyDescent="0.3">
      <c r="A582" s="20">
        <v>41929.5</v>
      </c>
      <c r="B582" s="21">
        <v>2088.8355833333299</v>
      </c>
      <c r="C582" s="22">
        <v>64.219166666666595</v>
      </c>
      <c r="D582" s="23">
        <f t="shared" si="9"/>
        <v>10</v>
      </c>
      <c r="E582" s="23" t="s">
        <v>46</v>
      </c>
      <c r="F582" s="24"/>
    </row>
    <row r="583" spans="1:6" x14ac:dyDescent="0.3">
      <c r="A583" s="20">
        <v>41930</v>
      </c>
      <c r="B583" s="21">
        <v>1883.367125</v>
      </c>
      <c r="C583" s="22">
        <v>71.835833333333298</v>
      </c>
      <c r="D583" s="23">
        <f t="shared" si="9"/>
        <v>10</v>
      </c>
      <c r="E583" s="23" t="s">
        <v>46</v>
      </c>
      <c r="F583" s="24"/>
    </row>
    <row r="584" spans="1:6" x14ac:dyDescent="0.3">
      <c r="A584" s="20">
        <v>41930.5</v>
      </c>
      <c r="B584" s="21">
        <v>2092.3713333333299</v>
      </c>
      <c r="C584" s="22">
        <v>76.037499999999994</v>
      </c>
      <c r="D584" s="23">
        <f t="shared" si="9"/>
        <v>10</v>
      </c>
      <c r="E584" s="23" t="s">
        <v>46</v>
      </c>
      <c r="F584" s="24"/>
    </row>
    <row r="585" spans="1:6" x14ac:dyDescent="0.3">
      <c r="A585" s="20">
        <v>41931</v>
      </c>
      <c r="B585" s="21">
        <v>1741.1714999999999</v>
      </c>
      <c r="C585" s="22">
        <v>53.73</v>
      </c>
      <c r="D585" s="23">
        <f t="shared" si="9"/>
        <v>10</v>
      </c>
      <c r="E585" s="23" t="s">
        <v>46</v>
      </c>
      <c r="F585" s="24"/>
    </row>
    <row r="586" spans="1:6" x14ac:dyDescent="0.3">
      <c r="A586" s="20">
        <v>41931.5</v>
      </c>
      <c r="B586" s="21">
        <v>2051.60645833333</v>
      </c>
      <c r="C586" s="22">
        <v>76.707916666666605</v>
      </c>
      <c r="D586" s="23">
        <f t="shared" si="9"/>
        <v>10</v>
      </c>
      <c r="E586" s="23" t="s">
        <v>46</v>
      </c>
      <c r="F586" s="24"/>
    </row>
    <row r="587" spans="1:6" x14ac:dyDescent="0.3">
      <c r="A587" s="20">
        <v>41932</v>
      </c>
      <c r="B587" s="21">
        <v>1642.1816249999999</v>
      </c>
      <c r="C587" s="22">
        <v>49.93</v>
      </c>
      <c r="D587" s="23">
        <f t="shared" si="9"/>
        <v>10</v>
      </c>
      <c r="E587" s="23" t="s">
        <v>46</v>
      </c>
      <c r="F587" s="24"/>
    </row>
    <row r="588" spans="1:6" x14ac:dyDescent="0.3">
      <c r="A588" s="20">
        <v>41932.5</v>
      </c>
      <c r="B588" s="21">
        <v>1924.9824166666599</v>
      </c>
      <c r="C588" s="22">
        <v>56.155833333333298</v>
      </c>
      <c r="D588" s="23">
        <f t="shared" si="9"/>
        <v>10</v>
      </c>
      <c r="E588" s="23" t="s">
        <v>46</v>
      </c>
      <c r="F588" s="24"/>
    </row>
    <row r="589" spans="1:6" x14ac:dyDescent="0.3">
      <c r="A589" s="20">
        <v>41933</v>
      </c>
      <c r="B589" s="21">
        <v>1831.9275833333299</v>
      </c>
      <c r="C589" s="22">
        <v>49.869166666666601</v>
      </c>
      <c r="D589" s="23">
        <f t="shared" si="9"/>
        <v>10</v>
      </c>
      <c r="E589" s="23" t="s">
        <v>46</v>
      </c>
      <c r="F589" s="24"/>
    </row>
    <row r="590" spans="1:6" x14ac:dyDescent="0.3">
      <c r="A590" s="20">
        <v>41933.5</v>
      </c>
      <c r="B590" s="21">
        <v>2062.1536249999999</v>
      </c>
      <c r="C590" s="22">
        <v>57.069166666666597</v>
      </c>
      <c r="D590" s="23">
        <f t="shared" si="9"/>
        <v>10</v>
      </c>
      <c r="E590" s="23" t="s">
        <v>46</v>
      </c>
      <c r="F590" s="24"/>
    </row>
    <row r="591" spans="1:6" x14ac:dyDescent="0.3">
      <c r="A591" s="20">
        <v>41934</v>
      </c>
      <c r="B591" s="21">
        <v>1844.1833750000001</v>
      </c>
      <c r="C591" s="22">
        <v>42.998750000000001</v>
      </c>
      <c r="D591" s="23">
        <f t="shared" si="9"/>
        <v>10</v>
      </c>
      <c r="E591" s="23" t="s">
        <v>46</v>
      </c>
      <c r="F591" s="24"/>
    </row>
    <row r="592" spans="1:6" x14ac:dyDescent="0.3">
      <c r="A592" s="20">
        <v>41934.5</v>
      </c>
      <c r="B592" s="21">
        <v>2069.80945833333</v>
      </c>
      <c r="C592" s="22">
        <v>50.1279166666666</v>
      </c>
      <c r="D592" s="23">
        <f t="shared" si="9"/>
        <v>10</v>
      </c>
      <c r="E592" s="23" t="s">
        <v>46</v>
      </c>
      <c r="F592" s="24"/>
    </row>
    <row r="593" spans="1:6" x14ac:dyDescent="0.3">
      <c r="A593" s="20">
        <v>41935</v>
      </c>
      <c r="B593" s="21">
        <v>1826.20020833333</v>
      </c>
      <c r="C593" s="22">
        <v>37.558749999999897</v>
      </c>
      <c r="D593" s="23">
        <f t="shared" si="9"/>
        <v>10</v>
      </c>
      <c r="E593" s="23" t="s">
        <v>46</v>
      </c>
      <c r="F593" s="24"/>
    </row>
    <row r="594" spans="1:6" x14ac:dyDescent="0.3">
      <c r="A594" s="20">
        <v>41935.5</v>
      </c>
      <c r="B594" s="21">
        <v>2041.8861666666601</v>
      </c>
      <c r="C594" s="22">
        <v>42.296249999999901</v>
      </c>
      <c r="D594" s="23">
        <f t="shared" si="9"/>
        <v>10</v>
      </c>
      <c r="E594" s="23" t="s">
        <v>46</v>
      </c>
      <c r="F594" s="24"/>
    </row>
    <row r="595" spans="1:6" x14ac:dyDescent="0.3">
      <c r="A595" s="20">
        <v>41936</v>
      </c>
      <c r="B595" s="21">
        <v>1819.0770833333299</v>
      </c>
      <c r="C595" s="22">
        <v>47.533333333333303</v>
      </c>
      <c r="D595" s="23">
        <f t="shared" si="9"/>
        <v>10</v>
      </c>
      <c r="E595" s="23" t="s">
        <v>46</v>
      </c>
      <c r="F595" s="24"/>
    </row>
    <row r="596" spans="1:6" x14ac:dyDescent="0.3">
      <c r="A596" s="20">
        <v>41936.5</v>
      </c>
      <c r="B596" s="21">
        <v>2089.3340416666601</v>
      </c>
      <c r="C596" s="22">
        <v>58.02375</v>
      </c>
      <c r="D596" s="23">
        <f t="shared" si="9"/>
        <v>10</v>
      </c>
      <c r="E596" s="23" t="s">
        <v>46</v>
      </c>
      <c r="F596" s="24"/>
    </row>
    <row r="597" spans="1:6" x14ac:dyDescent="0.3">
      <c r="A597" s="20">
        <v>41937</v>
      </c>
      <c r="B597" s="21">
        <v>1807.22899999999</v>
      </c>
      <c r="C597" s="22">
        <v>57.103749999999998</v>
      </c>
      <c r="D597" s="23">
        <f t="shared" si="9"/>
        <v>10</v>
      </c>
      <c r="E597" s="23" t="s">
        <v>46</v>
      </c>
      <c r="F597" s="24"/>
    </row>
    <row r="598" spans="1:6" x14ac:dyDescent="0.3">
      <c r="A598" s="20">
        <v>41937.5</v>
      </c>
      <c r="B598" s="21">
        <v>2062.937625</v>
      </c>
      <c r="C598" s="22">
        <v>68.652083333333294</v>
      </c>
      <c r="D598" s="23">
        <f t="shared" si="9"/>
        <v>10</v>
      </c>
      <c r="E598" s="23" t="s">
        <v>46</v>
      </c>
      <c r="F598" s="24"/>
    </row>
    <row r="599" spans="1:6" x14ac:dyDescent="0.3">
      <c r="A599" s="20">
        <v>41938</v>
      </c>
      <c r="B599" s="21">
        <v>1688.17129166666</v>
      </c>
      <c r="C599" s="22">
        <v>60.049166666666601</v>
      </c>
      <c r="D599" s="23">
        <f t="shared" si="9"/>
        <v>10</v>
      </c>
      <c r="E599" s="23" t="s">
        <v>46</v>
      </c>
      <c r="F599" s="24"/>
    </row>
    <row r="600" spans="1:6" x14ac:dyDescent="0.3">
      <c r="A600" s="20">
        <v>41938.5</v>
      </c>
      <c r="B600" s="21">
        <v>1882.3611249999999</v>
      </c>
      <c r="C600" s="22">
        <v>60.7708333333333</v>
      </c>
      <c r="D600" s="23">
        <f t="shared" si="9"/>
        <v>10</v>
      </c>
      <c r="E600" s="23" t="s">
        <v>46</v>
      </c>
      <c r="F600" s="24"/>
    </row>
    <row r="601" spans="1:6" x14ac:dyDescent="0.3">
      <c r="A601" s="20">
        <v>41939</v>
      </c>
      <c r="B601" s="21">
        <v>1591.99795833333</v>
      </c>
      <c r="C601" s="22">
        <v>52.8570833333333</v>
      </c>
      <c r="D601" s="23">
        <f t="shared" si="9"/>
        <v>10</v>
      </c>
      <c r="E601" s="23" t="s">
        <v>46</v>
      </c>
      <c r="F601" s="24"/>
    </row>
    <row r="602" spans="1:6" x14ac:dyDescent="0.3">
      <c r="A602" s="20">
        <v>41939.5</v>
      </c>
      <c r="B602" s="21">
        <v>1926.1012499999999</v>
      </c>
      <c r="C602" s="22">
        <v>55.778750000000002</v>
      </c>
      <c r="D602" s="23">
        <f t="shared" si="9"/>
        <v>10</v>
      </c>
      <c r="E602" s="23" t="s">
        <v>46</v>
      </c>
      <c r="F602" s="24"/>
    </row>
    <row r="603" spans="1:6" x14ac:dyDescent="0.3">
      <c r="A603" s="20">
        <v>41940</v>
      </c>
      <c r="B603" s="21">
        <v>1874.9264166666601</v>
      </c>
      <c r="C603" s="22">
        <v>45.507916666666603</v>
      </c>
      <c r="D603" s="23">
        <f t="shared" si="9"/>
        <v>10</v>
      </c>
      <c r="E603" s="23" t="s">
        <v>46</v>
      </c>
      <c r="F603" s="24"/>
    </row>
    <row r="604" spans="1:6" x14ac:dyDescent="0.3">
      <c r="A604" s="20">
        <v>41940.5</v>
      </c>
      <c r="B604" s="21">
        <v>2207.3483333333302</v>
      </c>
      <c r="C604" s="22">
        <v>57.362083333333302</v>
      </c>
      <c r="D604" s="23">
        <f t="shared" si="9"/>
        <v>10</v>
      </c>
      <c r="E604" s="23" t="s">
        <v>46</v>
      </c>
      <c r="F604" s="24"/>
    </row>
    <row r="605" spans="1:6" x14ac:dyDescent="0.3">
      <c r="A605" s="20">
        <v>41941</v>
      </c>
      <c r="B605" s="21">
        <v>1911.4361249999999</v>
      </c>
      <c r="C605" s="22">
        <v>65.629166666666606</v>
      </c>
      <c r="D605" s="23">
        <f t="shared" si="9"/>
        <v>10</v>
      </c>
      <c r="E605" s="23" t="s">
        <v>46</v>
      </c>
      <c r="F605" s="24"/>
    </row>
    <row r="606" spans="1:6" x14ac:dyDescent="0.3">
      <c r="A606" s="20">
        <v>41941.5</v>
      </c>
      <c r="B606" s="21">
        <v>2309.9924166666601</v>
      </c>
      <c r="C606" s="22">
        <v>67.625833333333304</v>
      </c>
      <c r="D606" s="23">
        <f t="shared" si="9"/>
        <v>10</v>
      </c>
      <c r="E606" s="23" t="s">
        <v>46</v>
      </c>
      <c r="F606" s="24"/>
    </row>
    <row r="607" spans="1:6" x14ac:dyDescent="0.3">
      <c r="A607" s="20">
        <v>41942</v>
      </c>
      <c r="B607" s="21">
        <v>1934.6754166666601</v>
      </c>
      <c r="C607" s="22">
        <v>51.223750000000003</v>
      </c>
      <c r="D607" s="23">
        <f t="shared" si="9"/>
        <v>10</v>
      </c>
      <c r="E607" s="23" t="s">
        <v>46</v>
      </c>
      <c r="F607" s="24"/>
    </row>
    <row r="608" spans="1:6" x14ac:dyDescent="0.3">
      <c r="A608" s="20">
        <v>41942.5</v>
      </c>
      <c r="B608" s="21">
        <v>2446.9752916666598</v>
      </c>
      <c r="C608" s="22">
        <v>69.586666666666602</v>
      </c>
      <c r="D608" s="23">
        <f t="shared" si="9"/>
        <v>10</v>
      </c>
      <c r="E608" s="23" t="s">
        <v>46</v>
      </c>
      <c r="F608" s="24"/>
    </row>
    <row r="609" spans="1:6" x14ac:dyDescent="0.3">
      <c r="A609" s="20">
        <v>41943</v>
      </c>
      <c r="B609" s="21">
        <v>1950.0437916666599</v>
      </c>
      <c r="C609" s="22">
        <v>61.611666666666601</v>
      </c>
      <c r="D609" s="23">
        <f t="shared" si="9"/>
        <v>10</v>
      </c>
      <c r="E609" s="23" t="s">
        <v>46</v>
      </c>
      <c r="F609" s="24"/>
    </row>
    <row r="610" spans="1:6" x14ac:dyDescent="0.3">
      <c r="A610" s="20">
        <v>41943.5</v>
      </c>
      <c r="B610" s="21">
        <v>2245.5435833333299</v>
      </c>
      <c r="C610" s="22">
        <v>54.928333333333299</v>
      </c>
      <c r="D610" s="23">
        <f t="shared" si="9"/>
        <v>10</v>
      </c>
      <c r="E610" s="23" t="s">
        <v>46</v>
      </c>
      <c r="F610" s="24"/>
    </row>
    <row r="611" spans="1:6" x14ac:dyDescent="0.3">
      <c r="A611" s="20">
        <v>41944</v>
      </c>
      <c r="B611" s="21">
        <v>2055.8892500000002</v>
      </c>
      <c r="C611" s="22">
        <v>54.774374999999999</v>
      </c>
      <c r="D611" s="23">
        <f t="shared" si="9"/>
        <v>11</v>
      </c>
      <c r="E611" s="23" t="s">
        <v>46</v>
      </c>
      <c r="F611" s="24"/>
    </row>
    <row r="612" spans="1:6" x14ac:dyDescent="0.3">
      <c r="A612" s="20">
        <v>41944.5</v>
      </c>
      <c r="B612" s="21">
        <v>2244.6372500000002</v>
      </c>
      <c r="C612" s="22">
        <v>57.5251666666666</v>
      </c>
      <c r="D612" s="23">
        <f t="shared" si="9"/>
        <v>11</v>
      </c>
      <c r="E612" s="23" t="s">
        <v>46</v>
      </c>
      <c r="F612" s="24"/>
    </row>
    <row r="613" spans="1:6" x14ac:dyDescent="0.3">
      <c r="A613" s="20">
        <v>41945</v>
      </c>
      <c r="B613" s="21">
        <v>2363.6295416666599</v>
      </c>
      <c r="C613" s="22">
        <v>55.525916666666603</v>
      </c>
      <c r="D613" s="23">
        <f t="shared" si="9"/>
        <v>11</v>
      </c>
      <c r="E613" s="23" t="s">
        <v>46</v>
      </c>
      <c r="F613" s="24"/>
    </row>
    <row r="614" spans="1:6" x14ac:dyDescent="0.3">
      <c r="A614" s="20">
        <v>41945.5</v>
      </c>
      <c r="B614" s="21">
        <v>3211.5232499999902</v>
      </c>
      <c r="C614" s="22">
        <v>93.176249999999996</v>
      </c>
      <c r="D614" s="23">
        <f t="shared" si="9"/>
        <v>11</v>
      </c>
      <c r="E614" s="23" t="s">
        <v>46</v>
      </c>
      <c r="F614" s="24"/>
    </row>
    <row r="615" spans="1:6" x14ac:dyDescent="0.3">
      <c r="A615" s="20">
        <v>41946</v>
      </c>
      <c r="B615" s="21">
        <v>2147.2688333333299</v>
      </c>
      <c r="C615" s="22">
        <v>73.739249999999998</v>
      </c>
      <c r="D615" s="23">
        <f t="shared" si="9"/>
        <v>11</v>
      </c>
      <c r="E615" s="23" t="s">
        <v>46</v>
      </c>
      <c r="F615" s="24"/>
    </row>
    <row r="616" spans="1:6" x14ac:dyDescent="0.3">
      <c r="A616" s="20">
        <v>41946.5</v>
      </c>
      <c r="B616" s="21">
        <v>2340.14141666666</v>
      </c>
      <c r="C616" s="22">
        <v>67.371416666666605</v>
      </c>
      <c r="D616" s="23">
        <f t="shared" si="9"/>
        <v>11</v>
      </c>
      <c r="E616" s="23" t="s">
        <v>46</v>
      </c>
      <c r="F616" s="24"/>
    </row>
    <row r="617" spans="1:6" x14ac:dyDescent="0.3">
      <c r="A617" s="20">
        <v>41947</v>
      </c>
      <c r="B617" s="21">
        <v>2180.6801249999999</v>
      </c>
      <c r="C617" s="22">
        <v>54.024583333333297</v>
      </c>
      <c r="D617" s="23">
        <f t="shared" si="9"/>
        <v>11</v>
      </c>
      <c r="E617" s="23" t="s">
        <v>46</v>
      </c>
      <c r="F617" s="24"/>
    </row>
    <row r="618" spans="1:6" x14ac:dyDescent="0.3">
      <c r="A618" s="20">
        <v>41947.5</v>
      </c>
      <c r="B618" s="21">
        <v>2606.2606666666602</v>
      </c>
      <c r="C618" s="22">
        <v>56.475000000000001</v>
      </c>
      <c r="D618" s="23">
        <f t="shared" si="9"/>
        <v>11</v>
      </c>
      <c r="E618" s="23" t="s">
        <v>46</v>
      </c>
      <c r="F618" s="24"/>
    </row>
    <row r="619" spans="1:6" x14ac:dyDescent="0.3">
      <c r="A619" s="20">
        <v>41948</v>
      </c>
      <c r="B619" s="21">
        <v>1593.28204166666</v>
      </c>
      <c r="C619" s="22">
        <v>50.376666666666601</v>
      </c>
      <c r="D619" s="23">
        <f t="shared" si="9"/>
        <v>11</v>
      </c>
      <c r="E619" s="23" t="s">
        <v>46</v>
      </c>
      <c r="F619" s="24"/>
    </row>
    <row r="620" spans="1:6" x14ac:dyDescent="0.3">
      <c r="A620" s="20">
        <v>41948.5</v>
      </c>
      <c r="B620" s="21">
        <v>1816.4230833333299</v>
      </c>
      <c r="C620" s="22">
        <v>41.915833333333303</v>
      </c>
      <c r="D620" s="23">
        <f t="shared" si="9"/>
        <v>11</v>
      </c>
      <c r="E620" s="23" t="s">
        <v>46</v>
      </c>
      <c r="F620" s="24"/>
    </row>
    <row r="621" spans="1:6" x14ac:dyDescent="0.3">
      <c r="A621" s="20">
        <v>41949</v>
      </c>
      <c r="B621" s="21">
        <v>2012.89008333333</v>
      </c>
      <c r="C621" s="22">
        <v>42.007083333333298</v>
      </c>
      <c r="D621" s="23">
        <f t="shared" si="9"/>
        <v>11</v>
      </c>
      <c r="E621" s="23" t="s">
        <v>46</v>
      </c>
      <c r="F621" s="24"/>
    </row>
    <row r="622" spans="1:6" x14ac:dyDescent="0.3">
      <c r="A622" s="20">
        <v>41949.5</v>
      </c>
      <c r="B622" s="21">
        <v>2323.33687499999</v>
      </c>
      <c r="C622" s="22">
        <v>48.264583333333299</v>
      </c>
      <c r="D622" s="23">
        <f t="shared" si="9"/>
        <v>11</v>
      </c>
      <c r="E622" s="23" t="s">
        <v>46</v>
      </c>
      <c r="F622" s="24"/>
    </row>
    <row r="623" spans="1:6" x14ac:dyDescent="0.3">
      <c r="A623" s="20">
        <v>41950</v>
      </c>
      <c r="B623" s="21">
        <v>2038.519125</v>
      </c>
      <c r="C623" s="22">
        <v>57.581666666666599</v>
      </c>
      <c r="D623" s="23">
        <f t="shared" si="9"/>
        <v>11</v>
      </c>
      <c r="E623" s="23" t="s">
        <v>46</v>
      </c>
      <c r="F623" s="24"/>
    </row>
    <row r="624" spans="1:6" x14ac:dyDescent="0.3">
      <c r="A624" s="20">
        <v>41950.5</v>
      </c>
      <c r="B624" s="21">
        <v>2540.8084583333298</v>
      </c>
      <c r="C624" s="22">
        <v>81.2558333333333</v>
      </c>
      <c r="D624" s="23">
        <f t="shared" si="9"/>
        <v>11</v>
      </c>
      <c r="E624" s="23" t="s">
        <v>46</v>
      </c>
      <c r="F624" s="24"/>
    </row>
    <row r="625" spans="1:6" x14ac:dyDescent="0.3">
      <c r="A625" s="20">
        <v>41951</v>
      </c>
      <c r="B625" s="21">
        <v>1708.6217083333299</v>
      </c>
      <c r="C625" s="22">
        <v>50.509583333333303</v>
      </c>
      <c r="D625" s="23">
        <f t="shared" si="9"/>
        <v>11</v>
      </c>
      <c r="E625" s="23" t="s">
        <v>46</v>
      </c>
      <c r="F625" s="24"/>
    </row>
    <row r="626" spans="1:6" x14ac:dyDescent="0.3">
      <c r="A626" s="20">
        <v>41951.5</v>
      </c>
      <c r="B626" s="21">
        <v>2016.7689583333299</v>
      </c>
      <c r="C626" s="22">
        <v>61.915833333333303</v>
      </c>
      <c r="D626" s="23">
        <f t="shared" si="9"/>
        <v>11</v>
      </c>
      <c r="E626" s="23" t="s">
        <v>46</v>
      </c>
      <c r="F626" s="24"/>
    </row>
    <row r="627" spans="1:6" x14ac:dyDescent="0.3">
      <c r="A627" s="20">
        <v>41952</v>
      </c>
      <c r="B627" s="21">
        <v>1949.9066250000001</v>
      </c>
      <c r="C627" s="22">
        <v>44.452083333333299</v>
      </c>
      <c r="D627" s="23">
        <f t="shared" si="9"/>
        <v>11</v>
      </c>
      <c r="E627" s="23" t="s">
        <v>46</v>
      </c>
      <c r="F627" s="24"/>
    </row>
    <row r="628" spans="1:6" x14ac:dyDescent="0.3">
      <c r="A628" s="20">
        <v>41952.5</v>
      </c>
      <c r="B628" s="21">
        <v>2290.6012500000002</v>
      </c>
      <c r="C628" s="22">
        <v>66.273333333333298</v>
      </c>
      <c r="D628" s="23">
        <f t="shared" si="9"/>
        <v>11</v>
      </c>
      <c r="E628" s="23" t="s">
        <v>46</v>
      </c>
      <c r="F628" s="24"/>
    </row>
    <row r="629" spans="1:6" x14ac:dyDescent="0.3">
      <c r="A629" s="20">
        <v>41953</v>
      </c>
      <c r="B629" s="21">
        <v>1880.72729166666</v>
      </c>
      <c r="C629" s="22">
        <v>56.90625</v>
      </c>
      <c r="D629" s="23">
        <f t="shared" si="9"/>
        <v>11</v>
      </c>
      <c r="E629" s="23" t="s">
        <v>46</v>
      </c>
      <c r="F629" s="24"/>
    </row>
    <row r="630" spans="1:6" x14ac:dyDescent="0.3">
      <c r="A630" s="20">
        <v>41953.5</v>
      </c>
      <c r="B630" s="21">
        <v>2154.9060416666598</v>
      </c>
      <c r="C630" s="22">
        <v>65.317499999999995</v>
      </c>
      <c r="D630" s="23">
        <f t="shared" si="9"/>
        <v>11</v>
      </c>
      <c r="E630" s="23" t="s">
        <v>46</v>
      </c>
      <c r="F630" s="24"/>
    </row>
    <row r="631" spans="1:6" x14ac:dyDescent="0.3">
      <c r="A631" s="20">
        <v>41954</v>
      </c>
      <c r="B631" s="21">
        <v>1956.88375</v>
      </c>
      <c r="C631" s="22">
        <v>63.1516666666666</v>
      </c>
      <c r="D631" s="23">
        <f t="shared" si="9"/>
        <v>11</v>
      </c>
      <c r="E631" s="23" t="s">
        <v>46</v>
      </c>
      <c r="F631" s="24"/>
    </row>
    <row r="632" spans="1:6" x14ac:dyDescent="0.3">
      <c r="A632" s="20">
        <v>41954.5</v>
      </c>
      <c r="B632" s="21">
        <v>2342.821625</v>
      </c>
      <c r="C632" s="22">
        <v>78.025416666666601</v>
      </c>
      <c r="D632" s="23">
        <f t="shared" si="9"/>
        <v>11</v>
      </c>
      <c r="E632" s="23" t="s">
        <v>46</v>
      </c>
      <c r="F632" s="24"/>
    </row>
    <row r="633" spans="1:6" x14ac:dyDescent="0.3">
      <c r="A633" s="20">
        <v>41955</v>
      </c>
      <c r="B633" s="21">
        <v>2046.5167083333299</v>
      </c>
      <c r="C633" s="22">
        <v>50.135833333333302</v>
      </c>
      <c r="D633" s="23">
        <f t="shared" si="9"/>
        <v>11</v>
      </c>
      <c r="E633" s="23" t="s">
        <v>46</v>
      </c>
      <c r="F633" s="24"/>
    </row>
    <row r="634" spans="1:6" x14ac:dyDescent="0.3">
      <c r="A634" s="20">
        <v>41955.5</v>
      </c>
      <c r="B634" s="21">
        <v>2574.9333750000001</v>
      </c>
      <c r="C634" s="22">
        <v>74.454583333333304</v>
      </c>
      <c r="D634" s="23">
        <f t="shared" si="9"/>
        <v>11</v>
      </c>
      <c r="E634" s="23" t="s">
        <v>46</v>
      </c>
      <c r="F634" s="24"/>
    </row>
    <row r="635" spans="1:6" x14ac:dyDescent="0.3">
      <c r="A635" s="20">
        <v>41956</v>
      </c>
      <c r="B635" s="21">
        <v>1838.4179166666599</v>
      </c>
      <c r="C635" s="22">
        <v>47.600416666666597</v>
      </c>
      <c r="D635" s="23">
        <f t="shared" si="9"/>
        <v>11</v>
      </c>
      <c r="E635" s="23" t="s">
        <v>46</v>
      </c>
      <c r="F635" s="24"/>
    </row>
    <row r="636" spans="1:6" x14ac:dyDescent="0.3">
      <c r="A636" s="20">
        <v>41956.5</v>
      </c>
      <c r="B636" s="21">
        <v>2156.3199583333299</v>
      </c>
      <c r="C636" s="22">
        <v>54.03875</v>
      </c>
      <c r="D636" s="23">
        <f t="shared" si="9"/>
        <v>11</v>
      </c>
      <c r="E636" s="23" t="s">
        <v>46</v>
      </c>
      <c r="F636" s="24"/>
    </row>
    <row r="637" spans="1:6" x14ac:dyDescent="0.3">
      <c r="A637" s="20">
        <v>41957</v>
      </c>
      <c r="B637" s="21">
        <v>1879.3218749999901</v>
      </c>
      <c r="C637" s="22">
        <v>53.240416666666597</v>
      </c>
      <c r="D637" s="23">
        <f t="shared" si="9"/>
        <v>11</v>
      </c>
      <c r="E637" s="23" t="s">
        <v>46</v>
      </c>
      <c r="F637" s="24"/>
    </row>
    <row r="638" spans="1:6" x14ac:dyDescent="0.3">
      <c r="A638" s="20">
        <v>41957.5</v>
      </c>
      <c r="B638" s="21">
        <v>2407.2310416666601</v>
      </c>
      <c r="C638" s="22">
        <v>79.754583333333301</v>
      </c>
      <c r="D638" s="23">
        <f t="shared" si="9"/>
        <v>11</v>
      </c>
      <c r="E638" s="23" t="s">
        <v>46</v>
      </c>
      <c r="F638" s="24"/>
    </row>
    <row r="639" spans="1:6" x14ac:dyDescent="0.3">
      <c r="A639" s="20">
        <v>41958</v>
      </c>
      <c r="B639" s="21">
        <v>1984.76958333333</v>
      </c>
      <c r="C639" s="22">
        <v>46.871249999999897</v>
      </c>
      <c r="D639" s="23">
        <f t="shared" si="9"/>
        <v>11</v>
      </c>
      <c r="E639" s="23" t="s">
        <v>46</v>
      </c>
      <c r="F639" s="24"/>
    </row>
    <row r="640" spans="1:6" x14ac:dyDescent="0.3">
      <c r="A640" s="20">
        <v>41958.5</v>
      </c>
      <c r="B640" s="21">
        <v>2474.5342083333298</v>
      </c>
      <c r="C640" s="22">
        <v>73.267499999999998</v>
      </c>
      <c r="D640" s="23">
        <f t="shared" si="9"/>
        <v>11</v>
      </c>
      <c r="E640" s="23" t="s">
        <v>46</v>
      </c>
      <c r="F640" s="24"/>
    </row>
    <row r="641" spans="1:6" x14ac:dyDescent="0.3">
      <c r="A641" s="20">
        <v>41959</v>
      </c>
      <c r="B641" s="21">
        <v>1896.93095833333</v>
      </c>
      <c r="C641" s="22">
        <v>49.975000000000001</v>
      </c>
      <c r="D641" s="23">
        <f t="shared" si="9"/>
        <v>11</v>
      </c>
      <c r="E641" s="23" t="s">
        <v>46</v>
      </c>
      <c r="F641" s="24"/>
    </row>
    <row r="642" spans="1:6" x14ac:dyDescent="0.3">
      <c r="A642" s="20">
        <v>41959.5</v>
      </c>
      <c r="B642" s="21">
        <v>2473.4072916666601</v>
      </c>
      <c r="C642" s="22">
        <v>77.7662499999999</v>
      </c>
      <c r="D642" s="23">
        <f t="shared" si="9"/>
        <v>11</v>
      </c>
      <c r="E642" s="23" t="s">
        <v>46</v>
      </c>
      <c r="F642" s="24"/>
    </row>
    <row r="643" spans="1:6" x14ac:dyDescent="0.3">
      <c r="A643" s="20">
        <v>41960</v>
      </c>
      <c r="B643" s="21">
        <v>1830.4516249999999</v>
      </c>
      <c r="C643" s="22">
        <v>56.203749999999999</v>
      </c>
      <c r="D643" s="23">
        <f t="shared" si="9"/>
        <v>11</v>
      </c>
      <c r="E643" s="23" t="s">
        <v>46</v>
      </c>
      <c r="F643" s="24"/>
    </row>
    <row r="644" spans="1:6" x14ac:dyDescent="0.3">
      <c r="A644" s="20">
        <v>41960.5</v>
      </c>
      <c r="B644" s="21">
        <v>2146.0133333333301</v>
      </c>
      <c r="C644" s="22">
        <v>74.744583333333296</v>
      </c>
      <c r="D644" s="23">
        <f t="shared" ref="D644:D707" si="10">MONTH(A644)</f>
        <v>11</v>
      </c>
      <c r="E644" s="23" t="s">
        <v>46</v>
      </c>
      <c r="F644" s="24"/>
    </row>
    <row r="645" spans="1:6" x14ac:dyDescent="0.3">
      <c r="A645" s="20">
        <v>41961</v>
      </c>
      <c r="B645" s="21">
        <v>1967.22974999999</v>
      </c>
      <c r="C645" s="22">
        <v>55.783749999999998</v>
      </c>
      <c r="D645" s="23">
        <f t="shared" si="10"/>
        <v>11</v>
      </c>
      <c r="E645" s="23" t="s">
        <v>46</v>
      </c>
      <c r="F645" s="24"/>
    </row>
    <row r="646" spans="1:6" x14ac:dyDescent="0.3">
      <c r="A646" s="20">
        <v>41961.5</v>
      </c>
      <c r="B646" s="21">
        <v>2182.4940000000001</v>
      </c>
      <c r="C646" s="22">
        <v>48.494583333333303</v>
      </c>
      <c r="D646" s="23">
        <f t="shared" si="10"/>
        <v>11</v>
      </c>
      <c r="E646" s="23" t="s">
        <v>46</v>
      </c>
      <c r="F646" s="24"/>
    </row>
    <row r="647" spans="1:6" x14ac:dyDescent="0.3">
      <c r="A647" s="20">
        <v>41962</v>
      </c>
      <c r="B647" s="21">
        <v>1929.8937777777701</v>
      </c>
      <c r="C647" s="22">
        <v>33.299444444444397</v>
      </c>
      <c r="D647" s="23">
        <f t="shared" si="10"/>
        <v>11</v>
      </c>
      <c r="E647" s="23" t="s">
        <v>46</v>
      </c>
      <c r="F647" s="24"/>
    </row>
    <row r="648" spans="1:6" x14ac:dyDescent="0.3">
      <c r="A648" s="20">
        <v>41962.5</v>
      </c>
      <c r="B648" s="21">
        <v>2045.6363636363601</v>
      </c>
      <c r="C648" s="22">
        <v>40.534999999999997</v>
      </c>
      <c r="D648" s="23">
        <f t="shared" si="10"/>
        <v>11</v>
      </c>
      <c r="E648" s="23" t="s">
        <v>46</v>
      </c>
      <c r="F648" s="24"/>
    </row>
    <row r="649" spans="1:6" x14ac:dyDescent="0.3">
      <c r="A649" s="20">
        <v>41963</v>
      </c>
      <c r="B649" s="21">
        <v>1880.0908571428499</v>
      </c>
      <c r="C649" s="22">
        <v>33.344999999999999</v>
      </c>
      <c r="D649" s="23">
        <f t="shared" si="10"/>
        <v>11</v>
      </c>
      <c r="E649" s="23" t="s">
        <v>46</v>
      </c>
      <c r="F649" s="24"/>
    </row>
    <row r="650" spans="1:6" x14ac:dyDescent="0.3">
      <c r="A650" s="20">
        <v>41963.5</v>
      </c>
      <c r="B650" s="21">
        <v>2085.9897500000002</v>
      </c>
      <c r="C650" s="22">
        <v>44.9583333333333</v>
      </c>
      <c r="D650" s="23">
        <f t="shared" si="10"/>
        <v>11</v>
      </c>
      <c r="E650" s="23" t="s">
        <v>46</v>
      </c>
      <c r="F650" s="24"/>
    </row>
    <row r="651" spans="1:6" x14ac:dyDescent="0.3">
      <c r="A651" s="20">
        <v>41964</v>
      </c>
      <c r="B651" s="21">
        <v>2014.6393125</v>
      </c>
      <c r="C651" s="22">
        <v>38.847499999999997</v>
      </c>
      <c r="D651" s="23">
        <f t="shared" si="10"/>
        <v>11</v>
      </c>
      <c r="E651" s="23" t="s">
        <v>46</v>
      </c>
      <c r="F651" s="24"/>
    </row>
    <row r="652" spans="1:6" x14ac:dyDescent="0.3">
      <c r="A652" s="20">
        <v>41964.5</v>
      </c>
      <c r="B652" s="21">
        <v>2325.59958333333</v>
      </c>
      <c r="C652" s="22">
        <v>56.487916666666599</v>
      </c>
      <c r="D652" s="23">
        <f t="shared" si="10"/>
        <v>11</v>
      </c>
      <c r="E652" s="23" t="s">
        <v>46</v>
      </c>
      <c r="F652" s="24"/>
    </row>
    <row r="653" spans="1:6" x14ac:dyDescent="0.3">
      <c r="A653" s="20">
        <v>41965</v>
      </c>
      <c r="B653" s="21">
        <v>1960.05679166666</v>
      </c>
      <c r="C653" s="22">
        <v>44.548749999999998</v>
      </c>
      <c r="D653" s="23">
        <f t="shared" si="10"/>
        <v>11</v>
      </c>
      <c r="E653" s="23" t="s">
        <v>46</v>
      </c>
      <c r="F653" s="24"/>
    </row>
    <row r="654" spans="1:6" x14ac:dyDescent="0.3">
      <c r="A654" s="20">
        <v>41965.5</v>
      </c>
      <c r="B654" s="21">
        <v>2341.8746666666598</v>
      </c>
      <c r="C654" s="22">
        <v>54.977916666666601</v>
      </c>
      <c r="D654" s="23">
        <f t="shared" si="10"/>
        <v>11</v>
      </c>
      <c r="E654" s="23" t="s">
        <v>46</v>
      </c>
      <c r="F654" s="24"/>
    </row>
    <row r="655" spans="1:6" x14ac:dyDescent="0.3">
      <c r="A655" s="20">
        <v>41966</v>
      </c>
      <c r="B655" s="21">
        <v>1722.6105</v>
      </c>
      <c r="C655" s="22">
        <v>36.4375</v>
      </c>
      <c r="D655" s="23">
        <f t="shared" si="10"/>
        <v>11</v>
      </c>
      <c r="E655" s="23" t="s">
        <v>46</v>
      </c>
      <c r="F655" s="24"/>
    </row>
    <row r="656" spans="1:6" x14ac:dyDescent="0.3">
      <c r="A656" s="20">
        <v>41966.5</v>
      </c>
      <c r="B656" s="21">
        <v>2026.1913750000001</v>
      </c>
      <c r="C656" s="22">
        <v>56.418749999999903</v>
      </c>
      <c r="D656" s="23">
        <f t="shared" si="10"/>
        <v>11</v>
      </c>
      <c r="E656" s="23" t="s">
        <v>46</v>
      </c>
      <c r="F656" s="24"/>
    </row>
    <row r="657" spans="1:6" x14ac:dyDescent="0.3">
      <c r="A657" s="20">
        <v>41967</v>
      </c>
      <c r="B657" s="21">
        <v>1621.5212916666601</v>
      </c>
      <c r="C657" s="22">
        <v>54.088333333333303</v>
      </c>
      <c r="D657" s="23">
        <f t="shared" si="10"/>
        <v>11</v>
      </c>
      <c r="E657" s="23" t="s">
        <v>46</v>
      </c>
      <c r="F657" s="24"/>
    </row>
    <row r="658" spans="1:6" x14ac:dyDescent="0.3">
      <c r="A658" s="20">
        <v>41967.5</v>
      </c>
      <c r="B658" s="21">
        <v>1833.5901249999999</v>
      </c>
      <c r="C658" s="22">
        <v>46.512499999999903</v>
      </c>
      <c r="D658" s="23">
        <f t="shared" si="10"/>
        <v>11</v>
      </c>
      <c r="E658" s="23" t="s">
        <v>46</v>
      </c>
      <c r="F658" s="24"/>
    </row>
    <row r="659" spans="1:6" x14ac:dyDescent="0.3">
      <c r="A659" s="20">
        <v>41968</v>
      </c>
      <c r="B659" s="21">
        <v>1763.4928749999999</v>
      </c>
      <c r="C659" s="22">
        <v>45.996666666666599</v>
      </c>
      <c r="D659" s="23">
        <f t="shared" si="10"/>
        <v>11</v>
      </c>
      <c r="E659" s="23" t="s">
        <v>46</v>
      </c>
      <c r="F659" s="24"/>
    </row>
    <row r="660" spans="1:6" x14ac:dyDescent="0.3">
      <c r="A660" s="20">
        <v>41968.5</v>
      </c>
      <c r="B660" s="21">
        <v>2059.60249999999</v>
      </c>
      <c r="C660" s="22">
        <v>48.314090909090901</v>
      </c>
      <c r="D660" s="23">
        <f t="shared" si="10"/>
        <v>11</v>
      </c>
      <c r="E660" s="23" t="s">
        <v>46</v>
      </c>
      <c r="F660" s="24"/>
    </row>
    <row r="661" spans="1:6" x14ac:dyDescent="0.3">
      <c r="A661" s="20">
        <v>41969</v>
      </c>
      <c r="B661" s="21">
        <v>1995.29342857142</v>
      </c>
      <c r="C661" s="22">
        <v>44.322857142857103</v>
      </c>
      <c r="D661" s="23">
        <f t="shared" si="10"/>
        <v>11</v>
      </c>
      <c r="E661" s="23" t="s">
        <v>46</v>
      </c>
      <c r="F661" s="24"/>
    </row>
    <row r="662" spans="1:6" x14ac:dyDescent="0.3">
      <c r="A662" s="20">
        <v>41969.5</v>
      </c>
      <c r="B662" s="21">
        <v>2089.6785416666598</v>
      </c>
      <c r="C662" s="22">
        <v>39.004999999999903</v>
      </c>
      <c r="D662" s="23">
        <f t="shared" si="10"/>
        <v>11</v>
      </c>
      <c r="E662" s="23" t="s">
        <v>46</v>
      </c>
      <c r="F662" s="24"/>
    </row>
    <row r="663" spans="1:6" x14ac:dyDescent="0.3">
      <c r="A663" s="20">
        <v>41970</v>
      </c>
      <c r="B663" s="21">
        <v>1968.56105555555</v>
      </c>
      <c r="C663" s="22">
        <v>32.433888888888802</v>
      </c>
      <c r="D663" s="23">
        <f t="shared" si="10"/>
        <v>11</v>
      </c>
      <c r="E663" s="23" t="s">
        <v>46</v>
      </c>
      <c r="F663" s="24"/>
    </row>
    <row r="664" spans="1:6" x14ac:dyDescent="0.3">
      <c r="A664" s="20">
        <v>41970.5</v>
      </c>
      <c r="B664" s="21">
        <v>2332.91908333333</v>
      </c>
      <c r="C664" s="22">
        <v>54.317083333333301</v>
      </c>
      <c r="D664" s="23">
        <f t="shared" si="10"/>
        <v>11</v>
      </c>
      <c r="E664" s="23" t="s">
        <v>46</v>
      </c>
      <c r="F664" s="24"/>
    </row>
    <row r="665" spans="1:6" x14ac:dyDescent="0.3">
      <c r="A665" s="20">
        <v>41971</v>
      </c>
      <c r="B665" s="21">
        <v>2027.29349999999</v>
      </c>
      <c r="C665" s="22">
        <v>54.115416666666597</v>
      </c>
      <c r="D665" s="23">
        <f t="shared" si="10"/>
        <v>11</v>
      </c>
      <c r="E665" s="23" t="s">
        <v>46</v>
      </c>
      <c r="F665" s="24"/>
    </row>
    <row r="666" spans="1:6" x14ac:dyDescent="0.3">
      <c r="A666" s="20">
        <v>41971.5</v>
      </c>
      <c r="B666" s="21">
        <v>2408.9666666666599</v>
      </c>
      <c r="C666" s="22">
        <v>55.441666666666599</v>
      </c>
      <c r="D666" s="23">
        <f t="shared" si="10"/>
        <v>11</v>
      </c>
      <c r="E666" s="23" t="s">
        <v>46</v>
      </c>
      <c r="F666" s="24"/>
    </row>
    <row r="667" spans="1:6" x14ac:dyDescent="0.3">
      <c r="A667" s="20">
        <v>41972</v>
      </c>
      <c r="B667" s="21">
        <v>2020.8008749999999</v>
      </c>
      <c r="C667" s="22">
        <v>55.433749999999897</v>
      </c>
      <c r="D667" s="23">
        <f t="shared" si="10"/>
        <v>11</v>
      </c>
      <c r="E667" s="23" t="s">
        <v>46</v>
      </c>
      <c r="F667" s="24"/>
    </row>
    <row r="668" spans="1:6" x14ac:dyDescent="0.3">
      <c r="A668" s="20">
        <v>41972.5</v>
      </c>
      <c r="B668" s="21">
        <v>2143.7741666666602</v>
      </c>
      <c r="C668" s="22">
        <v>42.220833333333303</v>
      </c>
      <c r="D668" s="23">
        <f t="shared" si="10"/>
        <v>11</v>
      </c>
      <c r="E668" s="23" t="s">
        <v>46</v>
      </c>
      <c r="F668" s="24"/>
    </row>
    <row r="669" spans="1:6" x14ac:dyDescent="0.3">
      <c r="A669" s="20">
        <v>41973</v>
      </c>
      <c r="B669" s="21">
        <v>1733.66625</v>
      </c>
      <c r="C669" s="22">
        <v>39.741249999999901</v>
      </c>
      <c r="D669" s="23">
        <f t="shared" si="10"/>
        <v>11</v>
      </c>
      <c r="E669" s="23" t="s">
        <v>46</v>
      </c>
      <c r="F669" s="24"/>
    </row>
    <row r="670" spans="1:6" x14ac:dyDescent="0.3">
      <c r="A670" s="20">
        <v>41973.5</v>
      </c>
      <c r="B670" s="21">
        <v>1938.42895833333</v>
      </c>
      <c r="C670" s="22">
        <v>47.627499999999998</v>
      </c>
      <c r="D670" s="23">
        <f t="shared" si="10"/>
        <v>11</v>
      </c>
      <c r="E670" s="23" t="s">
        <v>46</v>
      </c>
      <c r="F670" s="24"/>
    </row>
    <row r="671" spans="1:6" x14ac:dyDescent="0.3">
      <c r="A671" s="20">
        <v>41974</v>
      </c>
      <c r="B671" s="21">
        <v>1811.3492083333299</v>
      </c>
      <c r="C671" s="22">
        <v>51.697249999999997</v>
      </c>
      <c r="D671" s="23">
        <f t="shared" si="10"/>
        <v>12</v>
      </c>
      <c r="E671" s="23" t="s">
        <v>46</v>
      </c>
      <c r="F671" s="24"/>
    </row>
    <row r="672" spans="1:6" x14ac:dyDescent="0.3">
      <c r="A672" s="20">
        <v>41974.5</v>
      </c>
      <c r="B672" s="21">
        <v>2407.5522083333299</v>
      </c>
      <c r="C672" s="22">
        <v>91.086749999999995</v>
      </c>
      <c r="D672" s="23">
        <f t="shared" si="10"/>
        <v>12</v>
      </c>
      <c r="E672" s="23" t="s">
        <v>46</v>
      </c>
      <c r="F672" s="24"/>
    </row>
    <row r="673" spans="1:6" x14ac:dyDescent="0.3">
      <c r="A673" s="20">
        <v>41975</v>
      </c>
      <c r="B673" s="21">
        <v>2557.52991666666</v>
      </c>
      <c r="C673" s="22">
        <v>108.491333333333</v>
      </c>
      <c r="D673" s="23">
        <f t="shared" si="10"/>
        <v>12</v>
      </c>
      <c r="E673" s="23" t="s">
        <v>46</v>
      </c>
      <c r="F673" s="24"/>
    </row>
    <row r="674" spans="1:6" x14ac:dyDescent="0.3">
      <c r="A674" s="20">
        <v>41975.5</v>
      </c>
      <c r="B674" s="21">
        <v>3343.2067916666601</v>
      </c>
      <c r="C674" s="22">
        <v>103.15049999999999</v>
      </c>
      <c r="D674" s="23">
        <f t="shared" si="10"/>
        <v>12</v>
      </c>
      <c r="E674" s="23" t="s">
        <v>46</v>
      </c>
      <c r="F674" s="24"/>
    </row>
    <row r="675" spans="1:6" x14ac:dyDescent="0.3">
      <c r="A675" s="20">
        <v>41976</v>
      </c>
      <c r="B675" s="21">
        <v>1855.5550416666599</v>
      </c>
      <c r="C675" s="22">
        <v>44.554499999999997</v>
      </c>
      <c r="D675" s="23">
        <f t="shared" si="10"/>
        <v>12</v>
      </c>
      <c r="E675" s="23" t="s">
        <v>46</v>
      </c>
      <c r="F675" s="24"/>
    </row>
    <row r="676" spans="1:6" x14ac:dyDescent="0.3">
      <c r="A676" s="20">
        <v>41976.5</v>
      </c>
      <c r="B676" s="21">
        <v>2107.1355416666602</v>
      </c>
      <c r="C676" s="22">
        <v>56.459166666666597</v>
      </c>
      <c r="D676" s="23">
        <f t="shared" si="10"/>
        <v>12</v>
      </c>
      <c r="E676" s="23" t="s">
        <v>46</v>
      </c>
      <c r="F676" s="24"/>
    </row>
    <row r="677" spans="1:6" x14ac:dyDescent="0.3">
      <c r="A677" s="20">
        <v>41977</v>
      </c>
      <c r="B677" s="21">
        <v>2148.7616249999901</v>
      </c>
      <c r="C677" s="22">
        <v>45.986249999999998</v>
      </c>
      <c r="D677" s="23">
        <f t="shared" si="10"/>
        <v>12</v>
      </c>
      <c r="E677" s="23" t="s">
        <v>46</v>
      </c>
      <c r="F677" s="24"/>
    </row>
    <row r="678" spans="1:6" x14ac:dyDescent="0.3">
      <c r="A678" s="20">
        <v>41977.5</v>
      </c>
      <c r="B678" s="21">
        <v>2362.4044583333298</v>
      </c>
      <c r="C678" s="22">
        <v>45.425833333333301</v>
      </c>
      <c r="D678" s="23">
        <f t="shared" si="10"/>
        <v>12</v>
      </c>
      <c r="E678" s="23" t="s">
        <v>46</v>
      </c>
      <c r="F678" s="24"/>
    </row>
    <row r="679" spans="1:6" x14ac:dyDescent="0.3">
      <c r="A679" s="20">
        <v>41978</v>
      </c>
      <c r="B679" s="21">
        <v>1645.9032999999999</v>
      </c>
      <c r="C679" s="22">
        <v>39.856999999999999</v>
      </c>
      <c r="D679" s="23">
        <f t="shared" si="10"/>
        <v>12</v>
      </c>
      <c r="E679" s="23" t="s">
        <v>46</v>
      </c>
      <c r="F679" s="24"/>
    </row>
    <row r="680" spans="1:6" x14ac:dyDescent="0.3">
      <c r="A680" s="20">
        <v>41978.5</v>
      </c>
      <c r="B680" s="21">
        <v>1852.95022727272</v>
      </c>
      <c r="C680" s="22">
        <v>42.868636363636298</v>
      </c>
      <c r="D680" s="23">
        <f t="shared" si="10"/>
        <v>12</v>
      </c>
      <c r="E680" s="23" t="s">
        <v>46</v>
      </c>
      <c r="F680" s="24"/>
    </row>
    <row r="681" spans="1:6" x14ac:dyDescent="0.3">
      <c r="A681" s="20">
        <v>41979</v>
      </c>
      <c r="B681" s="21">
        <v>2100.8144499999999</v>
      </c>
      <c r="C681" s="22">
        <v>37.848499999999902</v>
      </c>
      <c r="D681" s="23">
        <f t="shared" si="10"/>
        <v>12</v>
      </c>
      <c r="E681" s="23" t="s">
        <v>46</v>
      </c>
      <c r="F681" s="24"/>
    </row>
    <row r="682" spans="1:6" x14ac:dyDescent="0.3">
      <c r="A682" s="20">
        <v>41979.5</v>
      </c>
      <c r="B682" s="21">
        <v>2257.8534999999902</v>
      </c>
      <c r="C682" s="22">
        <v>47.806249999999999</v>
      </c>
      <c r="D682" s="23">
        <f t="shared" si="10"/>
        <v>12</v>
      </c>
      <c r="E682" s="23" t="s">
        <v>46</v>
      </c>
      <c r="F682" s="24"/>
    </row>
    <row r="683" spans="1:6" x14ac:dyDescent="0.3">
      <c r="A683" s="20">
        <v>41980</v>
      </c>
      <c r="B683" s="21">
        <v>2056.5866249999999</v>
      </c>
      <c r="C683" s="22">
        <v>60.922083333333298</v>
      </c>
      <c r="D683" s="23">
        <f t="shared" si="10"/>
        <v>12</v>
      </c>
      <c r="E683" s="23" t="s">
        <v>46</v>
      </c>
      <c r="F683" s="24"/>
    </row>
    <row r="684" spans="1:6" x14ac:dyDescent="0.3">
      <c r="A684" s="20">
        <v>41980.5</v>
      </c>
      <c r="B684" s="21">
        <v>2275.6061666666601</v>
      </c>
      <c r="C684" s="22">
        <v>62.5266666666666</v>
      </c>
      <c r="D684" s="23">
        <f t="shared" si="10"/>
        <v>12</v>
      </c>
      <c r="E684" s="23" t="s">
        <v>46</v>
      </c>
      <c r="F684" s="24"/>
    </row>
    <row r="685" spans="1:6" x14ac:dyDescent="0.3">
      <c r="A685" s="20">
        <v>41981</v>
      </c>
      <c r="B685" s="21">
        <v>1961.3328750000001</v>
      </c>
      <c r="C685" s="22">
        <v>80.026249999999905</v>
      </c>
      <c r="D685" s="23">
        <f t="shared" si="10"/>
        <v>12</v>
      </c>
      <c r="E685" s="23" t="s">
        <v>46</v>
      </c>
      <c r="F685" s="24"/>
    </row>
    <row r="686" spans="1:6" x14ac:dyDescent="0.3">
      <c r="A686" s="20">
        <v>41981.5</v>
      </c>
      <c r="B686" s="21">
        <v>2277.7167083333302</v>
      </c>
      <c r="C686" s="22">
        <v>93.381249999999994</v>
      </c>
      <c r="D686" s="23">
        <f t="shared" si="10"/>
        <v>12</v>
      </c>
      <c r="E686" s="23" t="s">
        <v>46</v>
      </c>
      <c r="F686" s="24"/>
    </row>
    <row r="687" spans="1:6" x14ac:dyDescent="0.3">
      <c r="A687" s="20">
        <v>41982</v>
      </c>
      <c r="B687" s="21">
        <v>1943.82499999999</v>
      </c>
      <c r="C687" s="22">
        <v>52.632916666666603</v>
      </c>
      <c r="D687" s="23">
        <f t="shared" si="10"/>
        <v>12</v>
      </c>
      <c r="E687" s="23" t="s">
        <v>46</v>
      </c>
      <c r="F687" s="24"/>
    </row>
    <row r="688" spans="1:6" x14ac:dyDescent="0.3">
      <c r="A688" s="20">
        <v>41982.5</v>
      </c>
      <c r="B688" s="21">
        <v>2235.0515416666599</v>
      </c>
      <c r="C688" s="22">
        <v>66.297916666666595</v>
      </c>
      <c r="D688" s="23">
        <f t="shared" si="10"/>
        <v>12</v>
      </c>
      <c r="E688" s="23" t="s">
        <v>46</v>
      </c>
      <c r="F688" s="24"/>
    </row>
    <row r="689" spans="1:6" x14ac:dyDescent="0.3">
      <c r="A689" s="20">
        <v>41983</v>
      </c>
      <c r="B689" s="21">
        <v>1723.949625</v>
      </c>
      <c r="C689" s="22">
        <v>41.935833333333299</v>
      </c>
      <c r="D689" s="23">
        <f t="shared" si="10"/>
        <v>12</v>
      </c>
      <c r="E689" s="23" t="s">
        <v>46</v>
      </c>
      <c r="F689" s="24"/>
    </row>
    <row r="690" spans="1:6" x14ac:dyDescent="0.3">
      <c r="A690" s="20">
        <v>41983.5</v>
      </c>
      <c r="B690" s="21">
        <v>1901.2469166666599</v>
      </c>
      <c r="C690" s="22">
        <v>47.556666666666601</v>
      </c>
      <c r="D690" s="23">
        <f t="shared" si="10"/>
        <v>12</v>
      </c>
      <c r="E690" s="23" t="s">
        <v>46</v>
      </c>
      <c r="F690" s="24"/>
    </row>
    <row r="691" spans="1:6" x14ac:dyDescent="0.3">
      <c r="A691" s="20">
        <v>41984</v>
      </c>
      <c r="B691" s="21">
        <v>1893.2130833333299</v>
      </c>
      <c r="C691" s="22">
        <v>51.536249999999903</v>
      </c>
      <c r="D691" s="23">
        <f t="shared" si="10"/>
        <v>12</v>
      </c>
      <c r="E691" s="23" t="s">
        <v>46</v>
      </c>
      <c r="F691" s="24"/>
    </row>
    <row r="692" spans="1:6" x14ac:dyDescent="0.3">
      <c r="A692" s="20">
        <v>41984.5</v>
      </c>
      <c r="B692" s="21">
        <v>2235.2352083333299</v>
      </c>
      <c r="C692" s="22">
        <v>58.006666666666597</v>
      </c>
      <c r="D692" s="23">
        <f t="shared" si="10"/>
        <v>12</v>
      </c>
      <c r="E692" s="23" t="s">
        <v>46</v>
      </c>
      <c r="F692" s="24"/>
    </row>
    <row r="693" spans="1:6" x14ac:dyDescent="0.3">
      <c r="A693" s="20">
        <v>41985</v>
      </c>
      <c r="B693" s="21">
        <v>2172.7842083333298</v>
      </c>
      <c r="C693" s="22">
        <v>55.424583333333302</v>
      </c>
      <c r="D693" s="23">
        <f t="shared" si="10"/>
        <v>12</v>
      </c>
      <c r="E693" s="23" t="s">
        <v>46</v>
      </c>
      <c r="F693" s="24"/>
    </row>
    <row r="694" spans="1:6" x14ac:dyDescent="0.3">
      <c r="A694" s="20">
        <v>41985.5</v>
      </c>
      <c r="B694" s="21">
        <v>2876.3842499999901</v>
      </c>
      <c r="C694" s="22">
        <v>69.689583333333303</v>
      </c>
      <c r="D694" s="23">
        <f t="shared" si="10"/>
        <v>12</v>
      </c>
      <c r="E694" s="23" t="s">
        <v>46</v>
      </c>
      <c r="F694" s="24"/>
    </row>
    <row r="695" spans="1:6" x14ac:dyDescent="0.3">
      <c r="A695" s="20">
        <v>41986</v>
      </c>
      <c r="B695" s="21">
        <v>2270.6802499999999</v>
      </c>
      <c r="C695" s="22">
        <v>56.573333333333302</v>
      </c>
      <c r="D695" s="23">
        <f t="shared" si="10"/>
        <v>12</v>
      </c>
      <c r="E695" s="23" t="s">
        <v>46</v>
      </c>
      <c r="F695" s="24"/>
    </row>
    <row r="696" spans="1:6" x14ac:dyDescent="0.3">
      <c r="A696" s="20">
        <v>41986.5</v>
      </c>
      <c r="B696" s="21">
        <v>3024.1334583333301</v>
      </c>
      <c r="C696" s="22">
        <v>89.414583333333297</v>
      </c>
      <c r="D696" s="23">
        <f t="shared" si="10"/>
        <v>12</v>
      </c>
      <c r="E696" s="23" t="s">
        <v>46</v>
      </c>
      <c r="F696" s="24"/>
    </row>
    <row r="697" spans="1:6" x14ac:dyDescent="0.3">
      <c r="A697" s="20">
        <v>41987</v>
      </c>
      <c r="B697" s="21">
        <v>2140.97379166666</v>
      </c>
      <c r="C697" s="22">
        <v>65.425416666666607</v>
      </c>
      <c r="D697" s="23">
        <f t="shared" si="10"/>
        <v>12</v>
      </c>
      <c r="E697" s="23" t="s">
        <v>46</v>
      </c>
      <c r="F697" s="24"/>
    </row>
    <row r="698" spans="1:6" x14ac:dyDescent="0.3">
      <c r="A698" s="20">
        <v>41987.5</v>
      </c>
      <c r="B698" s="21">
        <v>2883.3863333333302</v>
      </c>
      <c r="C698" s="22">
        <v>79.218333333333305</v>
      </c>
      <c r="D698" s="23">
        <f t="shared" si="10"/>
        <v>12</v>
      </c>
      <c r="E698" s="23" t="s">
        <v>46</v>
      </c>
      <c r="F698" s="24"/>
    </row>
    <row r="699" spans="1:6" x14ac:dyDescent="0.3">
      <c r="A699" s="20">
        <v>41988</v>
      </c>
      <c r="B699" s="21">
        <v>2117.8012916666598</v>
      </c>
      <c r="C699" s="22">
        <v>61.090416666666599</v>
      </c>
      <c r="D699" s="23">
        <f t="shared" si="10"/>
        <v>12</v>
      </c>
      <c r="E699" s="23" t="s">
        <v>46</v>
      </c>
      <c r="F699" s="24"/>
    </row>
    <row r="700" spans="1:6" x14ac:dyDescent="0.3">
      <c r="A700" s="20">
        <v>41988.5</v>
      </c>
      <c r="B700" s="21">
        <v>2926.3967916666602</v>
      </c>
      <c r="C700" s="22">
        <v>82.684583333333293</v>
      </c>
      <c r="D700" s="23">
        <f t="shared" si="10"/>
        <v>12</v>
      </c>
      <c r="E700" s="23" t="s">
        <v>46</v>
      </c>
      <c r="F700" s="24"/>
    </row>
    <row r="701" spans="1:6" x14ac:dyDescent="0.3">
      <c r="A701" s="20">
        <v>41989</v>
      </c>
      <c r="B701" s="21">
        <v>2367.2226249999999</v>
      </c>
      <c r="C701" s="22">
        <v>58.484583333333298</v>
      </c>
      <c r="D701" s="23">
        <f t="shared" si="10"/>
        <v>12</v>
      </c>
      <c r="E701" s="23" t="s">
        <v>46</v>
      </c>
      <c r="F701" s="24"/>
    </row>
    <row r="702" spans="1:6" x14ac:dyDescent="0.3">
      <c r="A702" s="20">
        <v>41989.5</v>
      </c>
      <c r="B702" s="21">
        <v>3195.3001250000002</v>
      </c>
      <c r="C702" s="22">
        <v>88.352916666666601</v>
      </c>
      <c r="D702" s="23">
        <f t="shared" si="10"/>
        <v>12</v>
      </c>
      <c r="E702" s="23" t="s">
        <v>46</v>
      </c>
      <c r="F702" s="24"/>
    </row>
    <row r="703" spans="1:6" x14ac:dyDescent="0.3">
      <c r="A703" s="20">
        <v>41990</v>
      </c>
      <c r="B703" s="21">
        <v>2338.9344166666601</v>
      </c>
      <c r="C703" s="22">
        <v>68.344166666666595</v>
      </c>
      <c r="D703" s="23">
        <f t="shared" si="10"/>
        <v>12</v>
      </c>
      <c r="E703" s="23" t="s">
        <v>46</v>
      </c>
      <c r="F703" s="24"/>
    </row>
    <row r="704" spans="1:6" x14ac:dyDescent="0.3">
      <c r="A704" s="20">
        <v>41990.5</v>
      </c>
      <c r="B704" s="21">
        <v>2643.5017916666602</v>
      </c>
      <c r="C704" s="22">
        <v>54.754999999999903</v>
      </c>
      <c r="D704" s="23">
        <f t="shared" si="10"/>
        <v>12</v>
      </c>
      <c r="E704" s="23" t="s">
        <v>46</v>
      </c>
      <c r="F704" s="24"/>
    </row>
    <row r="705" spans="1:6" x14ac:dyDescent="0.3">
      <c r="A705" s="20">
        <v>41991</v>
      </c>
      <c r="B705" s="21">
        <v>2096.2074166666598</v>
      </c>
      <c r="C705" s="22">
        <v>57.566249999999897</v>
      </c>
      <c r="D705" s="23">
        <f t="shared" si="10"/>
        <v>12</v>
      </c>
      <c r="E705" s="23" t="s">
        <v>46</v>
      </c>
      <c r="F705" s="24"/>
    </row>
    <row r="706" spans="1:6" x14ac:dyDescent="0.3">
      <c r="A706" s="20">
        <v>41991.5</v>
      </c>
      <c r="B706" s="21">
        <v>2410.1449583333301</v>
      </c>
      <c r="C706" s="22">
        <v>53.733750000000001</v>
      </c>
      <c r="D706" s="23">
        <f t="shared" si="10"/>
        <v>12</v>
      </c>
      <c r="E706" s="23" t="s">
        <v>46</v>
      </c>
      <c r="F706" s="24"/>
    </row>
    <row r="707" spans="1:6" x14ac:dyDescent="0.3">
      <c r="A707" s="20">
        <v>41992</v>
      </c>
      <c r="B707" s="21">
        <v>2059.38004166666</v>
      </c>
      <c r="C707" s="22">
        <v>59.697083333333303</v>
      </c>
      <c r="D707" s="23">
        <f t="shared" si="10"/>
        <v>12</v>
      </c>
      <c r="E707" s="23" t="s">
        <v>46</v>
      </c>
      <c r="F707" s="24"/>
    </row>
    <row r="708" spans="1:6" x14ac:dyDescent="0.3">
      <c r="A708" s="20">
        <v>41992.5</v>
      </c>
      <c r="B708" s="21">
        <v>2394.1077500000001</v>
      </c>
      <c r="C708" s="22">
        <v>51.734583333333298</v>
      </c>
      <c r="D708" s="23">
        <f t="shared" ref="D708:D732" si="11">MONTH(A708)</f>
        <v>12</v>
      </c>
      <c r="E708" s="23" t="s">
        <v>46</v>
      </c>
      <c r="F708" s="24"/>
    </row>
    <row r="709" spans="1:6" x14ac:dyDescent="0.3">
      <c r="A709" s="20">
        <v>41993</v>
      </c>
      <c r="B709" s="21">
        <v>1972.1649583333301</v>
      </c>
      <c r="C709" s="22">
        <v>38.423333333333296</v>
      </c>
      <c r="D709" s="23">
        <f t="shared" si="11"/>
        <v>12</v>
      </c>
      <c r="E709" s="23" t="s">
        <v>46</v>
      </c>
      <c r="F709" s="24"/>
    </row>
    <row r="710" spans="1:6" x14ac:dyDescent="0.3">
      <c r="A710" s="20">
        <v>41993.5</v>
      </c>
      <c r="B710" s="21">
        <v>2230.0864999999999</v>
      </c>
      <c r="C710" s="22">
        <v>44.949583333333301</v>
      </c>
      <c r="D710" s="23">
        <f t="shared" si="11"/>
        <v>12</v>
      </c>
      <c r="E710" s="23" t="s">
        <v>46</v>
      </c>
      <c r="F710" s="24"/>
    </row>
    <row r="711" spans="1:6" x14ac:dyDescent="0.3">
      <c r="A711" s="20">
        <v>41994</v>
      </c>
      <c r="B711" s="21">
        <v>1787.87870833333</v>
      </c>
      <c r="C711" s="22">
        <v>44.59</v>
      </c>
      <c r="D711" s="23">
        <f t="shared" si="11"/>
        <v>12</v>
      </c>
      <c r="E711" s="23" t="s">
        <v>46</v>
      </c>
      <c r="F711" s="24"/>
    </row>
    <row r="712" spans="1:6" x14ac:dyDescent="0.3">
      <c r="A712" s="20">
        <v>41994.5</v>
      </c>
      <c r="B712" s="21">
        <v>1997.3041250000001</v>
      </c>
      <c r="C712" s="22">
        <v>48.774999999999999</v>
      </c>
      <c r="D712" s="23">
        <f t="shared" si="11"/>
        <v>12</v>
      </c>
      <c r="E712" s="23" t="s">
        <v>46</v>
      </c>
      <c r="F712" s="24"/>
    </row>
    <row r="713" spans="1:6" x14ac:dyDescent="0.3">
      <c r="A713" s="20">
        <v>41995</v>
      </c>
      <c r="B713" s="21">
        <v>1729.9509166666601</v>
      </c>
      <c r="C713" s="22">
        <v>46.790833333333303</v>
      </c>
      <c r="D713" s="23">
        <f t="shared" si="11"/>
        <v>12</v>
      </c>
      <c r="E713" s="23" t="s">
        <v>46</v>
      </c>
      <c r="F713" s="24"/>
    </row>
    <row r="714" spans="1:6" x14ac:dyDescent="0.3">
      <c r="A714" s="20">
        <v>41995.5</v>
      </c>
      <c r="B714" s="21">
        <v>2047.0395000000001</v>
      </c>
      <c r="C714" s="22">
        <v>56.972916666666599</v>
      </c>
      <c r="D714" s="23">
        <f t="shared" si="11"/>
        <v>12</v>
      </c>
      <c r="E714" s="23" t="s">
        <v>46</v>
      </c>
      <c r="F714" s="24"/>
    </row>
    <row r="715" spans="1:6" x14ac:dyDescent="0.3">
      <c r="A715" s="20">
        <v>41996</v>
      </c>
      <c r="B715" s="21">
        <v>1953.6437083333301</v>
      </c>
      <c r="C715" s="22">
        <v>46.969583333333297</v>
      </c>
      <c r="D715" s="23">
        <f t="shared" si="11"/>
        <v>12</v>
      </c>
      <c r="E715" s="23" t="s">
        <v>46</v>
      </c>
      <c r="F715" s="24"/>
    </row>
    <row r="716" spans="1:6" x14ac:dyDescent="0.3">
      <c r="A716" s="20">
        <v>41996.5</v>
      </c>
      <c r="B716" s="21">
        <v>2451.7428749999999</v>
      </c>
      <c r="C716" s="22">
        <v>48.4270833333333</v>
      </c>
      <c r="D716" s="23">
        <f t="shared" si="11"/>
        <v>12</v>
      </c>
      <c r="E716" s="23" t="s">
        <v>46</v>
      </c>
      <c r="F716" s="24"/>
    </row>
    <row r="717" spans="1:6" x14ac:dyDescent="0.3">
      <c r="A717" s="20">
        <v>41997</v>
      </c>
      <c r="B717" s="21">
        <v>1992.5728749999901</v>
      </c>
      <c r="C717" s="22">
        <v>42.350833333333298</v>
      </c>
      <c r="D717" s="23">
        <f t="shared" si="11"/>
        <v>12</v>
      </c>
      <c r="E717" s="23" t="s">
        <v>46</v>
      </c>
      <c r="F717" s="24"/>
    </row>
    <row r="718" spans="1:6" x14ac:dyDescent="0.3">
      <c r="A718" s="20">
        <v>41997.5</v>
      </c>
      <c r="B718" s="21">
        <v>2288.7292499999999</v>
      </c>
      <c r="C718" s="22">
        <v>40.680833333333297</v>
      </c>
      <c r="D718" s="23">
        <f t="shared" si="11"/>
        <v>12</v>
      </c>
      <c r="E718" s="23" t="s">
        <v>46</v>
      </c>
      <c r="F718" s="24"/>
    </row>
    <row r="719" spans="1:6" x14ac:dyDescent="0.3">
      <c r="A719" s="20">
        <v>41998</v>
      </c>
      <c r="B719" s="21">
        <v>1741.06274999999</v>
      </c>
      <c r="C719" s="22">
        <v>37.1666666666666</v>
      </c>
      <c r="D719" s="23">
        <f t="shared" si="11"/>
        <v>12</v>
      </c>
      <c r="E719" s="23" t="s">
        <v>46</v>
      </c>
      <c r="F719" s="24"/>
    </row>
    <row r="720" spans="1:6" x14ac:dyDescent="0.3">
      <c r="A720" s="20">
        <v>41998.5</v>
      </c>
      <c r="B720" s="21">
        <v>1948.48549999999</v>
      </c>
      <c r="C720" s="22">
        <v>38.960833333333298</v>
      </c>
      <c r="D720" s="23">
        <f t="shared" si="11"/>
        <v>12</v>
      </c>
      <c r="E720" s="23" t="s">
        <v>46</v>
      </c>
      <c r="F720" s="24"/>
    </row>
    <row r="721" spans="1:6" x14ac:dyDescent="0.3">
      <c r="A721" s="20">
        <v>41999</v>
      </c>
      <c r="B721" s="21">
        <v>1686.002375</v>
      </c>
      <c r="C721" s="22">
        <v>40.265416666666603</v>
      </c>
      <c r="D721" s="23">
        <f t="shared" si="11"/>
        <v>12</v>
      </c>
      <c r="E721" s="23" t="s">
        <v>46</v>
      </c>
      <c r="F721" s="24"/>
    </row>
    <row r="722" spans="1:6" x14ac:dyDescent="0.3">
      <c r="A722" s="20">
        <v>41999.5</v>
      </c>
      <c r="B722" s="21">
        <v>2049.07045833333</v>
      </c>
      <c r="C722" s="22">
        <v>42.8674999999999</v>
      </c>
      <c r="D722" s="23">
        <f t="shared" si="11"/>
        <v>12</v>
      </c>
      <c r="E722" s="23" t="s">
        <v>46</v>
      </c>
      <c r="F722" s="24"/>
    </row>
    <row r="723" spans="1:6" x14ac:dyDescent="0.3">
      <c r="A723" s="20">
        <v>42000</v>
      </c>
      <c r="B723" s="21">
        <v>1898.9733333333299</v>
      </c>
      <c r="C723" s="22">
        <v>49.396249999999903</v>
      </c>
      <c r="D723" s="23">
        <f t="shared" si="11"/>
        <v>12</v>
      </c>
      <c r="E723" s="23" t="s">
        <v>46</v>
      </c>
      <c r="F723" s="24"/>
    </row>
    <row r="724" spans="1:6" x14ac:dyDescent="0.3">
      <c r="A724" s="20">
        <v>42000.5</v>
      </c>
      <c r="B724" s="21">
        <v>2160.0101249999998</v>
      </c>
      <c r="C724" s="22">
        <v>41.455833333333302</v>
      </c>
      <c r="D724" s="23">
        <f t="shared" si="11"/>
        <v>12</v>
      </c>
      <c r="E724" s="23" t="s">
        <v>46</v>
      </c>
      <c r="F724" s="24"/>
    </row>
    <row r="725" spans="1:6" x14ac:dyDescent="0.3">
      <c r="A725" s="20">
        <v>42001</v>
      </c>
      <c r="B725" s="21">
        <v>1749.8718636363601</v>
      </c>
      <c r="C725" s="22">
        <v>33.367727272727201</v>
      </c>
      <c r="D725" s="23">
        <f t="shared" si="11"/>
        <v>12</v>
      </c>
      <c r="E725" s="23" t="s">
        <v>46</v>
      </c>
      <c r="F725" s="24"/>
    </row>
    <row r="726" spans="1:6" x14ac:dyDescent="0.3">
      <c r="A726" s="20">
        <v>42001.5</v>
      </c>
      <c r="B726" s="21">
        <v>2125.4543749999998</v>
      </c>
      <c r="C726" s="22">
        <v>43.60125</v>
      </c>
      <c r="D726" s="23">
        <f t="shared" si="11"/>
        <v>12</v>
      </c>
      <c r="E726" s="23" t="s">
        <v>46</v>
      </c>
      <c r="F726" s="24"/>
    </row>
    <row r="727" spans="1:6" x14ac:dyDescent="0.3">
      <c r="A727" s="20">
        <v>42002</v>
      </c>
      <c r="B727" s="21">
        <v>1779.80779166666</v>
      </c>
      <c r="C727" s="22">
        <v>45.102083333333297</v>
      </c>
      <c r="D727" s="23">
        <f t="shared" si="11"/>
        <v>12</v>
      </c>
      <c r="E727" s="23" t="s">
        <v>46</v>
      </c>
      <c r="F727" s="24"/>
    </row>
    <row r="728" spans="1:6" x14ac:dyDescent="0.3">
      <c r="A728" s="20">
        <v>42002.5</v>
      </c>
      <c r="B728" s="21">
        <v>2286.2164166666598</v>
      </c>
      <c r="C728" s="22">
        <v>48.505416666666598</v>
      </c>
      <c r="D728" s="23">
        <f t="shared" si="11"/>
        <v>12</v>
      </c>
      <c r="E728" s="23" t="s">
        <v>46</v>
      </c>
      <c r="F728" s="24"/>
    </row>
    <row r="729" spans="1:6" x14ac:dyDescent="0.3">
      <c r="A729" s="20">
        <v>42003</v>
      </c>
      <c r="B729" s="21">
        <v>1982.47729166666</v>
      </c>
      <c r="C729" s="22">
        <v>40.7454166666666</v>
      </c>
      <c r="D729" s="23">
        <f t="shared" si="11"/>
        <v>12</v>
      </c>
      <c r="E729" s="23" t="s">
        <v>46</v>
      </c>
      <c r="F729" s="24"/>
    </row>
    <row r="730" spans="1:6" x14ac:dyDescent="0.3">
      <c r="A730" s="20">
        <v>42003.5</v>
      </c>
      <c r="B730" s="21">
        <v>2385.11704166666</v>
      </c>
      <c r="C730" s="22">
        <v>52.2662499999999</v>
      </c>
      <c r="D730" s="23">
        <f t="shared" si="11"/>
        <v>12</v>
      </c>
      <c r="E730" s="23" t="s">
        <v>46</v>
      </c>
      <c r="F730" s="24"/>
    </row>
    <row r="731" spans="1:6" x14ac:dyDescent="0.3">
      <c r="A731" s="20">
        <v>42004</v>
      </c>
      <c r="B731" s="21">
        <v>1959.6472916666601</v>
      </c>
      <c r="C731" s="22">
        <v>44.889583333333299</v>
      </c>
      <c r="D731" s="23">
        <f t="shared" si="11"/>
        <v>12</v>
      </c>
      <c r="E731" s="23" t="s">
        <v>46</v>
      </c>
      <c r="F731" s="24"/>
    </row>
    <row r="732" spans="1:6" x14ac:dyDescent="0.3">
      <c r="A732" s="20">
        <v>42004.5</v>
      </c>
      <c r="B732" s="21">
        <v>2134.0819999999999</v>
      </c>
      <c r="C732" s="22">
        <v>42.499583333333298</v>
      </c>
      <c r="D732" s="23">
        <f t="shared" si="11"/>
        <v>12</v>
      </c>
      <c r="E732" s="23" t="s">
        <v>46</v>
      </c>
      <c r="F732" s="24"/>
    </row>
    <row r="733" spans="1:6" x14ac:dyDescent="0.3">
      <c r="A733" s="20">
        <v>41640</v>
      </c>
      <c r="B733" s="21">
        <v>2814.7105606124901</v>
      </c>
      <c r="C733" s="22">
        <v>108.18749999999901</v>
      </c>
      <c r="D733" s="23">
        <v>1</v>
      </c>
      <c r="E733" s="23" t="s">
        <v>47</v>
      </c>
    </row>
    <row r="734" spans="1:6" x14ac:dyDescent="0.3">
      <c r="A734" s="20">
        <v>41640.5</v>
      </c>
      <c r="B734" s="21">
        <v>2820.15931286666</v>
      </c>
      <c r="C734" s="22">
        <v>111.245</v>
      </c>
      <c r="D734" s="23">
        <v>1</v>
      </c>
      <c r="E734" s="23" t="s">
        <v>47</v>
      </c>
    </row>
    <row r="735" spans="1:6" x14ac:dyDescent="0.3">
      <c r="A735" s="20">
        <v>41641</v>
      </c>
      <c r="B735" s="21">
        <v>2147.3532233291598</v>
      </c>
      <c r="C735" s="22">
        <v>110.51333333333299</v>
      </c>
      <c r="D735" s="23">
        <v>1</v>
      </c>
      <c r="E735" s="23" t="s">
        <v>47</v>
      </c>
    </row>
    <row r="736" spans="1:6" x14ac:dyDescent="0.3">
      <c r="A736" s="20">
        <v>41641.5</v>
      </c>
      <c r="B736" s="21">
        <v>2545.3108069374898</v>
      </c>
      <c r="C736" s="22">
        <v>109.41500000000001</v>
      </c>
      <c r="D736" s="23">
        <v>1</v>
      </c>
      <c r="E736" s="23" t="s">
        <v>47</v>
      </c>
    </row>
    <row r="737" spans="1:5" x14ac:dyDescent="0.3">
      <c r="A737" s="20">
        <v>41642</v>
      </c>
      <c r="B737" s="21">
        <v>2222.4136193208301</v>
      </c>
      <c r="C737" s="22">
        <v>109.898333333333</v>
      </c>
      <c r="D737" s="23">
        <v>1</v>
      </c>
      <c r="E737" s="23" t="s">
        <v>47</v>
      </c>
    </row>
    <row r="738" spans="1:5" x14ac:dyDescent="0.3">
      <c r="A738" s="20">
        <v>41642.5</v>
      </c>
      <c r="B738" s="21">
        <v>2257.3158007708298</v>
      </c>
      <c r="C738" s="22">
        <v>111.870833333333</v>
      </c>
      <c r="D738" s="23">
        <v>1</v>
      </c>
      <c r="E738" s="23" t="s">
        <v>47</v>
      </c>
    </row>
    <row r="739" spans="1:5" x14ac:dyDescent="0.3">
      <c r="A739" s="20">
        <v>41643</v>
      </c>
      <c r="B739" s="21">
        <v>2032.198344465</v>
      </c>
      <c r="C739" s="22">
        <v>108.64100000000001</v>
      </c>
      <c r="D739" s="23">
        <v>1</v>
      </c>
      <c r="E739" s="23" t="s">
        <v>47</v>
      </c>
    </row>
    <row r="740" spans="1:5" x14ac:dyDescent="0.3">
      <c r="A740" s="20">
        <v>41643.5</v>
      </c>
      <c r="B740" s="21">
        <v>2117.8163037374902</v>
      </c>
      <c r="C740" s="22">
        <v>112.47499999999999</v>
      </c>
      <c r="D740" s="23">
        <v>1</v>
      </c>
      <c r="E740" s="23" t="s">
        <v>47</v>
      </c>
    </row>
    <row r="741" spans="1:5" x14ac:dyDescent="0.3">
      <c r="A741" s="20">
        <v>41644</v>
      </c>
      <c r="B741" s="21">
        <v>1881.9500175666601</v>
      </c>
      <c r="C741" s="22">
        <v>111.09333333333301</v>
      </c>
      <c r="D741" s="23">
        <v>1</v>
      </c>
      <c r="E741" s="23" t="s">
        <v>47</v>
      </c>
    </row>
    <row r="742" spans="1:5" x14ac:dyDescent="0.3">
      <c r="A742" s="20">
        <v>41644.5</v>
      </c>
      <c r="B742" s="21">
        <v>2576.3438875909001</v>
      </c>
      <c r="C742" s="22">
        <v>111.433636363636</v>
      </c>
      <c r="D742" s="23">
        <v>1</v>
      </c>
      <c r="E742" s="23" t="s">
        <v>47</v>
      </c>
    </row>
    <row r="743" spans="1:5" x14ac:dyDescent="0.3">
      <c r="A743" s="20">
        <v>41645</v>
      </c>
      <c r="B743" s="21">
        <v>2044.66478628499</v>
      </c>
      <c r="C743" s="22">
        <v>110.70699999999999</v>
      </c>
      <c r="D743" s="23">
        <v>1</v>
      </c>
      <c r="E743" s="23" t="s">
        <v>47</v>
      </c>
    </row>
    <row r="744" spans="1:5" x14ac:dyDescent="0.3">
      <c r="A744" s="20">
        <v>41645.5</v>
      </c>
      <c r="B744" s="21">
        <v>2868.9563182708298</v>
      </c>
      <c r="C744" s="22">
        <v>108.410833333333</v>
      </c>
      <c r="D744" s="23">
        <v>1</v>
      </c>
      <c r="E744" s="23" t="s">
        <v>47</v>
      </c>
    </row>
    <row r="745" spans="1:5" x14ac:dyDescent="0.3">
      <c r="A745" s="20">
        <v>41646</v>
      </c>
      <c r="B745" s="21">
        <v>2472.6334011958302</v>
      </c>
      <c r="C745" s="22">
        <v>110.37583333333301</v>
      </c>
      <c r="D745" s="23">
        <v>1</v>
      </c>
      <c r="E745" s="23" t="s">
        <v>47</v>
      </c>
    </row>
    <row r="746" spans="1:5" x14ac:dyDescent="0.3">
      <c r="A746" s="20">
        <v>41646.5</v>
      </c>
      <c r="B746" s="21">
        <v>3299.9393580708202</v>
      </c>
      <c r="C746" s="22">
        <v>110.207499999999</v>
      </c>
      <c r="D746" s="23">
        <v>1</v>
      </c>
      <c r="E746" s="23" t="s">
        <v>47</v>
      </c>
    </row>
    <row r="747" spans="1:5" x14ac:dyDescent="0.3">
      <c r="A747" s="20">
        <v>41647</v>
      </c>
      <c r="B747" s="21">
        <v>2786.5475998083298</v>
      </c>
      <c r="C747" s="22">
        <v>111.74</v>
      </c>
      <c r="D747" s="23">
        <v>1</v>
      </c>
      <c r="E747" s="23" t="s">
        <v>47</v>
      </c>
    </row>
    <row r="748" spans="1:5" x14ac:dyDescent="0.3">
      <c r="A748" s="20">
        <v>41647.5</v>
      </c>
      <c r="B748" s="21">
        <v>3225.7517746541598</v>
      </c>
      <c r="C748" s="22">
        <v>111.213333333333</v>
      </c>
      <c r="D748" s="23">
        <v>1</v>
      </c>
      <c r="E748" s="23" t="s">
        <v>47</v>
      </c>
    </row>
    <row r="749" spans="1:5" x14ac:dyDescent="0.3">
      <c r="A749" s="20">
        <v>41648</v>
      </c>
      <c r="B749" s="21">
        <v>2425.1360756541599</v>
      </c>
      <c r="C749" s="22">
        <v>108.96833333333301</v>
      </c>
      <c r="D749" s="23">
        <v>1</v>
      </c>
      <c r="E749" s="23" t="s">
        <v>47</v>
      </c>
    </row>
    <row r="750" spans="1:5" x14ac:dyDescent="0.3">
      <c r="A750" s="20">
        <v>41648.5</v>
      </c>
      <c r="B750" s="21">
        <v>2401.8058121333302</v>
      </c>
      <c r="C750" s="22">
        <v>109.2625</v>
      </c>
      <c r="D750" s="23">
        <v>1</v>
      </c>
      <c r="E750" s="23" t="s">
        <v>47</v>
      </c>
    </row>
    <row r="751" spans="1:5" x14ac:dyDescent="0.3">
      <c r="A751" s="20">
        <v>41649</v>
      </c>
      <c r="B751" s="21">
        <v>2113.5125400799898</v>
      </c>
      <c r="C751" s="22">
        <v>110.199</v>
      </c>
      <c r="D751" s="23">
        <v>1</v>
      </c>
      <c r="E751" s="23" t="s">
        <v>47</v>
      </c>
    </row>
    <row r="752" spans="1:5" x14ac:dyDescent="0.3">
      <c r="A752" s="20">
        <v>41649.5</v>
      </c>
      <c r="B752" s="21">
        <v>2433.3480168166602</v>
      </c>
      <c r="C752" s="22">
        <v>111.273333333333</v>
      </c>
      <c r="D752" s="23">
        <v>1</v>
      </c>
      <c r="E752" s="23" t="s">
        <v>47</v>
      </c>
    </row>
    <row r="753" spans="1:5" x14ac:dyDescent="0.3">
      <c r="A753" s="20">
        <v>41650</v>
      </c>
      <c r="B753" s="21">
        <v>2189.0438997312399</v>
      </c>
      <c r="C753" s="22">
        <v>109.4875</v>
      </c>
      <c r="D753" s="23">
        <v>1</v>
      </c>
      <c r="E753" s="23" t="s">
        <v>47</v>
      </c>
    </row>
    <row r="754" spans="1:5" x14ac:dyDescent="0.3">
      <c r="A754" s="20">
        <v>41650.5</v>
      </c>
      <c r="B754" s="21">
        <v>2483.5657340083299</v>
      </c>
      <c r="C754" s="22">
        <v>110.505</v>
      </c>
      <c r="D754" s="23">
        <v>1</v>
      </c>
      <c r="E754" s="23" t="s">
        <v>47</v>
      </c>
    </row>
    <row r="755" spans="1:5" x14ac:dyDescent="0.3">
      <c r="A755" s="20">
        <v>41651</v>
      </c>
      <c r="B755" s="21">
        <v>1896.0243473666601</v>
      </c>
      <c r="C755" s="22">
        <v>109.098333333333</v>
      </c>
      <c r="D755" s="23">
        <v>1</v>
      </c>
      <c r="E755" s="23" t="s">
        <v>47</v>
      </c>
    </row>
    <row r="756" spans="1:5" x14ac:dyDescent="0.3">
      <c r="A756" s="20">
        <v>41651.5</v>
      </c>
      <c r="B756" s="21">
        <v>2615.8735382874902</v>
      </c>
      <c r="C756" s="22">
        <v>110.826666666666</v>
      </c>
      <c r="D756" s="23">
        <v>1</v>
      </c>
      <c r="E756" s="23" t="s">
        <v>47</v>
      </c>
    </row>
    <row r="757" spans="1:5" x14ac:dyDescent="0.3">
      <c r="A757" s="20">
        <v>41652</v>
      </c>
      <c r="B757" s="21">
        <v>1992.70477325416</v>
      </c>
      <c r="C757" s="22">
        <v>111.049166666666</v>
      </c>
      <c r="D757" s="23">
        <v>1</v>
      </c>
      <c r="E757" s="23" t="s">
        <v>47</v>
      </c>
    </row>
    <row r="758" spans="1:5" x14ac:dyDescent="0.3">
      <c r="A758" s="20">
        <v>41652.5</v>
      </c>
      <c r="B758" s="21">
        <v>2387.7880464916602</v>
      </c>
      <c r="C758" s="22">
        <v>109.829166666666</v>
      </c>
      <c r="D758" s="23">
        <v>1</v>
      </c>
      <c r="E758" s="23" t="s">
        <v>47</v>
      </c>
    </row>
    <row r="759" spans="1:5" x14ac:dyDescent="0.3">
      <c r="A759" s="20">
        <v>41653</v>
      </c>
      <c r="B759" s="21">
        <v>2358.34048073333</v>
      </c>
      <c r="C759" s="22">
        <v>110.7</v>
      </c>
      <c r="D759" s="23">
        <v>1</v>
      </c>
      <c r="E759" s="23" t="s">
        <v>47</v>
      </c>
    </row>
    <row r="760" spans="1:5" x14ac:dyDescent="0.3">
      <c r="A760" s="20">
        <v>41653.5</v>
      </c>
      <c r="B760" s="21">
        <v>3340.70503213333</v>
      </c>
      <c r="C760" s="22">
        <v>109.087499999999</v>
      </c>
      <c r="D760" s="23">
        <v>1</v>
      </c>
      <c r="E760" s="23" t="s">
        <v>47</v>
      </c>
    </row>
    <row r="761" spans="1:5" x14ac:dyDescent="0.3">
      <c r="A761" s="20">
        <v>41654</v>
      </c>
      <c r="B761" s="21">
        <v>2842.3093060374899</v>
      </c>
      <c r="C761" s="22">
        <v>109.721666666666</v>
      </c>
      <c r="D761" s="23">
        <v>1</v>
      </c>
      <c r="E761" s="23" t="s">
        <v>47</v>
      </c>
    </row>
    <row r="762" spans="1:5" x14ac:dyDescent="0.3">
      <c r="A762" s="20">
        <v>41654.5</v>
      </c>
      <c r="B762" s="21">
        <v>3250.4874035166599</v>
      </c>
      <c r="C762" s="22">
        <v>111.22666666666601</v>
      </c>
      <c r="D762" s="23">
        <v>1</v>
      </c>
      <c r="E762" s="23" t="s">
        <v>47</v>
      </c>
    </row>
    <row r="763" spans="1:5" x14ac:dyDescent="0.3">
      <c r="A763" s="20">
        <v>41655</v>
      </c>
      <c r="B763" s="21">
        <v>2453.1961141708298</v>
      </c>
      <c r="C763" s="22">
        <v>112.73</v>
      </c>
      <c r="D763" s="23">
        <v>1</v>
      </c>
      <c r="E763" s="23" t="s">
        <v>47</v>
      </c>
    </row>
    <row r="764" spans="1:5" x14ac:dyDescent="0.3">
      <c r="A764" s="20">
        <v>41655.5</v>
      </c>
      <c r="B764" s="21">
        <v>2536.4750736916599</v>
      </c>
      <c r="C764" s="22">
        <v>111.52500000000001</v>
      </c>
      <c r="D764" s="23">
        <v>1</v>
      </c>
      <c r="E764" s="23" t="s">
        <v>47</v>
      </c>
    </row>
    <row r="765" spans="1:5" x14ac:dyDescent="0.3">
      <c r="A765" s="20">
        <v>41656</v>
      </c>
      <c r="B765" s="21">
        <v>1958.7403593583299</v>
      </c>
      <c r="C765" s="22">
        <v>110.448333333333</v>
      </c>
      <c r="D765" s="23">
        <v>1</v>
      </c>
      <c r="E765" s="23" t="s">
        <v>47</v>
      </c>
    </row>
    <row r="766" spans="1:5" x14ac:dyDescent="0.3">
      <c r="A766" s="20">
        <v>41656.5</v>
      </c>
      <c r="B766" s="21">
        <v>2217.7377323208302</v>
      </c>
      <c r="C766" s="22">
        <v>109.19416666666601</v>
      </c>
      <c r="D766" s="23">
        <v>1</v>
      </c>
      <c r="E766" s="23" t="s">
        <v>47</v>
      </c>
    </row>
    <row r="767" spans="1:5" x14ac:dyDescent="0.3">
      <c r="A767" s="20">
        <v>41657</v>
      </c>
      <c r="B767" s="21">
        <v>2035.5217133875001</v>
      </c>
      <c r="C767" s="22">
        <v>112.33750000000001</v>
      </c>
      <c r="D767" s="23">
        <v>1</v>
      </c>
      <c r="E767" s="23" t="s">
        <v>47</v>
      </c>
    </row>
    <row r="768" spans="1:5" x14ac:dyDescent="0.3">
      <c r="A768" s="20">
        <v>41657.5</v>
      </c>
      <c r="B768" s="21">
        <v>2450.3480851874901</v>
      </c>
      <c r="C768" s="22">
        <v>109.47499999999999</v>
      </c>
      <c r="D768" s="23">
        <v>1</v>
      </c>
      <c r="E768" s="23" t="s">
        <v>47</v>
      </c>
    </row>
    <row r="769" spans="1:5" x14ac:dyDescent="0.3">
      <c r="A769" s="20">
        <v>41658</v>
      </c>
      <c r="B769" s="21">
        <v>1864.6022638714201</v>
      </c>
      <c r="C769" s="22">
        <v>109.98857142857101</v>
      </c>
      <c r="D769" s="23">
        <v>1</v>
      </c>
      <c r="E769" s="23" t="s">
        <v>47</v>
      </c>
    </row>
    <row r="770" spans="1:5" x14ac:dyDescent="0.3">
      <c r="A770" s="20">
        <v>41658.5</v>
      </c>
      <c r="B770" s="21">
        <v>2278.1295495916602</v>
      </c>
      <c r="C770" s="22">
        <v>110.447499999999</v>
      </c>
      <c r="D770" s="23">
        <v>1</v>
      </c>
      <c r="E770" s="23" t="s">
        <v>47</v>
      </c>
    </row>
    <row r="771" spans="1:5" x14ac:dyDescent="0.3">
      <c r="A771" s="20">
        <v>41659</v>
      </c>
      <c r="B771" s="21">
        <v>1924.9605551166601</v>
      </c>
      <c r="C771" s="22">
        <v>109.126666666666</v>
      </c>
      <c r="D771" s="23">
        <v>1</v>
      </c>
      <c r="E771" s="23" t="s">
        <v>47</v>
      </c>
    </row>
    <row r="772" spans="1:5" x14ac:dyDescent="0.3">
      <c r="A772" s="20">
        <v>41659.5</v>
      </c>
      <c r="B772" s="21">
        <v>2560.8750446249901</v>
      </c>
      <c r="C772" s="22">
        <v>111.745833333333</v>
      </c>
      <c r="D772" s="23">
        <v>1</v>
      </c>
      <c r="E772" s="23" t="s">
        <v>47</v>
      </c>
    </row>
    <row r="773" spans="1:5" x14ac:dyDescent="0.3">
      <c r="A773" s="20">
        <v>41660</v>
      </c>
      <c r="B773" s="21">
        <v>2127.80860193749</v>
      </c>
      <c r="C773" s="22">
        <v>110.930833333333</v>
      </c>
      <c r="D773" s="23">
        <v>1</v>
      </c>
      <c r="E773" s="23" t="s">
        <v>47</v>
      </c>
    </row>
    <row r="774" spans="1:5" x14ac:dyDescent="0.3">
      <c r="A774" s="20">
        <v>41660.5</v>
      </c>
      <c r="B774" s="21">
        <v>2746.1296072416599</v>
      </c>
      <c r="C774" s="22">
        <v>110.345833333333</v>
      </c>
      <c r="D774" s="23">
        <v>1</v>
      </c>
      <c r="E774" s="23" t="s">
        <v>47</v>
      </c>
    </row>
    <row r="775" spans="1:5" x14ac:dyDescent="0.3">
      <c r="A775" s="20">
        <v>41661</v>
      </c>
      <c r="B775" s="21">
        <v>2140.0864342166601</v>
      </c>
      <c r="C775" s="22">
        <v>110.689999999999</v>
      </c>
      <c r="D775" s="23">
        <v>1</v>
      </c>
      <c r="E775" s="23" t="s">
        <v>47</v>
      </c>
    </row>
    <row r="776" spans="1:5" x14ac:dyDescent="0.3">
      <c r="A776" s="20">
        <v>41661.5</v>
      </c>
      <c r="B776" s="21">
        <v>2651.1279091166598</v>
      </c>
      <c r="C776" s="22">
        <v>111.839166666666</v>
      </c>
      <c r="D776" s="23">
        <v>1</v>
      </c>
      <c r="E776" s="23" t="s">
        <v>47</v>
      </c>
    </row>
    <row r="777" spans="1:5" x14ac:dyDescent="0.3">
      <c r="A777" s="20">
        <v>41662</v>
      </c>
      <c r="B777" s="21">
        <v>2198.8909038583301</v>
      </c>
      <c r="C777" s="22">
        <v>111.34083333333299</v>
      </c>
      <c r="D777" s="23">
        <v>1</v>
      </c>
      <c r="E777" s="23" t="s">
        <v>47</v>
      </c>
    </row>
    <row r="778" spans="1:5" x14ac:dyDescent="0.3">
      <c r="A778" s="20">
        <v>41662.5</v>
      </c>
      <c r="B778" s="21">
        <v>2598.18044052499</v>
      </c>
      <c r="C778" s="22">
        <v>111.143333333333</v>
      </c>
      <c r="D778" s="23">
        <v>1</v>
      </c>
      <c r="E778" s="23" t="s">
        <v>47</v>
      </c>
    </row>
    <row r="779" spans="1:5" x14ac:dyDescent="0.3">
      <c r="A779" s="20">
        <v>41663</v>
      </c>
      <c r="B779" s="21">
        <v>2166.8205700090898</v>
      </c>
      <c r="C779" s="22">
        <v>110.728181818181</v>
      </c>
      <c r="D779" s="23">
        <v>1</v>
      </c>
      <c r="E779" s="23" t="s">
        <v>47</v>
      </c>
    </row>
    <row r="780" spans="1:5" x14ac:dyDescent="0.3">
      <c r="A780" s="20">
        <v>41663.5</v>
      </c>
      <c r="B780" s="21">
        <v>2420.47367987499</v>
      </c>
      <c r="C780" s="22">
        <v>110.1</v>
      </c>
      <c r="D780" s="23">
        <v>1</v>
      </c>
      <c r="E780" s="23" t="s">
        <v>47</v>
      </c>
    </row>
    <row r="781" spans="1:5" x14ac:dyDescent="0.3">
      <c r="A781" s="20">
        <v>41664</v>
      </c>
      <c r="B781" s="21">
        <v>2104.8423878291601</v>
      </c>
      <c r="C781" s="22">
        <v>111.549166666666</v>
      </c>
      <c r="D781" s="23">
        <v>1</v>
      </c>
      <c r="E781" s="23" t="s">
        <v>47</v>
      </c>
    </row>
    <row r="782" spans="1:5" x14ac:dyDescent="0.3">
      <c r="A782" s="20">
        <v>41664.5</v>
      </c>
      <c r="B782" s="21">
        <v>2301.0493781833302</v>
      </c>
      <c r="C782" s="22">
        <v>110.77</v>
      </c>
      <c r="D782" s="23">
        <v>1</v>
      </c>
      <c r="E782" s="23" t="s">
        <v>47</v>
      </c>
    </row>
    <row r="783" spans="1:5" x14ac:dyDescent="0.3">
      <c r="A783" s="20">
        <v>41665</v>
      </c>
      <c r="B783" s="21">
        <v>2010.89693983749</v>
      </c>
      <c r="C783" s="22">
        <v>109.4325</v>
      </c>
      <c r="D783" s="23">
        <v>1</v>
      </c>
      <c r="E783" s="23" t="s">
        <v>47</v>
      </c>
    </row>
    <row r="784" spans="1:5" x14ac:dyDescent="0.3">
      <c r="A784" s="20">
        <v>41665.5</v>
      </c>
      <c r="B784" s="21">
        <v>2440.1286881583301</v>
      </c>
      <c r="C784" s="22">
        <v>110.096666666666</v>
      </c>
      <c r="D784" s="23">
        <v>1</v>
      </c>
      <c r="E784" s="23" t="s">
        <v>47</v>
      </c>
    </row>
    <row r="785" spans="1:5" x14ac:dyDescent="0.3">
      <c r="A785" s="20">
        <v>41666</v>
      </c>
      <c r="B785" s="21">
        <v>1872.7888722083301</v>
      </c>
      <c r="C785" s="22">
        <v>110.041666666666</v>
      </c>
      <c r="D785" s="23">
        <v>1</v>
      </c>
      <c r="E785" s="23" t="s">
        <v>47</v>
      </c>
    </row>
    <row r="786" spans="1:5" x14ac:dyDescent="0.3">
      <c r="A786" s="20">
        <v>41666.5</v>
      </c>
      <c r="B786" s="21">
        <v>2702.8843677749901</v>
      </c>
      <c r="C786" s="22">
        <v>111.23916666666599</v>
      </c>
      <c r="D786" s="23">
        <v>1</v>
      </c>
      <c r="E786" s="23" t="s">
        <v>47</v>
      </c>
    </row>
    <row r="787" spans="1:5" x14ac:dyDescent="0.3">
      <c r="A787" s="20">
        <v>41667</v>
      </c>
      <c r="B787" s="21">
        <v>1862.09098722916</v>
      </c>
      <c r="C787" s="22">
        <v>110.66</v>
      </c>
      <c r="D787" s="23">
        <v>1</v>
      </c>
      <c r="E787" s="23" t="s">
        <v>47</v>
      </c>
    </row>
    <row r="788" spans="1:5" x14ac:dyDescent="0.3">
      <c r="A788" s="20">
        <v>41667.5</v>
      </c>
      <c r="B788" s="21">
        <v>2301.8307151874901</v>
      </c>
      <c r="C788" s="22">
        <v>110.686666666666</v>
      </c>
      <c r="D788" s="23">
        <v>1</v>
      </c>
      <c r="E788" s="23" t="s">
        <v>47</v>
      </c>
    </row>
    <row r="789" spans="1:5" x14ac:dyDescent="0.3">
      <c r="A789" s="20">
        <v>41668</v>
      </c>
      <c r="B789" s="21">
        <v>2141.2100704499899</v>
      </c>
      <c r="C789" s="22">
        <v>110.626666666666</v>
      </c>
      <c r="D789" s="23">
        <v>1</v>
      </c>
      <c r="E789" s="23" t="s">
        <v>47</v>
      </c>
    </row>
    <row r="790" spans="1:5" x14ac:dyDescent="0.3">
      <c r="A790" s="20">
        <v>41668.5</v>
      </c>
      <c r="B790" s="21">
        <v>2542.9754542625001</v>
      </c>
      <c r="C790" s="22">
        <v>111.21833333333301</v>
      </c>
      <c r="D790" s="23">
        <v>1</v>
      </c>
      <c r="E790" s="23" t="s">
        <v>47</v>
      </c>
    </row>
    <row r="791" spans="1:5" x14ac:dyDescent="0.3">
      <c r="A791" s="20">
        <v>41669</v>
      </c>
      <c r="B791" s="21">
        <v>2141.6758152541602</v>
      </c>
      <c r="C791" s="22">
        <v>110.458333333333</v>
      </c>
      <c r="D791" s="23">
        <v>1</v>
      </c>
      <c r="E791" s="23" t="s">
        <v>47</v>
      </c>
    </row>
    <row r="792" spans="1:5" x14ac:dyDescent="0.3">
      <c r="A792" s="20">
        <v>41669.5</v>
      </c>
      <c r="B792" s="21">
        <v>2821.5852816249899</v>
      </c>
      <c r="C792" s="22">
        <v>109.5825</v>
      </c>
      <c r="D792" s="23">
        <v>1</v>
      </c>
      <c r="E792" s="23" t="s">
        <v>47</v>
      </c>
    </row>
    <row r="793" spans="1:5" x14ac:dyDescent="0.3">
      <c r="A793" s="20">
        <v>41670</v>
      </c>
      <c r="B793" s="21">
        <v>2121.2677979249902</v>
      </c>
      <c r="C793" s="22">
        <v>110.05416666666601</v>
      </c>
      <c r="D793" s="23">
        <v>1</v>
      </c>
      <c r="E793" s="23" t="s">
        <v>47</v>
      </c>
    </row>
    <row r="794" spans="1:5" x14ac:dyDescent="0.3">
      <c r="A794" s="20">
        <v>41670.5</v>
      </c>
      <c r="B794" s="21">
        <v>2725.2631981750001</v>
      </c>
      <c r="C794" s="22">
        <v>110.781666666666</v>
      </c>
      <c r="D794" s="23">
        <v>1</v>
      </c>
      <c r="E794" s="23" t="s">
        <v>47</v>
      </c>
    </row>
    <row r="795" spans="1:5" x14ac:dyDescent="0.3">
      <c r="A795" s="20">
        <v>41671</v>
      </c>
      <c r="B795" s="21">
        <v>2168.7831825916601</v>
      </c>
      <c r="C795" s="22">
        <v>112.41</v>
      </c>
      <c r="D795" s="23">
        <v>2</v>
      </c>
      <c r="E795" s="23" t="s">
        <v>47</v>
      </c>
    </row>
    <row r="796" spans="1:5" x14ac:dyDescent="0.3">
      <c r="A796" s="20">
        <v>41671.5</v>
      </c>
      <c r="B796" s="21">
        <v>2961.5898729458299</v>
      </c>
      <c r="C796" s="22">
        <v>110.198333333333</v>
      </c>
      <c r="D796" s="23">
        <v>2</v>
      </c>
      <c r="E796" s="23" t="s">
        <v>47</v>
      </c>
    </row>
    <row r="797" spans="1:5" x14ac:dyDescent="0.3">
      <c r="A797" s="20">
        <v>41672</v>
      </c>
      <c r="B797" s="21">
        <v>2059.6434400374901</v>
      </c>
      <c r="C797" s="22">
        <v>110.21749999999901</v>
      </c>
      <c r="D797" s="23">
        <v>2</v>
      </c>
      <c r="E797" s="23" t="s">
        <v>47</v>
      </c>
    </row>
    <row r="798" spans="1:5" x14ac:dyDescent="0.3">
      <c r="A798" s="20">
        <v>41672.5</v>
      </c>
      <c r="B798" s="21">
        <v>2915.94190402499</v>
      </c>
      <c r="C798" s="22">
        <v>110.13</v>
      </c>
      <c r="D798" s="23">
        <v>2</v>
      </c>
      <c r="E798" s="23" t="s">
        <v>47</v>
      </c>
    </row>
    <row r="799" spans="1:5" x14ac:dyDescent="0.3">
      <c r="A799" s="20">
        <v>41673</v>
      </c>
      <c r="B799" s="21">
        <v>2074.9507374291602</v>
      </c>
      <c r="C799" s="22">
        <v>109.869999999999</v>
      </c>
      <c r="D799" s="23">
        <v>2</v>
      </c>
      <c r="E799" s="23" t="s">
        <v>47</v>
      </c>
    </row>
    <row r="800" spans="1:5" x14ac:dyDescent="0.3">
      <c r="A800" s="20">
        <v>41673.5</v>
      </c>
      <c r="B800" s="21">
        <v>2840.1388558458302</v>
      </c>
      <c r="C800" s="22">
        <v>110.466666666666</v>
      </c>
      <c r="D800" s="23">
        <v>2</v>
      </c>
      <c r="E800" s="23" t="s">
        <v>47</v>
      </c>
    </row>
    <row r="801" spans="1:5" x14ac:dyDescent="0.3">
      <c r="A801" s="20">
        <v>41674</v>
      </c>
      <c r="B801" s="21">
        <v>2336.1864341833302</v>
      </c>
      <c r="C801" s="22">
        <v>110.5425</v>
      </c>
      <c r="D801" s="23">
        <v>2</v>
      </c>
      <c r="E801" s="23" t="s">
        <v>47</v>
      </c>
    </row>
    <row r="802" spans="1:5" x14ac:dyDescent="0.3">
      <c r="A802" s="20">
        <v>41674.5</v>
      </c>
      <c r="B802" s="21">
        <v>2795.9823378666601</v>
      </c>
      <c r="C802" s="22">
        <v>110.20083333333299</v>
      </c>
      <c r="D802" s="23">
        <v>2</v>
      </c>
      <c r="E802" s="23" t="s">
        <v>47</v>
      </c>
    </row>
    <row r="803" spans="1:5" x14ac:dyDescent="0.3">
      <c r="A803" s="20">
        <v>41675</v>
      </c>
      <c r="B803" s="21">
        <v>2203.7443846374899</v>
      </c>
      <c r="C803" s="22">
        <v>111.087499999999</v>
      </c>
      <c r="D803" s="23">
        <v>2</v>
      </c>
      <c r="E803" s="23" t="s">
        <v>47</v>
      </c>
    </row>
    <row r="804" spans="1:5" x14ac:dyDescent="0.3">
      <c r="A804" s="20">
        <v>41675.5</v>
      </c>
      <c r="B804" s="21">
        <v>2514.4400851124901</v>
      </c>
      <c r="C804" s="22">
        <v>111.925833333333</v>
      </c>
      <c r="D804" s="23">
        <v>2</v>
      </c>
      <c r="E804" s="23" t="s">
        <v>47</v>
      </c>
    </row>
    <row r="805" spans="1:5" x14ac:dyDescent="0.3">
      <c r="A805" s="20">
        <v>41676</v>
      </c>
      <c r="B805" s="21">
        <v>2254.8362323375</v>
      </c>
      <c r="C805" s="22">
        <v>112.255</v>
      </c>
      <c r="D805" s="23">
        <v>2</v>
      </c>
      <c r="E805" s="23" t="s">
        <v>47</v>
      </c>
    </row>
    <row r="806" spans="1:5" x14ac:dyDescent="0.3">
      <c r="A806" s="20">
        <v>41676.5</v>
      </c>
      <c r="B806" s="21">
        <v>2369.5948363374901</v>
      </c>
      <c r="C806" s="22">
        <v>109.486666666666</v>
      </c>
      <c r="D806" s="23">
        <v>2</v>
      </c>
      <c r="E806" s="23" t="s">
        <v>47</v>
      </c>
    </row>
    <row r="807" spans="1:5" x14ac:dyDescent="0.3">
      <c r="A807" s="20">
        <v>41677</v>
      </c>
      <c r="B807" s="21">
        <v>1974.18200617916</v>
      </c>
      <c r="C807" s="22">
        <v>109.698333333333</v>
      </c>
      <c r="D807" s="23">
        <v>2</v>
      </c>
      <c r="E807" s="23" t="s">
        <v>47</v>
      </c>
    </row>
    <row r="808" spans="1:5" x14ac:dyDescent="0.3">
      <c r="A808" s="20">
        <v>41677.5</v>
      </c>
      <c r="B808" s="21">
        <v>2271.7791866166599</v>
      </c>
      <c r="C808" s="22">
        <v>111.64666666666599</v>
      </c>
      <c r="D808" s="23">
        <v>2</v>
      </c>
      <c r="E808" s="23" t="s">
        <v>47</v>
      </c>
    </row>
    <row r="809" spans="1:5" x14ac:dyDescent="0.3">
      <c r="A809" s="20">
        <v>41678</v>
      </c>
      <c r="B809" s="21">
        <v>2014.2160829833299</v>
      </c>
      <c r="C809" s="22">
        <v>111.567777777777</v>
      </c>
      <c r="D809" s="23">
        <v>2</v>
      </c>
      <c r="E809" s="23" t="s">
        <v>47</v>
      </c>
    </row>
    <row r="810" spans="1:5" x14ac:dyDescent="0.3">
      <c r="A810" s="20">
        <v>41678.5</v>
      </c>
      <c r="B810" s="21">
        <v>2596.5701936458299</v>
      </c>
      <c r="C810" s="22">
        <v>109.755833333333</v>
      </c>
      <c r="D810" s="23">
        <v>2</v>
      </c>
      <c r="E810" s="23" t="s">
        <v>47</v>
      </c>
    </row>
    <row r="811" spans="1:5" x14ac:dyDescent="0.3">
      <c r="A811" s="20">
        <v>41679</v>
      </c>
      <c r="B811" s="21">
        <v>1867.4815676363601</v>
      </c>
      <c r="C811" s="22">
        <v>109.17090909090901</v>
      </c>
      <c r="D811" s="23">
        <v>2</v>
      </c>
      <c r="E811" s="23" t="s">
        <v>47</v>
      </c>
    </row>
    <row r="812" spans="1:5" x14ac:dyDescent="0.3">
      <c r="A812" s="20">
        <v>41679.5</v>
      </c>
      <c r="B812" s="21">
        <v>2828.9775346166598</v>
      </c>
      <c r="C812" s="22">
        <v>111.13249999999999</v>
      </c>
      <c r="D812" s="23">
        <v>2</v>
      </c>
      <c r="E812" s="23" t="s">
        <v>47</v>
      </c>
    </row>
    <row r="813" spans="1:5" x14ac:dyDescent="0.3">
      <c r="A813" s="20">
        <v>41680</v>
      </c>
      <c r="B813" s="21">
        <v>1994.4438366499901</v>
      </c>
      <c r="C813" s="22">
        <v>109.654166666666</v>
      </c>
      <c r="D813" s="23">
        <v>2</v>
      </c>
      <c r="E813" s="23" t="s">
        <v>47</v>
      </c>
    </row>
    <row r="814" spans="1:5" x14ac:dyDescent="0.3">
      <c r="A814" s="20">
        <v>41680.5</v>
      </c>
      <c r="B814" s="21">
        <v>2926.1708955250001</v>
      </c>
      <c r="C814" s="22">
        <v>109.68</v>
      </c>
      <c r="D814" s="23">
        <v>2</v>
      </c>
      <c r="E814" s="23" t="s">
        <v>47</v>
      </c>
    </row>
    <row r="815" spans="1:5" x14ac:dyDescent="0.3">
      <c r="A815" s="20">
        <v>41681</v>
      </c>
      <c r="B815" s="21">
        <v>2554.6178627291602</v>
      </c>
      <c r="C815" s="22">
        <v>110.40583333333301</v>
      </c>
      <c r="D815" s="23">
        <v>2</v>
      </c>
      <c r="E815" s="23" t="s">
        <v>47</v>
      </c>
    </row>
    <row r="816" spans="1:5" x14ac:dyDescent="0.3">
      <c r="A816" s="20">
        <v>41681.5</v>
      </c>
      <c r="B816" s="21">
        <v>3236.4869237541602</v>
      </c>
      <c r="C816" s="22">
        <v>112.82250000000001</v>
      </c>
      <c r="D816" s="23">
        <v>2</v>
      </c>
      <c r="E816" s="23" t="s">
        <v>47</v>
      </c>
    </row>
    <row r="817" spans="1:5" x14ac:dyDescent="0.3">
      <c r="A817" s="20">
        <v>41682</v>
      </c>
      <c r="B817" s="21">
        <v>2762.5157089416598</v>
      </c>
      <c r="C817" s="22">
        <v>110.1425</v>
      </c>
      <c r="D817" s="23">
        <v>2</v>
      </c>
      <c r="E817" s="23" t="s">
        <v>47</v>
      </c>
    </row>
    <row r="818" spans="1:5" x14ac:dyDescent="0.3">
      <c r="A818" s="20">
        <v>41682.5</v>
      </c>
      <c r="B818" s="21">
        <v>3531.5317287999901</v>
      </c>
      <c r="C818" s="22">
        <v>109.690833333333</v>
      </c>
      <c r="D818" s="23">
        <v>2</v>
      </c>
      <c r="E818" s="23" t="s">
        <v>47</v>
      </c>
    </row>
    <row r="819" spans="1:5" x14ac:dyDescent="0.3">
      <c r="A819" s="20">
        <v>41683</v>
      </c>
      <c r="B819" s="21">
        <v>2745.1802333625001</v>
      </c>
      <c r="C819" s="22">
        <v>109.82583333333299</v>
      </c>
      <c r="D819" s="23">
        <v>2</v>
      </c>
      <c r="E819" s="23" t="s">
        <v>47</v>
      </c>
    </row>
    <row r="820" spans="1:5" x14ac:dyDescent="0.3">
      <c r="A820" s="20">
        <v>41683.5</v>
      </c>
      <c r="B820" s="21">
        <v>3355.4509319083299</v>
      </c>
      <c r="C820" s="22">
        <v>111.9975</v>
      </c>
      <c r="D820" s="23">
        <v>2</v>
      </c>
      <c r="E820" s="23" t="s">
        <v>47</v>
      </c>
    </row>
    <row r="821" spans="1:5" x14ac:dyDescent="0.3">
      <c r="A821" s="20">
        <v>41684</v>
      </c>
      <c r="B821" s="21">
        <v>2603.7976719583298</v>
      </c>
      <c r="C821" s="22">
        <v>111.880833333333</v>
      </c>
      <c r="D821" s="23">
        <v>2</v>
      </c>
      <c r="E821" s="23" t="s">
        <v>47</v>
      </c>
    </row>
    <row r="822" spans="1:5" x14ac:dyDescent="0.3">
      <c r="A822" s="20">
        <v>41684.5</v>
      </c>
      <c r="B822" s="21">
        <v>2861.9960459624899</v>
      </c>
      <c r="C822" s="22">
        <v>112.26333333333299</v>
      </c>
      <c r="D822" s="23">
        <v>2</v>
      </c>
      <c r="E822" s="23" t="s">
        <v>47</v>
      </c>
    </row>
    <row r="823" spans="1:5" x14ac:dyDescent="0.3">
      <c r="A823" s="20">
        <v>41685</v>
      </c>
      <c r="B823" s="21">
        <v>2363.6217625333302</v>
      </c>
      <c r="C823" s="22">
        <v>110.1575</v>
      </c>
      <c r="D823" s="23">
        <v>2</v>
      </c>
      <c r="E823" s="23" t="s">
        <v>47</v>
      </c>
    </row>
    <row r="824" spans="1:5" x14ac:dyDescent="0.3">
      <c r="A824" s="20">
        <v>41685.5</v>
      </c>
      <c r="B824" s="21">
        <v>2935.9480111624898</v>
      </c>
      <c r="C824" s="22">
        <v>111.238333333333</v>
      </c>
      <c r="D824" s="23">
        <v>2</v>
      </c>
      <c r="E824" s="23" t="s">
        <v>47</v>
      </c>
    </row>
    <row r="825" spans="1:5" x14ac:dyDescent="0.3">
      <c r="A825" s="20">
        <v>41686</v>
      </c>
      <c r="B825" s="21">
        <v>2179.3191565458301</v>
      </c>
      <c r="C825" s="22">
        <v>110.713333333333</v>
      </c>
      <c r="D825" s="23">
        <v>2</v>
      </c>
      <c r="E825" s="23" t="s">
        <v>47</v>
      </c>
    </row>
    <row r="826" spans="1:5" x14ac:dyDescent="0.3">
      <c r="A826" s="20">
        <v>41686.5</v>
      </c>
      <c r="B826" s="21">
        <v>2726.05105495833</v>
      </c>
      <c r="C826" s="22">
        <v>109.839166666666</v>
      </c>
      <c r="D826" s="23">
        <v>2</v>
      </c>
      <c r="E826" s="23" t="s">
        <v>47</v>
      </c>
    </row>
    <row r="827" spans="1:5" x14ac:dyDescent="0.3">
      <c r="A827" s="20">
        <v>41687</v>
      </c>
      <c r="B827" s="21">
        <v>1942.2621511416601</v>
      </c>
      <c r="C827" s="22">
        <v>111.431666666666</v>
      </c>
      <c r="D827" s="23">
        <v>2</v>
      </c>
      <c r="E827" s="23" t="s">
        <v>47</v>
      </c>
    </row>
    <row r="828" spans="1:5" x14ac:dyDescent="0.3">
      <c r="A828" s="20">
        <v>41687.5</v>
      </c>
      <c r="B828" s="21">
        <v>2233.6403290041599</v>
      </c>
      <c r="C828" s="22">
        <v>111.12583333333301</v>
      </c>
      <c r="D828" s="23">
        <v>2</v>
      </c>
      <c r="E828" s="23" t="s">
        <v>47</v>
      </c>
    </row>
    <row r="829" spans="1:5" x14ac:dyDescent="0.3">
      <c r="A829" s="20">
        <v>41688</v>
      </c>
      <c r="B829" s="21">
        <v>2017.2257905399899</v>
      </c>
      <c r="C829" s="22">
        <v>111.320999999999</v>
      </c>
      <c r="D829" s="23">
        <v>2</v>
      </c>
      <c r="E829" s="23" t="s">
        <v>47</v>
      </c>
    </row>
    <row r="830" spans="1:5" x14ac:dyDescent="0.3">
      <c r="A830" s="20">
        <v>41688.5</v>
      </c>
      <c r="B830" s="21">
        <v>2359.1199209874899</v>
      </c>
      <c r="C830" s="22">
        <v>111.66500000000001</v>
      </c>
      <c r="D830" s="23">
        <v>2</v>
      </c>
      <c r="E830" s="23" t="s">
        <v>47</v>
      </c>
    </row>
    <row r="831" spans="1:5" x14ac:dyDescent="0.3">
      <c r="A831" s="20">
        <v>41689</v>
      </c>
      <c r="B831" s="21">
        <v>2334.5526278249999</v>
      </c>
      <c r="C831" s="22">
        <v>111.086249999999</v>
      </c>
      <c r="D831" s="23">
        <v>2</v>
      </c>
      <c r="E831" s="23" t="s">
        <v>47</v>
      </c>
    </row>
    <row r="832" spans="1:5" x14ac:dyDescent="0.3">
      <c r="A832" s="20">
        <v>41689.5</v>
      </c>
      <c r="B832" s="21">
        <v>2805.6281315333299</v>
      </c>
      <c r="C832" s="22">
        <v>110.28916666666601</v>
      </c>
      <c r="D832" s="23">
        <v>2</v>
      </c>
      <c r="E832" s="23" t="s">
        <v>47</v>
      </c>
    </row>
    <row r="833" spans="1:5" x14ac:dyDescent="0.3">
      <c r="A833" s="20">
        <v>41690</v>
      </c>
      <c r="B833" s="21">
        <v>2303.4694622749898</v>
      </c>
      <c r="C833" s="22">
        <v>111.447499999999</v>
      </c>
      <c r="D833" s="23">
        <v>2</v>
      </c>
      <c r="E833" s="23" t="s">
        <v>47</v>
      </c>
    </row>
    <row r="834" spans="1:5" x14ac:dyDescent="0.3">
      <c r="A834" s="20">
        <v>41690.5</v>
      </c>
      <c r="B834" s="21">
        <v>3590.6828627166601</v>
      </c>
      <c r="C834" s="22">
        <v>111.65249999999899</v>
      </c>
      <c r="D834" s="23">
        <v>2</v>
      </c>
      <c r="E834" s="23" t="s">
        <v>47</v>
      </c>
    </row>
    <row r="835" spans="1:5" x14ac:dyDescent="0.3">
      <c r="A835" s="20">
        <v>41691</v>
      </c>
      <c r="B835" s="21">
        <v>2704.1649466458298</v>
      </c>
      <c r="C835" s="22">
        <v>110.511666666666</v>
      </c>
      <c r="D835" s="23">
        <v>2</v>
      </c>
      <c r="E835" s="23" t="s">
        <v>47</v>
      </c>
    </row>
    <row r="836" spans="1:5" x14ac:dyDescent="0.3">
      <c r="A836" s="20">
        <v>41691.5</v>
      </c>
      <c r="B836" s="21">
        <v>3365.87835465833</v>
      </c>
      <c r="C836" s="22">
        <v>111.26</v>
      </c>
      <c r="D836" s="23">
        <v>2</v>
      </c>
      <c r="E836" s="23" t="s">
        <v>47</v>
      </c>
    </row>
    <row r="837" spans="1:5" x14ac:dyDescent="0.3">
      <c r="A837" s="20">
        <v>41692</v>
      </c>
      <c r="B837" s="21">
        <v>2625.0986705750001</v>
      </c>
      <c r="C837" s="22">
        <v>108.296666666666</v>
      </c>
      <c r="D837" s="23">
        <v>2</v>
      </c>
      <c r="E837" s="23" t="s">
        <v>47</v>
      </c>
    </row>
    <row r="838" spans="1:5" x14ac:dyDescent="0.3">
      <c r="A838" s="20">
        <v>41692.5</v>
      </c>
      <c r="B838" s="21">
        <v>2556.60953337916</v>
      </c>
      <c r="C838" s="22">
        <v>110.400833333333</v>
      </c>
      <c r="D838" s="23">
        <v>2</v>
      </c>
      <c r="E838" s="23" t="s">
        <v>47</v>
      </c>
    </row>
    <row r="839" spans="1:5" x14ac:dyDescent="0.3">
      <c r="A839" s="20">
        <v>41693</v>
      </c>
      <c r="B839" s="21">
        <v>1823.0696327749899</v>
      </c>
      <c r="C839" s="22">
        <v>109.86499999999999</v>
      </c>
      <c r="D839" s="23">
        <v>2</v>
      </c>
      <c r="E839" s="23" t="s">
        <v>47</v>
      </c>
    </row>
    <row r="840" spans="1:5" x14ac:dyDescent="0.3">
      <c r="A840" s="20">
        <v>41693.5</v>
      </c>
      <c r="B840" s="21">
        <v>2037.7230165041599</v>
      </c>
      <c r="C840" s="22">
        <v>110.74250000000001</v>
      </c>
      <c r="D840" s="23">
        <v>2</v>
      </c>
      <c r="E840" s="23" t="s">
        <v>47</v>
      </c>
    </row>
    <row r="841" spans="1:5" x14ac:dyDescent="0.3">
      <c r="A841" s="20">
        <v>41694</v>
      </c>
      <c r="B841" s="21">
        <v>1722.8896464541599</v>
      </c>
      <c r="C841" s="22">
        <v>110.730833333333</v>
      </c>
      <c r="D841" s="23">
        <v>2</v>
      </c>
      <c r="E841" s="23" t="s">
        <v>47</v>
      </c>
    </row>
    <row r="842" spans="1:5" x14ac:dyDescent="0.3">
      <c r="A842" s="20">
        <v>41694.5</v>
      </c>
      <c r="B842" s="21">
        <v>2063.51221467083</v>
      </c>
      <c r="C842" s="22">
        <v>108.71583333333299</v>
      </c>
      <c r="D842" s="23">
        <v>2</v>
      </c>
      <c r="E842" s="23" t="s">
        <v>47</v>
      </c>
    </row>
    <row r="843" spans="1:5" x14ac:dyDescent="0.3">
      <c r="A843" s="20">
        <v>41695</v>
      </c>
      <c r="B843" s="21">
        <v>2069.9034216374898</v>
      </c>
      <c r="C843" s="22">
        <v>109.44750000000001</v>
      </c>
      <c r="D843" s="23">
        <v>2</v>
      </c>
      <c r="E843" s="23" t="s">
        <v>47</v>
      </c>
    </row>
    <row r="844" spans="1:5" x14ac:dyDescent="0.3">
      <c r="A844" s="20">
        <v>41695.5</v>
      </c>
      <c r="B844" s="21">
        <v>2923.37536639583</v>
      </c>
      <c r="C844" s="22">
        <v>111.644999999999</v>
      </c>
      <c r="D844" s="23">
        <v>2</v>
      </c>
      <c r="E844" s="23" t="s">
        <v>47</v>
      </c>
    </row>
    <row r="845" spans="1:5" x14ac:dyDescent="0.3">
      <c r="A845" s="20">
        <v>41696</v>
      </c>
      <c r="B845" s="21">
        <v>2277.0611217166602</v>
      </c>
      <c r="C845" s="22">
        <v>111.01499999999901</v>
      </c>
      <c r="D845" s="23">
        <v>2</v>
      </c>
      <c r="E845" s="23" t="s">
        <v>47</v>
      </c>
    </row>
    <row r="846" spans="1:5" x14ac:dyDescent="0.3">
      <c r="A846" s="20">
        <v>41696.5</v>
      </c>
      <c r="B846" s="21">
        <v>3388.0708861041599</v>
      </c>
      <c r="C846" s="22">
        <v>110.439166666666</v>
      </c>
      <c r="D846" s="23">
        <v>2</v>
      </c>
      <c r="E846" s="23" t="s">
        <v>47</v>
      </c>
    </row>
    <row r="847" spans="1:5" x14ac:dyDescent="0.3">
      <c r="A847" s="20">
        <v>41697</v>
      </c>
      <c r="B847" s="21">
        <v>2553.06626393333</v>
      </c>
      <c r="C847" s="22">
        <v>109.7925</v>
      </c>
      <c r="D847" s="23">
        <v>2</v>
      </c>
      <c r="E847" s="23" t="s">
        <v>47</v>
      </c>
    </row>
    <row r="848" spans="1:5" x14ac:dyDescent="0.3">
      <c r="A848" s="20">
        <v>41697.5</v>
      </c>
      <c r="B848" s="21">
        <v>3123.8353176083301</v>
      </c>
      <c r="C848" s="22">
        <v>110.529166666666</v>
      </c>
      <c r="D848" s="23">
        <v>2</v>
      </c>
      <c r="E848" s="23" t="s">
        <v>47</v>
      </c>
    </row>
    <row r="849" spans="1:5" x14ac:dyDescent="0.3">
      <c r="A849" s="20">
        <v>41698</v>
      </c>
      <c r="B849" s="21">
        <v>2302.3936510291601</v>
      </c>
      <c r="C849" s="22">
        <v>110.634166666666</v>
      </c>
      <c r="D849" s="23">
        <v>2</v>
      </c>
      <c r="E849" s="23" t="s">
        <v>47</v>
      </c>
    </row>
    <row r="850" spans="1:5" x14ac:dyDescent="0.3">
      <c r="A850" s="20">
        <v>41698.5</v>
      </c>
      <c r="B850" s="21">
        <v>2913.6543985708299</v>
      </c>
      <c r="C850" s="22">
        <v>109.00416666666599</v>
      </c>
      <c r="D850" s="23">
        <v>2</v>
      </c>
      <c r="E850" s="23" t="s">
        <v>47</v>
      </c>
    </row>
    <row r="851" spans="1:5" x14ac:dyDescent="0.3">
      <c r="A851" s="20">
        <v>41699</v>
      </c>
      <c r="B851" s="21">
        <v>2279.9175524666598</v>
      </c>
      <c r="C851" s="22">
        <v>110.425</v>
      </c>
      <c r="D851" s="23">
        <v>3</v>
      </c>
      <c r="E851" s="23" t="s">
        <v>47</v>
      </c>
    </row>
    <row r="852" spans="1:5" x14ac:dyDescent="0.3">
      <c r="A852" s="20">
        <v>41699.5</v>
      </c>
      <c r="B852" s="21">
        <v>2813.4237973208301</v>
      </c>
      <c r="C852" s="22">
        <v>110.660833333333</v>
      </c>
      <c r="D852" s="23">
        <v>3</v>
      </c>
      <c r="E852" s="23" t="s">
        <v>47</v>
      </c>
    </row>
    <row r="853" spans="1:5" x14ac:dyDescent="0.3">
      <c r="A853" s="20">
        <v>41700</v>
      </c>
      <c r="B853" s="21">
        <v>1968.99549426666</v>
      </c>
      <c r="C853" s="22">
        <v>110.2175</v>
      </c>
      <c r="D853" s="23">
        <v>3</v>
      </c>
      <c r="E853" s="23" t="s">
        <v>47</v>
      </c>
    </row>
    <row r="854" spans="1:5" x14ac:dyDescent="0.3">
      <c r="A854" s="20">
        <v>41700.5</v>
      </c>
      <c r="B854" s="21">
        <v>2389.08068954583</v>
      </c>
      <c r="C854" s="22">
        <v>109.52249999999999</v>
      </c>
      <c r="D854" s="23">
        <v>3</v>
      </c>
      <c r="E854" s="23" t="s">
        <v>47</v>
      </c>
    </row>
    <row r="855" spans="1:5" x14ac:dyDescent="0.3">
      <c r="A855" s="20">
        <v>41701</v>
      </c>
      <c r="B855" s="21">
        <v>1789.86981436666</v>
      </c>
      <c r="C855" s="22">
        <v>111.56</v>
      </c>
      <c r="D855" s="23">
        <v>3</v>
      </c>
      <c r="E855" s="23" t="s">
        <v>47</v>
      </c>
    </row>
    <row r="856" spans="1:5" x14ac:dyDescent="0.3">
      <c r="A856" s="20">
        <v>41701.5</v>
      </c>
      <c r="B856" s="21">
        <v>2359.7180916666598</v>
      </c>
      <c r="C856" s="22">
        <v>108.58</v>
      </c>
      <c r="D856" s="23">
        <v>3</v>
      </c>
      <c r="E856" s="23" t="s">
        <v>47</v>
      </c>
    </row>
    <row r="857" spans="1:5" x14ac:dyDescent="0.3">
      <c r="A857" s="20">
        <v>41702</v>
      </c>
      <c r="B857" s="21">
        <v>2029.4388739291601</v>
      </c>
      <c r="C857" s="22">
        <v>110.815833333333</v>
      </c>
      <c r="D857" s="23">
        <v>3</v>
      </c>
      <c r="E857" s="23" t="s">
        <v>47</v>
      </c>
    </row>
    <row r="858" spans="1:5" x14ac:dyDescent="0.3">
      <c r="A858" s="20">
        <v>41702.5</v>
      </c>
      <c r="B858" s="21">
        <v>2184.9103650041602</v>
      </c>
      <c r="C858" s="22">
        <v>110.408333333333</v>
      </c>
      <c r="D858" s="23">
        <v>3</v>
      </c>
      <c r="E858" s="23" t="s">
        <v>47</v>
      </c>
    </row>
    <row r="859" spans="1:5" x14ac:dyDescent="0.3">
      <c r="A859" s="20">
        <v>41703</v>
      </c>
      <c r="B859" s="21">
        <v>2196.38929249999</v>
      </c>
      <c r="C859" s="22">
        <v>111.223333333333</v>
      </c>
      <c r="D859" s="23">
        <v>3</v>
      </c>
      <c r="E859" s="23" t="s">
        <v>47</v>
      </c>
    </row>
    <row r="860" spans="1:5" x14ac:dyDescent="0.3">
      <c r="A860" s="20">
        <v>41703.5</v>
      </c>
      <c r="B860" s="21">
        <v>2432.6821969624998</v>
      </c>
      <c r="C860" s="22">
        <v>109.50083333333301</v>
      </c>
      <c r="D860" s="23">
        <v>3</v>
      </c>
      <c r="E860" s="23" t="s">
        <v>47</v>
      </c>
    </row>
    <row r="861" spans="1:5" x14ac:dyDescent="0.3">
      <c r="A861" s="20">
        <v>41704</v>
      </c>
      <c r="B861" s="21">
        <v>2011.3950495611</v>
      </c>
      <c r="C861" s="22">
        <v>111.568888888888</v>
      </c>
      <c r="D861" s="23">
        <v>3</v>
      </c>
      <c r="E861" s="23" t="s">
        <v>47</v>
      </c>
    </row>
    <row r="862" spans="1:5" x14ac:dyDescent="0.3">
      <c r="A862" s="20">
        <v>41704.5</v>
      </c>
      <c r="B862" s="21">
        <v>2633.6015288999902</v>
      </c>
      <c r="C862" s="22">
        <v>109.425</v>
      </c>
      <c r="D862" s="23">
        <v>3</v>
      </c>
      <c r="E862" s="23" t="s">
        <v>47</v>
      </c>
    </row>
    <row r="863" spans="1:5" x14ac:dyDescent="0.3">
      <c r="A863" s="20">
        <v>41705</v>
      </c>
      <c r="B863" s="21">
        <v>2200.4233423099899</v>
      </c>
      <c r="C863" s="22">
        <v>110.59399999999999</v>
      </c>
      <c r="D863" s="23">
        <v>3</v>
      </c>
      <c r="E863" s="23" t="s">
        <v>47</v>
      </c>
    </row>
    <row r="864" spans="1:5" x14ac:dyDescent="0.3">
      <c r="A864" s="20">
        <v>41705.5</v>
      </c>
      <c r="B864" s="21">
        <v>2618.3027622916602</v>
      </c>
      <c r="C864" s="22">
        <v>111.001666666666</v>
      </c>
      <c r="D864" s="23">
        <v>3</v>
      </c>
      <c r="E864" s="23" t="s">
        <v>47</v>
      </c>
    </row>
    <row r="865" spans="1:5" x14ac:dyDescent="0.3">
      <c r="A865" s="20">
        <v>41706</v>
      </c>
      <c r="B865" s="21">
        <v>2180.1996981277698</v>
      </c>
      <c r="C865" s="22">
        <v>110.672222222222</v>
      </c>
      <c r="D865" s="23">
        <v>3</v>
      </c>
      <c r="E865" s="23" t="s">
        <v>47</v>
      </c>
    </row>
    <row r="866" spans="1:5" x14ac:dyDescent="0.3">
      <c r="A866" s="20">
        <v>41706.5</v>
      </c>
      <c r="B866" s="21">
        <v>2672.35888205833</v>
      </c>
      <c r="C866" s="22">
        <v>110.75083333333301</v>
      </c>
      <c r="D866" s="23">
        <v>3</v>
      </c>
      <c r="E866" s="23" t="s">
        <v>47</v>
      </c>
    </row>
    <row r="867" spans="1:5" x14ac:dyDescent="0.3">
      <c r="A867" s="20">
        <v>41707</v>
      </c>
      <c r="B867" s="21">
        <v>2004.5064299727201</v>
      </c>
      <c r="C867" s="22">
        <v>109.534545454545</v>
      </c>
      <c r="D867" s="23">
        <v>3</v>
      </c>
      <c r="E867" s="23" t="s">
        <v>47</v>
      </c>
    </row>
    <row r="868" spans="1:5" x14ac:dyDescent="0.3">
      <c r="A868" s="20">
        <v>41707.5</v>
      </c>
      <c r="B868" s="21">
        <v>2614.9927077249899</v>
      </c>
      <c r="C868" s="22">
        <v>111.82583333333299</v>
      </c>
      <c r="D868" s="23">
        <v>3</v>
      </c>
      <c r="E868" s="23" t="s">
        <v>47</v>
      </c>
    </row>
    <row r="869" spans="1:5" x14ac:dyDescent="0.3">
      <c r="A869" s="20">
        <v>41708</v>
      </c>
      <c r="B869" s="21">
        <v>2097.69024651666</v>
      </c>
      <c r="C869" s="22">
        <v>109.93749999999901</v>
      </c>
      <c r="D869" s="23">
        <v>3</v>
      </c>
      <c r="E869" s="23" t="s">
        <v>47</v>
      </c>
    </row>
    <row r="870" spans="1:5" x14ac:dyDescent="0.3">
      <c r="A870" s="20">
        <v>41708.5</v>
      </c>
      <c r="B870" s="21">
        <v>2409.2647808500001</v>
      </c>
      <c r="C870" s="22">
        <v>110.033333333333</v>
      </c>
      <c r="D870" s="23">
        <v>3</v>
      </c>
      <c r="E870" s="23" t="s">
        <v>47</v>
      </c>
    </row>
    <row r="871" spans="1:5" x14ac:dyDescent="0.3">
      <c r="A871" s="20">
        <v>41709</v>
      </c>
      <c r="B871" s="21">
        <v>2208.2178144750001</v>
      </c>
      <c r="C871" s="22">
        <v>110.322499999999</v>
      </c>
      <c r="D871" s="23">
        <v>3</v>
      </c>
      <c r="E871" s="23" t="s">
        <v>47</v>
      </c>
    </row>
    <row r="872" spans="1:5" x14ac:dyDescent="0.3">
      <c r="A872" s="20">
        <v>41709.5</v>
      </c>
      <c r="B872" s="21">
        <v>2481.62320262916</v>
      </c>
      <c r="C872" s="22">
        <v>112.010833333333</v>
      </c>
      <c r="D872" s="23">
        <v>3</v>
      </c>
      <c r="E872" s="23" t="s">
        <v>47</v>
      </c>
    </row>
    <row r="873" spans="1:5" x14ac:dyDescent="0.3">
      <c r="A873" s="20">
        <v>41710</v>
      </c>
      <c r="B873" s="21">
        <v>1865.7514559624899</v>
      </c>
      <c r="C873" s="22">
        <v>111.680833333333</v>
      </c>
      <c r="D873" s="23">
        <v>3</v>
      </c>
      <c r="E873" s="23" t="s">
        <v>47</v>
      </c>
    </row>
    <row r="874" spans="1:5" x14ac:dyDescent="0.3">
      <c r="A874" s="20">
        <v>41710.5</v>
      </c>
      <c r="B874" s="21">
        <v>2161.9760966541598</v>
      </c>
      <c r="C874" s="22">
        <v>110.705833333333</v>
      </c>
      <c r="D874" s="23">
        <v>3</v>
      </c>
      <c r="E874" s="23" t="s">
        <v>47</v>
      </c>
    </row>
    <row r="875" spans="1:5" x14ac:dyDescent="0.3">
      <c r="A875" s="20">
        <v>41711</v>
      </c>
      <c r="B875" s="21">
        <v>2059.1577108863598</v>
      </c>
      <c r="C875" s="22">
        <v>109.649999999999</v>
      </c>
      <c r="D875" s="23">
        <v>3</v>
      </c>
      <c r="E875" s="23" t="s">
        <v>47</v>
      </c>
    </row>
    <row r="876" spans="1:5" x14ac:dyDescent="0.3">
      <c r="A876" s="20">
        <v>41711.5</v>
      </c>
      <c r="B876" s="21">
        <v>2244.5299330875</v>
      </c>
      <c r="C876" s="22">
        <v>110.38</v>
      </c>
      <c r="D876" s="23">
        <v>3</v>
      </c>
      <c r="E876" s="23" t="s">
        <v>47</v>
      </c>
    </row>
    <row r="877" spans="1:5" x14ac:dyDescent="0.3">
      <c r="A877" s="20">
        <v>41712</v>
      </c>
      <c r="B877" s="21">
        <v>2290.24188112499</v>
      </c>
      <c r="C877" s="22">
        <v>112.07250000000001</v>
      </c>
      <c r="D877" s="23">
        <v>3</v>
      </c>
      <c r="E877" s="23" t="s">
        <v>47</v>
      </c>
    </row>
    <row r="878" spans="1:5" x14ac:dyDescent="0.3">
      <c r="A878" s="20">
        <v>41712.5</v>
      </c>
      <c r="B878" s="21">
        <v>2529.3986842363602</v>
      </c>
      <c r="C878" s="22">
        <v>110.425454545454</v>
      </c>
      <c r="D878" s="23">
        <v>3</v>
      </c>
      <c r="E878" s="23" t="s">
        <v>47</v>
      </c>
    </row>
    <row r="879" spans="1:5" x14ac:dyDescent="0.3">
      <c r="A879" s="20">
        <v>41713</v>
      </c>
      <c r="B879" s="21">
        <v>2028.51025856499</v>
      </c>
      <c r="C879" s="22">
        <v>107.849</v>
      </c>
      <c r="D879" s="23">
        <v>3</v>
      </c>
      <c r="E879" s="23" t="s">
        <v>47</v>
      </c>
    </row>
    <row r="880" spans="1:5" x14ac:dyDescent="0.3">
      <c r="A880" s="20">
        <v>41713.5</v>
      </c>
      <c r="B880" s="21">
        <v>2377.9403508958299</v>
      </c>
      <c r="C880" s="22">
        <v>109.603333333333</v>
      </c>
      <c r="D880" s="23">
        <v>3</v>
      </c>
      <c r="E880" s="23" t="s">
        <v>47</v>
      </c>
    </row>
    <row r="881" spans="1:5" x14ac:dyDescent="0.3">
      <c r="A881" s="20">
        <v>41714</v>
      </c>
      <c r="B881" s="21">
        <v>1952.47576309285</v>
      </c>
      <c r="C881" s="22">
        <v>110.65714285714201</v>
      </c>
      <c r="D881" s="23">
        <v>3</v>
      </c>
      <c r="E881" s="23" t="s">
        <v>47</v>
      </c>
    </row>
    <row r="882" spans="1:5" x14ac:dyDescent="0.3">
      <c r="A882" s="20">
        <v>41714.5</v>
      </c>
      <c r="B882" s="21">
        <v>2220.3295659833302</v>
      </c>
      <c r="C882" s="22">
        <v>110.18583333333299</v>
      </c>
      <c r="D882" s="23">
        <v>3</v>
      </c>
      <c r="E882" s="23" t="s">
        <v>47</v>
      </c>
    </row>
    <row r="883" spans="1:5" x14ac:dyDescent="0.3">
      <c r="A883" s="20">
        <v>41715</v>
      </c>
      <c r="B883" s="21">
        <v>1874.4952763250001</v>
      </c>
      <c r="C883" s="22">
        <v>108.954999999999</v>
      </c>
      <c r="D883" s="23">
        <v>3</v>
      </c>
      <c r="E883" s="23" t="s">
        <v>47</v>
      </c>
    </row>
    <row r="884" spans="1:5" x14ac:dyDescent="0.3">
      <c r="A884" s="20">
        <v>41715.5</v>
      </c>
      <c r="B884" s="21">
        <v>2408.1716978958302</v>
      </c>
      <c r="C884" s="22">
        <v>111.346666666666</v>
      </c>
      <c r="D884" s="23">
        <v>3</v>
      </c>
      <c r="E884" s="23" t="s">
        <v>47</v>
      </c>
    </row>
    <row r="885" spans="1:5" x14ac:dyDescent="0.3">
      <c r="A885" s="20">
        <v>41716</v>
      </c>
      <c r="B885" s="21">
        <v>2348.2187846291599</v>
      </c>
      <c r="C885" s="22">
        <v>109.24166666666601</v>
      </c>
      <c r="D885" s="23">
        <v>3</v>
      </c>
      <c r="E885" s="23" t="s">
        <v>47</v>
      </c>
    </row>
    <row r="886" spans="1:5" x14ac:dyDescent="0.3">
      <c r="A886" s="20">
        <v>41716.5</v>
      </c>
      <c r="B886" s="21">
        <v>2781.20463690833</v>
      </c>
      <c r="C886" s="22">
        <v>110.784166666666</v>
      </c>
      <c r="D886" s="23">
        <v>3</v>
      </c>
      <c r="E886" s="23" t="s">
        <v>47</v>
      </c>
    </row>
    <row r="887" spans="1:5" x14ac:dyDescent="0.3">
      <c r="A887" s="20">
        <v>41717</v>
      </c>
      <c r="B887" s="21">
        <v>2134.7472275291602</v>
      </c>
      <c r="C887" s="22">
        <v>110.38166666666601</v>
      </c>
      <c r="D887" s="23">
        <v>3</v>
      </c>
      <c r="E887" s="23" t="s">
        <v>47</v>
      </c>
    </row>
    <row r="888" spans="1:5" x14ac:dyDescent="0.3">
      <c r="A888" s="20">
        <v>41717.5</v>
      </c>
      <c r="B888" s="21">
        <v>2486.2344025124899</v>
      </c>
      <c r="C888" s="22">
        <v>110.847499999999</v>
      </c>
      <c r="D888" s="23">
        <v>3</v>
      </c>
      <c r="E888" s="23" t="s">
        <v>47</v>
      </c>
    </row>
    <row r="889" spans="1:5" x14ac:dyDescent="0.3">
      <c r="A889" s="20">
        <v>41718</v>
      </c>
      <c r="B889" s="21">
        <v>2081.8465858208301</v>
      </c>
      <c r="C889" s="22">
        <v>110.451666666666</v>
      </c>
      <c r="D889" s="23">
        <v>3</v>
      </c>
      <c r="E889" s="23" t="s">
        <v>47</v>
      </c>
    </row>
    <row r="890" spans="1:5" x14ac:dyDescent="0.3">
      <c r="A890" s="20">
        <v>41718.5</v>
      </c>
      <c r="B890" s="21">
        <v>2492.7292517333299</v>
      </c>
      <c r="C890" s="22">
        <v>110.620833333333</v>
      </c>
      <c r="D890" s="23">
        <v>3</v>
      </c>
      <c r="E890" s="23" t="s">
        <v>47</v>
      </c>
    </row>
    <row r="891" spans="1:5" x14ac:dyDescent="0.3">
      <c r="A891" s="20">
        <v>41719</v>
      </c>
      <c r="B891" s="21">
        <v>2041.2911814045401</v>
      </c>
      <c r="C891" s="22">
        <v>110.66181818181801</v>
      </c>
      <c r="D891" s="23">
        <v>3</v>
      </c>
      <c r="E891" s="23" t="s">
        <v>47</v>
      </c>
    </row>
    <row r="892" spans="1:5" x14ac:dyDescent="0.3">
      <c r="A892" s="20">
        <v>41719.5</v>
      </c>
      <c r="B892" s="21">
        <v>2261.4539451958299</v>
      </c>
      <c r="C892" s="22">
        <v>109.99166666666601</v>
      </c>
      <c r="D892" s="23">
        <v>3</v>
      </c>
      <c r="E892" s="23" t="s">
        <v>47</v>
      </c>
    </row>
    <row r="893" spans="1:5" x14ac:dyDescent="0.3">
      <c r="A893" s="20">
        <v>41720</v>
      </c>
      <c r="B893" s="21">
        <v>2236.3815262166599</v>
      </c>
      <c r="C893" s="22">
        <v>111.17444444444401</v>
      </c>
      <c r="D893" s="23">
        <v>3</v>
      </c>
      <c r="E893" s="23" t="s">
        <v>47</v>
      </c>
    </row>
    <row r="894" spans="1:5" x14ac:dyDescent="0.3">
      <c r="A894" s="20">
        <v>41720.5</v>
      </c>
      <c r="B894" s="21">
        <v>2294.4026380458299</v>
      </c>
      <c r="C894" s="22">
        <v>111.35250000000001</v>
      </c>
      <c r="D894" s="23">
        <v>3</v>
      </c>
      <c r="E894" s="23" t="s">
        <v>47</v>
      </c>
    </row>
    <row r="895" spans="1:5" x14ac:dyDescent="0.3">
      <c r="A895" s="20">
        <v>41721</v>
      </c>
      <c r="B895" s="21">
        <v>1918.97782055624</v>
      </c>
      <c r="C895" s="22">
        <v>111.416249999999</v>
      </c>
      <c r="D895" s="23">
        <v>3</v>
      </c>
      <c r="E895" s="23" t="s">
        <v>47</v>
      </c>
    </row>
    <row r="896" spans="1:5" x14ac:dyDescent="0.3">
      <c r="A896" s="20">
        <v>41721.5</v>
      </c>
      <c r="B896" s="21">
        <v>2049.31759405499</v>
      </c>
      <c r="C896" s="22">
        <v>112.17400000000001</v>
      </c>
      <c r="D896" s="23">
        <v>3</v>
      </c>
      <c r="E896" s="23" t="s">
        <v>47</v>
      </c>
    </row>
    <row r="897" spans="1:5" x14ac:dyDescent="0.3">
      <c r="A897" s="20">
        <v>41722</v>
      </c>
      <c r="B897" s="21">
        <v>1942.2035167500001</v>
      </c>
      <c r="C897" s="22">
        <v>109.81</v>
      </c>
      <c r="D897" s="23">
        <v>3</v>
      </c>
      <c r="E897" s="23" t="s">
        <v>47</v>
      </c>
    </row>
    <row r="898" spans="1:5" x14ac:dyDescent="0.3">
      <c r="A898" s="20">
        <v>41722.5</v>
      </c>
      <c r="B898" s="21">
        <v>2079.3220612045402</v>
      </c>
      <c r="C898" s="22">
        <v>108.751818181818</v>
      </c>
      <c r="D898" s="23">
        <v>3</v>
      </c>
      <c r="E898" s="23" t="s">
        <v>47</v>
      </c>
    </row>
    <row r="899" spans="1:5" x14ac:dyDescent="0.3">
      <c r="A899" s="20">
        <v>41723</v>
      </c>
      <c r="B899" s="21">
        <v>2228.21130526874</v>
      </c>
      <c r="C899" s="22">
        <v>112.31874999999999</v>
      </c>
      <c r="D899" s="23">
        <v>3</v>
      </c>
      <c r="E899" s="23" t="s">
        <v>47</v>
      </c>
    </row>
    <row r="900" spans="1:5" x14ac:dyDescent="0.3">
      <c r="A900" s="20">
        <v>41723.5</v>
      </c>
      <c r="B900" s="21">
        <v>2356.6979502374902</v>
      </c>
      <c r="C900" s="22">
        <v>110.475833333333</v>
      </c>
      <c r="D900" s="23">
        <v>3</v>
      </c>
      <c r="E900" s="23" t="s">
        <v>47</v>
      </c>
    </row>
    <row r="901" spans="1:5" x14ac:dyDescent="0.3">
      <c r="A901" s="20">
        <v>41724</v>
      </c>
      <c r="B901" s="21">
        <v>2131.2112628357099</v>
      </c>
      <c r="C901" s="22">
        <v>110.97571428571401</v>
      </c>
      <c r="D901" s="23">
        <v>3</v>
      </c>
      <c r="E901" s="23" t="s">
        <v>47</v>
      </c>
    </row>
    <row r="902" spans="1:5" x14ac:dyDescent="0.3">
      <c r="A902" s="20">
        <v>41724.5</v>
      </c>
      <c r="B902" s="21">
        <v>2234.2020854749899</v>
      </c>
      <c r="C902" s="22">
        <v>109.71583333333299</v>
      </c>
      <c r="D902" s="23">
        <v>3</v>
      </c>
      <c r="E902" s="23" t="s">
        <v>47</v>
      </c>
    </row>
    <row r="903" spans="1:5" x14ac:dyDescent="0.3">
      <c r="A903" s="20">
        <v>41725</v>
      </c>
      <c r="B903" s="21">
        <v>1989.2252733749899</v>
      </c>
      <c r="C903" s="22">
        <v>111.19416666666601</v>
      </c>
      <c r="D903" s="23">
        <v>3</v>
      </c>
      <c r="E903" s="23" t="s">
        <v>47</v>
      </c>
    </row>
    <row r="904" spans="1:5" x14ac:dyDescent="0.3">
      <c r="A904" s="20">
        <v>41725.5</v>
      </c>
      <c r="B904" s="21">
        <v>2125.4146722874898</v>
      </c>
      <c r="C904" s="22">
        <v>111.43833333333301</v>
      </c>
      <c r="D904" s="23">
        <v>3</v>
      </c>
      <c r="E904" s="23" t="s">
        <v>47</v>
      </c>
    </row>
    <row r="905" spans="1:5" x14ac:dyDescent="0.3">
      <c r="A905" s="20">
        <v>41726</v>
      </c>
      <c r="B905" s="21">
        <v>2170.7718819333199</v>
      </c>
      <c r="C905" s="22">
        <v>111.075555555555</v>
      </c>
      <c r="D905" s="23">
        <v>3</v>
      </c>
      <c r="E905" s="23" t="s">
        <v>47</v>
      </c>
    </row>
    <row r="906" spans="1:5" x14ac:dyDescent="0.3">
      <c r="A906" s="20">
        <v>41726.5</v>
      </c>
      <c r="B906" s="21">
        <v>2196.29722014444</v>
      </c>
      <c r="C906" s="22">
        <v>111.92333333333301</v>
      </c>
      <c r="D906" s="23">
        <v>3</v>
      </c>
      <c r="E906" s="23" t="s">
        <v>47</v>
      </c>
    </row>
    <row r="907" spans="1:5" x14ac:dyDescent="0.3">
      <c r="A907" s="20">
        <v>41727</v>
      </c>
      <c r="B907" s="21">
        <v>1865.2321135875</v>
      </c>
      <c r="C907" s="22">
        <v>109.86</v>
      </c>
      <c r="D907" s="23">
        <v>3</v>
      </c>
      <c r="E907" s="23" t="s">
        <v>47</v>
      </c>
    </row>
    <row r="908" spans="1:5" x14ac:dyDescent="0.3">
      <c r="A908" s="20">
        <v>41727.5</v>
      </c>
      <c r="B908" s="21">
        <v>1895.44555601666</v>
      </c>
      <c r="C908" s="22">
        <v>111.73111111111101</v>
      </c>
      <c r="D908" s="23">
        <v>3</v>
      </c>
      <c r="E908" s="23" t="s">
        <v>47</v>
      </c>
    </row>
    <row r="909" spans="1:5" x14ac:dyDescent="0.3">
      <c r="A909" s="20">
        <v>41728</v>
      </c>
      <c r="B909" s="21">
        <v>1872.2638883899899</v>
      </c>
      <c r="C909" s="22">
        <v>109.65</v>
      </c>
      <c r="D909" s="23">
        <v>3</v>
      </c>
      <c r="E909" s="23" t="s">
        <v>47</v>
      </c>
    </row>
    <row r="910" spans="1:5" x14ac:dyDescent="0.3">
      <c r="A910" s="20">
        <v>41728.5</v>
      </c>
      <c r="B910" s="21">
        <v>2022.95829487777</v>
      </c>
      <c r="C910" s="22">
        <v>109.64444444444401</v>
      </c>
      <c r="D910" s="23">
        <v>3</v>
      </c>
      <c r="E910" s="23" t="s">
        <v>47</v>
      </c>
    </row>
    <row r="911" spans="1:5" x14ac:dyDescent="0.3">
      <c r="A911" s="20">
        <v>41729</v>
      </c>
      <c r="B911" s="21">
        <v>1790.18647413333</v>
      </c>
      <c r="C911" s="22">
        <v>113.766666666666</v>
      </c>
      <c r="D911" s="23">
        <v>3</v>
      </c>
      <c r="E911" s="23" t="s">
        <v>47</v>
      </c>
    </row>
    <row r="912" spans="1:5" x14ac:dyDescent="0.3">
      <c r="A912" s="20">
        <v>41729.5</v>
      </c>
      <c r="B912" s="21">
        <v>2015.71379709999</v>
      </c>
      <c r="C912" s="22">
        <v>109.075</v>
      </c>
      <c r="D912" s="23">
        <v>3</v>
      </c>
      <c r="E912" s="23" t="s">
        <v>47</v>
      </c>
    </row>
    <row r="913" spans="1:5" x14ac:dyDescent="0.3">
      <c r="A913" s="20">
        <v>41730</v>
      </c>
      <c r="B913" s="21">
        <v>2113.80004124999</v>
      </c>
      <c r="C913" s="22">
        <v>94.158333333333303</v>
      </c>
      <c r="D913" s="23">
        <v>4</v>
      </c>
      <c r="E913" s="23" t="s">
        <v>47</v>
      </c>
    </row>
    <row r="914" spans="1:5" x14ac:dyDescent="0.3">
      <c r="A914" s="20">
        <v>41730.5</v>
      </c>
      <c r="B914" s="21">
        <v>2426.57113838636</v>
      </c>
      <c r="C914" s="22">
        <v>95.01</v>
      </c>
      <c r="D914" s="23">
        <v>4</v>
      </c>
      <c r="E914" s="23" t="s">
        <v>47</v>
      </c>
    </row>
    <row r="915" spans="1:5" x14ac:dyDescent="0.3">
      <c r="A915" s="20">
        <v>41731</v>
      </c>
      <c r="B915" s="21">
        <v>2448.2077285999999</v>
      </c>
      <c r="C915" s="22">
        <v>97.0042857142857</v>
      </c>
      <c r="D915" s="23">
        <v>4</v>
      </c>
      <c r="E915" s="23" t="s">
        <v>47</v>
      </c>
    </row>
    <row r="916" spans="1:5" x14ac:dyDescent="0.3">
      <c r="A916" s="20">
        <v>41731.5</v>
      </c>
      <c r="B916" s="21">
        <v>2647.5638321749898</v>
      </c>
      <c r="C916" s="22">
        <v>91.094999999999999</v>
      </c>
      <c r="D916" s="23">
        <v>4</v>
      </c>
      <c r="E916" s="23" t="s">
        <v>47</v>
      </c>
    </row>
    <row r="917" spans="1:5" x14ac:dyDescent="0.3">
      <c r="A917" s="20">
        <v>41732</v>
      </c>
      <c r="B917" s="21">
        <v>2236.15374529583</v>
      </c>
      <c r="C917" s="22">
        <v>93.653333333333293</v>
      </c>
      <c r="D917" s="23">
        <v>4</v>
      </c>
      <c r="E917" s="23" t="s">
        <v>47</v>
      </c>
    </row>
    <row r="918" spans="1:5" x14ac:dyDescent="0.3">
      <c r="A918" s="20">
        <v>41732.5</v>
      </c>
      <c r="B918" s="21">
        <v>2960.3368238749899</v>
      </c>
      <c r="C918" s="22">
        <v>93.149999999999906</v>
      </c>
      <c r="D918" s="23">
        <v>4</v>
      </c>
      <c r="E918" s="23" t="s">
        <v>47</v>
      </c>
    </row>
    <row r="919" spans="1:5" x14ac:dyDescent="0.3">
      <c r="A919" s="20">
        <v>41733</v>
      </c>
      <c r="B919" s="21">
        <v>2407.5297075374901</v>
      </c>
      <c r="C919" s="22">
        <v>91.319166666666604</v>
      </c>
      <c r="D919" s="23">
        <v>4</v>
      </c>
      <c r="E919" s="23" t="s">
        <v>47</v>
      </c>
    </row>
    <row r="920" spans="1:5" x14ac:dyDescent="0.3">
      <c r="A920" s="20">
        <v>41733.5</v>
      </c>
      <c r="B920" s="21">
        <v>3090.4349697999901</v>
      </c>
      <c r="C920" s="22">
        <v>92.242499999999893</v>
      </c>
      <c r="D920" s="23">
        <v>4</v>
      </c>
      <c r="E920" s="23" t="s">
        <v>47</v>
      </c>
    </row>
    <row r="921" spans="1:5" x14ac:dyDescent="0.3">
      <c r="A921" s="20">
        <v>41734</v>
      </c>
      <c r="B921" s="21">
        <v>2288.5196504999899</v>
      </c>
      <c r="C921" s="22">
        <v>94.639999999999901</v>
      </c>
      <c r="D921" s="23">
        <v>4</v>
      </c>
      <c r="E921" s="23" t="s">
        <v>47</v>
      </c>
    </row>
    <row r="922" spans="1:5" x14ac:dyDescent="0.3">
      <c r="A922" s="20">
        <v>41734.5</v>
      </c>
      <c r="B922" s="21">
        <v>2693.8758898999899</v>
      </c>
      <c r="C922" s="22">
        <v>93.194166666666604</v>
      </c>
      <c r="D922" s="23">
        <v>4</v>
      </c>
      <c r="E922" s="23" t="s">
        <v>47</v>
      </c>
    </row>
    <row r="923" spans="1:5" x14ac:dyDescent="0.3">
      <c r="A923" s="20">
        <v>41735</v>
      </c>
      <c r="B923" s="21">
        <v>2206.7949992642798</v>
      </c>
      <c r="C923" s="22">
        <v>93.35</v>
      </c>
      <c r="D923" s="23">
        <v>4</v>
      </c>
      <c r="E923" s="23" t="s">
        <v>47</v>
      </c>
    </row>
    <row r="924" spans="1:5" x14ac:dyDescent="0.3">
      <c r="A924" s="20">
        <v>41735.5</v>
      </c>
      <c r="B924" s="21">
        <v>2365.86784169166</v>
      </c>
      <c r="C924" s="22">
        <v>90.462500000000006</v>
      </c>
      <c r="D924" s="23">
        <v>4</v>
      </c>
      <c r="E924" s="23" t="s">
        <v>47</v>
      </c>
    </row>
    <row r="925" spans="1:5" x14ac:dyDescent="0.3">
      <c r="A925" s="20">
        <v>41736</v>
      </c>
      <c r="B925" s="21">
        <v>2131.5617423333301</v>
      </c>
      <c r="C925" s="22">
        <v>98.07</v>
      </c>
      <c r="D925" s="23">
        <v>4</v>
      </c>
      <c r="E925" s="23" t="s">
        <v>47</v>
      </c>
    </row>
    <row r="926" spans="1:5" x14ac:dyDescent="0.3">
      <c r="A926" s="20">
        <v>41736.5</v>
      </c>
      <c r="B926" s="21">
        <v>2359.2976642333301</v>
      </c>
      <c r="C926" s="22">
        <v>92.285833333333301</v>
      </c>
      <c r="D926" s="23">
        <v>4</v>
      </c>
      <c r="E926" s="23" t="s">
        <v>47</v>
      </c>
    </row>
    <row r="927" spans="1:5" x14ac:dyDescent="0.3">
      <c r="A927" s="20">
        <v>41737</v>
      </c>
      <c r="B927" s="21">
        <v>2337.9500703833301</v>
      </c>
      <c r="C927" s="22">
        <v>95.527499999999904</v>
      </c>
      <c r="D927" s="23">
        <v>4</v>
      </c>
      <c r="E927" s="23" t="s">
        <v>47</v>
      </c>
    </row>
    <row r="928" spans="1:5" x14ac:dyDescent="0.3">
      <c r="A928" s="20">
        <v>41737.5</v>
      </c>
      <c r="B928" s="21">
        <v>2912.4833422541601</v>
      </c>
      <c r="C928" s="22">
        <v>94.653333333333293</v>
      </c>
      <c r="D928" s="23">
        <v>4</v>
      </c>
      <c r="E928" s="23" t="s">
        <v>47</v>
      </c>
    </row>
    <row r="929" spans="1:5" x14ac:dyDescent="0.3">
      <c r="A929" s="20">
        <v>41738</v>
      </c>
      <c r="B929" s="21">
        <v>2295.36409883333</v>
      </c>
      <c r="C929" s="22">
        <v>90.486666666666594</v>
      </c>
      <c r="D929" s="23">
        <v>4</v>
      </c>
      <c r="E929" s="23" t="s">
        <v>47</v>
      </c>
    </row>
    <row r="930" spans="1:5" x14ac:dyDescent="0.3">
      <c r="A930" s="20">
        <v>41738.5</v>
      </c>
      <c r="B930" s="21">
        <v>2958.7262230958299</v>
      </c>
      <c r="C930" s="22">
        <v>93.8391666666666</v>
      </c>
      <c r="D930" s="23">
        <v>4</v>
      </c>
      <c r="E930" s="23" t="s">
        <v>47</v>
      </c>
    </row>
    <row r="931" spans="1:5" x14ac:dyDescent="0.3">
      <c r="A931" s="20">
        <v>41739</v>
      </c>
      <c r="B931" s="21">
        <v>2372.2789152708301</v>
      </c>
      <c r="C931" s="22">
        <v>94.469166666666595</v>
      </c>
      <c r="D931" s="23">
        <v>4</v>
      </c>
      <c r="E931" s="23" t="s">
        <v>47</v>
      </c>
    </row>
    <row r="932" spans="1:5" x14ac:dyDescent="0.3">
      <c r="A932" s="20">
        <v>41739.5</v>
      </c>
      <c r="B932" s="21">
        <v>2944.1665049916601</v>
      </c>
      <c r="C932" s="22">
        <v>93.632499999999993</v>
      </c>
      <c r="D932" s="23">
        <v>4</v>
      </c>
      <c r="E932" s="23" t="s">
        <v>47</v>
      </c>
    </row>
    <row r="933" spans="1:5" x14ac:dyDescent="0.3">
      <c r="A933" s="20">
        <v>41740</v>
      </c>
      <c r="B933" s="21">
        <v>2434.2545983291602</v>
      </c>
      <c r="C933" s="22">
        <v>95.8958333333333</v>
      </c>
      <c r="D933" s="23">
        <v>4</v>
      </c>
      <c r="E933" s="23" t="s">
        <v>47</v>
      </c>
    </row>
    <row r="934" spans="1:5" x14ac:dyDescent="0.3">
      <c r="A934" s="20">
        <v>41740.5</v>
      </c>
      <c r="B934" s="21">
        <v>2856.5136013041601</v>
      </c>
      <c r="C934" s="22">
        <v>91.8391666666666</v>
      </c>
      <c r="D934" s="23">
        <v>4</v>
      </c>
      <c r="E934" s="23" t="s">
        <v>47</v>
      </c>
    </row>
    <row r="935" spans="1:5" x14ac:dyDescent="0.3">
      <c r="A935" s="20">
        <v>41741</v>
      </c>
      <c r="B935" s="21">
        <v>2476.64930895833</v>
      </c>
      <c r="C935" s="22">
        <v>93.137499999999903</v>
      </c>
      <c r="D935" s="23">
        <v>4</v>
      </c>
      <c r="E935" s="23" t="s">
        <v>47</v>
      </c>
    </row>
    <row r="936" spans="1:5" x14ac:dyDescent="0.3">
      <c r="A936" s="20">
        <v>41741.5</v>
      </c>
      <c r="B936" s="21">
        <v>2751.0332943083299</v>
      </c>
      <c r="C936" s="22">
        <v>94.092500000000001</v>
      </c>
      <c r="D936" s="23">
        <v>4</v>
      </c>
      <c r="E936" s="23" t="s">
        <v>47</v>
      </c>
    </row>
    <row r="937" spans="1:5" x14ac:dyDescent="0.3">
      <c r="A937" s="20">
        <v>41742</v>
      </c>
      <c r="B937" s="21">
        <v>2073.3610607041601</v>
      </c>
      <c r="C937" s="22">
        <v>92.850833333333298</v>
      </c>
      <c r="D937" s="23">
        <v>4</v>
      </c>
      <c r="E937" s="23" t="s">
        <v>47</v>
      </c>
    </row>
    <row r="938" spans="1:5" x14ac:dyDescent="0.3">
      <c r="A938" s="20">
        <v>41742.5</v>
      </c>
      <c r="B938" s="21">
        <v>2334.1648400416602</v>
      </c>
      <c r="C938" s="22">
        <v>95.744166666666601</v>
      </c>
      <c r="D938" s="23">
        <v>4</v>
      </c>
      <c r="E938" s="23" t="s">
        <v>47</v>
      </c>
    </row>
    <row r="939" spans="1:5" x14ac:dyDescent="0.3">
      <c r="A939" s="20">
        <v>41743</v>
      </c>
      <c r="B939" s="21">
        <v>2055.7750104791598</v>
      </c>
      <c r="C939" s="22">
        <v>92.740833333333299</v>
      </c>
      <c r="D939" s="23">
        <v>4</v>
      </c>
      <c r="E939" s="23" t="s">
        <v>47</v>
      </c>
    </row>
    <row r="940" spans="1:5" x14ac:dyDescent="0.3">
      <c r="A940" s="20">
        <v>41743.5</v>
      </c>
      <c r="B940" s="21">
        <v>2477.5667578541602</v>
      </c>
      <c r="C940" s="22">
        <v>90.087500000000006</v>
      </c>
      <c r="D940" s="23">
        <v>4</v>
      </c>
      <c r="E940" s="23" t="s">
        <v>47</v>
      </c>
    </row>
    <row r="941" spans="1:5" x14ac:dyDescent="0.3">
      <c r="A941" s="20">
        <v>41744</v>
      </c>
      <c r="B941" s="21">
        <v>2201.8428448958298</v>
      </c>
      <c r="C941" s="22">
        <v>92.152499999999904</v>
      </c>
      <c r="D941" s="23">
        <v>4</v>
      </c>
      <c r="E941" s="23" t="s">
        <v>47</v>
      </c>
    </row>
    <row r="942" spans="1:5" x14ac:dyDescent="0.3">
      <c r="A942" s="20">
        <v>41744.5</v>
      </c>
      <c r="B942" s="21">
        <v>2783.7458944458299</v>
      </c>
      <c r="C942" s="22">
        <v>95.6875</v>
      </c>
      <c r="D942" s="23">
        <v>4</v>
      </c>
      <c r="E942" s="23" t="s">
        <v>47</v>
      </c>
    </row>
    <row r="943" spans="1:5" x14ac:dyDescent="0.3">
      <c r="A943" s="20">
        <v>41745</v>
      </c>
      <c r="B943" s="21">
        <v>2191.43477437916</v>
      </c>
      <c r="C943" s="22">
        <v>91.192499999999995</v>
      </c>
      <c r="D943" s="23">
        <v>4</v>
      </c>
      <c r="E943" s="23" t="s">
        <v>47</v>
      </c>
    </row>
    <row r="944" spans="1:5" x14ac:dyDescent="0.3">
      <c r="A944" s="20">
        <v>41745.5</v>
      </c>
      <c r="B944" s="21">
        <v>2736.8444697791601</v>
      </c>
      <c r="C944" s="22">
        <v>93.9166666666666</v>
      </c>
      <c r="D944" s="23">
        <v>4</v>
      </c>
      <c r="E944" s="23" t="s">
        <v>47</v>
      </c>
    </row>
    <row r="945" spans="1:5" x14ac:dyDescent="0.3">
      <c r="A945" s="20">
        <v>41746</v>
      </c>
      <c r="B945" s="21">
        <v>2292.4584675374999</v>
      </c>
      <c r="C945" s="22">
        <v>90.254166666666606</v>
      </c>
      <c r="D945" s="23">
        <v>4</v>
      </c>
      <c r="E945" s="23" t="s">
        <v>47</v>
      </c>
    </row>
    <row r="946" spans="1:5" x14ac:dyDescent="0.3">
      <c r="A946" s="20">
        <v>41746.5</v>
      </c>
      <c r="B946" s="21">
        <v>2600.28185396249</v>
      </c>
      <c r="C946" s="22">
        <v>93.100833333333298</v>
      </c>
      <c r="D946" s="23">
        <v>4</v>
      </c>
      <c r="E946" s="23" t="s">
        <v>47</v>
      </c>
    </row>
    <row r="947" spans="1:5" x14ac:dyDescent="0.3">
      <c r="A947" s="20">
        <v>41747</v>
      </c>
      <c r="B947" s="21">
        <v>2238.1594617291598</v>
      </c>
      <c r="C947" s="22">
        <v>96.163333333333298</v>
      </c>
      <c r="D947" s="23">
        <v>4</v>
      </c>
      <c r="E947" s="23" t="s">
        <v>47</v>
      </c>
    </row>
    <row r="948" spans="1:5" x14ac:dyDescent="0.3">
      <c r="A948" s="20">
        <v>41747.5</v>
      </c>
      <c r="B948" s="21">
        <v>2570.20604453333</v>
      </c>
      <c r="C948" s="22">
        <v>92.972499999999997</v>
      </c>
      <c r="D948" s="23">
        <v>4</v>
      </c>
      <c r="E948" s="23" t="s">
        <v>47</v>
      </c>
    </row>
    <row r="949" spans="1:5" x14ac:dyDescent="0.3">
      <c r="A949" s="20">
        <v>41748</v>
      </c>
      <c r="B949" s="21">
        <v>2178.1450835374999</v>
      </c>
      <c r="C949" s="22">
        <v>88.909999999999897</v>
      </c>
      <c r="D949" s="23">
        <v>4</v>
      </c>
      <c r="E949" s="23" t="s">
        <v>47</v>
      </c>
    </row>
    <row r="950" spans="1:5" x14ac:dyDescent="0.3">
      <c r="A950" s="20">
        <v>41748.5</v>
      </c>
      <c r="B950" s="21">
        <v>2458.4068403333299</v>
      </c>
      <c r="C950" s="22">
        <v>93.142499999999899</v>
      </c>
      <c r="D950" s="23">
        <v>4</v>
      </c>
      <c r="E950" s="23" t="s">
        <v>47</v>
      </c>
    </row>
    <row r="951" spans="1:5" x14ac:dyDescent="0.3">
      <c r="A951" s="20">
        <v>41749</v>
      </c>
      <c r="B951" s="21">
        <v>1947.3650472541599</v>
      </c>
      <c r="C951" s="22">
        <v>93.240833333333299</v>
      </c>
      <c r="D951" s="23">
        <v>4</v>
      </c>
      <c r="E951" s="23" t="s">
        <v>47</v>
      </c>
    </row>
    <row r="952" spans="1:5" x14ac:dyDescent="0.3">
      <c r="A952" s="20">
        <v>41749.5</v>
      </c>
      <c r="B952" s="21">
        <v>2177.5841689416602</v>
      </c>
      <c r="C952" s="22">
        <v>91.870833333333294</v>
      </c>
      <c r="D952" s="23">
        <v>4</v>
      </c>
      <c r="E952" s="23" t="s">
        <v>47</v>
      </c>
    </row>
    <row r="953" spans="1:5" x14ac:dyDescent="0.3">
      <c r="A953" s="20">
        <v>41750</v>
      </c>
      <c r="B953" s="21">
        <v>1923.60790184999</v>
      </c>
      <c r="C953" s="22">
        <v>92.873333333333306</v>
      </c>
      <c r="D953" s="23">
        <v>4</v>
      </c>
      <c r="E953" s="23" t="s">
        <v>47</v>
      </c>
    </row>
    <row r="954" spans="1:5" x14ac:dyDescent="0.3">
      <c r="A954" s="20">
        <v>41750.5</v>
      </c>
      <c r="B954" s="21">
        <v>2084.3268327874898</v>
      </c>
      <c r="C954" s="22">
        <v>88.707499999999996</v>
      </c>
      <c r="D954" s="23">
        <v>4</v>
      </c>
      <c r="E954" s="23" t="s">
        <v>47</v>
      </c>
    </row>
    <row r="955" spans="1:5" x14ac:dyDescent="0.3">
      <c r="A955" s="20">
        <v>41751</v>
      </c>
      <c r="B955" s="21">
        <v>2178.3010684624901</v>
      </c>
      <c r="C955" s="22">
        <v>92.928333333333299</v>
      </c>
      <c r="D955" s="23">
        <v>4</v>
      </c>
      <c r="E955" s="23" t="s">
        <v>47</v>
      </c>
    </row>
    <row r="956" spans="1:5" x14ac:dyDescent="0.3">
      <c r="A956" s="20">
        <v>41751.5</v>
      </c>
      <c r="B956" s="21">
        <v>2342.1035759041602</v>
      </c>
      <c r="C956" s="22">
        <v>94.216666666666598</v>
      </c>
      <c r="D956" s="23">
        <v>4</v>
      </c>
      <c r="E956" s="23" t="s">
        <v>47</v>
      </c>
    </row>
    <row r="957" spans="1:5" x14ac:dyDescent="0.3">
      <c r="A957" s="20">
        <v>41752</v>
      </c>
      <c r="B957" s="21">
        <v>1986.8119818208299</v>
      </c>
      <c r="C957" s="22">
        <v>90.968333333333305</v>
      </c>
      <c r="D957" s="23">
        <v>4</v>
      </c>
      <c r="E957" s="23" t="s">
        <v>47</v>
      </c>
    </row>
    <row r="958" spans="1:5" x14ac:dyDescent="0.3">
      <c r="A958" s="20">
        <v>41752.5</v>
      </c>
      <c r="B958" s="21">
        <v>2492.27483820416</v>
      </c>
      <c r="C958" s="22">
        <v>93.7708333333333</v>
      </c>
      <c r="D958" s="23">
        <v>4</v>
      </c>
      <c r="E958" s="23" t="s">
        <v>47</v>
      </c>
    </row>
    <row r="959" spans="1:5" x14ac:dyDescent="0.3">
      <c r="A959" s="20">
        <v>41753</v>
      </c>
      <c r="B959" s="21">
        <v>2011.5389245375</v>
      </c>
      <c r="C959" s="22">
        <v>97.500833333333304</v>
      </c>
      <c r="D959" s="23">
        <v>4</v>
      </c>
      <c r="E959" s="23" t="s">
        <v>47</v>
      </c>
    </row>
    <row r="960" spans="1:5" x14ac:dyDescent="0.3">
      <c r="A960" s="20">
        <v>41753.5</v>
      </c>
      <c r="B960" s="21">
        <v>2541.34914761666</v>
      </c>
      <c r="C960" s="22">
        <v>95.994166666666601</v>
      </c>
      <c r="D960" s="23">
        <v>4</v>
      </c>
      <c r="E960" s="23" t="s">
        <v>47</v>
      </c>
    </row>
    <row r="961" spans="1:5" x14ac:dyDescent="0.3">
      <c r="A961" s="20">
        <v>41754</v>
      </c>
      <c r="B961" s="21">
        <v>1869.39257215833</v>
      </c>
      <c r="C961" s="22">
        <v>92.954166666666595</v>
      </c>
      <c r="D961" s="23">
        <v>4</v>
      </c>
      <c r="E961" s="23" t="s">
        <v>47</v>
      </c>
    </row>
    <row r="962" spans="1:5" x14ac:dyDescent="0.3">
      <c r="A962" s="20">
        <v>41754.5</v>
      </c>
      <c r="B962" s="21">
        <v>2113.9166695624899</v>
      </c>
      <c r="C962" s="22">
        <v>93.922499999999999</v>
      </c>
      <c r="D962" s="23">
        <v>4</v>
      </c>
      <c r="E962" s="23" t="s">
        <v>47</v>
      </c>
    </row>
    <row r="963" spans="1:5" x14ac:dyDescent="0.3">
      <c r="A963" s="20">
        <v>41755</v>
      </c>
      <c r="B963" s="21">
        <v>2041.3888132874899</v>
      </c>
      <c r="C963" s="22">
        <v>94.066666666666606</v>
      </c>
      <c r="D963" s="23">
        <v>4</v>
      </c>
      <c r="E963" s="23" t="s">
        <v>47</v>
      </c>
    </row>
    <row r="964" spans="1:5" x14ac:dyDescent="0.3">
      <c r="A964" s="20">
        <v>41755.5</v>
      </c>
      <c r="B964" s="21">
        <v>2392.579391925</v>
      </c>
      <c r="C964" s="22">
        <v>91.638333333333307</v>
      </c>
      <c r="D964" s="23">
        <v>4</v>
      </c>
      <c r="E964" s="23" t="s">
        <v>47</v>
      </c>
    </row>
    <row r="965" spans="1:5" x14ac:dyDescent="0.3">
      <c r="A965" s="20">
        <v>41756</v>
      </c>
      <c r="B965" s="21">
        <v>1847.6206024749899</v>
      </c>
      <c r="C965" s="22">
        <v>92.293333333333294</v>
      </c>
      <c r="D965" s="23">
        <v>4</v>
      </c>
      <c r="E965" s="23" t="s">
        <v>47</v>
      </c>
    </row>
    <row r="966" spans="1:5" x14ac:dyDescent="0.3">
      <c r="A966" s="20">
        <v>41756.5</v>
      </c>
      <c r="B966" s="21">
        <v>2103.7799291791598</v>
      </c>
      <c r="C966" s="22">
        <v>90.272499999999994</v>
      </c>
      <c r="D966" s="23">
        <v>4</v>
      </c>
      <c r="E966" s="23" t="s">
        <v>47</v>
      </c>
    </row>
    <row r="967" spans="1:5" x14ac:dyDescent="0.3">
      <c r="A967" s="20">
        <v>41757</v>
      </c>
      <c r="B967" s="21">
        <v>1684.3235995374901</v>
      </c>
      <c r="C967" s="22">
        <v>96.438333333333304</v>
      </c>
      <c r="D967" s="23">
        <v>4</v>
      </c>
      <c r="E967" s="23" t="s">
        <v>47</v>
      </c>
    </row>
    <row r="968" spans="1:5" x14ac:dyDescent="0.3">
      <c r="A968" s="20">
        <v>41757.5</v>
      </c>
      <c r="B968" s="21">
        <v>2057.4672101124902</v>
      </c>
      <c r="C968" s="22">
        <v>93.667500000000004</v>
      </c>
      <c r="D968" s="23">
        <v>4</v>
      </c>
      <c r="E968" s="23" t="s">
        <v>47</v>
      </c>
    </row>
    <row r="969" spans="1:5" x14ac:dyDescent="0.3">
      <c r="A969" s="20">
        <v>41758</v>
      </c>
      <c r="B969" s="21">
        <v>2173.1531144277701</v>
      </c>
      <c r="C969" s="22">
        <v>90.662222222222198</v>
      </c>
      <c r="D969" s="23">
        <v>4</v>
      </c>
      <c r="E969" s="23" t="s">
        <v>47</v>
      </c>
    </row>
    <row r="970" spans="1:5" x14ac:dyDescent="0.3">
      <c r="A970" s="20">
        <v>41758.5</v>
      </c>
      <c r="B970" s="21">
        <v>2380.5147788583299</v>
      </c>
      <c r="C970" s="22">
        <v>93.676666666666605</v>
      </c>
      <c r="D970" s="23">
        <v>4</v>
      </c>
      <c r="E970" s="23" t="s">
        <v>47</v>
      </c>
    </row>
    <row r="971" spans="1:5" x14ac:dyDescent="0.3">
      <c r="A971" s="20">
        <v>41759</v>
      </c>
      <c r="B971" s="21">
        <v>2278.7772955714199</v>
      </c>
      <c r="C971" s="22">
        <v>89.397142857142796</v>
      </c>
      <c r="D971" s="23">
        <v>4</v>
      </c>
      <c r="E971" s="23" t="s">
        <v>47</v>
      </c>
    </row>
    <row r="972" spans="1:5" x14ac:dyDescent="0.3">
      <c r="A972" s="20">
        <v>41759.5</v>
      </c>
      <c r="B972" s="21">
        <v>2434.3405128333302</v>
      </c>
      <c r="C972" s="22">
        <v>93.325833333333307</v>
      </c>
      <c r="D972" s="23">
        <v>4</v>
      </c>
      <c r="E972" s="23" t="s">
        <v>47</v>
      </c>
    </row>
    <row r="973" spans="1:5" x14ac:dyDescent="0.3">
      <c r="A973" s="20">
        <v>41760</v>
      </c>
      <c r="B973" s="21">
        <v>2006.54166748749</v>
      </c>
      <c r="C973" s="22">
        <v>95.897499999999994</v>
      </c>
      <c r="D973" s="23">
        <v>5</v>
      </c>
      <c r="E973" s="23" t="s">
        <v>47</v>
      </c>
    </row>
    <row r="974" spans="1:5" x14ac:dyDescent="0.3">
      <c r="A974" s="20">
        <v>41760.5</v>
      </c>
      <c r="B974" s="21">
        <v>2714.09375346363</v>
      </c>
      <c r="C974" s="22">
        <v>91.956363636363605</v>
      </c>
      <c r="D974" s="23">
        <v>5</v>
      </c>
      <c r="E974" s="23" t="s">
        <v>47</v>
      </c>
    </row>
    <row r="975" spans="1:5" x14ac:dyDescent="0.3">
      <c r="A975" s="20">
        <v>41761</v>
      </c>
      <c r="B975" s="21">
        <v>2391.99487152856</v>
      </c>
      <c r="C975" s="22">
        <v>92.462857142857104</v>
      </c>
      <c r="D975" s="23">
        <v>5</v>
      </c>
      <c r="E975" s="23" t="s">
        <v>47</v>
      </c>
    </row>
    <row r="976" spans="1:5" x14ac:dyDescent="0.3">
      <c r="A976" s="20">
        <v>41761.5</v>
      </c>
      <c r="B976" s="21">
        <v>2329.3039084624902</v>
      </c>
      <c r="C976" s="22">
        <v>95.384999999999906</v>
      </c>
      <c r="D976" s="23">
        <v>5</v>
      </c>
      <c r="E976" s="23" t="s">
        <v>47</v>
      </c>
    </row>
    <row r="977" spans="1:5" x14ac:dyDescent="0.3">
      <c r="A977" s="20">
        <v>41762</v>
      </c>
      <c r="B977" s="21">
        <v>2077.1218812541601</v>
      </c>
      <c r="C977" s="22">
        <v>90.847499999999997</v>
      </c>
      <c r="D977" s="23">
        <v>5</v>
      </c>
      <c r="E977" s="23" t="s">
        <v>47</v>
      </c>
    </row>
    <row r="978" spans="1:5" x14ac:dyDescent="0.3">
      <c r="A978" s="20">
        <v>41762.5</v>
      </c>
      <c r="B978" s="21">
        <v>2290.5947934124902</v>
      </c>
      <c r="C978" s="22">
        <v>93.663333333333298</v>
      </c>
      <c r="D978" s="23">
        <v>5</v>
      </c>
      <c r="E978" s="23" t="s">
        <v>47</v>
      </c>
    </row>
    <row r="979" spans="1:5" x14ac:dyDescent="0.3">
      <c r="A979" s="20">
        <v>41763</v>
      </c>
      <c r="B979" s="21">
        <v>1952.5976356333299</v>
      </c>
      <c r="C979" s="22">
        <v>90.486666666666594</v>
      </c>
      <c r="D979" s="23">
        <v>5</v>
      </c>
      <c r="E979" s="23" t="s">
        <v>47</v>
      </c>
    </row>
    <row r="980" spans="1:5" x14ac:dyDescent="0.3">
      <c r="A980" s="20">
        <v>41763.5</v>
      </c>
      <c r="B980" s="21">
        <v>2205.2421286318099</v>
      </c>
      <c r="C980" s="22">
        <v>97.206363636363605</v>
      </c>
      <c r="D980" s="23">
        <v>5</v>
      </c>
      <c r="E980" s="23" t="s">
        <v>47</v>
      </c>
    </row>
    <row r="981" spans="1:5" x14ac:dyDescent="0.3">
      <c r="A981" s="20">
        <v>41764</v>
      </c>
      <c r="B981" s="21">
        <v>1820.63976945833</v>
      </c>
      <c r="C981" s="22">
        <v>95.418333333333294</v>
      </c>
      <c r="D981" s="23">
        <v>5</v>
      </c>
      <c r="E981" s="23" t="s">
        <v>47</v>
      </c>
    </row>
    <row r="982" spans="1:5" x14ac:dyDescent="0.3">
      <c r="A982" s="20">
        <v>41764.5</v>
      </c>
      <c r="B982" s="21">
        <v>1949.2376995124901</v>
      </c>
      <c r="C982" s="22">
        <v>96.343333333333305</v>
      </c>
      <c r="D982" s="23">
        <v>5</v>
      </c>
      <c r="E982" s="23" t="s">
        <v>47</v>
      </c>
    </row>
    <row r="983" spans="1:5" x14ac:dyDescent="0.3">
      <c r="A983" s="20">
        <v>41765</v>
      </c>
      <c r="B983" s="21">
        <v>2011.5588322041599</v>
      </c>
      <c r="C983" s="22">
        <v>91.496666666666599</v>
      </c>
      <c r="D983" s="23">
        <v>5</v>
      </c>
      <c r="E983" s="23" t="s">
        <v>47</v>
      </c>
    </row>
    <row r="984" spans="1:5" x14ac:dyDescent="0.3">
      <c r="A984" s="20">
        <v>41765.5</v>
      </c>
      <c r="B984" s="21">
        <v>2407.8819831791602</v>
      </c>
      <c r="C984" s="22">
        <v>93.445833333333297</v>
      </c>
      <c r="D984" s="23">
        <v>5</v>
      </c>
      <c r="E984" s="23" t="s">
        <v>47</v>
      </c>
    </row>
    <row r="985" spans="1:5" x14ac:dyDescent="0.3">
      <c r="A985" s="20">
        <v>41766</v>
      </c>
      <c r="B985" s="21">
        <v>2108.0878239458302</v>
      </c>
      <c r="C985" s="22">
        <v>98.274999999999906</v>
      </c>
      <c r="D985" s="23">
        <v>5</v>
      </c>
      <c r="E985" s="23" t="s">
        <v>47</v>
      </c>
    </row>
    <row r="986" spans="1:5" x14ac:dyDescent="0.3">
      <c r="A986" s="20">
        <v>41766.5</v>
      </c>
      <c r="B986" s="21">
        <v>2425.3941229549901</v>
      </c>
      <c r="C986" s="22">
        <v>94.355999999999995</v>
      </c>
      <c r="D986" s="23">
        <v>5</v>
      </c>
      <c r="E986" s="23" t="s">
        <v>47</v>
      </c>
    </row>
    <row r="987" spans="1:5" x14ac:dyDescent="0.3">
      <c r="A987" s="20">
        <v>41767</v>
      </c>
      <c r="B987" s="21">
        <v>2276.4651883285601</v>
      </c>
      <c r="C987" s="22">
        <v>93.0085714285714</v>
      </c>
      <c r="D987" s="23">
        <v>5</v>
      </c>
      <c r="E987" s="23" t="s">
        <v>47</v>
      </c>
    </row>
    <row r="988" spans="1:5" x14ac:dyDescent="0.3">
      <c r="A988" s="20">
        <v>41767.5</v>
      </c>
      <c r="B988" s="21">
        <v>2385.3081387208299</v>
      </c>
      <c r="C988" s="22">
        <v>94.266666666666595</v>
      </c>
      <c r="D988" s="23">
        <v>5</v>
      </c>
      <c r="E988" s="23" t="s">
        <v>47</v>
      </c>
    </row>
    <row r="989" spans="1:5" x14ac:dyDescent="0.3">
      <c r="A989" s="20">
        <v>41768</v>
      </c>
      <c r="B989" s="21">
        <v>2207.3602180749999</v>
      </c>
      <c r="C989" s="22">
        <v>94.058333333333294</v>
      </c>
      <c r="D989" s="23">
        <v>5</v>
      </c>
      <c r="E989" s="23" t="s">
        <v>47</v>
      </c>
    </row>
    <row r="990" spans="1:5" x14ac:dyDescent="0.3">
      <c r="A990" s="20">
        <v>41768.5</v>
      </c>
      <c r="B990" s="21">
        <v>2288.4663373499902</v>
      </c>
      <c r="C990" s="22">
        <v>94.706666666666607</v>
      </c>
      <c r="D990" s="23">
        <v>5</v>
      </c>
      <c r="E990" s="23" t="s">
        <v>47</v>
      </c>
    </row>
    <row r="991" spans="1:5" x14ac:dyDescent="0.3">
      <c r="A991" s="20">
        <v>41769</v>
      </c>
      <c r="B991" s="21">
        <v>2266.71607263332</v>
      </c>
      <c r="C991" s="22">
        <v>92.304999999999893</v>
      </c>
      <c r="D991" s="23">
        <v>5</v>
      </c>
      <c r="E991" s="23" t="s">
        <v>47</v>
      </c>
    </row>
    <row r="992" spans="1:5" x14ac:dyDescent="0.3">
      <c r="A992" s="20">
        <v>41769.5</v>
      </c>
      <c r="B992" s="21">
        <v>2149.3511236791601</v>
      </c>
      <c r="C992" s="22">
        <v>91.306666666666601</v>
      </c>
      <c r="D992" s="23">
        <v>5</v>
      </c>
      <c r="E992" s="23" t="s">
        <v>47</v>
      </c>
    </row>
    <row r="993" spans="1:5" x14ac:dyDescent="0.3">
      <c r="A993" s="20">
        <v>41770</v>
      </c>
      <c r="B993" s="21">
        <v>1762.31032626666</v>
      </c>
      <c r="C993" s="22">
        <v>90.8958333333333</v>
      </c>
      <c r="D993" s="23">
        <v>5</v>
      </c>
      <c r="E993" s="23" t="s">
        <v>47</v>
      </c>
    </row>
    <row r="994" spans="1:5" x14ac:dyDescent="0.3">
      <c r="A994" s="20">
        <v>41770.5</v>
      </c>
      <c r="B994" s="21">
        <v>2091.57613969166</v>
      </c>
      <c r="C994" s="22">
        <v>92.348333333333301</v>
      </c>
      <c r="D994" s="23">
        <v>5</v>
      </c>
      <c r="E994" s="23" t="s">
        <v>47</v>
      </c>
    </row>
    <row r="995" spans="1:5" x14ac:dyDescent="0.3">
      <c r="A995" s="20">
        <v>41771</v>
      </c>
      <c r="B995" s="21">
        <v>1767.7216455299899</v>
      </c>
      <c r="C995" s="22">
        <v>95.63</v>
      </c>
      <c r="D995" s="23">
        <v>5</v>
      </c>
      <c r="E995" s="23" t="s">
        <v>47</v>
      </c>
    </row>
    <row r="996" spans="1:5" x14ac:dyDescent="0.3">
      <c r="A996" s="20">
        <v>41771.5</v>
      </c>
      <c r="B996" s="21">
        <v>2194.2849347363599</v>
      </c>
      <c r="C996" s="22">
        <v>93.398181818181797</v>
      </c>
      <c r="D996" s="23">
        <v>5</v>
      </c>
      <c r="E996" s="23" t="s">
        <v>47</v>
      </c>
    </row>
    <row r="997" spans="1:5" x14ac:dyDescent="0.3">
      <c r="A997" s="20">
        <v>41772</v>
      </c>
      <c r="B997" s="21">
        <v>2256.8843618562501</v>
      </c>
      <c r="C997" s="22">
        <v>96.203749999999999</v>
      </c>
      <c r="D997" s="23">
        <v>5</v>
      </c>
      <c r="E997" s="23" t="s">
        <v>47</v>
      </c>
    </row>
    <row r="998" spans="1:5" x14ac:dyDescent="0.3">
      <c r="A998" s="20">
        <v>41772.5</v>
      </c>
      <c r="B998" s="21">
        <v>2440.1407365749901</v>
      </c>
      <c r="C998" s="22">
        <v>94.444166666666604</v>
      </c>
      <c r="D998" s="23">
        <v>5</v>
      </c>
      <c r="E998" s="23" t="s">
        <v>47</v>
      </c>
    </row>
    <row r="999" spans="1:5" x14ac:dyDescent="0.3">
      <c r="A999" s="20">
        <v>41773</v>
      </c>
      <c r="B999" s="21">
        <v>2054.2260679208298</v>
      </c>
      <c r="C999" s="22">
        <v>92.017499999999998</v>
      </c>
      <c r="D999" s="23">
        <v>5</v>
      </c>
      <c r="E999" s="23" t="s">
        <v>47</v>
      </c>
    </row>
    <row r="1000" spans="1:5" x14ac:dyDescent="0.3">
      <c r="A1000" s="20">
        <v>41773.5</v>
      </c>
      <c r="B1000" s="21">
        <v>2363.7651461291598</v>
      </c>
      <c r="C1000" s="22">
        <v>95.212499999999906</v>
      </c>
      <c r="D1000" s="23">
        <v>5</v>
      </c>
      <c r="E1000" s="23" t="s">
        <v>47</v>
      </c>
    </row>
    <row r="1001" spans="1:5" x14ac:dyDescent="0.3">
      <c r="A1001" s="20">
        <v>41774</v>
      </c>
      <c r="B1001" s="21">
        <v>2197.8695865333302</v>
      </c>
      <c r="C1001" s="22">
        <v>95.262222222222206</v>
      </c>
      <c r="D1001" s="23">
        <v>5</v>
      </c>
      <c r="E1001" s="23" t="s">
        <v>47</v>
      </c>
    </row>
    <row r="1002" spans="1:5" x14ac:dyDescent="0.3">
      <c r="A1002" s="20">
        <v>41774.5</v>
      </c>
      <c r="B1002" s="21">
        <v>2418.2252856916598</v>
      </c>
      <c r="C1002" s="22">
        <v>92.738333333333301</v>
      </c>
      <c r="D1002" s="23">
        <v>5</v>
      </c>
      <c r="E1002" s="23" t="s">
        <v>47</v>
      </c>
    </row>
    <row r="1003" spans="1:5" x14ac:dyDescent="0.3">
      <c r="A1003" s="20">
        <v>41775</v>
      </c>
      <c r="B1003" s="21">
        <v>2219.37749874375</v>
      </c>
      <c r="C1003" s="22">
        <v>96.783749999999998</v>
      </c>
      <c r="D1003" s="23">
        <v>5</v>
      </c>
      <c r="E1003" s="23" t="s">
        <v>47</v>
      </c>
    </row>
    <row r="1004" spans="1:5" x14ac:dyDescent="0.3">
      <c r="A1004" s="20">
        <v>41775.5</v>
      </c>
      <c r="B1004" s="21">
        <v>2426.06493250416</v>
      </c>
      <c r="C1004" s="22">
        <v>94.048333333333304</v>
      </c>
      <c r="D1004" s="23">
        <v>5</v>
      </c>
      <c r="E1004" s="23" t="s">
        <v>47</v>
      </c>
    </row>
    <row r="1005" spans="1:5" x14ac:dyDescent="0.3">
      <c r="A1005" s="20">
        <v>41776</v>
      </c>
      <c r="B1005" s="21">
        <v>2061.1680646954501</v>
      </c>
      <c r="C1005" s="22">
        <v>91.727272727272705</v>
      </c>
      <c r="D1005" s="23">
        <v>5</v>
      </c>
      <c r="E1005" s="23" t="s">
        <v>47</v>
      </c>
    </row>
    <row r="1006" spans="1:5" x14ac:dyDescent="0.3">
      <c r="A1006" s="20">
        <v>41776.5</v>
      </c>
      <c r="B1006" s="21">
        <v>2398.4183871208202</v>
      </c>
      <c r="C1006" s="22">
        <v>92.79</v>
      </c>
      <c r="D1006" s="23">
        <v>5</v>
      </c>
      <c r="E1006" s="23" t="s">
        <v>47</v>
      </c>
    </row>
    <row r="1007" spans="1:5" x14ac:dyDescent="0.3">
      <c r="A1007" s="20">
        <v>41777</v>
      </c>
      <c r="B1007" s="21">
        <v>1932.5191484818099</v>
      </c>
      <c r="C1007" s="22">
        <v>91.99</v>
      </c>
      <c r="D1007" s="23">
        <v>5</v>
      </c>
      <c r="E1007" s="23" t="s">
        <v>47</v>
      </c>
    </row>
    <row r="1008" spans="1:5" x14ac:dyDescent="0.3">
      <c r="A1008" s="20">
        <v>41777.5</v>
      </c>
      <c r="B1008" s="21">
        <v>2209.34832387499</v>
      </c>
      <c r="C1008" s="22">
        <v>90.05</v>
      </c>
      <c r="D1008" s="23">
        <v>5</v>
      </c>
      <c r="E1008" s="23" t="s">
        <v>47</v>
      </c>
    </row>
    <row r="1009" spans="1:5" x14ac:dyDescent="0.3">
      <c r="A1009" s="20">
        <v>41778</v>
      </c>
      <c r="B1009" s="21">
        <v>1804.0047631083301</v>
      </c>
      <c r="C1009" s="22">
        <v>93.491666666666603</v>
      </c>
      <c r="D1009" s="23">
        <v>5</v>
      </c>
      <c r="E1009" s="23" t="s">
        <v>47</v>
      </c>
    </row>
    <row r="1010" spans="1:5" x14ac:dyDescent="0.3">
      <c r="A1010" s="20">
        <v>41778.5</v>
      </c>
      <c r="B1010" s="21">
        <v>2239.4996949791598</v>
      </c>
      <c r="C1010" s="22">
        <v>90.999166666666596</v>
      </c>
      <c r="D1010" s="23">
        <v>5</v>
      </c>
      <c r="E1010" s="23" t="s">
        <v>47</v>
      </c>
    </row>
    <row r="1011" spans="1:5" x14ac:dyDescent="0.3">
      <c r="A1011" s="20">
        <v>41779</v>
      </c>
      <c r="B1011" s="21">
        <v>2215.2909385708299</v>
      </c>
      <c r="C1011" s="22">
        <v>93.266666666666595</v>
      </c>
      <c r="D1011" s="23">
        <v>5</v>
      </c>
      <c r="E1011" s="23" t="s">
        <v>47</v>
      </c>
    </row>
    <row r="1012" spans="1:5" x14ac:dyDescent="0.3">
      <c r="A1012" s="20">
        <v>41779.5</v>
      </c>
      <c r="B1012" s="21">
        <v>2526.5955351749899</v>
      </c>
      <c r="C1012" s="22">
        <v>91.999166666666596</v>
      </c>
      <c r="D1012" s="23">
        <v>5</v>
      </c>
      <c r="E1012" s="23" t="s">
        <v>47</v>
      </c>
    </row>
    <row r="1013" spans="1:5" x14ac:dyDescent="0.3">
      <c r="A1013" s="20">
        <v>41780</v>
      </c>
      <c r="B1013" s="21">
        <v>2102.5246024374901</v>
      </c>
      <c r="C1013" s="22">
        <v>90.307500000000005</v>
      </c>
      <c r="D1013" s="23">
        <v>5</v>
      </c>
      <c r="E1013" s="23" t="s">
        <v>47</v>
      </c>
    </row>
    <row r="1014" spans="1:5" x14ac:dyDescent="0.3">
      <c r="A1014" s="20">
        <v>41780.5</v>
      </c>
      <c r="B1014" s="21">
        <v>2350.89282996666</v>
      </c>
      <c r="C1014" s="22">
        <v>91.424166666666594</v>
      </c>
      <c r="D1014" s="23">
        <v>5</v>
      </c>
      <c r="E1014" s="23" t="s">
        <v>47</v>
      </c>
    </row>
    <row r="1015" spans="1:5" x14ac:dyDescent="0.3">
      <c r="A1015" s="20">
        <v>41781</v>
      </c>
      <c r="B1015" s="21">
        <v>2121.1059986833302</v>
      </c>
      <c r="C1015" s="22">
        <v>92.987499999999997</v>
      </c>
      <c r="D1015" s="23">
        <v>5</v>
      </c>
      <c r="E1015" s="23" t="s">
        <v>47</v>
      </c>
    </row>
    <row r="1016" spans="1:5" x14ac:dyDescent="0.3">
      <c r="A1016" s="20">
        <v>41781.5</v>
      </c>
      <c r="B1016" s="21">
        <v>2473.74528315416</v>
      </c>
      <c r="C1016" s="22">
        <v>96.709166666666604</v>
      </c>
      <c r="D1016" s="23">
        <v>5</v>
      </c>
      <c r="E1016" s="23" t="s">
        <v>47</v>
      </c>
    </row>
    <row r="1017" spans="1:5" x14ac:dyDescent="0.3">
      <c r="A1017" s="20">
        <v>41782</v>
      </c>
      <c r="B1017" s="21">
        <v>2153.7002823791599</v>
      </c>
      <c r="C1017" s="22">
        <v>94.152500000000003</v>
      </c>
      <c r="D1017" s="23">
        <v>5</v>
      </c>
      <c r="E1017" s="23" t="s">
        <v>47</v>
      </c>
    </row>
    <row r="1018" spans="1:5" x14ac:dyDescent="0.3">
      <c r="A1018" s="20">
        <v>41782.5</v>
      </c>
      <c r="B1018" s="21">
        <v>2502.3010268374901</v>
      </c>
      <c r="C1018" s="22">
        <v>94.873333333333306</v>
      </c>
      <c r="D1018" s="23">
        <v>5</v>
      </c>
      <c r="E1018" s="23" t="s">
        <v>47</v>
      </c>
    </row>
    <row r="1019" spans="1:5" x14ac:dyDescent="0.3">
      <c r="A1019" s="20">
        <v>41783</v>
      </c>
      <c r="B1019" s="21">
        <v>2305.6693803666599</v>
      </c>
      <c r="C1019" s="22">
        <v>95.133333333333297</v>
      </c>
      <c r="D1019" s="23">
        <v>5</v>
      </c>
      <c r="E1019" s="23" t="s">
        <v>47</v>
      </c>
    </row>
    <row r="1020" spans="1:5" x14ac:dyDescent="0.3">
      <c r="A1020" s="20">
        <v>41783.5</v>
      </c>
      <c r="B1020" s="21">
        <v>2412.1884145583299</v>
      </c>
      <c r="C1020" s="22">
        <v>93.0208333333333</v>
      </c>
      <c r="D1020" s="23">
        <v>5</v>
      </c>
      <c r="E1020" s="23" t="s">
        <v>47</v>
      </c>
    </row>
    <row r="1021" spans="1:5" x14ac:dyDescent="0.3">
      <c r="A1021" s="20">
        <v>41784</v>
      </c>
      <c r="B1021" s="21">
        <v>2151.8897925285601</v>
      </c>
      <c r="C1021" s="22">
        <v>96.294285714285706</v>
      </c>
      <c r="D1021" s="23">
        <v>5</v>
      </c>
      <c r="E1021" s="23" t="s">
        <v>47</v>
      </c>
    </row>
    <row r="1022" spans="1:5" x14ac:dyDescent="0.3">
      <c r="A1022" s="20">
        <v>41784.5</v>
      </c>
      <c r="B1022" s="21">
        <v>2256.65196733333</v>
      </c>
      <c r="C1022" s="22">
        <v>94.922499999999999</v>
      </c>
      <c r="D1022" s="23">
        <v>5</v>
      </c>
      <c r="E1022" s="23" t="s">
        <v>47</v>
      </c>
    </row>
    <row r="1023" spans="1:5" x14ac:dyDescent="0.3">
      <c r="A1023" s="20">
        <v>41785</v>
      </c>
      <c r="B1023" s="21">
        <v>1836.86610517083</v>
      </c>
      <c r="C1023" s="22">
        <v>92.642499999999998</v>
      </c>
      <c r="D1023" s="23">
        <v>5</v>
      </c>
      <c r="E1023" s="23" t="s">
        <v>47</v>
      </c>
    </row>
    <row r="1024" spans="1:5" x14ac:dyDescent="0.3">
      <c r="A1024" s="20">
        <v>41785.5</v>
      </c>
      <c r="B1024" s="21">
        <v>2239.7297245291602</v>
      </c>
      <c r="C1024" s="22">
        <v>93.298333333333304</v>
      </c>
      <c r="D1024" s="23">
        <v>5</v>
      </c>
      <c r="E1024" s="23" t="s">
        <v>47</v>
      </c>
    </row>
    <row r="1025" spans="1:5" x14ac:dyDescent="0.3">
      <c r="A1025" s="20">
        <v>41786</v>
      </c>
      <c r="B1025" s="21">
        <v>2140.23545285416</v>
      </c>
      <c r="C1025" s="22">
        <v>90.047499999999999</v>
      </c>
      <c r="D1025" s="23">
        <v>5</v>
      </c>
      <c r="E1025" s="23" t="s">
        <v>47</v>
      </c>
    </row>
    <row r="1026" spans="1:5" x14ac:dyDescent="0.3">
      <c r="A1026" s="20">
        <v>41786.5</v>
      </c>
      <c r="B1026" s="21">
        <v>2506.3152242749902</v>
      </c>
      <c r="C1026" s="22">
        <v>93.348333333333301</v>
      </c>
      <c r="D1026" s="23">
        <v>5</v>
      </c>
      <c r="E1026" s="23" t="s">
        <v>47</v>
      </c>
    </row>
    <row r="1027" spans="1:5" x14ac:dyDescent="0.3">
      <c r="A1027" s="20">
        <v>41787</v>
      </c>
      <c r="B1027" s="21">
        <v>2137.7923270874899</v>
      </c>
      <c r="C1027" s="22">
        <v>91.872500000000002</v>
      </c>
      <c r="D1027" s="23">
        <v>5</v>
      </c>
      <c r="E1027" s="23" t="s">
        <v>47</v>
      </c>
    </row>
    <row r="1028" spans="1:5" x14ac:dyDescent="0.3">
      <c r="A1028" s="20">
        <v>41787.5</v>
      </c>
      <c r="B1028" s="21">
        <v>2460.35066638749</v>
      </c>
      <c r="C1028" s="22">
        <v>89.765833333333305</v>
      </c>
      <c r="D1028" s="23">
        <v>5</v>
      </c>
      <c r="E1028" s="23" t="s">
        <v>47</v>
      </c>
    </row>
    <row r="1029" spans="1:5" x14ac:dyDescent="0.3">
      <c r="A1029" s="20">
        <v>41788</v>
      </c>
      <c r="B1029" s="21">
        <v>2122.5202968374902</v>
      </c>
      <c r="C1029" s="22">
        <v>93.4583333333333</v>
      </c>
      <c r="D1029" s="23">
        <v>5</v>
      </c>
      <c r="E1029" s="23" t="s">
        <v>47</v>
      </c>
    </row>
    <row r="1030" spans="1:5" x14ac:dyDescent="0.3">
      <c r="A1030" s="20">
        <v>41788.5</v>
      </c>
      <c r="B1030" s="21">
        <v>2413.4504149291602</v>
      </c>
      <c r="C1030" s="22">
        <v>91.805833333333297</v>
      </c>
      <c r="D1030" s="23">
        <v>5</v>
      </c>
      <c r="E1030" s="23" t="s">
        <v>47</v>
      </c>
    </row>
    <row r="1031" spans="1:5" x14ac:dyDescent="0.3">
      <c r="A1031" s="20">
        <v>41789</v>
      </c>
      <c r="B1031" s="21">
        <v>2454.0782498888798</v>
      </c>
      <c r="C1031" s="22">
        <v>94.952222222222204</v>
      </c>
      <c r="D1031" s="23">
        <v>5</v>
      </c>
      <c r="E1031" s="23" t="s">
        <v>47</v>
      </c>
    </row>
    <row r="1032" spans="1:5" x14ac:dyDescent="0.3">
      <c r="A1032" s="20">
        <v>41789.5</v>
      </c>
      <c r="B1032" s="21">
        <v>2702.1822030666599</v>
      </c>
      <c r="C1032" s="22">
        <v>95.894166666666607</v>
      </c>
      <c r="D1032" s="23">
        <v>5</v>
      </c>
      <c r="E1032" s="23" t="s">
        <v>47</v>
      </c>
    </row>
    <row r="1033" spans="1:5" x14ac:dyDescent="0.3">
      <c r="A1033" s="20">
        <v>41790</v>
      </c>
      <c r="B1033" s="21">
        <v>2678.7584678062399</v>
      </c>
      <c r="C1033" s="22">
        <v>90.924999999999997</v>
      </c>
      <c r="D1033" s="23">
        <v>5</v>
      </c>
      <c r="E1033" s="23" t="s">
        <v>47</v>
      </c>
    </row>
    <row r="1034" spans="1:5" x14ac:dyDescent="0.3">
      <c r="A1034" s="20">
        <v>41790.5</v>
      </c>
      <c r="B1034" s="21">
        <v>2736.0415722318098</v>
      </c>
      <c r="C1034" s="22">
        <v>91.3272727272727</v>
      </c>
      <c r="D1034" s="23">
        <v>5</v>
      </c>
      <c r="E1034" s="23" t="s">
        <v>47</v>
      </c>
    </row>
    <row r="1035" spans="1:5" x14ac:dyDescent="0.3">
      <c r="A1035" s="20">
        <v>41791</v>
      </c>
      <c r="B1035" s="21">
        <v>2425.2262150699898</v>
      </c>
      <c r="C1035" s="22">
        <v>89.527999999999906</v>
      </c>
      <c r="D1035" s="23">
        <v>6</v>
      </c>
      <c r="E1035" s="23" t="s">
        <v>47</v>
      </c>
    </row>
    <row r="1036" spans="1:5" x14ac:dyDescent="0.3">
      <c r="A1036" s="20">
        <v>41791.5</v>
      </c>
      <c r="B1036" s="21">
        <v>2471.2303256999899</v>
      </c>
      <c r="C1036" s="22">
        <v>95.992499999999893</v>
      </c>
      <c r="D1036" s="23">
        <v>6</v>
      </c>
      <c r="E1036" s="23" t="s">
        <v>47</v>
      </c>
    </row>
    <row r="1037" spans="1:5" x14ac:dyDescent="0.3">
      <c r="A1037" s="20">
        <v>41792</v>
      </c>
      <c r="B1037" s="21">
        <v>2015.5064658958299</v>
      </c>
      <c r="C1037" s="22">
        <v>95.757499999999993</v>
      </c>
      <c r="D1037" s="23">
        <v>6</v>
      </c>
      <c r="E1037" s="23" t="s">
        <v>47</v>
      </c>
    </row>
    <row r="1038" spans="1:5" x14ac:dyDescent="0.3">
      <c r="A1038" s="20">
        <v>41792.5</v>
      </c>
      <c r="B1038" s="21">
        <v>2465.7789927958302</v>
      </c>
      <c r="C1038" s="22">
        <v>88.090833333333293</v>
      </c>
      <c r="D1038" s="23">
        <v>6</v>
      </c>
      <c r="E1038" s="23" t="s">
        <v>47</v>
      </c>
    </row>
    <row r="1039" spans="1:5" x14ac:dyDescent="0.3">
      <c r="A1039" s="20">
        <v>41793</v>
      </c>
      <c r="B1039" s="21">
        <v>1971.19641015555</v>
      </c>
      <c r="C1039" s="22">
        <v>91.118888888888804</v>
      </c>
      <c r="D1039" s="23">
        <v>6</v>
      </c>
      <c r="E1039" s="23" t="s">
        <v>47</v>
      </c>
    </row>
    <row r="1040" spans="1:5" x14ac:dyDescent="0.3">
      <c r="A1040" s="20">
        <v>41793.5</v>
      </c>
      <c r="B1040" s="21">
        <v>2330.57700935</v>
      </c>
      <c r="C1040" s="22">
        <v>88.774166666666602</v>
      </c>
      <c r="D1040" s="23">
        <v>6</v>
      </c>
      <c r="E1040" s="23" t="s">
        <v>47</v>
      </c>
    </row>
    <row r="1041" spans="1:5" x14ac:dyDescent="0.3">
      <c r="A1041" s="20">
        <v>41794</v>
      </c>
      <c r="B1041" s="21">
        <v>2225.8439881541599</v>
      </c>
      <c r="C1041" s="22">
        <v>91.893333333333302</v>
      </c>
      <c r="D1041" s="23">
        <v>6</v>
      </c>
      <c r="E1041" s="23" t="s">
        <v>47</v>
      </c>
    </row>
    <row r="1042" spans="1:5" x14ac:dyDescent="0.3">
      <c r="A1042" s="20">
        <v>41794.5</v>
      </c>
      <c r="B1042" s="21">
        <v>2563.3973150874899</v>
      </c>
      <c r="C1042" s="22">
        <v>91.952500000000001</v>
      </c>
      <c r="D1042" s="23">
        <v>6</v>
      </c>
      <c r="E1042" s="23" t="s">
        <v>47</v>
      </c>
    </row>
    <row r="1043" spans="1:5" x14ac:dyDescent="0.3">
      <c r="A1043" s="20">
        <v>41795</v>
      </c>
      <c r="B1043" s="21">
        <v>2178.5005601166599</v>
      </c>
      <c r="C1043" s="22">
        <v>94.504999999999995</v>
      </c>
      <c r="D1043" s="23">
        <v>6</v>
      </c>
      <c r="E1043" s="23" t="s">
        <v>47</v>
      </c>
    </row>
    <row r="1044" spans="1:5" x14ac:dyDescent="0.3">
      <c r="A1044" s="20">
        <v>41795.5</v>
      </c>
      <c r="B1044" s="21">
        <v>2503.8253872708201</v>
      </c>
      <c r="C1044" s="22">
        <v>91.514999999999901</v>
      </c>
      <c r="D1044" s="23">
        <v>6</v>
      </c>
      <c r="E1044" s="23" t="s">
        <v>47</v>
      </c>
    </row>
    <row r="1045" spans="1:5" x14ac:dyDescent="0.3">
      <c r="A1045" s="20">
        <v>41796</v>
      </c>
      <c r="B1045" s="21">
        <v>2083.68529156666</v>
      </c>
      <c r="C1045" s="22">
        <v>92.745000000000005</v>
      </c>
      <c r="D1045" s="23">
        <v>6</v>
      </c>
      <c r="E1045" s="23" t="s">
        <v>47</v>
      </c>
    </row>
    <row r="1046" spans="1:5" x14ac:dyDescent="0.3">
      <c r="A1046" s="20">
        <v>41796.5</v>
      </c>
      <c r="B1046" s="21">
        <v>2555.2738623083301</v>
      </c>
      <c r="C1046" s="22">
        <v>89.092499999999902</v>
      </c>
      <c r="D1046" s="23">
        <v>6</v>
      </c>
      <c r="E1046" s="23" t="s">
        <v>47</v>
      </c>
    </row>
    <row r="1047" spans="1:5" x14ac:dyDescent="0.3">
      <c r="A1047" s="20">
        <v>41797</v>
      </c>
      <c r="B1047" s="21">
        <v>2183.7037006874998</v>
      </c>
      <c r="C1047" s="22">
        <v>98.242499999999893</v>
      </c>
      <c r="D1047" s="23">
        <v>6</v>
      </c>
      <c r="E1047" s="23" t="s">
        <v>47</v>
      </c>
    </row>
    <row r="1048" spans="1:5" x14ac:dyDescent="0.3">
      <c r="A1048" s="20">
        <v>41797.5</v>
      </c>
      <c r="B1048" s="21">
        <v>2578.8708050083301</v>
      </c>
      <c r="C1048" s="22">
        <v>93.010833333333295</v>
      </c>
      <c r="D1048" s="23">
        <v>6</v>
      </c>
      <c r="E1048" s="23" t="s">
        <v>47</v>
      </c>
    </row>
    <row r="1049" spans="1:5" x14ac:dyDescent="0.3">
      <c r="A1049" s="20">
        <v>41798</v>
      </c>
      <c r="B1049" s="21">
        <v>2021.06139560833</v>
      </c>
      <c r="C1049" s="22">
        <v>92.356666666666598</v>
      </c>
      <c r="D1049" s="23">
        <v>6</v>
      </c>
      <c r="E1049" s="23" t="s">
        <v>47</v>
      </c>
    </row>
    <row r="1050" spans="1:5" x14ac:dyDescent="0.3">
      <c r="A1050" s="20">
        <v>41798.5</v>
      </c>
      <c r="B1050" s="21">
        <v>2307.6349154958298</v>
      </c>
      <c r="C1050" s="22">
        <v>93.078333333333305</v>
      </c>
      <c r="D1050" s="23">
        <v>6</v>
      </c>
      <c r="E1050" s="23" t="s">
        <v>47</v>
      </c>
    </row>
    <row r="1051" spans="1:5" x14ac:dyDescent="0.3">
      <c r="A1051" s="20">
        <v>41799</v>
      </c>
      <c r="B1051" s="21">
        <v>1877.57732694583</v>
      </c>
      <c r="C1051" s="22">
        <v>92.907499999999899</v>
      </c>
      <c r="D1051" s="23">
        <v>6</v>
      </c>
      <c r="E1051" s="23" t="s">
        <v>47</v>
      </c>
    </row>
    <row r="1052" spans="1:5" x14ac:dyDescent="0.3">
      <c r="A1052" s="20">
        <v>41799.5</v>
      </c>
      <c r="B1052" s="21">
        <v>2290.7028185624899</v>
      </c>
      <c r="C1052" s="22">
        <v>92.074999999999903</v>
      </c>
      <c r="D1052" s="23">
        <v>6</v>
      </c>
      <c r="E1052" s="23" t="s">
        <v>47</v>
      </c>
    </row>
    <row r="1053" spans="1:5" x14ac:dyDescent="0.3">
      <c r="A1053" s="20">
        <v>41800</v>
      </c>
      <c r="B1053" s="21">
        <v>2201.9893836583301</v>
      </c>
      <c r="C1053" s="22">
        <v>90.574166666666599</v>
      </c>
      <c r="D1053" s="23">
        <v>6</v>
      </c>
      <c r="E1053" s="23" t="s">
        <v>47</v>
      </c>
    </row>
    <row r="1054" spans="1:5" x14ac:dyDescent="0.3">
      <c r="A1054" s="20">
        <v>41800.5</v>
      </c>
      <c r="B1054" s="21">
        <v>2536.5788713624902</v>
      </c>
      <c r="C1054" s="22">
        <v>91.566666666666606</v>
      </c>
      <c r="D1054" s="23">
        <v>6</v>
      </c>
      <c r="E1054" s="23" t="s">
        <v>47</v>
      </c>
    </row>
    <row r="1055" spans="1:5" x14ac:dyDescent="0.3">
      <c r="A1055" s="20">
        <v>41801</v>
      </c>
      <c r="B1055" s="21">
        <v>2227.0405394958302</v>
      </c>
      <c r="C1055" s="22">
        <v>90.649999999999906</v>
      </c>
      <c r="D1055" s="23">
        <v>6</v>
      </c>
      <c r="E1055" s="23" t="s">
        <v>47</v>
      </c>
    </row>
    <row r="1056" spans="1:5" x14ac:dyDescent="0.3">
      <c r="A1056" s="20">
        <v>41801.5</v>
      </c>
      <c r="B1056" s="21">
        <v>2665.6304535374902</v>
      </c>
      <c r="C1056" s="22">
        <v>93.179999999999893</v>
      </c>
      <c r="D1056" s="23">
        <v>6</v>
      </c>
      <c r="E1056" s="23" t="s">
        <v>47</v>
      </c>
    </row>
    <row r="1057" spans="1:5" x14ac:dyDescent="0.3">
      <c r="A1057" s="20">
        <v>41802</v>
      </c>
      <c r="B1057" s="21">
        <v>2358.7919673049901</v>
      </c>
      <c r="C1057" s="22">
        <v>92.728999999999999</v>
      </c>
      <c r="D1057" s="23">
        <v>6</v>
      </c>
      <c r="E1057" s="23" t="s">
        <v>47</v>
      </c>
    </row>
    <row r="1058" spans="1:5" x14ac:dyDescent="0.3">
      <c r="A1058" s="20">
        <v>41802.5</v>
      </c>
      <c r="B1058" s="21">
        <v>2582.399825</v>
      </c>
      <c r="C1058" s="22">
        <v>91.346666666666593</v>
      </c>
      <c r="D1058" s="23">
        <v>6</v>
      </c>
      <c r="E1058" s="23" t="s">
        <v>47</v>
      </c>
    </row>
    <row r="1059" spans="1:5" x14ac:dyDescent="0.3">
      <c r="A1059" s="20">
        <v>41803</v>
      </c>
      <c r="B1059" s="21">
        <v>2205.4939439708301</v>
      </c>
      <c r="C1059" s="22">
        <v>97.366666666666603</v>
      </c>
      <c r="D1059" s="23">
        <v>6</v>
      </c>
      <c r="E1059" s="23" t="s">
        <v>47</v>
      </c>
    </row>
    <row r="1060" spans="1:5" x14ac:dyDescent="0.3">
      <c r="A1060" s="20">
        <v>41803.5</v>
      </c>
      <c r="B1060" s="21">
        <v>2531.0467592124901</v>
      </c>
      <c r="C1060" s="22">
        <v>90.375833333333304</v>
      </c>
      <c r="D1060" s="23">
        <v>6</v>
      </c>
      <c r="E1060" s="23" t="s">
        <v>47</v>
      </c>
    </row>
    <row r="1061" spans="1:5" x14ac:dyDescent="0.3">
      <c r="A1061" s="20">
        <v>41804</v>
      </c>
      <c r="B1061" s="21">
        <v>2264.1822469833301</v>
      </c>
      <c r="C1061" s="22">
        <v>87.474999999999994</v>
      </c>
      <c r="D1061" s="23">
        <v>6</v>
      </c>
      <c r="E1061" s="23" t="s">
        <v>47</v>
      </c>
    </row>
    <row r="1062" spans="1:5" x14ac:dyDescent="0.3">
      <c r="A1062" s="20">
        <v>41804.5</v>
      </c>
      <c r="B1062" s="21">
        <v>2578.9773850833299</v>
      </c>
      <c r="C1062" s="22">
        <v>94.589999999999904</v>
      </c>
      <c r="D1062" s="23">
        <v>6</v>
      </c>
      <c r="E1062" s="23" t="s">
        <v>47</v>
      </c>
    </row>
    <row r="1063" spans="1:5" x14ac:dyDescent="0.3">
      <c r="A1063" s="20">
        <v>41805</v>
      </c>
      <c r="B1063" s="21">
        <v>2073.3362390083298</v>
      </c>
      <c r="C1063" s="22">
        <v>92.352500000000006</v>
      </c>
      <c r="D1063" s="23">
        <v>6</v>
      </c>
      <c r="E1063" s="23" t="s">
        <v>47</v>
      </c>
    </row>
    <row r="1064" spans="1:5" x14ac:dyDescent="0.3">
      <c r="A1064" s="20">
        <v>41805.5</v>
      </c>
      <c r="B1064" s="21">
        <v>2549.9073886291599</v>
      </c>
      <c r="C1064" s="22">
        <v>93.919166666666598</v>
      </c>
      <c r="D1064" s="23">
        <v>6</v>
      </c>
      <c r="E1064" s="23" t="s">
        <v>47</v>
      </c>
    </row>
    <row r="1065" spans="1:5" x14ac:dyDescent="0.3">
      <c r="A1065" s="20">
        <v>41806</v>
      </c>
      <c r="B1065" s="21">
        <v>2066.1066521041598</v>
      </c>
      <c r="C1065" s="22">
        <v>92.703333333333305</v>
      </c>
      <c r="D1065" s="23">
        <v>6</v>
      </c>
      <c r="E1065" s="23" t="s">
        <v>47</v>
      </c>
    </row>
    <row r="1066" spans="1:5" x14ac:dyDescent="0.3">
      <c r="A1066" s="20">
        <v>41806.5</v>
      </c>
      <c r="B1066" s="21">
        <v>2391.6909986791602</v>
      </c>
      <c r="C1066" s="22">
        <v>89.927499999999995</v>
      </c>
      <c r="D1066" s="23">
        <v>6</v>
      </c>
      <c r="E1066" s="23" t="s">
        <v>47</v>
      </c>
    </row>
    <row r="1067" spans="1:5" x14ac:dyDescent="0.3">
      <c r="A1067" s="20">
        <v>41807</v>
      </c>
      <c r="B1067" s="21">
        <v>2231.3980455291598</v>
      </c>
      <c r="C1067" s="22">
        <v>92.654999999999902</v>
      </c>
      <c r="D1067" s="23">
        <v>6</v>
      </c>
      <c r="E1067" s="23" t="s">
        <v>47</v>
      </c>
    </row>
    <row r="1068" spans="1:5" x14ac:dyDescent="0.3">
      <c r="A1068" s="20">
        <v>41807.5</v>
      </c>
      <c r="B1068" s="21">
        <v>2742.09098012499</v>
      </c>
      <c r="C1068" s="22">
        <v>93.805833333333297</v>
      </c>
      <c r="D1068" s="23">
        <v>6</v>
      </c>
      <c r="E1068" s="23" t="s">
        <v>47</v>
      </c>
    </row>
    <row r="1069" spans="1:5" x14ac:dyDescent="0.3">
      <c r="A1069" s="20">
        <v>41808</v>
      </c>
      <c r="B1069" s="21">
        <v>2318.3316843083298</v>
      </c>
      <c r="C1069" s="22">
        <v>91.402500000000003</v>
      </c>
      <c r="D1069" s="23">
        <v>6</v>
      </c>
      <c r="E1069" s="23" t="s">
        <v>47</v>
      </c>
    </row>
    <row r="1070" spans="1:5" x14ac:dyDescent="0.3">
      <c r="A1070" s="20">
        <v>41808.5</v>
      </c>
      <c r="B1070" s="21">
        <v>2765.9187628833301</v>
      </c>
      <c r="C1070" s="22">
        <v>92.496666666666599</v>
      </c>
      <c r="D1070" s="23">
        <v>6</v>
      </c>
      <c r="E1070" s="23" t="s">
        <v>47</v>
      </c>
    </row>
    <row r="1071" spans="1:5" x14ac:dyDescent="0.3">
      <c r="A1071" s="20">
        <v>41809</v>
      </c>
      <c r="B1071" s="21">
        <v>2283.41872064166</v>
      </c>
      <c r="C1071" s="22">
        <v>90.926666666666605</v>
      </c>
      <c r="D1071" s="23">
        <v>6</v>
      </c>
      <c r="E1071" s="23" t="s">
        <v>47</v>
      </c>
    </row>
    <row r="1072" spans="1:5" x14ac:dyDescent="0.3">
      <c r="A1072" s="20">
        <v>41809.5</v>
      </c>
      <c r="B1072" s="21">
        <v>2579.1935956208299</v>
      </c>
      <c r="C1072" s="22">
        <v>95.913333333333298</v>
      </c>
      <c r="D1072" s="23">
        <v>6</v>
      </c>
      <c r="E1072" s="23" t="s">
        <v>47</v>
      </c>
    </row>
    <row r="1073" spans="1:5" x14ac:dyDescent="0.3">
      <c r="A1073" s="20">
        <v>41810</v>
      </c>
      <c r="B1073" s="21">
        <v>2345.47395315833</v>
      </c>
      <c r="C1073" s="22">
        <v>92.822500000000005</v>
      </c>
      <c r="D1073" s="23">
        <v>6</v>
      </c>
      <c r="E1073" s="23" t="s">
        <v>47</v>
      </c>
    </row>
    <row r="1074" spans="1:5" x14ac:dyDescent="0.3">
      <c r="A1074" s="20">
        <v>41810.5</v>
      </c>
      <c r="B1074" s="21">
        <v>2774.09424652499</v>
      </c>
      <c r="C1074" s="22">
        <v>93.805833333333297</v>
      </c>
      <c r="D1074" s="23">
        <v>6</v>
      </c>
      <c r="E1074" s="23" t="s">
        <v>47</v>
      </c>
    </row>
    <row r="1075" spans="1:5" x14ac:dyDescent="0.3">
      <c r="A1075" s="20">
        <v>41811</v>
      </c>
      <c r="B1075" s="21">
        <v>2511.9457208888798</v>
      </c>
      <c r="C1075" s="22">
        <v>96.0555555555555</v>
      </c>
      <c r="D1075" s="23">
        <v>6</v>
      </c>
      <c r="E1075" s="23" t="s">
        <v>47</v>
      </c>
    </row>
    <row r="1076" spans="1:5" x14ac:dyDescent="0.3">
      <c r="A1076" s="20">
        <v>41811.5</v>
      </c>
      <c r="B1076" s="21">
        <v>2589.7789234666602</v>
      </c>
      <c r="C1076" s="22">
        <v>91.576666666666597</v>
      </c>
      <c r="D1076" s="23">
        <v>6</v>
      </c>
      <c r="E1076" s="23" t="s">
        <v>47</v>
      </c>
    </row>
    <row r="1077" spans="1:5" x14ac:dyDescent="0.3">
      <c r="A1077" s="20">
        <v>41812</v>
      </c>
      <c r="B1077" s="21">
        <v>2260.8152649937501</v>
      </c>
      <c r="C1077" s="22">
        <v>90.302499999999995</v>
      </c>
      <c r="D1077" s="23">
        <v>6</v>
      </c>
      <c r="E1077" s="23" t="s">
        <v>47</v>
      </c>
    </row>
    <row r="1078" spans="1:5" x14ac:dyDescent="0.3">
      <c r="A1078" s="20">
        <v>41812.5</v>
      </c>
      <c r="B1078" s="21">
        <v>2314.3122076</v>
      </c>
      <c r="C1078" s="22">
        <v>93.009166666666601</v>
      </c>
      <c r="D1078" s="23">
        <v>6</v>
      </c>
      <c r="E1078" s="23" t="s">
        <v>47</v>
      </c>
    </row>
    <row r="1079" spans="1:5" x14ac:dyDescent="0.3">
      <c r="A1079" s="20">
        <v>41813</v>
      </c>
      <c r="B1079" s="21">
        <v>2167.0786755899899</v>
      </c>
      <c r="C1079" s="22">
        <v>95.102000000000004</v>
      </c>
      <c r="D1079" s="23">
        <v>6</v>
      </c>
      <c r="E1079" s="23" t="s">
        <v>47</v>
      </c>
    </row>
    <row r="1080" spans="1:5" x14ac:dyDescent="0.3">
      <c r="A1080" s="20">
        <v>41813.5</v>
      </c>
      <c r="B1080" s="21">
        <v>2499.29126914166</v>
      </c>
      <c r="C1080" s="22">
        <v>93.831666666666607</v>
      </c>
      <c r="D1080" s="23">
        <v>6</v>
      </c>
      <c r="E1080" s="23" t="s">
        <v>47</v>
      </c>
    </row>
    <row r="1081" spans="1:5" x14ac:dyDescent="0.3">
      <c r="A1081" s="20">
        <v>41814</v>
      </c>
      <c r="B1081" s="21">
        <v>2245.5092780908999</v>
      </c>
      <c r="C1081" s="22">
        <v>92.270909090909001</v>
      </c>
      <c r="D1081" s="23">
        <v>6</v>
      </c>
      <c r="E1081" s="23" t="s">
        <v>47</v>
      </c>
    </row>
    <row r="1082" spans="1:5" x14ac:dyDescent="0.3">
      <c r="A1082" s="20">
        <v>41814.5</v>
      </c>
      <c r="B1082" s="21">
        <v>2493.59503287083</v>
      </c>
      <c r="C1082" s="22">
        <v>95.849166666666605</v>
      </c>
      <c r="D1082" s="23">
        <v>6</v>
      </c>
      <c r="E1082" s="23" t="s">
        <v>47</v>
      </c>
    </row>
    <row r="1083" spans="1:5" x14ac:dyDescent="0.3">
      <c r="A1083" s="20">
        <v>41815</v>
      </c>
      <c r="B1083" s="21">
        <v>2274.4805100541598</v>
      </c>
      <c r="C1083" s="22">
        <v>92.894999999999897</v>
      </c>
      <c r="D1083" s="23">
        <v>6</v>
      </c>
      <c r="E1083" s="23" t="s">
        <v>47</v>
      </c>
    </row>
    <row r="1084" spans="1:5" x14ac:dyDescent="0.3">
      <c r="A1084" s="20">
        <v>41815.5</v>
      </c>
      <c r="B1084" s="21">
        <v>2519.4081521583298</v>
      </c>
      <c r="C1084" s="22">
        <v>97.459166666666604</v>
      </c>
      <c r="D1084" s="23">
        <v>6</v>
      </c>
      <c r="E1084" s="23" t="s">
        <v>47</v>
      </c>
    </row>
    <row r="1085" spans="1:5" x14ac:dyDescent="0.3">
      <c r="A1085" s="20">
        <v>41816</v>
      </c>
      <c r="B1085" s="21">
        <v>2344.2071731041601</v>
      </c>
      <c r="C1085" s="22">
        <v>90.898333333333298</v>
      </c>
      <c r="D1085" s="23">
        <v>6</v>
      </c>
      <c r="E1085" s="23" t="s">
        <v>47</v>
      </c>
    </row>
    <row r="1086" spans="1:5" x14ac:dyDescent="0.3">
      <c r="A1086" s="20">
        <v>41816.5</v>
      </c>
      <c r="B1086" s="21">
        <v>2672.66476106666</v>
      </c>
      <c r="C1086" s="22">
        <v>92.4224999999999</v>
      </c>
      <c r="D1086" s="23">
        <v>6</v>
      </c>
      <c r="E1086" s="23" t="s">
        <v>47</v>
      </c>
    </row>
    <row r="1087" spans="1:5" x14ac:dyDescent="0.3">
      <c r="A1087" s="20">
        <v>41817</v>
      </c>
      <c r="B1087" s="21">
        <v>2233.1198583833302</v>
      </c>
      <c r="C1087" s="22">
        <v>96.047499999999999</v>
      </c>
      <c r="D1087" s="23">
        <v>6</v>
      </c>
      <c r="E1087" s="23" t="s">
        <v>47</v>
      </c>
    </row>
    <row r="1088" spans="1:5" x14ac:dyDescent="0.3">
      <c r="A1088" s="20">
        <v>41817.5</v>
      </c>
      <c r="B1088" s="21">
        <v>2668.0619382708301</v>
      </c>
      <c r="C1088" s="22">
        <v>92.858333333333306</v>
      </c>
      <c r="D1088" s="23">
        <v>6</v>
      </c>
      <c r="E1088" s="23" t="s">
        <v>47</v>
      </c>
    </row>
    <row r="1089" spans="1:5" x14ac:dyDescent="0.3">
      <c r="A1089" s="20">
        <v>41818</v>
      </c>
      <c r="B1089" s="21">
        <v>2219.4378834791601</v>
      </c>
      <c r="C1089" s="22">
        <v>96.7766666666666</v>
      </c>
      <c r="D1089" s="23">
        <v>6</v>
      </c>
      <c r="E1089" s="23" t="s">
        <v>47</v>
      </c>
    </row>
    <row r="1090" spans="1:5" x14ac:dyDescent="0.3">
      <c r="A1090" s="20">
        <v>41818.5</v>
      </c>
      <c r="B1090" s="21">
        <v>2484.5921682708299</v>
      </c>
      <c r="C1090" s="22">
        <v>93.782499999999999</v>
      </c>
      <c r="D1090" s="23">
        <v>6</v>
      </c>
      <c r="E1090" s="23" t="s">
        <v>47</v>
      </c>
    </row>
    <row r="1091" spans="1:5" x14ac:dyDescent="0.3">
      <c r="A1091" s="20">
        <v>41819</v>
      </c>
      <c r="B1091" s="21">
        <v>1975.0117345541601</v>
      </c>
      <c r="C1091" s="22">
        <v>91.845833333333303</v>
      </c>
      <c r="D1091" s="23">
        <v>6</v>
      </c>
      <c r="E1091" s="23" t="s">
        <v>47</v>
      </c>
    </row>
    <row r="1092" spans="1:5" x14ac:dyDescent="0.3">
      <c r="A1092" s="20">
        <v>41819.5</v>
      </c>
      <c r="B1092" s="21">
        <v>2351.1718993333302</v>
      </c>
      <c r="C1092" s="22">
        <v>94.476666666666603</v>
      </c>
      <c r="D1092" s="23">
        <v>6</v>
      </c>
      <c r="E1092" s="23" t="s">
        <v>47</v>
      </c>
    </row>
    <row r="1093" spans="1:5" x14ac:dyDescent="0.3">
      <c r="A1093" s="20">
        <v>41820</v>
      </c>
      <c r="B1093" s="21">
        <v>2140.66846049374</v>
      </c>
      <c r="C1093" s="22">
        <v>95.429999999999893</v>
      </c>
      <c r="D1093" s="23">
        <v>6</v>
      </c>
      <c r="E1093" s="23" t="s">
        <v>47</v>
      </c>
    </row>
    <row r="1094" spans="1:5" x14ac:dyDescent="0.3">
      <c r="A1094" s="20">
        <v>41820.5</v>
      </c>
      <c r="B1094" s="21">
        <v>2271.0611251458299</v>
      </c>
      <c r="C1094" s="22">
        <v>92.961666666666602</v>
      </c>
      <c r="D1094" s="23">
        <v>6</v>
      </c>
      <c r="E1094" s="23" t="s">
        <v>47</v>
      </c>
    </row>
    <row r="1095" spans="1:5" x14ac:dyDescent="0.3">
      <c r="A1095" s="20">
        <v>41821</v>
      </c>
      <c r="B1095" s="21">
        <v>2574.4839794437498</v>
      </c>
      <c r="C1095" s="22">
        <v>94.661249999999995</v>
      </c>
      <c r="D1095" s="23">
        <v>7</v>
      </c>
      <c r="E1095" s="23" t="s">
        <v>47</v>
      </c>
    </row>
    <row r="1096" spans="1:5" x14ac:dyDescent="0.3">
      <c r="A1096" s="20">
        <v>41821.5</v>
      </c>
      <c r="B1096" s="21">
        <v>2609.5576928791602</v>
      </c>
      <c r="C1096" s="22">
        <v>91.629166666666606</v>
      </c>
      <c r="D1096" s="23">
        <v>7</v>
      </c>
      <c r="E1096" s="23" t="s">
        <v>47</v>
      </c>
    </row>
    <row r="1097" spans="1:5" x14ac:dyDescent="0.3">
      <c r="A1097" s="20">
        <v>41822</v>
      </c>
      <c r="B1097" s="21">
        <v>2346.5856706916602</v>
      </c>
      <c r="C1097" s="22">
        <v>93.872500000000002</v>
      </c>
      <c r="D1097" s="23">
        <v>7</v>
      </c>
      <c r="E1097" s="23" t="s">
        <v>47</v>
      </c>
    </row>
    <row r="1098" spans="1:5" x14ac:dyDescent="0.3">
      <c r="A1098" s="20">
        <v>41822.5</v>
      </c>
      <c r="B1098" s="21">
        <v>2516.7227591958299</v>
      </c>
      <c r="C1098" s="22">
        <v>94.749166666666596</v>
      </c>
      <c r="D1098" s="23">
        <v>7</v>
      </c>
      <c r="E1098" s="23" t="s">
        <v>47</v>
      </c>
    </row>
    <row r="1099" spans="1:5" x14ac:dyDescent="0.3">
      <c r="A1099" s="20">
        <v>41823</v>
      </c>
      <c r="B1099" s="21">
        <v>2310.1774498208301</v>
      </c>
      <c r="C1099" s="22">
        <v>94.245000000000005</v>
      </c>
      <c r="D1099" s="23">
        <v>7</v>
      </c>
      <c r="E1099" s="23" t="s">
        <v>47</v>
      </c>
    </row>
    <row r="1100" spans="1:5" x14ac:dyDescent="0.3">
      <c r="A1100" s="20">
        <v>41823.5</v>
      </c>
      <c r="B1100" s="21">
        <v>2751.0745728249999</v>
      </c>
      <c r="C1100" s="22">
        <v>90.465000000000003</v>
      </c>
      <c r="D1100" s="23">
        <v>7</v>
      </c>
      <c r="E1100" s="23" t="s">
        <v>47</v>
      </c>
    </row>
    <row r="1101" spans="1:5" x14ac:dyDescent="0.3">
      <c r="A1101" s="20">
        <v>41824</v>
      </c>
      <c r="B1101" s="21">
        <v>2400.1643356333302</v>
      </c>
      <c r="C1101" s="22">
        <v>94.051666666666605</v>
      </c>
      <c r="D1101" s="23">
        <v>7</v>
      </c>
      <c r="E1101" s="23" t="s">
        <v>47</v>
      </c>
    </row>
    <row r="1102" spans="1:5" x14ac:dyDescent="0.3">
      <c r="A1102" s="20">
        <v>41824.5</v>
      </c>
      <c r="B1102" s="21">
        <v>2722.1102453374901</v>
      </c>
      <c r="C1102" s="22">
        <v>94.584166666666604</v>
      </c>
      <c r="D1102" s="23">
        <v>7</v>
      </c>
      <c r="E1102" s="23" t="s">
        <v>47</v>
      </c>
    </row>
    <row r="1103" spans="1:5" x14ac:dyDescent="0.3">
      <c r="A1103" s="20">
        <v>41825</v>
      </c>
      <c r="B1103" s="21">
        <v>2495.8680823333302</v>
      </c>
      <c r="C1103" s="22">
        <v>90.363333333333301</v>
      </c>
      <c r="D1103" s="23">
        <v>7</v>
      </c>
      <c r="E1103" s="23" t="s">
        <v>47</v>
      </c>
    </row>
    <row r="1104" spans="1:5" x14ac:dyDescent="0.3">
      <c r="A1104" s="20">
        <v>41825.5</v>
      </c>
      <c r="B1104" s="21">
        <v>2687.2987756124899</v>
      </c>
      <c r="C1104" s="22">
        <v>94.014166666666597</v>
      </c>
      <c r="D1104" s="23">
        <v>7</v>
      </c>
      <c r="E1104" s="23" t="s">
        <v>47</v>
      </c>
    </row>
    <row r="1105" spans="1:5" x14ac:dyDescent="0.3">
      <c r="A1105" s="20">
        <v>41826</v>
      </c>
      <c r="B1105" s="21">
        <v>2199.4620709124902</v>
      </c>
      <c r="C1105" s="22">
        <v>91.417500000000004</v>
      </c>
      <c r="D1105" s="23">
        <v>7</v>
      </c>
      <c r="E1105" s="23" t="s">
        <v>47</v>
      </c>
    </row>
    <row r="1106" spans="1:5" x14ac:dyDescent="0.3">
      <c r="A1106" s="20">
        <v>41826.5</v>
      </c>
      <c r="B1106" s="21">
        <v>2519.9222484124898</v>
      </c>
      <c r="C1106" s="22">
        <v>94.453333333333305</v>
      </c>
      <c r="D1106" s="23">
        <v>7</v>
      </c>
      <c r="E1106" s="23" t="s">
        <v>47</v>
      </c>
    </row>
    <row r="1107" spans="1:5" x14ac:dyDescent="0.3">
      <c r="A1107" s="20">
        <v>41827</v>
      </c>
      <c r="B1107" s="21">
        <v>2144.8894027624901</v>
      </c>
      <c r="C1107" s="22">
        <v>94.170833333333306</v>
      </c>
      <c r="D1107" s="23">
        <v>7</v>
      </c>
      <c r="E1107" s="23" t="s">
        <v>47</v>
      </c>
    </row>
    <row r="1108" spans="1:5" x14ac:dyDescent="0.3">
      <c r="A1108" s="20">
        <v>41827.5</v>
      </c>
      <c r="B1108" s="21">
        <v>2539.6737235833298</v>
      </c>
      <c r="C1108" s="22">
        <v>93.12</v>
      </c>
      <c r="D1108" s="23">
        <v>7</v>
      </c>
      <c r="E1108" s="23" t="s">
        <v>47</v>
      </c>
    </row>
    <row r="1109" spans="1:5" x14ac:dyDescent="0.3">
      <c r="A1109" s="20">
        <v>41828</v>
      </c>
      <c r="B1109" s="21">
        <v>2440.8228677041602</v>
      </c>
      <c r="C1109" s="22">
        <v>96.348333333333301</v>
      </c>
      <c r="D1109" s="23">
        <v>7</v>
      </c>
      <c r="E1109" s="23" t="s">
        <v>47</v>
      </c>
    </row>
    <row r="1110" spans="1:5" x14ac:dyDescent="0.3">
      <c r="A1110" s="20">
        <v>41828.5</v>
      </c>
      <c r="B1110" s="21">
        <v>2736.0700492958299</v>
      </c>
      <c r="C1110" s="22">
        <v>92.232500000000002</v>
      </c>
      <c r="D1110" s="23">
        <v>7</v>
      </c>
      <c r="E1110" s="23" t="s">
        <v>47</v>
      </c>
    </row>
    <row r="1111" spans="1:5" x14ac:dyDescent="0.3">
      <c r="A1111" s="20">
        <v>41829</v>
      </c>
      <c r="B1111" s="21">
        <v>2403.47110140416</v>
      </c>
      <c r="C1111" s="22">
        <v>95.015833333333305</v>
      </c>
      <c r="D1111" s="23">
        <v>7</v>
      </c>
      <c r="E1111" s="23" t="s">
        <v>47</v>
      </c>
    </row>
    <row r="1112" spans="1:5" x14ac:dyDescent="0.3">
      <c r="A1112" s="20">
        <v>41829.5</v>
      </c>
      <c r="B1112" s="21">
        <v>2780.5965677541599</v>
      </c>
      <c r="C1112" s="22">
        <v>93.649166666666602</v>
      </c>
      <c r="D1112" s="23">
        <v>7</v>
      </c>
      <c r="E1112" s="23" t="s">
        <v>47</v>
      </c>
    </row>
    <row r="1113" spans="1:5" x14ac:dyDescent="0.3">
      <c r="A1113" s="20">
        <v>41830</v>
      </c>
      <c r="B1113" s="21">
        <v>2162.8221352833302</v>
      </c>
      <c r="C1113" s="22">
        <v>93.278333333333293</v>
      </c>
      <c r="D1113" s="23">
        <v>7</v>
      </c>
      <c r="E1113" s="23" t="s">
        <v>47</v>
      </c>
    </row>
    <row r="1114" spans="1:5" x14ac:dyDescent="0.3">
      <c r="A1114" s="20">
        <v>41830.5</v>
      </c>
      <c r="B1114" s="21">
        <v>2573.8093451916602</v>
      </c>
      <c r="C1114" s="22">
        <v>92.955833333333302</v>
      </c>
      <c r="D1114" s="23">
        <v>7</v>
      </c>
      <c r="E1114" s="23" t="s">
        <v>47</v>
      </c>
    </row>
    <row r="1115" spans="1:5" x14ac:dyDescent="0.3">
      <c r="A1115" s="20">
        <v>41831</v>
      </c>
      <c r="B1115" s="21">
        <v>2343.7493510458198</v>
      </c>
      <c r="C1115" s="22">
        <v>90.924166666666594</v>
      </c>
      <c r="D1115" s="23">
        <v>7</v>
      </c>
      <c r="E1115" s="23" t="s">
        <v>47</v>
      </c>
    </row>
    <row r="1116" spans="1:5" x14ac:dyDescent="0.3">
      <c r="A1116" s="20">
        <v>41831.5</v>
      </c>
      <c r="B1116" s="21">
        <v>2857.1240147541598</v>
      </c>
      <c r="C1116" s="22">
        <v>92.703333333333305</v>
      </c>
      <c r="D1116" s="23">
        <v>7</v>
      </c>
      <c r="E1116" s="23" t="s">
        <v>47</v>
      </c>
    </row>
    <row r="1117" spans="1:5" x14ac:dyDescent="0.3">
      <c r="A1117" s="20">
        <v>41832</v>
      </c>
      <c r="B1117" s="21">
        <v>2318.55609405416</v>
      </c>
      <c r="C1117" s="22">
        <v>93.4016666666666</v>
      </c>
      <c r="D1117" s="23">
        <v>7</v>
      </c>
      <c r="E1117" s="23" t="s">
        <v>47</v>
      </c>
    </row>
    <row r="1118" spans="1:5" x14ac:dyDescent="0.3">
      <c r="A1118" s="20">
        <v>41832.5</v>
      </c>
      <c r="B1118" s="21">
        <v>2505.1996293375</v>
      </c>
      <c r="C1118" s="22">
        <v>90.633333333333297</v>
      </c>
      <c r="D1118" s="23">
        <v>7</v>
      </c>
      <c r="E1118" s="23" t="s">
        <v>47</v>
      </c>
    </row>
    <row r="1119" spans="1:5" x14ac:dyDescent="0.3">
      <c r="A1119" s="20">
        <v>41833</v>
      </c>
      <c r="B1119" s="21">
        <v>2020.46666515416</v>
      </c>
      <c r="C1119" s="22">
        <v>92.266666666666595</v>
      </c>
      <c r="D1119" s="23">
        <v>7</v>
      </c>
      <c r="E1119" s="23" t="s">
        <v>47</v>
      </c>
    </row>
    <row r="1120" spans="1:5" x14ac:dyDescent="0.3">
      <c r="A1120" s="20">
        <v>41833.5</v>
      </c>
      <c r="B1120" s="21">
        <v>2413.80579378333</v>
      </c>
      <c r="C1120" s="22">
        <v>91.115833333333299</v>
      </c>
      <c r="D1120" s="23">
        <v>7</v>
      </c>
      <c r="E1120" s="23" t="s">
        <v>47</v>
      </c>
    </row>
    <row r="1121" spans="1:5" x14ac:dyDescent="0.3">
      <c r="A1121" s="20">
        <v>41834</v>
      </c>
      <c r="B1121" s="21">
        <v>1996.57660631249</v>
      </c>
      <c r="C1121" s="22">
        <v>92.415833333333296</v>
      </c>
      <c r="D1121" s="23">
        <v>7</v>
      </c>
      <c r="E1121" s="23" t="s">
        <v>47</v>
      </c>
    </row>
    <row r="1122" spans="1:5" x14ac:dyDescent="0.3">
      <c r="A1122" s="20">
        <v>41834.5</v>
      </c>
      <c r="B1122" s="21">
        <v>2352.0824248041599</v>
      </c>
      <c r="C1122" s="22">
        <v>94.924166666666594</v>
      </c>
      <c r="D1122" s="23">
        <v>7</v>
      </c>
      <c r="E1122" s="23" t="s">
        <v>47</v>
      </c>
    </row>
    <row r="1123" spans="1:5" x14ac:dyDescent="0.3">
      <c r="A1123" s="20">
        <v>41835</v>
      </c>
      <c r="B1123" s="21">
        <v>2143.90196194583</v>
      </c>
      <c r="C1123" s="22">
        <v>86.441666666666606</v>
      </c>
      <c r="D1123" s="23">
        <v>7</v>
      </c>
      <c r="E1123" s="23" t="s">
        <v>47</v>
      </c>
    </row>
    <row r="1124" spans="1:5" x14ac:dyDescent="0.3">
      <c r="A1124" s="20">
        <v>41835.5</v>
      </c>
      <c r="B1124" s="21">
        <v>2606.9075596708299</v>
      </c>
      <c r="C1124" s="22">
        <v>93.585833333333298</v>
      </c>
      <c r="D1124" s="23">
        <v>7</v>
      </c>
      <c r="E1124" s="23" t="s">
        <v>47</v>
      </c>
    </row>
    <row r="1125" spans="1:5" x14ac:dyDescent="0.3">
      <c r="A1125" s="20">
        <v>41836</v>
      </c>
      <c r="B1125" s="21">
        <v>2324.38466607499</v>
      </c>
      <c r="C1125" s="22">
        <v>91.088333333333296</v>
      </c>
      <c r="D1125" s="23">
        <v>7</v>
      </c>
      <c r="E1125" s="23" t="s">
        <v>47</v>
      </c>
    </row>
    <row r="1126" spans="1:5" x14ac:dyDescent="0.3">
      <c r="A1126" s="20">
        <v>41836.5</v>
      </c>
      <c r="B1126" s="21">
        <v>2648.5148793624899</v>
      </c>
      <c r="C1126" s="22">
        <v>89.025833333333296</v>
      </c>
      <c r="D1126" s="23">
        <v>7</v>
      </c>
      <c r="E1126" s="23" t="s">
        <v>47</v>
      </c>
    </row>
    <row r="1127" spans="1:5" x14ac:dyDescent="0.3">
      <c r="A1127" s="20">
        <v>41837</v>
      </c>
      <c r="B1127" s="21">
        <v>2291.0671482749899</v>
      </c>
      <c r="C1127" s="22">
        <v>92.524166666666602</v>
      </c>
      <c r="D1127" s="23">
        <v>7</v>
      </c>
      <c r="E1127" s="23" t="s">
        <v>47</v>
      </c>
    </row>
    <row r="1128" spans="1:5" x14ac:dyDescent="0.3">
      <c r="A1128" s="20">
        <v>41837.5</v>
      </c>
      <c r="B1128" s="21">
        <v>2642.4324848708302</v>
      </c>
      <c r="C1128" s="22">
        <v>90.219166666666595</v>
      </c>
      <c r="D1128" s="23">
        <v>7</v>
      </c>
      <c r="E1128" s="23" t="s">
        <v>47</v>
      </c>
    </row>
    <row r="1129" spans="1:5" x14ac:dyDescent="0.3">
      <c r="A1129" s="20">
        <v>41838</v>
      </c>
      <c r="B1129" s="21">
        <v>2486.63121728749</v>
      </c>
      <c r="C1129" s="22">
        <v>93.884166666666601</v>
      </c>
      <c r="D1129" s="23">
        <v>7</v>
      </c>
      <c r="E1129" s="23" t="s">
        <v>47</v>
      </c>
    </row>
    <row r="1130" spans="1:5" x14ac:dyDescent="0.3">
      <c r="A1130" s="20">
        <v>41838.5</v>
      </c>
      <c r="B1130" s="21">
        <v>2778.6083636916601</v>
      </c>
      <c r="C1130" s="22">
        <v>93.745833333333294</v>
      </c>
      <c r="D1130" s="23">
        <v>7</v>
      </c>
      <c r="E1130" s="23" t="s">
        <v>47</v>
      </c>
    </row>
    <row r="1131" spans="1:5" x14ac:dyDescent="0.3">
      <c r="A1131" s="20">
        <v>41839</v>
      </c>
      <c r="B1131" s="21">
        <v>2422.4372520291599</v>
      </c>
      <c r="C1131" s="22">
        <v>95.747499999999903</v>
      </c>
      <c r="D1131" s="23">
        <v>7</v>
      </c>
      <c r="E1131" s="23" t="s">
        <v>47</v>
      </c>
    </row>
    <row r="1132" spans="1:5" x14ac:dyDescent="0.3">
      <c r="A1132" s="20">
        <v>41839.5</v>
      </c>
      <c r="B1132" s="21">
        <v>2721.7999010458302</v>
      </c>
      <c r="C1132" s="22">
        <v>90.974166666666605</v>
      </c>
      <c r="D1132" s="23">
        <v>7</v>
      </c>
      <c r="E1132" s="23" t="s">
        <v>47</v>
      </c>
    </row>
    <row r="1133" spans="1:5" x14ac:dyDescent="0.3">
      <c r="A1133" s="20">
        <v>41840</v>
      </c>
      <c r="B1133" s="21">
        <v>2212.9776560874898</v>
      </c>
      <c r="C1133" s="22">
        <v>94.1666666666666</v>
      </c>
      <c r="D1133" s="23">
        <v>7</v>
      </c>
      <c r="E1133" s="23" t="s">
        <v>47</v>
      </c>
    </row>
    <row r="1134" spans="1:5" x14ac:dyDescent="0.3">
      <c r="A1134" s="20">
        <v>41840.5</v>
      </c>
      <c r="B1134" s="21">
        <v>2501.9361610916599</v>
      </c>
      <c r="C1134" s="22">
        <v>96.384166666666601</v>
      </c>
      <c r="D1134" s="23">
        <v>7</v>
      </c>
      <c r="E1134" s="23" t="s">
        <v>47</v>
      </c>
    </row>
    <row r="1135" spans="1:5" x14ac:dyDescent="0.3">
      <c r="A1135" s="20">
        <v>41841</v>
      </c>
      <c r="B1135" s="21">
        <v>2111.5541722166599</v>
      </c>
      <c r="C1135" s="22">
        <v>94.815833333333302</v>
      </c>
      <c r="D1135" s="23">
        <v>7</v>
      </c>
      <c r="E1135" s="23" t="s">
        <v>47</v>
      </c>
    </row>
    <row r="1136" spans="1:5" x14ac:dyDescent="0.3">
      <c r="A1136" s="20">
        <v>41841.5</v>
      </c>
      <c r="B1136" s="21">
        <v>2530.7492368666599</v>
      </c>
      <c r="C1136" s="22">
        <v>95.547499999999999</v>
      </c>
      <c r="D1136" s="23">
        <v>7</v>
      </c>
      <c r="E1136" s="23" t="s">
        <v>47</v>
      </c>
    </row>
    <row r="1137" spans="1:5" x14ac:dyDescent="0.3">
      <c r="A1137" s="20">
        <v>41842</v>
      </c>
      <c r="B1137" s="21">
        <v>2497.3223774458202</v>
      </c>
      <c r="C1137" s="22">
        <v>90.974999999999895</v>
      </c>
      <c r="D1137" s="23">
        <v>7</v>
      </c>
      <c r="E1137" s="23" t="s">
        <v>47</v>
      </c>
    </row>
    <row r="1138" spans="1:5" x14ac:dyDescent="0.3">
      <c r="A1138" s="20">
        <v>41842.5</v>
      </c>
      <c r="B1138" s="21">
        <v>2732.7460427999999</v>
      </c>
      <c r="C1138" s="22">
        <v>92.144166666666607</v>
      </c>
      <c r="D1138" s="23">
        <v>7</v>
      </c>
      <c r="E1138" s="23" t="s">
        <v>47</v>
      </c>
    </row>
    <row r="1139" spans="1:5" x14ac:dyDescent="0.3">
      <c r="A1139" s="20">
        <v>41843</v>
      </c>
      <c r="B1139" s="21">
        <v>2439.8128192833301</v>
      </c>
      <c r="C1139" s="22">
        <v>91.504444444444403</v>
      </c>
      <c r="D1139" s="23">
        <v>7</v>
      </c>
      <c r="E1139" s="23" t="s">
        <v>47</v>
      </c>
    </row>
    <row r="1140" spans="1:5" x14ac:dyDescent="0.3">
      <c r="A1140" s="20">
        <v>41843.5</v>
      </c>
      <c r="B1140" s="21">
        <v>2564.54435559999</v>
      </c>
      <c r="C1140" s="22">
        <v>94.920833333333306</v>
      </c>
      <c r="D1140" s="23">
        <v>7</v>
      </c>
      <c r="E1140" s="23" t="s">
        <v>47</v>
      </c>
    </row>
    <row r="1141" spans="1:5" x14ac:dyDescent="0.3">
      <c r="A1141" s="20">
        <v>41844</v>
      </c>
      <c r="B1141" s="21">
        <v>2039.49136985833</v>
      </c>
      <c r="C1141" s="22">
        <v>95.2141666666666</v>
      </c>
      <c r="D1141" s="23">
        <v>7</v>
      </c>
      <c r="E1141" s="23" t="s">
        <v>47</v>
      </c>
    </row>
    <row r="1142" spans="1:5" x14ac:dyDescent="0.3">
      <c r="A1142" s="20">
        <v>41844.5</v>
      </c>
      <c r="B1142" s="21">
        <v>2476.18546571249</v>
      </c>
      <c r="C1142" s="22">
        <v>94.086666666666602</v>
      </c>
      <c r="D1142" s="23">
        <v>7</v>
      </c>
      <c r="E1142" s="23" t="s">
        <v>47</v>
      </c>
    </row>
    <row r="1143" spans="1:5" x14ac:dyDescent="0.3">
      <c r="A1143" s="20">
        <v>41845</v>
      </c>
      <c r="B1143" s="21">
        <v>2162.33460924166</v>
      </c>
      <c r="C1143" s="22">
        <v>92.909999999999897</v>
      </c>
      <c r="D1143" s="23">
        <v>7</v>
      </c>
      <c r="E1143" s="23" t="s">
        <v>47</v>
      </c>
    </row>
    <row r="1144" spans="1:5" x14ac:dyDescent="0.3">
      <c r="A1144" s="20">
        <v>41845.5</v>
      </c>
      <c r="B1144" s="21">
        <v>2505.5693950791601</v>
      </c>
      <c r="C1144" s="22">
        <v>92.474166666666605</v>
      </c>
      <c r="D1144" s="23">
        <v>7</v>
      </c>
      <c r="E1144" s="23" t="s">
        <v>47</v>
      </c>
    </row>
    <row r="1145" spans="1:5" x14ac:dyDescent="0.3">
      <c r="A1145" s="20">
        <v>41846</v>
      </c>
      <c r="B1145" s="21">
        <v>2241.4802592041601</v>
      </c>
      <c r="C1145" s="22">
        <v>89.757499999999993</v>
      </c>
      <c r="D1145" s="23">
        <v>7</v>
      </c>
      <c r="E1145" s="23" t="s">
        <v>47</v>
      </c>
    </row>
    <row r="1146" spans="1:5" x14ac:dyDescent="0.3">
      <c r="A1146" s="20">
        <v>41846.5</v>
      </c>
      <c r="B1146" s="21">
        <v>2905.0637619208301</v>
      </c>
      <c r="C1146" s="22">
        <v>93.077499999999901</v>
      </c>
      <c r="D1146" s="23">
        <v>7</v>
      </c>
      <c r="E1146" s="23" t="s">
        <v>47</v>
      </c>
    </row>
    <row r="1147" spans="1:5" x14ac:dyDescent="0.3">
      <c r="A1147" s="20">
        <v>41847</v>
      </c>
      <c r="B1147" s="21">
        <v>2179.3773501249898</v>
      </c>
      <c r="C1147" s="22">
        <v>90.888333333333307</v>
      </c>
      <c r="D1147" s="23">
        <v>7</v>
      </c>
      <c r="E1147" s="23" t="s">
        <v>47</v>
      </c>
    </row>
    <row r="1148" spans="1:5" x14ac:dyDescent="0.3">
      <c r="A1148" s="20">
        <v>41847.5</v>
      </c>
      <c r="B1148" s="21">
        <v>2483.37733289166</v>
      </c>
      <c r="C1148" s="22">
        <v>93.18</v>
      </c>
      <c r="D1148" s="23">
        <v>7</v>
      </c>
      <c r="E1148" s="23" t="s">
        <v>47</v>
      </c>
    </row>
    <row r="1149" spans="1:5" x14ac:dyDescent="0.3">
      <c r="A1149" s="20">
        <v>41848</v>
      </c>
      <c r="B1149" s="21">
        <v>1970.0525984583301</v>
      </c>
      <c r="C1149" s="22">
        <v>92.563333333333304</v>
      </c>
      <c r="D1149" s="23">
        <v>7</v>
      </c>
      <c r="E1149" s="23" t="s">
        <v>47</v>
      </c>
    </row>
    <row r="1150" spans="1:5" x14ac:dyDescent="0.3">
      <c r="A1150" s="20">
        <v>41848.5</v>
      </c>
      <c r="B1150" s="21">
        <v>2421.4947473458301</v>
      </c>
      <c r="C1150" s="22">
        <v>94.260833333333295</v>
      </c>
      <c r="D1150" s="23">
        <v>7</v>
      </c>
      <c r="E1150" s="23" t="s">
        <v>47</v>
      </c>
    </row>
    <row r="1151" spans="1:5" x14ac:dyDescent="0.3">
      <c r="A1151" s="20">
        <v>41849</v>
      </c>
      <c r="B1151" s="21">
        <v>2258.18339816249</v>
      </c>
      <c r="C1151" s="22">
        <v>88.240833333333299</v>
      </c>
      <c r="D1151" s="23">
        <v>7</v>
      </c>
      <c r="E1151" s="23" t="s">
        <v>47</v>
      </c>
    </row>
    <row r="1152" spans="1:5" x14ac:dyDescent="0.3">
      <c r="A1152" s="20">
        <v>41849.5</v>
      </c>
      <c r="B1152" s="21">
        <v>2689.0604894916601</v>
      </c>
      <c r="C1152" s="22">
        <v>92.031666666666595</v>
      </c>
      <c r="D1152" s="23">
        <v>7</v>
      </c>
      <c r="E1152" s="23" t="s">
        <v>47</v>
      </c>
    </row>
    <row r="1153" spans="1:5" x14ac:dyDescent="0.3">
      <c r="A1153" s="20">
        <v>41850</v>
      </c>
      <c r="B1153" s="21">
        <v>2404.6785901416602</v>
      </c>
      <c r="C1153" s="22">
        <v>92.867500000000007</v>
      </c>
      <c r="D1153" s="23">
        <v>7</v>
      </c>
      <c r="E1153" s="23" t="s">
        <v>47</v>
      </c>
    </row>
    <row r="1154" spans="1:5" x14ac:dyDescent="0.3">
      <c r="A1154" s="20">
        <v>41850.5</v>
      </c>
      <c r="B1154" s="21">
        <v>2544.4278952458299</v>
      </c>
      <c r="C1154" s="22">
        <v>91.5416666666666</v>
      </c>
      <c r="D1154" s="23">
        <v>7</v>
      </c>
      <c r="E1154" s="23" t="s">
        <v>47</v>
      </c>
    </row>
    <row r="1155" spans="1:5" x14ac:dyDescent="0.3">
      <c r="A1155" s="20">
        <v>41851</v>
      </c>
      <c r="B1155" s="21">
        <v>2210.3872715416601</v>
      </c>
      <c r="C1155" s="22">
        <v>94.8541666666666</v>
      </c>
      <c r="D1155" s="23">
        <v>7</v>
      </c>
      <c r="E1155" s="23" t="s">
        <v>47</v>
      </c>
    </row>
    <row r="1156" spans="1:5" x14ac:dyDescent="0.3">
      <c r="A1156" s="20">
        <v>41851.5</v>
      </c>
      <c r="B1156" s="21">
        <v>2609.8060056208301</v>
      </c>
      <c r="C1156" s="22">
        <v>90.887500000000003</v>
      </c>
      <c r="D1156" s="23">
        <v>7</v>
      </c>
      <c r="E1156" s="23" t="s">
        <v>47</v>
      </c>
    </row>
    <row r="1157" spans="1:5" x14ac:dyDescent="0.3">
      <c r="A1157" s="20">
        <v>41852</v>
      </c>
      <c r="B1157" s="21">
        <v>2268.1242514916598</v>
      </c>
      <c r="C1157" s="22">
        <v>92.579166666666595</v>
      </c>
      <c r="D1157" s="23">
        <v>8</v>
      </c>
      <c r="E1157" s="23" t="s">
        <v>47</v>
      </c>
    </row>
    <row r="1158" spans="1:5" x14ac:dyDescent="0.3">
      <c r="A1158" s="20">
        <v>41852.5</v>
      </c>
      <c r="B1158" s="21">
        <v>2530.30713499166</v>
      </c>
      <c r="C1158" s="22">
        <v>95.422499999999999</v>
      </c>
      <c r="D1158" s="23">
        <v>8</v>
      </c>
      <c r="E1158" s="23" t="s">
        <v>47</v>
      </c>
    </row>
    <row r="1159" spans="1:5" x14ac:dyDescent="0.3">
      <c r="A1159" s="20">
        <v>41853</v>
      </c>
      <c r="B1159" s="21">
        <v>2248.5141886624901</v>
      </c>
      <c r="C1159" s="22">
        <v>94.640833333333305</v>
      </c>
      <c r="D1159" s="23">
        <v>8</v>
      </c>
      <c r="E1159" s="23" t="s">
        <v>47</v>
      </c>
    </row>
    <row r="1160" spans="1:5" x14ac:dyDescent="0.3">
      <c r="A1160" s="20">
        <v>41853.5</v>
      </c>
      <c r="B1160" s="21">
        <v>2468.9981134874902</v>
      </c>
      <c r="C1160" s="22">
        <v>94.069166666666604</v>
      </c>
      <c r="D1160" s="23">
        <v>8</v>
      </c>
      <c r="E1160" s="23" t="s">
        <v>47</v>
      </c>
    </row>
    <row r="1161" spans="1:5" x14ac:dyDescent="0.3">
      <c r="A1161" s="20">
        <v>41854</v>
      </c>
      <c r="B1161" s="21">
        <v>2007.1091398083299</v>
      </c>
      <c r="C1161" s="22">
        <v>91.788333333333298</v>
      </c>
      <c r="D1161" s="23">
        <v>8</v>
      </c>
      <c r="E1161" s="23" t="s">
        <v>47</v>
      </c>
    </row>
    <row r="1162" spans="1:5" x14ac:dyDescent="0.3">
      <c r="A1162" s="20">
        <v>41854.5</v>
      </c>
      <c r="B1162" s="21">
        <v>2283.2115860958302</v>
      </c>
      <c r="C1162" s="22">
        <v>88.107500000000002</v>
      </c>
      <c r="D1162" s="23">
        <v>8</v>
      </c>
      <c r="E1162" s="23" t="s">
        <v>47</v>
      </c>
    </row>
    <row r="1163" spans="1:5" x14ac:dyDescent="0.3">
      <c r="A1163" s="20">
        <v>41855</v>
      </c>
      <c r="B1163" s="21">
        <v>1926.3508711791601</v>
      </c>
      <c r="C1163" s="22">
        <v>92.053333333333299</v>
      </c>
      <c r="D1163" s="23">
        <v>8</v>
      </c>
      <c r="E1163" s="23" t="s">
        <v>47</v>
      </c>
    </row>
    <row r="1164" spans="1:5" x14ac:dyDescent="0.3">
      <c r="A1164" s="20">
        <v>41855.5</v>
      </c>
      <c r="B1164" s="21">
        <v>2254.4026167624902</v>
      </c>
      <c r="C1164" s="22">
        <v>94.427499999999995</v>
      </c>
      <c r="D1164" s="23">
        <v>8</v>
      </c>
      <c r="E1164" s="23" t="s">
        <v>47</v>
      </c>
    </row>
    <row r="1165" spans="1:5" x14ac:dyDescent="0.3">
      <c r="A1165" s="20">
        <v>41856</v>
      </c>
      <c r="B1165" s="21">
        <v>2097.32178277499</v>
      </c>
      <c r="C1165" s="22">
        <v>94.785833333333301</v>
      </c>
      <c r="D1165" s="23">
        <v>8</v>
      </c>
      <c r="E1165" s="23" t="s">
        <v>47</v>
      </c>
    </row>
    <row r="1166" spans="1:5" x14ac:dyDescent="0.3">
      <c r="A1166" s="20">
        <v>41856.5</v>
      </c>
      <c r="B1166" s="21">
        <v>2447.0156194791598</v>
      </c>
      <c r="C1166" s="22">
        <v>92.864999999999995</v>
      </c>
      <c r="D1166" s="23">
        <v>8</v>
      </c>
      <c r="E1166" s="23" t="s">
        <v>47</v>
      </c>
    </row>
    <row r="1167" spans="1:5" x14ac:dyDescent="0.3">
      <c r="A1167" s="20">
        <v>41857</v>
      </c>
      <c r="B1167" s="21">
        <v>2058.4143178874901</v>
      </c>
      <c r="C1167" s="22">
        <v>91.605833333333294</v>
      </c>
      <c r="D1167" s="23">
        <v>8</v>
      </c>
      <c r="E1167" s="23" t="s">
        <v>47</v>
      </c>
    </row>
    <row r="1168" spans="1:5" x14ac:dyDescent="0.3">
      <c r="A1168" s="20">
        <v>41857.5</v>
      </c>
      <c r="B1168" s="21">
        <v>2263.9383129583298</v>
      </c>
      <c r="C1168" s="22">
        <v>94.448333333333295</v>
      </c>
      <c r="D1168" s="23">
        <v>8</v>
      </c>
      <c r="E1168" s="23" t="s">
        <v>47</v>
      </c>
    </row>
    <row r="1169" spans="1:5" x14ac:dyDescent="0.3">
      <c r="A1169" s="20">
        <v>41858</v>
      </c>
      <c r="B1169" s="21">
        <v>2234.9891930833301</v>
      </c>
      <c r="C1169" s="22">
        <v>89.094999999999899</v>
      </c>
      <c r="D1169" s="23">
        <v>8</v>
      </c>
      <c r="E1169" s="23" t="s">
        <v>47</v>
      </c>
    </row>
    <row r="1170" spans="1:5" x14ac:dyDescent="0.3">
      <c r="A1170" s="20">
        <v>41858.5</v>
      </c>
      <c r="B1170" s="21">
        <v>2535.4648421291599</v>
      </c>
      <c r="C1170" s="22">
        <v>95.37</v>
      </c>
      <c r="D1170" s="23">
        <v>8</v>
      </c>
      <c r="E1170" s="23" t="s">
        <v>47</v>
      </c>
    </row>
    <row r="1171" spans="1:5" x14ac:dyDescent="0.3">
      <c r="A1171" s="20">
        <v>41859</v>
      </c>
      <c r="B1171" s="21">
        <v>2119.8378024249901</v>
      </c>
      <c r="C1171" s="22">
        <v>92.759166666666601</v>
      </c>
      <c r="D1171" s="23">
        <v>8</v>
      </c>
      <c r="E1171" s="23" t="s">
        <v>47</v>
      </c>
    </row>
    <row r="1172" spans="1:5" x14ac:dyDescent="0.3">
      <c r="A1172" s="20">
        <v>41859.5</v>
      </c>
      <c r="B1172" s="21">
        <v>2611.1508810291598</v>
      </c>
      <c r="C1172" s="22">
        <v>96.861666666666594</v>
      </c>
      <c r="D1172" s="23">
        <v>8</v>
      </c>
      <c r="E1172" s="23" t="s">
        <v>47</v>
      </c>
    </row>
    <row r="1173" spans="1:5" x14ac:dyDescent="0.3">
      <c r="A1173" s="20">
        <v>41860</v>
      </c>
      <c r="B1173" s="21">
        <v>2252.2625322999902</v>
      </c>
      <c r="C1173" s="22">
        <v>92.893333333333302</v>
      </c>
      <c r="D1173" s="23">
        <v>8</v>
      </c>
      <c r="E1173" s="23" t="s">
        <v>47</v>
      </c>
    </row>
    <row r="1174" spans="1:5" x14ac:dyDescent="0.3">
      <c r="A1174" s="20">
        <v>41860.5</v>
      </c>
      <c r="B1174" s="21">
        <v>2435.58375557916</v>
      </c>
      <c r="C1174" s="22">
        <v>91.62</v>
      </c>
      <c r="D1174" s="23">
        <v>8</v>
      </c>
      <c r="E1174" s="23" t="s">
        <v>47</v>
      </c>
    </row>
    <row r="1175" spans="1:5" x14ac:dyDescent="0.3">
      <c r="A1175" s="20">
        <v>41861</v>
      </c>
      <c r="B1175" s="21">
        <v>2012.25450448333</v>
      </c>
      <c r="C1175" s="22">
        <v>95.988333333333301</v>
      </c>
      <c r="D1175" s="23">
        <v>8</v>
      </c>
      <c r="E1175" s="23" t="s">
        <v>47</v>
      </c>
    </row>
    <row r="1176" spans="1:5" x14ac:dyDescent="0.3">
      <c r="A1176" s="20">
        <v>41861.5</v>
      </c>
      <c r="B1176" s="21">
        <v>2306.09973747083</v>
      </c>
      <c r="C1176" s="22">
        <v>94.588333333333296</v>
      </c>
      <c r="D1176" s="23">
        <v>8</v>
      </c>
      <c r="E1176" s="23" t="s">
        <v>47</v>
      </c>
    </row>
    <row r="1177" spans="1:5" x14ac:dyDescent="0.3">
      <c r="A1177" s="20">
        <v>41862</v>
      </c>
      <c r="B1177" s="21">
        <v>1922.23204700416</v>
      </c>
      <c r="C1177" s="22">
        <v>94.031666666666595</v>
      </c>
      <c r="D1177" s="23">
        <v>8</v>
      </c>
      <c r="E1177" s="23" t="s">
        <v>47</v>
      </c>
    </row>
    <row r="1178" spans="1:5" x14ac:dyDescent="0.3">
      <c r="A1178" s="20">
        <v>41862.5</v>
      </c>
      <c r="B1178" s="21">
        <v>2271.5186199166601</v>
      </c>
      <c r="C1178" s="22">
        <v>93.4166666666666</v>
      </c>
      <c r="D1178" s="23">
        <v>8</v>
      </c>
      <c r="E1178" s="23" t="s">
        <v>47</v>
      </c>
    </row>
    <row r="1179" spans="1:5" x14ac:dyDescent="0.3">
      <c r="A1179" s="20">
        <v>41863</v>
      </c>
      <c r="B1179" s="21">
        <v>2173.2485973624898</v>
      </c>
      <c r="C1179" s="22">
        <v>91.315833333333302</v>
      </c>
      <c r="D1179" s="23">
        <v>8</v>
      </c>
      <c r="E1179" s="23" t="s">
        <v>47</v>
      </c>
    </row>
    <row r="1180" spans="1:5" x14ac:dyDescent="0.3">
      <c r="A1180" s="20">
        <v>41863.5</v>
      </c>
      <c r="B1180" s="21">
        <v>2599.35337378333</v>
      </c>
      <c r="C1180" s="22">
        <v>93.227500000000006</v>
      </c>
      <c r="D1180" s="23">
        <v>8</v>
      </c>
      <c r="E1180" s="23" t="s">
        <v>47</v>
      </c>
    </row>
    <row r="1181" spans="1:5" x14ac:dyDescent="0.3">
      <c r="A1181" s="20">
        <v>41864</v>
      </c>
      <c r="B1181" s="21">
        <v>2275.3774637166598</v>
      </c>
      <c r="C1181" s="22">
        <v>95.254999999999995</v>
      </c>
      <c r="D1181" s="23">
        <v>8</v>
      </c>
      <c r="E1181" s="23" t="s">
        <v>47</v>
      </c>
    </row>
    <row r="1182" spans="1:5" x14ac:dyDescent="0.3">
      <c r="A1182" s="20">
        <v>41864.5</v>
      </c>
      <c r="B1182" s="21">
        <v>2572.1158187249898</v>
      </c>
      <c r="C1182" s="22">
        <v>95.577500000000001</v>
      </c>
      <c r="D1182" s="23">
        <v>8</v>
      </c>
      <c r="E1182" s="23" t="s">
        <v>47</v>
      </c>
    </row>
    <row r="1183" spans="1:5" x14ac:dyDescent="0.3">
      <c r="A1183" s="20">
        <v>41865</v>
      </c>
      <c r="B1183" s="21">
        <v>2332.2469968083201</v>
      </c>
      <c r="C1183" s="22">
        <v>92.415000000000006</v>
      </c>
      <c r="D1183" s="23">
        <v>8</v>
      </c>
      <c r="E1183" s="23" t="s">
        <v>47</v>
      </c>
    </row>
    <row r="1184" spans="1:5" x14ac:dyDescent="0.3">
      <c r="A1184" s="20">
        <v>41865.5</v>
      </c>
      <c r="B1184" s="21">
        <v>2522.0577934541602</v>
      </c>
      <c r="C1184" s="22">
        <v>95.493333333333297</v>
      </c>
      <c r="D1184" s="23">
        <v>8</v>
      </c>
      <c r="E1184" s="23" t="s">
        <v>47</v>
      </c>
    </row>
    <row r="1185" spans="1:5" x14ac:dyDescent="0.3">
      <c r="A1185" s="20">
        <v>41866</v>
      </c>
      <c r="B1185" s="21">
        <v>2178.5971232791599</v>
      </c>
      <c r="C1185" s="22">
        <v>94.879166666666606</v>
      </c>
      <c r="D1185" s="23">
        <v>8</v>
      </c>
      <c r="E1185" s="23" t="s">
        <v>47</v>
      </c>
    </row>
    <row r="1186" spans="1:5" x14ac:dyDescent="0.3">
      <c r="A1186" s="20">
        <v>41866.5</v>
      </c>
      <c r="B1186" s="21">
        <v>2640.2822745583298</v>
      </c>
      <c r="C1186" s="22">
        <v>91.33</v>
      </c>
      <c r="D1186" s="23">
        <v>8</v>
      </c>
      <c r="E1186" s="23" t="s">
        <v>47</v>
      </c>
    </row>
    <row r="1187" spans="1:5" x14ac:dyDescent="0.3">
      <c r="A1187" s="20">
        <v>41867</v>
      </c>
      <c r="B1187" s="21">
        <v>2262.52688914583</v>
      </c>
      <c r="C1187" s="22">
        <v>92.034999999999997</v>
      </c>
      <c r="D1187" s="23">
        <v>8</v>
      </c>
      <c r="E1187" s="23" t="s">
        <v>47</v>
      </c>
    </row>
    <row r="1188" spans="1:5" x14ac:dyDescent="0.3">
      <c r="A1188" s="20">
        <v>41867.5</v>
      </c>
      <c r="B1188" s="21">
        <v>2547.7255107166602</v>
      </c>
      <c r="C1188" s="22">
        <v>93.301666666666605</v>
      </c>
      <c r="D1188" s="23">
        <v>8</v>
      </c>
      <c r="E1188" s="23" t="s">
        <v>47</v>
      </c>
    </row>
    <row r="1189" spans="1:5" x14ac:dyDescent="0.3">
      <c r="A1189" s="20">
        <v>41868</v>
      </c>
      <c r="B1189" s="21">
        <v>2002.28532935416</v>
      </c>
      <c r="C1189" s="22">
        <v>92.251666666666594</v>
      </c>
      <c r="D1189" s="23">
        <v>8</v>
      </c>
      <c r="E1189" s="23" t="s">
        <v>47</v>
      </c>
    </row>
    <row r="1190" spans="1:5" x14ac:dyDescent="0.3">
      <c r="A1190" s="20">
        <v>41868.5</v>
      </c>
      <c r="B1190" s="21">
        <v>2471.14781382916</v>
      </c>
      <c r="C1190" s="22">
        <v>93.829166666666595</v>
      </c>
      <c r="D1190" s="23">
        <v>8</v>
      </c>
      <c r="E1190" s="23" t="s">
        <v>47</v>
      </c>
    </row>
    <row r="1191" spans="1:5" x14ac:dyDescent="0.3">
      <c r="A1191" s="20">
        <v>41869</v>
      </c>
      <c r="B1191" s="21">
        <v>1884.5189767458301</v>
      </c>
      <c r="C1191" s="22">
        <v>96.950833333333307</v>
      </c>
      <c r="D1191" s="23">
        <v>8</v>
      </c>
      <c r="E1191" s="23" t="s">
        <v>47</v>
      </c>
    </row>
    <row r="1192" spans="1:5" x14ac:dyDescent="0.3">
      <c r="A1192" s="20">
        <v>41869.5</v>
      </c>
      <c r="B1192" s="21">
        <v>2284.6860655041601</v>
      </c>
      <c r="C1192" s="22">
        <v>89.111666666666594</v>
      </c>
      <c r="D1192" s="23">
        <v>8</v>
      </c>
      <c r="E1192" s="23" t="s">
        <v>47</v>
      </c>
    </row>
    <row r="1193" spans="1:5" x14ac:dyDescent="0.3">
      <c r="A1193" s="20">
        <v>41870</v>
      </c>
      <c r="B1193" s="21">
        <v>2074.9366848416598</v>
      </c>
      <c r="C1193" s="22">
        <v>93.700833333333307</v>
      </c>
      <c r="D1193" s="23">
        <v>8</v>
      </c>
      <c r="E1193" s="23" t="s">
        <v>47</v>
      </c>
    </row>
    <row r="1194" spans="1:5" x14ac:dyDescent="0.3">
      <c r="A1194" s="20">
        <v>41870.5</v>
      </c>
      <c r="B1194" s="21">
        <v>2416.9764224291598</v>
      </c>
      <c r="C1194" s="22">
        <v>91.821666666666601</v>
      </c>
      <c r="D1194" s="23">
        <v>8</v>
      </c>
      <c r="E1194" s="23" t="s">
        <v>47</v>
      </c>
    </row>
    <row r="1195" spans="1:5" x14ac:dyDescent="0.3">
      <c r="A1195" s="20">
        <v>41871</v>
      </c>
      <c r="B1195" s="21">
        <v>2351.8879272875001</v>
      </c>
      <c r="C1195" s="22">
        <v>91.176666666666605</v>
      </c>
      <c r="D1195" s="23">
        <v>8</v>
      </c>
      <c r="E1195" s="23" t="s">
        <v>47</v>
      </c>
    </row>
    <row r="1196" spans="1:5" x14ac:dyDescent="0.3">
      <c r="A1196" s="20">
        <v>41871.5</v>
      </c>
      <c r="B1196" s="21">
        <v>2486.4495979416602</v>
      </c>
      <c r="C1196" s="22">
        <v>93.967499999999902</v>
      </c>
      <c r="D1196" s="23">
        <v>8</v>
      </c>
      <c r="E1196" s="23" t="s">
        <v>47</v>
      </c>
    </row>
    <row r="1197" spans="1:5" x14ac:dyDescent="0.3">
      <c r="A1197" s="20">
        <v>41872</v>
      </c>
      <c r="B1197" s="21">
        <v>2205.80877638333</v>
      </c>
      <c r="C1197" s="22">
        <v>96.016666666666694</v>
      </c>
      <c r="D1197" s="23">
        <v>8</v>
      </c>
      <c r="E1197" s="23" t="s">
        <v>47</v>
      </c>
    </row>
    <row r="1198" spans="1:5" x14ac:dyDescent="0.3">
      <c r="A1198" s="20">
        <v>41872.5</v>
      </c>
      <c r="B1198" s="21">
        <v>2463.8877806208302</v>
      </c>
      <c r="C1198" s="22">
        <v>93.3</v>
      </c>
      <c r="D1198" s="23">
        <v>8</v>
      </c>
      <c r="E1198" s="23" t="s">
        <v>47</v>
      </c>
    </row>
    <row r="1199" spans="1:5" x14ac:dyDescent="0.3">
      <c r="A1199" s="20">
        <v>41873</v>
      </c>
      <c r="B1199" s="21">
        <v>2389.5416550772702</v>
      </c>
      <c r="C1199" s="22">
        <v>93.487272727272696</v>
      </c>
      <c r="D1199" s="23">
        <v>8</v>
      </c>
      <c r="E1199" s="23" t="s">
        <v>47</v>
      </c>
    </row>
    <row r="1200" spans="1:5" x14ac:dyDescent="0.3">
      <c r="A1200" s="20">
        <v>41873.5</v>
      </c>
      <c r="B1200" s="21">
        <v>2462.3126748458299</v>
      </c>
      <c r="C1200" s="22">
        <v>92.534166666666593</v>
      </c>
      <c r="D1200" s="23">
        <v>8</v>
      </c>
      <c r="E1200" s="23" t="s">
        <v>47</v>
      </c>
    </row>
    <row r="1201" spans="1:5" x14ac:dyDescent="0.3">
      <c r="A1201" s="20">
        <v>41874</v>
      </c>
      <c r="B1201" s="21">
        <v>2597.9697656916601</v>
      </c>
      <c r="C1201" s="22">
        <v>90.468333333333305</v>
      </c>
      <c r="D1201" s="23">
        <v>8</v>
      </c>
      <c r="E1201" s="23" t="s">
        <v>47</v>
      </c>
    </row>
    <row r="1202" spans="1:5" x14ac:dyDescent="0.3">
      <c r="A1202" s="20">
        <v>41874.5</v>
      </c>
      <c r="B1202" s="21">
        <v>2343.0126144708302</v>
      </c>
      <c r="C1202" s="22">
        <v>94.832499999999996</v>
      </c>
      <c r="D1202" s="23">
        <v>8</v>
      </c>
      <c r="E1202" s="23" t="s">
        <v>47</v>
      </c>
    </row>
    <row r="1203" spans="1:5" x14ac:dyDescent="0.3">
      <c r="A1203" s="20">
        <v>41875</v>
      </c>
      <c r="B1203" s="21">
        <v>1935.67293994999</v>
      </c>
      <c r="C1203" s="22">
        <v>95.144999999999996</v>
      </c>
      <c r="D1203" s="23">
        <v>8</v>
      </c>
      <c r="E1203" s="23" t="s">
        <v>47</v>
      </c>
    </row>
    <row r="1204" spans="1:5" x14ac:dyDescent="0.3">
      <c r="A1204" s="20">
        <v>41875.5</v>
      </c>
      <c r="B1204" s="21">
        <v>2169.6442316708199</v>
      </c>
      <c r="C1204" s="22">
        <v>93.267499999999998</v>
      </c>
      <c r="D1204" s="23">
        <v>8</v>
      </c>
      <c r="E1204" s="23" t="s">
        <v>47</v>
      </c>
    </row>
    <row r="1205" spans="1:5" x14ac:dyDescent="0.3">
      <c r="A1205" s="20">
        <v>41876</v>
      </c>
      <c r="B1205" s="21">
        <v>1945.7263270999899</v>
      </c>
      <c r="C1205" s="22">
        <v>94.013333333333307</v>
      </c>
      <c r="D1205" s="23">
        <v>8</v>
      </c>
      <c r="E1205" s="23" t="s">
        <v>47</v>
      </c>
    </row>
    <row r="1206" spans="1:5" x14ac:dyDescent="0.3">
      <c r="A1206" s="20">
        <v>41876.5</v>
      </c>
      <c r="B1206" s="21">
        <v>2415.7238709749899</v>
      </c>
      <c r="C1206" s="22">
        <v>95.63</v>
      </c>
      <c r="D1206" s="23">
        <v>8</v>
      </c>
      <c r="E1206" s="23" t="s">
        <v>47</v>
      </c>
    </row>
    <row r="1207" spans="1:5" x14ac:dyDescent="0.3">
      <c r="A1207" s="20">
        <v>41877</v>
      </c>
      <c r="B1207" s="21">
        <v>2155.8468403083298</v>
      </c>
      <c r="C1207" s="22">
        <v>92.195833333333297</v>
      </c>
      <c r="D1207" s="23">
        <v>8</v>
      </c>
      <c r="E1207" s="23" t="s">
        <v>47</v>
      </c>
    </row>
    <row r="1208" spans="1:5" x14ac:dyDescent="0.3">
      <c r="A1208" s="20">
        <v>41877.5</v>
      </c>
      <c r="B1208" s="21">
        <v>2488.4190322208301</v>
      </c>
      <c r="C1208" s="22">
        <v>91.516666666666595</v>
      </c>
      <c r="D1208" s="23">
        <v>8</v>
      </c>
      <c r="E1208" s="23" t="s">
        <v>47</v>
      </c>
    </row>
    <row r="1209" spans="1:5" x14ac:dyDescent="0.3">
      <c r="A1209" s="20">
        <v>41878</v>
      </c>
      <c r="B1209" s="21">
        <v>2225.5085196499999</v>
      </c>
      <c r="C1209" s="22">
        <v>94.718333333333305</v>
      </c>
      <c r="D1209" s="23">
        <v>8</v>
      </c>
      <c r="E1209" s="23" t="s">
        <v>47</v>
      </c>
    </row>
    <row r="1210" spans="1:5" x14ac:dyDescent="0.3">
      <c r="A1210" s="20">
        <v>41878.5</v>
      </c>
      <c r="B1210" s="21">
        <v>2729.62043478749</v>
      </c>
      <c r="C1210" s="22">
        <v>93.7083333333333</v>
      </c>
      <c r="D1210" s="23">
        <v>8</v>
      </c>
      <c r="E1210" s="23" t="s">
        <v>47</v>
      </c>
    </row>
    <row r="1211" spans="1:5" x14ac:dyDescent="0.3">
      <c r="A1211" s="20">
        <v>41879</v>
      </c>
      <c r="B1211" s="21">
        <v>2310.9775189749898</v>
      </c>
      <c r="C1211" s="22">
        <v>88.927499999999995</v>
      </c>
      <c r="D1211" s="23">
        <v>8</v>
      </c>
      <c r="E1211" s="23" t="s">
        <v>47</v>
      </c>
    </row>
    <row r="1212" spans="1:5" x14ac:dyDescent="0.3">
      <c r="A1212" s="20">
        <v>41879.5</v>
      </c>
      <c r="B1212" s="21">
        <v>2549.6945594041599</v>
      </c>
      <c r="C1212" s="22">
        <v>92.028333333333293</v>
      </c>
      <c r="D1212" s="23">
        <v>8</v>
      </c>
      <c r="E1212" s="23" t="s">
        <v>47</v>
      </c>
    </row>
    <row r="1213" spans="1:5" x14ac:dyDescent="0.3">
      <c r="A1213" s="20">
        <v>41880</v>
      </c>
      <c r="B1213" s="21">
        <v>2250.2431120541601</v>
      </c>
      <c r="C1213" s="22">
        <v>93.161666666666605</v>
      </c>
      <c r="D1213" s="23">
        <v>8</v>
      </c>
      <c r="E1213" s="23" t="s">
        <v>47</v>
      </c>
    </row>
    <row r="1214" spans="1:5" x14ac:dyDescent="0.3">
      <c r="A1214" s="20">
        <v>41880.5</v>
      </c>
      <c r="B1214" s="21">
        <v>2474.0586088999898</v>
      </c>
      <c r="C1214" s="22">
        <v>94.2766666666666</v>
      </c>
      <c r="D1214" s="23">
        <v>8</v>
      </c>
      <c r="E1214" s="23" t="s">
        <v>47</v>
      </c>
    </row>
    <row r="1215" spans="1:5" x14ac:dyDescent="0.3">
      <c r="A1215" s="20">
        <v>41881</v>
      </c>
      <c r="B1215" s="21">
        <v>2181.92416806249</v>
      </c>
      <c r="C1215" s="22">
        <v>89.2083333333333</v>
      </c>
      <c r="D1215" s="23">
        <v>8</v>
      </c>
      <c r="E1215" s="23" t="s">
        <v>47</v>
      </c>
    </row>
    <row r="1216" spans="1:5" x14ac:dyDescent="0.3">
      <c r="A1216" s="20">
        <v>41881.5</v>
      </c>
      <c r="B1216" s="21">
        <v>2459.62038521249</v>
      </c>
      <c r="C1216" s="22">
        <v>94.743333333333297</v>
      </c>
      <c r="D1216" s="23">
        <v>8</v>
      </c>
      <c r="E1216" s="23" t="s">
        <v>47</v>
      </c>
    </row>
    <row r="1217" spans="1:5" x14ac:dyDescent="0.3">
      <c r="A1217" s="20">
        <v>41882</v>
      </c>
      <c r="B1217" s="21">
        <v>2001.1209491583299</v>
      </c>
      <c r="C1217" s="22">
        <v>89.875833333333304</v>
      </c>
      <c r="D1217" s="23">
        <v>8</v>
      </c>
      <c r="E1217" s="23" t="s">
        <v>47</v>
      </c>
    </row>
    <row r="1218" spans="1:5" x14ac:dyDescent="0.3">
      <c r="A1218" s="20">
        <v>41882.5</v>
      </c>
      <c r="B1218" s="21">
        <v>2264.75547124166</v>
      </c>
      <c r="C1218" s="22">
        <v>90.906666666666595</v>
      </c>
      <c r="D1218" s="23">
        <v>8</v>
      </c>
      <c r="E1218" s="23" t="s">
        <v>47</v>
      </c>
    </row>
    <row r="1219" spans="1:5" x14ac:dyDescent="0.3">
      <c r="A1219" s="20">
        <v>41883</v>
      </c>
      <c r="B1219" s="21">
        <v>1921.8538409166599</v>
      </c>
      <c r="C1219" s="22">
        <v>94.0058333333333</v>
      </c>
      <c r="D1219" s="23">
        <v>9</v>
      </c>
      <c r="E1219" s="23" t="s">
        <v>47</v>
      </c>
    </row>
    <row r="1220" spans="1:5" x14ac:dyDescent="0.3">
      <c r="A1220" s="20">
        <v>41883.5</v>
      </c>
      <c r="B1220" s="21">
        <v>2338.8713482916601</v>
      </c>
      <c r="C1220" s="22">
        <v>92.414166666666603</v>
      </c>
      <c r="D1220" s="23">
        <v>9</v>
      </c>
      <c r="E1220" s="23" t="s">
        <v>47</v>
      </c>
    </row>
    <row r="1221" spans="1:5" x14ac:dyDescent="0.3">
      <c r="A1221" s="20">
        <v>41884</v>
      </c>
      <c r="B1221" s="21">
        <v>2248.2096055541601</v>
      </c>
      <c r="C1221" s="22">
        <v>92.831666666666607</v>
      </c>
      <c r="D1221" s="23">
        <v>9</v>
      </c>
      <c r="E1221" s="23" t="s">
        <v>47</v>
      </c>
    </row>
    <row r="1222" spans="1:5" x14ac:dyDescent="0.3">
      <c r="A1222" s="20">
        <v>41884.5</v>
      </c>
      <c r="B1222" s="21">
        <v>2430.7613596208298</v>
      </c>
      <c r="C1222" s="22">
        <v>92.375</v>
      </c>
      <c r="D1222" s="23">
        <v>9</v>
      </c>
      <c r="E1222" s="23" t="s">
        <v>47</v>
      </c>
    </row>
    <row r="1223" spans="1:5" x14ac:dyDescent="0.3">
      <c r="A1223" s="20">
        <v>41885</v>
      </c>
      <c r="B1223" s="21">
        <v>2143.8002868999902</v>
      </c>
      <c r="C1223" s="22">
        <v>89.369166666666601</v>
      </c>
      <c r="D1223" s="23">
        <v>9</v>
      </c>
      <c r="E1223" s="23" t="s">
        <v>47</v>
      </c>
    </row>
    <row r="1224" spans="1:5" x14ac:dyDescent="0.3">
      <c r="A1224" s="20">
        <v>41885.5</v>
      </c>
      <c r="B1224" s="21">
        <v>2488.10847363333</v>
      </c>
      <c r="C1224" s="22">
        <v>93.370833333333294</v>
      </c>
      <c r="D1224" s="23">
        <v>9</v>
      </c>
      <c r="E1224" s="23" t="s">
        <v>47</v>
      </c>
    </row>
    <row r="1225" spans="1:5" x14ac:dyDescent="0.3">
      <c r="A1225" s="20">
        <v>41886</v>
      </c>
      <c r="B1225" s="21">
        <v>2079.2519090791602</v>
      </c>
      <c r="C1225" s="22">
        <v>91.319166666666604</v>
      </c>
      <c r="D1225" s="23">
        <v>9</v>
      </c>
      <c r="E1225" s="23" t="s">
        <v>47</v>
      </c>
    </row>
    <row r="1226" spans="1:5" x14ac:dyDescent="0.3">
      <c r="A1226" s="20">
        <v>41886.5</v>
      </c>
      <c r="B1226" s="21">
        <v>2292.28191523333</v>
      </c>
      <c r="C1226" s="22">
        <v>91.633333333333297</v>
      </c>
      <c r="D1226" s="23">
        <v>9</v>
      </c>
      <c r="E1226" s="23" t="s">
        <v>47</v>
      </c>
    </row>
    <row r="1227" spans="1:5" x14ac:dyDescent="0.3">
      <c r="A1227" s="20">
        <v>41887</v>
      </c>
      <c r="B1227" s="21">
        <v>2187.0871952124999</v>
      </c>
      <c r="C1227" s="22">
        <v>93.654166666666598</v>
      </c>
      <c r="D1227" s="23">
        <v>9</v>
      </c>
      <c r="E1227" s="23" t="s">
        <v>47</v>
      </c>
    </row>
    <row r="1228" spans="1:5" x14ac:dyDescent="0.3">
      <c r="A1228" s="20">
        <v>41887.5</v>
      </c>
      <c r="B1228" s="21">
        <v>2578.1538939624902</v>
      </c>
      <c r="C1228" s="22">
        <v>93.094999999999899</v>
      </c>
      <c r="D1228" s="23">
        <v>9</v>
      </c>
      <c r="E1228" s="23" t="s">
        <v>47</v>
      </c>
    </row>
    <row r="1229" spans="1:5" x14ac:dyDescent="0.3">
      <c r="A1229" s="20">
        <v>41888</v>
      </c>
      <c r="B1229" s="21">
        <v>2073.3774350125</v>
      </c>
      <c r="C1229" s="22">
        <v>93.775000000000006</v>
      </c>
      <c r="D1229" s="23">
        <v>9</v>
      </c>
      <c r="E1229" s="23" t="s">
        <v>47</v>
      </c>
    </row>
    <row r="1230" spans="1:5" x14ac:dyDescent="0.3">
      <c r="A1230" s="20">
        <v>41888.5</v>
      </c>
      <c r="B1230" s="21">
        <v>2368.6728615124898</v>
      </c>
      <c r="C1230" s="22">
        <v>88.952500000000001</v>
      </c>
      <c r="D1230" s="23">
        <v>9</v>
      </c>
      <c r="E1230" s="23" t="s">
        <v>47</v>
      </c>
    </row>
    <row r="1231" spans="1:5" x14ac:dyDescent="0.3">
      <c r="A1231" s="20">
        <v>41889</v>
      </c>
      <c r="B1231" s="21">
        <v>2047.0225873166601</v>
      </c>
      <c r="C1231" s="22">
        <v>92.994166666666601</v>
      </c>
      <c r="D1231" s="23">
        <v>9</v>
      </c>
      <c r="E1231" s="23" t="s">
        <v>47</v>
      </c>
    </row>
    <row r="1232" spans="1:5" x14ac:dyDescent="0.3">
      <c r="A1232" s="20">
        <v>41889.5</v>
      </c>
      <c r="B1232" s="21">
        <v>2192.4860586999898</v>
      </c>
      <c r="C1232" s="22">
        <v>97.970833333333303</v>
      </c>
      <c r="D1232" s="23">
        <v>9</v>
      </c>
      <c r="E1232" s="23" t="s">
        <v>47</v>
      </c>
    </row>
    <row r="1233" spans="1:5" x14ac:dyDescent="0.3">
      <c r="A1233" s="20">
        <v>41890</v>
      </c>
      <c r="B1233" s="21">
        <v>1873.06487834583</v>
      </c>
      <c r="C1233" s="22">
        <v>92.363333333333301</v>
      </c>
      <c r="D1233" s="23">
        <v>9</v>
      </c>
      <c r="E1233" s="23" t="s">
        <v>47</v>
      </c>
    </row>
    <row r="1234" spans="1:5" x14ac:dyDescent="0.3">
      <c r="A1234" s="20">
        <v>41890.5</v>
      </c>
      <c r="B1234" s="21">
        <v>2222.5540251458301</v>
      </c>
      <c r="C1234" s="22">
        <v>93.679166666666603</v>
      </c>
      <c r="D1234" s="23">
        <v>9</v>
      </c>
      <c r="E1234" s="23" t="s">
        <v>47</v>
      </c>
    </row>
    <row r="1235" spans="1:5" x14ac:dyDescent="0.3">
      <c r="A1235" s="20">
        <v>41891</v>
      </c>
      <c r="B1235" s="21">
        <v>2121.8563898791599</v>
      </c>
      <c r="C1235" s="22">
        <v>92.120833333333294</v>
      </c>
      <c r="D1235" s="23">
        <v>9</v>
      </c>
      <c r="E1235" s="23" t="s">
        <v>47</v>
      </c>
    </row>
    <row r="1236" spans="1:5" x14ac:dyDescent="0.3">
      <c r="A1236" s="20">
        <v>41891.5</v>
      </c>
      <c r="B1236" s="21">
        <v>2453.3169167750002</v>
      </c>
      <c r="C1236" s="22">
        <v>95.302499999999995</v>
      </c>
      <c r="D1236" s="23">
        <v>9</v>
      </c>
      <c r="E1236" s="23" t="s">
        <v>47</v>
      </c>
    </row>
    <row r="1237" spans="1:5" x14ac:dyDescent="0.3">
      <c r="A1237" s="20">
        <v>41892</v>
      </c>
      <c r="B1237" s="21">
        <v>2205.2623963208298</v>
      </c>
      <c r="C1237" s="22">
        <v>90.0416666666666</v>
      </c>
      <c r="D1237" s="23">
        <v>9</v>
      </c>
      <c r="E1237" s="23" t="s">
        <v>47</v>
      </c>
    </row>
    <row r="1238" spans="1:5" x14ac:dyDescent="0.3">
      <c r="A1238" s="20">
        <v>41892.5</v>
      </c>
      <c r="B1238" s="21">
        <v>2507.6118844083298</v>
      </c>
      <c r="C1238" s="22">
        <v>92.947499999999906</v>
      </c>
      <c r="D1238" s="23">
        <v>9</v>
      </c>
      <c r="E1238" s="23" t="s">
        <v>47</v>
      </c>
    </row>
    <row r="1239" spans="1:5" x14ac:dyDescent="0.3">
      <c r="A1239" s="20">
        <v>41893</v>
      </c>
      <c r="B1239" s="21">
        <v>2188.4652711458298</v>
      </c>
      <c r="C1239" s="22">
        <v>94.227500000000006</v>
      </c>
      <c r="D1239" s="23">
        <v>9</v>
      </c>
      <c r="E1239" s="23" t="s">
        <v>47</v>
      </c>
    </row>
    <row r="1240" spans="1:5" x14ac:dyDescent="0.3">
      <c r="A1240" s="20">
        <v>41893.5</v>
      </c>
      <c r="B1240" s="21">
        <v>2584.44164734999</v>
      </c>
      <c r="C1240" s="22">
        <v>94.241666666666603</v>
      </c>
      <c r="D1240" s="23">
        <v>9</v>
      </c>
      <c r="E1240" s="23" t="s">
        <v>47</v>
      </c>
    </row>
    <row r="1241" spans="1:5" x14ac:dyDescent="0.3">
      <c r="A1241" s="20">
        <v>41894</v>
      </c>
      <c r="B1241" s="21">
        <v>2158.9195386124902</v>
      </c>
      <c r="C1241" s="22">
        <v>91.0266666666666</v>
      </c>
      <c r="D1241" s="23">
        <v>9</v>
      </c>
      <c r="E1241" s="23" t="s">
        <v>47</v>
      </c>
    </row>
    <row r="1242" spans="1:5" x14ac:dyDescent="0.3">
      <c r="A1242" s="20">
        <v>41894.5</v>
      </c>
      <c r="B1242" s="21">
        <v>2390.7399585374901</v>
      </c>
      <c r="C1242" s="22">
        <v>92.328333333333305</v>
      </c>
      <c r="D1242" s="23">
        <v>9</v>
      </c>
      <c r="E1242" s="23" t="s">
        <v>47</v>
      </c>
    </row>
    <row r="1243" spans="1:5" x14ac:dyDescent="0.3">
      <c r="A1243" s="20">
        <v>41895</v>
      </c>
      <c r="B1243" s="21">
        <v>2250.0891999208302</v>
      </c>
      <c r="C1243" s="22">
        <v>97.080833333333302</v>
      </c>
      <c r="D1243" s="23">
        <v>9</v>
      </c>
      <c r="E1243" s="23" t="s">
        <v>47</v>
      </c>
    </row>
    <row r="1244" spans="1:5" x14ac:dyDescent="0.3">
      <c r="A1244" s="20">
        <v>41895.5</v>
      </c>
      <c r="B1244" s="21">
        <v>2573.5470409049899</v>
      </c>
      <c r="C1244" s="22">
        <v>93.259999999999906</v>
      </c>
      <c r="D1244" s="23">
        <v>9</v>
      </c>
      <c r="E1244" s="23" t="s">
        <v>47</v>
      </c>
    </row>
    <row r="1245" spans="1:5" x14ac:dyDescent="0.3">
      <c r="A1245" s="20">
        <v>41896</v>
      </c>
      <c r="B1245" s="21">
        <v>1949.9912697541599</v>
      </c>
      <c r="C1245" s="22">
        <v>92.435833333333306</v>
      </c>
      <c r="D1245" s="23">
        <v>9</v>
      </c>
      <c r="E1245" s="23" t="s">
        <v>47</v>
      </c>
    </row>
    <row r="1246" spans="1:5" x14ac:dyDescent="0.3">
      <c r="A1246" s="20">
        <v>41896.5</v>
      </c>
      <c r="B1246" s="21">
        <v>2521.4858069583302</v>
      </c>
      <c r="C1246" s="22">
        <v>91.976666666666603</v>
      </c>
      <c r="D1246" s="23">
        <v>9</v>
      </c>
      <c r="E1246" s="23" t="s">
        <v>47</v>
      </c>
    </row>
    <row r="1247" spans="1:5" x14ac:dyDescent="0.3">
      <c r="A1247" s="20">
        <v>41897</v>
      </c>
      <c r="B1247" s="21">
        <v>2023.5993877916601</v>
      </c>
      <c r="C1247" s="22">
        <v>92.086666666666602</v>
      </c>
      <c r="D1247" s="23">
        <v>9</v>
      </c>
      <c r="E1247" s="23" t="s">
        <v>47</v>
      </c>
    </row>
    <row r="1248" spans="1:5" x14ac:dyDescent="0.3">
      <c r="A1248" s="20">
        <v>41897.5</v>
      </c>
      <c r="B1248" s="21">
        <v>2372.4070769416599</v>
      </c>
      <c r="C1248" s="22">
        <v>92.968333333333305</v>
      </c>
      <c r="D1248" s="23">
        <v>9</v>
      </c>
      <c r="E1248" s="23" t="s">
        <v>47</v>
      </c>
    </row>
    <row r="1249" spans="1:5" x14ac:dyDescent="0.3">
      <c r="A1249" s="20">
        <v>41898</v>
      </c>
      <c r="B1249" s="21">
        <v>2288.5283720166599</v>
      </c>
      <c r="C1249" s="22">
        <v>96.536666666666605</v>
      </c>
      <c r="D1249" s="23">
        <v>9</v>
      </c>
      <c r="E1249" s="23" t="s">
        <v>47</v>
      </c>
    </row>
    <row r="1250" spans="1:5" x14ac:dyDescent="0.3">
      <c r="A1250" s="20">
        <v>41898.5</v>
      </c>
      <c r="B1250" s="21">
        <v>2750.9170458041599</v>
      </c>
      <c r="C1250" s="22">
        <v>94.171666666666596</v>
      </c>
      <c r="D1250" s="23">
        <v>9</v>
      </c>
      <c r="E1250" s="23" t="s">
        <v>47</v>
      </c>
    </row>
    <row r="1251" spans="1:5" x14ac:dyDescent="0.3">
      <c r="A1251" s="20">
        <v>41899</v>
      </c>
      <c r="B1251" s="21">
        <v>2395.3668768041598</v>
      </c>
      <c r="C1251" s="22">
        <v>94.457499999999996</v>
      </c>
      <c r="D1251" s="23">
        <v>9</v>
      </c>
      <c r="E1251" s="23" t="s">
        <v>47</v>
      </c>
    </row>
    <row r="1252" spans="1:5" x14ac:dyDescent="0.3">
      <c r="A1252" s="20">
        <v>41899.5</v>
      </c>
      <c r="B1252" s="21">
        <v>2506.8038927499902</v>
      </c>
      <c r="C1252" s="22">
        <v>93.327499999999901</v>
      </c>
      <c r="D1252" s="23">
        <v>9</v>
      </c>
      <c r="E1252" s="23" t="s">
        <v>47</v>
      </c>
    </row>
    <row r="1253" spans="1:5" x14ac:dyDescent="0.3">
      <c r="A1253" s="20">
        <v>41900</v>
      </c>
      <c r="B1253" s="21">
        <v>2280.4726940291598</v>
      </c>
      <c r="C1253" s="22">
        <v>96.022499999999994</v>
      </c>
      <c r="D1253" s="23">
        <v>9</v>
      </c>
      <c r="E1253" s="23" t="s">
        <v>47</v>
      </c>
    </row>
    <row r="1254" spans="1:5" x14ac:dyDescent="0.3">
      <c r="A1254" s="20">
        <v>41900.5</v>
      </c>
      <c r="B1254" s="21">
        <v>2566.9448365708299</v>
      </c>
      <c r="C1254" s="22">
        <v>94.177499999999995</v>
      </c>
      <c r="D1254" s="23">
        <v>9</v>
      </c>
      <c r="E1254" s="23" t="s">
        <v>47</v>
      </c>
    </row>
    <row r="1255" spans="1:5" x14ac:dyDescent="0.3">
      <c r="A1255" s="20">
        <v>41901</v>
      </c>
      <c r="B1255" s="21">
        <v>2116.5523292124899</v>
      </c>
      <c r="C1255" s="22">
        <v>93.3125</v>
      </c>
      <c r="D1255" s="23">
        <v>9</v>
      </c>
      <c r="E1255" s="23" t="s">
        <v>47</v>
      </c>
    </row>
    <row r="1256" spans="1:5" x14ac:dyDescent="0.3">
      <c r="A1256" s="20">
        <v>41901.5</v>
      </c>
      <c r="B1256" s="21">
        <v>2461.1738193708302</v>
      </c>
      <c r="C1256" s="22">
        <v>92.627499999999998</v>
      </c>
      <c r="D1256" s="23">
        <v>9</v>
      </c>
      <c r="E1256" s="23" t="s">
        <v>47</v>
      </c>
    </row>
    <row r="1257" spans="1:5" x14ac:dyDescent="0.3">
      <c r="A1257" s="20">
        <v>41902</v>
      </c>
      <c r="B1257" s="21">
        <v>2288.29357438332</v>
      </c>
      <c r="C1257" s="22">
        <v>93.024166666666602</v>
      </c>
      <c r="D1257" s="23">
        <v>9</v>
      </c>
      <c r="E1257" s="23" t="s">
        <v>47</v>
      </c>
    </row>
    <row r="1258" spans="1:5" x14ac:dyDescent="0.3">
      <c r="A1258" s="20">
        <v>41902.5</v>
      </c>
      <c r="B1258" s="21">
        <v>2493.1580491749901</v>
      </c>
      <c r="C1258" s="22">
        <v>92.092500000000001</v>
      </c>
      <c r="D1258" s="23">
        <v>9</v>
      </c>
      <c r="E1258" s="23" t="s">
        <v>47</v>
      </c>
    </row>
    <row r="1259" spans="1:5" x14ac:dyDescent="0.3">
      <c r="A1259" s="20">
        <v>41903</v>
      </c>
      <c r="B1259" s="21">
        <v>1997.42899145416</v>
      </c>
      <c r="C1259" s="22">
        <v>92.263333333333307</v>
      </c>
      <c r="D1259" s="23">
        <v>9</v>
      </c>
      <c r="E1259" s="23" t="s">
        <v>47</v>
      </c>
    </row>
    <row r="1260" spans="1:5" x14ac:dyDescent="0.3">
      <c r="A1260" s="20">
        <v>41903.5</v>
      </c>
      <c r="B1260" s="21">
        <v>2123.2153123916601</v>
      </c>
      <c r="C1260" s="22">
        <v>93.793333333333294</v>
      </c>
      <c r="D1260" s="23">
        <v>9</v>
      </c>
      <c r="E1260" s="23" t="s">
        <v>47</v>
      </c>
    </row>
    <row r="1261" spans="1:5" x14ac:dyDescent="0.3">
      <c r="A1261" s="20">
        <v>41904</v>
      </c>
      <c r="B1261" s="21">
        <v>1959.9531131199999</v>
      </c>
      <c r="C1261" s="22">
        <v>92.381999999999906</v>
      </c>
      <c r="D1261" s="23">
        <v>9</v>
      </c>
      <c r="E1261" s="23" t="s">
        <v>47</v>
      </c>
    </row>
    <row r="1262" spans="1:5" x14ac:dyDescent="0.3">
      <c r="A1262" s="20">
        <v>41904.5</v>
      </c>
      <c r="B1262" s="21">
        <v>2364.44915055416</v>
      </c>
      <c r="C1262" s="22">
        <v>92.907499999999999</v>
      </c>
      <c r="D1262" s="23">
        <v>9</v>
      </c>
      <c r="E1262" s="23" t="s">
        <v>47</v>
      </c>
    </row>
    <row r="1263" spans="1:5" x14ac:dyDescent="0.3">
      <c r="A1263" s="20">
        <v>41905</v>
      </c>
      <c r="B1263" s="21">
        <v>2248.0190105124898</v>
      </c>
      <c r="C1263" s="22">
        <v>93.206249999999997</v>
      </c>
      <c r="D1263" s="23">
        <v>9</v>
      </c>
      <c r="E1263" s="23" t="s">
        <v>47</v>
      </c>
    </row>
    <row r="1264" spans="1:5" x14ac:dyDescent="0.3">
      <c r="A1264" s="20">
        <v>41905.5</v>
      </c>
      <c r="B1264" s="21">
        <v>2449.8866331333302</v>
      </c>
      <c r="C1264" s="22">
        <v>97.012499999999903</v>
      </c>
      <c r="D1264" s="23">
        <v>9</v>
      </c>
      <c r="E1264" s="23" t="s">
        <v>47</v>
      </c>
    </row>
    <row r="1265" spans="1:5" x14ac:dyDescent="0.3">
      <c r="A1265" s="20">
        <v>41906</v>
      </c>
      <c r="B1265" s="21">
        <v>2096.2388598541602</v>
      </c>
      <c r="C1265" s="22">
        <v>89.178333333333299</v>
      </c>
      <c r="D1265" s="23">
        <v>9</v>
      </c>
      <c r="E1265" s="23" t="s">
        <v>47</v>
      </c>
    </row>
    <row r="1266" spans="1:5" x14ac:dyDescent="0.3">
      <c r="A1266" s="20">
        <v>41906.5</v>
      </c>
      <c r="B1266" s="21">
        <v>2440.3553028374899</v>
      </c>
      <c r="C1266" s="22">
        <v>90.419166666666598</v>
      </c>
      <c r="D1266" s="23">
        <v>9</v>
      </c>
      <c r="E1266" s="23" t="s">
        <v>47</v>
      </c>
    </row>
    <row r="1267" spans="1:5" x14ac:dyDescent="0.3">
      <c r="A1267" s="20">
        <v>41907</v>
      </c>
      <c r="B1267" s="21">
        <v>2174.9172505541601</v>
      </c>
      <c r="C1267" s="22">
        <v>95.5891666666666</v>
      </c>
      <c r="D1267" s="23">
        <v>9</v>
      </c>
      <c r="E1267" s="23" t="s">
        <v>47</v>
      </c>
    </row>
    <row r="1268" spans="1:5" x14ac:dyDescent="0.3">
      <c r="A1268" s="20">
        <v>41907.5</v>
      </c>
      <c r="B1268" s="21">
        <v>2413.5105322916602</v>
      </c>
      <c r="C1268" s="22">
        <v>97.796666666666596</v>
      </c>
      <c r="D1268" s="23">
        <v>9</v>
      </c>
      <c r="E1268" s="23" t="s">
        <v>47</v>
      </c>
    </row>
    <row r="1269" spans="1:5" x14ac:dyDescent="0.3">
      <c r="A1269" s="20">
        <v>41908</v>
      </c>
      <c r="B1269" s="21">
        <v>2185.6362948291599</v>
      </c>
      <c r="C1269" s="22">
        <v>93.211666666666602</v>
      </c>
      <c r="D1269" s="23">
        <v>9</v>
      </c>
      <c r="E1269" s="23" t="s">
        <v>47</v>
      </c>
    </row>
    <row r="1270" spans="1:5" x14ac:dyDescent="0.3">
      <c r="A1270" s="20">
        <v>41908.5</v>
      </c>
      <c r="B1270" s="21">
        <v>2488.2033734500001</v>
      </c>
      <c r="C1270" s="22">
        <v>92.63</v>
      </c>
      <c r="D1270" s="23">
        <v>9</v>
      </c>
      <c r="E1270" s="23" t="s">
        <v>47</v>
      </c>
    </row>
    <row r="1271" spans="1:5" x14ac:dyDescent="0.3">
      <c r="A1271" s="20">
        <v>41909</v>
      </c>
      <c r="B1271" s="21">
        <v>2231.6066298124902</v>
      </c>
      <c r="C1271" s="22">
        <v>93.126666666666594</v>
      </c>
      <c r="D1271" s="23">
        <v>9</v>
      </c>
      <c r="E1271" s="23" t="s">
        <v>47</v>
      </c>
    </row>
    <row r="1272" spans="1:5" x14ac:dyDescent="0.3">
      <c r="A1272" s="20">
        <v>41909.5</v>
      </c>
      <c r="B1272" s="21">
        <v>2409.3805057374898</v>
      </c>
      <c r="C1272" s="22">
        <v>94.182499999999905</v>
      </c>
      <c r="D1272" s="23">
        <v>9</v>
      </c>
      <c r="E1272" s="23" t="s">
        <v>47</v>
      </c>
    </row>
    <row r="1273" spans="1:5" x14ac:dyDescent="0.3">
      <c r="A1273" s="20">
        <v>41910</v>
      </c>
      <c r="B1273" s="21">
        <v>1921.2692918958301</v>
      </c>
      <c r="C1273" s="22">
        <v>92.816666666666606</v>
      </c>
      <c r="D1273" s="23">
        <v>9</v>
      </c>
      <c r="E1273" s="23" t="s">
        <v>47</v>
      </c>
    </row>
    <row r="1274" spans="1:5" x14ac:dyDescent="0.3">
      <c r="A1274" s="20">
        <v>41910.5</v>
      </c>
      <c r="B1274" s="21">
        <v>2087.1779811166598</v>
      </c>
      <c r="C1274" s="22">
        <v>89.649166666666602</v>
      </c>
      <c r="D1274" s="23">
        <v>9</v>
      </c>
      <c r="E1274" s="23" t="s">
        <v>47</v>
      </c>
    </row>
    <row r="1275" spans="1:5" x14ac:dyDescent="0.3">
      <c r="A1275" s="20">
        <v>41911</v>
      </c>
      <c r="B1275" s="21">
        <v>1892.1575970958299</v>
      </c>
      <c r="C1275" s="22">
        <v>89.694999999999993</v>
      </c>
      <c r="D1275" s="23">
        <v>9</v>
      </c>
      <c r="E1275" s="23" t="s">
        <v>47</v>
      </c>
    </row>
    <row r="1276" spans="1:5" x14ac:dyDescent="0.3">
      <c r="A1276" s="20">
        <v>41911.5</v>
      </c>
      <c r="B1276" s="21">
        <v>2173.0139887708301</v>
      </c>
      <c r="C1276" s="22">
        <v>90.165000000000006</v>
      </c>
      <c r="D1276" s="23">
        <v>9</v>
      </c>
      <c r="E1276" s="23" t="s">
        <v>47</v>
      </c>
    </row>
    <row r="1277" spans="1:5" x14ac:dyDescent="0.3">
      <c r="A1277" s="20">
        <v>41912</v>
      </c>
      <c r="B1277" s="21">
        <v>1895.0546239416601</v>
      </c>
      <c r="C1277" s="22">
        <v>92.224999999999994</v>
      </c>
      <c r="D1277" s="23">
        <v>9</v>
      </c>
      <c r="E1277" s="23" t="s">
        <v>47</v>
      </c>
    </row>
    <row r="1278" spans="1:5" x14ac:dyDescent="0.3">
      <c r="A1278" s="20">
        <v>41912.5</v>
      </c>
      <c r="B1278" s="21">
        <v>2193.5688543291599</v>
      </c>
      <c r="C1278" s="22">
        <v>91.504999999999995</v>
      </c>
      <c r="D1278" s="23">
        <v>9</v>
      </c>
      <c r="E1278" s="23" t="s">
        <v>47</v>
      </c>
    </row>
    <row r="1279" spans="1:5" x14ac:dyDescent="0.3">
      <c r="A1279" s="20">
        <v>41913</v>
      </c>
      <c r="B1279" s="21">
        <v>2045.4487360916601</v>
      </c>
      <c r="C1279" s="22">
        <v>95.185833333333306</v>
      </c>
      <c r="D1279" s="23">
        <v>10</v>
      </c>
      <c r="E1279" s="23" t="s">
        <v>47</v>
      </c>
    </row>
    <row r="1280" spans="1:5" x14ac:dyDescent="0.3">
      <c r="A1280" s="20">
        <v>41913.5</v>
      </c>
      <c r="B1280" s="21">
        <v>2551.9848045416602</v>
      </c>
      <c r="C1280" s="22">
        <v>92.634166666666601</v>
      </c>
      <c r="D1280" s="23">
        <v>10</v>
      </c>
      <c r="E1280" s="23" t="s">
        <v>47</v>
      </c>
    </row>
    <row r="1281" spans="1:5" x14ac:dyDescent="0.3">
      <c r="A1281" s="20">
        <v>41914</v>
      </c>
      <c r="B1281" s="21">
        <v>2031.1868413249899</v>
      </c>
      <c r="C1281" s="22">
        <v>91.8541666666666</v>
      </c>
      <c r="D1281" s="23">
        <v>10</v>
      </c>
      <c r="E1281" s="23" t="s">
        <v>47</v>
      </c>
    </row>
    <row r="1282" spans="1:5" x14ac:dyDescent="0.3">
      <c r="A1282" s="20">
        <v>41914.5</v>
      </c>
      <c r="B1282" s="21">
        <v>2302.8370136041599</v>
      </c>
      <c r="C1282" s="22">
        <v>88.734166666666596</v>
      </c>
      <c r="D1282" s="23">
        <v>10</v>
      </c>
      <c r="E1282" s="23" t="s">
        <v>47</v>
      </c>
    </row>
    <row r="1283" spans="1:5" x14ac:dyDescent="0.3">
      <c r="A1283" s="20">
        <v>41915</v>
      </c>
      <c r="B1283" s="21">
        <v>2265.20051680714</v>
      </c>
      <c r="C1283" s="22">
        <v>97.854285714285695</v>
      </c>
      <c r="D1283" s="23">
        <v>10</v>
      </c>
      <c r="E1283" s="23" t="s">
        <v>47</v>
      </c>
    </row>
    <row r="1284" spans="1:5" x14ac:dyDescent="0.3">
      <c r="A1284" s="20">
        <v>41915.5</v>
      </c>
      <c r="B1284" s="21">
        <v>2274.5985309624898</v>
      </c>
      <c r="C1284" s="22">
        <v>90.266666666666595</v>
      </c>
      <c r="D1284" s="23">
        <v>10</v>
      </c>
      <c r="E1284" s="23" t="s">
        <v>47</v>
      </c>
    </row>
    <row r="1285" spans="1:5" x14ac:dyDescent="0.3">
      <c r="A1285" s="20">
        <v>41916</v>
      </c>
      <c r="B1285" s="21">
        <v>2135.9982475583301</v>
      </c>
      <c r="C1285" s="22">
        <v>93.316666666666606</v>
      </c>
      <c r="D1285" s="23">
        <v>10</v>
      </c>
      <c r="E1285" s="23" t="s">
        <v>47</v>
      </c>
    </row>
    <row r="1286" spans="1:5" x14ac:dyDescent="0.3">
      <c r="A1286" s="20">
        <v>41916.5</v>
      </c>
      <c r="B1286" s="21">
        <v>2375.1063702249899</v>
      </c>
      <c r="C1286" s="22">
        <v>91.059166666666599</v>
      </c>
      <c r="D1286" s="23">
        <v>10</v>
      </c>
      <c r="E1286" s="23" t="s">
        <v>47</v>
      </c>
    </row>
    <row r="1287" spans="1:5" x14ac:dyDescent="0.3">
      <c r="A1287" s="20">
        <v>41917</v>
      </c>
      <c r="B1287" s="21">
        <v>2001.9841070999901</v>
      </c>
      <c r="C1287" s="22">
        <v>96.3808333333333</v>
      </c>
      <c r="D1287" s="23">
        <v>10</v>
      </c>
      <c r="E1287" s="23" t="s">
        <v>47</v>
      </c>
    </row>
    <row r="1288" spans="1:5" x14ac:dyDescent="0.3">
      <c r="A1288" s="20">
        <v>41917.5</v>
      </c>
      <c r="B1288" s="21">
        <v>2222.6508015458298</v>
      </c>
      <c r="C1288" s="22">
        <v>94.445833333333297</v>
      </c>
      <c r="D1288" s="23">
        <v>10</v>
      </c>
      <c r="E1288" s="23" t="s">
        <v>47</v>
      </c>
    </row>
    <row r="1289" spans="1:5" x14ac:dyDescent="0.3">
      <c r="A1289" s="20">
        <v>41918</v>
      </c>
      <c r="B1289" s="21">
        <v>1869.44751362083</v>
      </c>
      <c r="C1289" s="22">
        <v>89.991666666666603</v>
      </c>
      <c r="D1289" s="23">
        <v>10</v>
      </c>
      <c r="E1289" s="23" t="s">
        <v>47</v>
      </c>
    </row>
    <row r="1290" spans="1:5" x14ac:dyDescent="0.3">
      <c r="A1290" s="20">
        <v>41918.5</v>
      </c>
      <c r="B1290" s="21">
        <v>2031.8905010416599</v>
      </c>
      <c r="C1290" s="22">
        <v>93.043333333333294</v>
      </c>
      <c r="D1290" s="23">
        <v>10</v>
      </c>
      <c r="E1290" s="23" t="s">
        <v>47</v>
      </c>
    </row>
    <row r="1291" spans="1:5" x14ac:dyDescent="0.3">
      <c r="A1291" s="20">
        <v>41919</v>
      </c>
      <c r="B1291" s="21">
        <v>2070.8754603000002</v>
      </c>
      <c r="C1291" s="22">
        <v>92.8</v>
      </c>
      <c r="D1291" s="23">
        <v>10</v>
      </c>
      <c r="E1291" s="23" t="s">
        <v>47</v>
      </c>
    </row>
    <row r="1292" spans="1:5" x14ac:dyDescent="0.3">
      <c r="A1292" s="20">
        <v>41919.5</v>
      </c>
      <c r="B1292" s="21">
        <v>2413.41911486249</v>
      </c>
      <c r="C1292" s="22">
        <v>92.62</v>
      </c>
      <c r="D1292" s="23">
        <v>10</v>
      </c>
      <c r="E1292" s="23" t="s">
        <v>47</v>
      </c>
    </row>
    <row r="1293" spans="1:5" x14ac:dyDescent="0.3">
      <c r="A1293" s="20">
        <v>41920</v>
      </c>
      <c r="B1293" s="21">
        <v>2139.0103975458301</v>
      </c>
      <c r="C1293" s="22">
        <v>89.626666666666594</v>
      </c>
      <c r="D1293" s="23">
        <v>10</v>
      </c>
      <c r="E1293" s="23" t="s">
        <v>47</v>
      </c>
    </row>
    <row r="1294" spans="1:5" x14ac:dyDescent="0.3">
      <c r="A1294" s="20">
        <v>41920.5</v>
      </c>
      <c r="B1294" s="21">
        <v>2448.6224742749901</v>
      </c>
      <c r="C1294" s="22">
        <v>96.4433333333333</v>
      </c>
      <c r="D1294" s="23">
        <v>10</v>
      </c>
      <c r="E1294" s="23" t="s">
        <v>47</v>
      </c>
    </row>
    <row r="1295" spans="1:5" x14ac:dyDescent="0.3">
      <c r="A1295" s="20">
        <v>41921</v>
      </c>
      <c r="B1295" s="21">
        <v>2178.94914845416</v>
      </c>
      <c r="C1295" s="22">
        <v>95.782499999999999</v>
      </c>
      <c r="D1295" s="23">
        <v>10</v>
      </c>
      <c r="E1295" s="23" t="s">
        <v>47</v>
      </c>
    </row>
    <row r="1296" spans="1:5" x14ac:dyDescent="0.3">
      <c r="A1296" s="20">
        <v>41921.5</v>
      </c>
      <c r="B1296" s="21">
        <v>2403.7327108333302</v>
      </c>
      <c r="C1296" s="22">
        <v>91.242500000000007</v>
      </c>
      <c r="D1296" s="23">
        <v>10</v>
      </c>
      <c r="E1296" s="23" t="s">
        <v>47</v>
      </c>
    </row>
    <row r="1297" spans="1:5" x14ac:dyDescent="0.3">
      <c r="A1297" s="20">
        <v>41922</v>
      </c>
      <c r="B1297" s="21">
        <v>2120.5494546333298</v>
      </c>
      <c r="C1297" s="22">
        <v>94.824999999999903</v>
      </c>
      <c r="D1297" s="23">
        <v>10</v>
      </c>
      <c r="E1297" s="23" t="s">
        <v>47</v>
      </c>
    </row>
    <row r="1298" spans="1:5" x14ac:dyDescent="0.3">
      <c r="A1298" s="20">
        <v>41922.5</v>
      </c>
      <c r="B1298" s="21">
        <v>2471.67496623749</v>
      </c>
      <c r="C1298" s="22">
        <v>97.902499999999904</v>
      </c>
      <c r="D1298" s="23">
        <v>10</v>
      </c>
      <c r="E1298" s="23" t="s">
        <v>47</v>
      </c>
    </row>
    <row r="1299" spans="1:5" x14ac:dyDescent="0.3">
      <c r="A1299" s="20">
        <v>41923</v>
      </c>
      <c r="B1299" s="21">
        <v>2086.25206199583</v>
      </c>
      <c r="C1299" s="22">
        <v>88.783333333333303</v>
      </c>
      <c r="D1299" s="23">
        <v>10</v>
      </c>
      <c r="E1299" s="23" t="s">
        <v>47</v>
      </c>
    </row>
    <row r="1300" spans="1:5" x14ac:dyDescent="0.3">
      <c r="A1300" s="20">
        <v>41923.5</v>
      </c>
      <c r="B1300" s="21">
        <v>2442.8866810416598</v>
      </c>
      <c r="C1300" s="22">
        <v>93.279999999999902</v>
      </c>
      <c r="D1300" s="23">
        <v>10</v>
      </c>
      <c r="E1300" s="23" t="s">
        <v>47</v>
      </c>
    </row>
    <row r="1301" spans="1:5" x14ac:dyDescent="0.3">
      <c r="A1301" s="20">
        <v>41924</v>
      </c>
      <c r="B1301" s="21">
        <v>1963.9878850208299</v>
      </c>
      <c r="C1301" s="22">
        <v>89.876666666666594</v>
      </c>
      <c r="D1301" s="23">
        <v>10</v>
      </c>
      <c r="E1301" s="23" t="s">
        <v>47</v>
      </c>
    </row>
    <row r="1302" spans="1:5" x14ac:dyDescent="0.3">
      <c r="A1302" s="20">
        <v>41924.5</v>
      </c>
      <c r="B1302" s="21">
        <v>2139.9399515208302</v>
      </c>
      <c r="C1302" s="22">
        <v>93.448333333333295</v>
      </c>
      <c r="D1302" s="23">
        <v>10</v>
      </c>
      <c r="E1302" s="23" t="s">
        <v>47</v>
      </c>
    </row>
    <row r="1303" spans="1:5" x14ac:dyDescent="0.3">
      <c r="A1303" s="20">
        <v>41925</v>
      </c>
      <c r="B1303" s="21">
        <v>1766.14336092083</v>
      </c>
      <c r="C1303" s="22">
        <v>89.710833333333298</v>
      </c>
      <c r="D1303" s="23">
        <v>10</v>
      </c>
      <c r="E1303" s="23" t="s">
        <v>47</v>
      </c>
    </row>
    <row r="1304" spans="1:5" x14ac:dyDescent="0.3">
      <c r="A1304" s="20">
        <v>41925.5</v>
      </c>
      <c r="B1304" s="21">
        <v>2132.2404888999999</v>
      </c>
      <c r="C1304" s="22">
        <v>93.548333333333304</v>
      </c>
      <c r="D1304" s="23">
        <v>10</v>
      </c>
      <c r="E1304" s="23" t="s">
        <v>47</v>
      </c>
    </row>
    <row r="1305" spans="1:5" x14ac:dyDescent="0.3">
      <c r="A1305" s="20">
        <v>41926</v>
      </c>
      <c r="B1305" s="21">
        <v>2083.7589468916599</v>
      </c>
      <c r="C1305" s="22">
        <v>97.102500000000006</v>
      </c>
      <c r="D1305" s="23">
        <v>10</v>
      </c>
      <c r="E1305" s="23" t="s">
        <v>47</v>
      </c>
    </row>
    <row r="1306" spans="1:5" x14ac:dyDescent="0.3">
      <c r="A1306" s="20">
        <v>41926.5</v>
      </c>
      <c r="B1306" s="21">
        <v>2341.1671416499998</v>
      </c>
      <c r="C1306" s="22">
        <v>93.54</v>
      </c>
      <c r="D1306" s="23">
        <v>10</v>
      </c>
      <c r="E1306" s="23" t="s">
        <v>47</v>
      </c>
    </row>
    <row r="1307" spans="1:5" x14ac:dyDescent="0.3">
      <c r="A1307" s="20">
        <v>41927</v>
      </c>
      <c r="B1307" s="21">
        <v>2093.52091827916</v>
      </c>
      <c r="C1307" s="22">
        <v>96.017499999999899</v>
      </c>
      <c r="D1307" s="23">
        <v>10</v>
      </c>
      <c r="E1307" s="23" t="s">
        <v>47</v>
      </c>
    </row>
    <row r="1308" spans="1:5" x14ac:dyDescent="0.3">
      <c r="A1308" s="20">
        <v>41927.5</v>
      </c>
      <c r="B1308" s="21">
        <v>2386.4904451791599</v>
      </c>
      <c r="C1308" s="22">
        <v>95.88</v>
      </c>
      <c r="D1308" s="23">
        <v>10</v>
      </c>
      <c r="E1308" s="23" t="s">
        <v>47</v>
      </c>
    </row>
    <row r="1309" spans="1:5" x14ac:dyDescent="0.3">
      <c r="A1309" s="20">
        <v>41928</v>
      </c>
      <c r="B1309" s="21">
        <v>2032.8935772208299</v>
      </c>
      <c r="C1309" s="22">
        <v>97.279166666666598</v>
      </c>
      <c r="D1309" s="23">
        <v>10</v>
      </c>
      <c r="E1309" s="23" t="s">
        <v>47</v>
      </c>
    </row>
    <row r="1310" spans="1:5" x14ac:dyDescent="0.3">
      <c r="A1310" s="20">
        <v>41928.5</v>
      </c>
      <c r="B1310" s="21">
        <v>2301.3289821916601</v>
      </c>
      <c r="C1310" s="22">
        <v>92.186666666666596</v>
      </c>
      <c r="D1310" s="23">
        <v>10</v>
      </c>
      <c r="E1310" s="23" t="s">
        <v>47</v>
      </c>
    </row>
    <row r="1311" spans="1:5" x14ac:dyDescent="0.3">
      <c r="A1311" s="20">
        <v>41929</v>
      </c>
      <c r="B1311" s="21">
        <v>2119.0852012249902</v>
      </c>
      <c r="C1311" s="22">
        <v>92.573333333333295</v>
      </c>
      <c r="D1311" s="23">
        <v>10</v>
      </c>
      <c r="E1311" s="23" t="s">
        <v>47</v>
      </c>
    </row>
    <row r="1312" spans="1:5" x14ac:dyDescent="0.3">
      <c r="A1312" s="20">
        <v>41929.5</v>
      </c>
      <c r="B1312" s="21">
        <v>2325.9137709333299</v>
      </c>
      <c r="C1312" s="22">
        <v>92.292499999999905</v>
      </c>
      <c r="D1312" s="23">
        <v>10</v>
      </c>
      <c r="E1312" s="23" t="s">
        <v>47</v>
      </c>
    </row>
    <row r="1313" spans="1:5" x14ac:dyDescent="0.3">
      <c r="A1313" s="20">
        <v>41930</v>
      </c>
      <c r="B1313" s="21">
        <v>2009.09985255833</v>
      </c>
      <c r="C1313" s="22">
        <v>89.856666666666598</v>
      </c>
      <c r="D1313" s="23">
        <v>10</v>
      </c>
      <c r="E1313" s="23" t="s">
        <v>47</v>
      </c>
    </row>
    <row r="1314" spans="1:5" x14ac:dyDescent="0.3">
      <c r="A1314" s="20">
        <v>41930.5</v>
      </c>
      <c r="B1314" s="21">
        <v>2283.4003024624899</v>
      </c>
      <c r="C1314" s="22">
        <v>95.3958333333333</v>
      </c>
      <c r="D1314" s="23">
        <v>10</v>
      </c>
      <c r="E1314" s="23" t="s">
        <v>47</v>
      </c>
    </row>
    <row r="1315" spans="1:5" x14ac:dyDescent="0.3">
      <c r="A1315" s="20">
        <v>41931</v>
      </c>
      <c r="B1315" s="21">
        <v>1919.3676576749899</v>
      </c>
      <c r="C1315" s="22">
        <v>90.515833333333305</v>
      </c>
      <c r="D1315" s="23">
        <v>10</v>
      </c>
      <c r="E1315" s="23" t="s">
        <v>47</v>
      </c>
    </row>
    <row r="1316" spans="1:5" x14ac:dyDescent="0.3">
      <c r="A1316" s="20">
        <v>41931.5</v>
      </c>
      <c r="B1316" s="21">
        <v>2286.60910756249</v>
      </c>
      <c r="C1316" s="22">
        <v>91.726666666666603</v>
      </c>
      <c r="D1316" s="23">
        <v>10</v>
      </c>
      <c r="E1316" s="23" t="s">
        <v>47</v>
      </c>
    </row>
    <row r="1317" spans="1:5" x14ac:dyDescent="0.3">
      <c r="A1317" s="20">
        <v>41932</v>
      </c>
      <c r="B1317" s="21">
        <v>1848.7247567541599</v>
      </c>
      <c r="C1317" s="22">
        <v>93.337499999999906</v>
      </c>
      <c r="D1317" s="23">
        <v>10</v>
      </c>
      <c r="E1317" s="23" t="s">
        <v>47</v>
      </c>
    </row>
    <row r="1318" spans="1:5" x14ac:dyDescent="0.3">
      <c r="A1318" s="20">
        <v>41932.5</v>
      </c>
      <c r="B1318" s="21">
        <v>2055.5258291749901</v>
      </c>
      <c r="C1318" s="22">
        <v>94.040833333333296</v>
      </c>
      <c r="D1318" s="23">
        <v>10</v>
      </c>
      <c r="E1318" s="23" t="s">
        <v>47</v>
      </c>
    </row>
    <row r="1319" spans="1:5" x14ac:dyDescent="0.3">
      <c r="A1319" s="20">
        <v>41933</v>
      </c>
      <c r="B1319" s="21">
        <v>2065.4158662874902</v>
      </c>
      <c r="C1319" s="22">
        <v>91.495833333333294</v>
      </c>
      <c r="D1319" s="23">
        <v>10</v>
      </c>
      <c r="E1319" s="23" t="s">
        <v>47</v>
      </c>
    </row>
    <row r="1320" spans="1:5" x14ac:dyDescent="0.3">
      <c r="A1320" s="20">
        <v>41933.5</v>
      </c>
      <c r="B1320" s="21">
        <v>2347.5712044791599</v>
      </c>
      <c r="C1320" s="22">
        <v>91.925833333333301</v>
      </c>
      <c r="D1320" s="23">
        <v>10</v>
      </c>
      <c r="E1320" s="23" t="s">
        <v>47</v>
      </c>
    </row>
    <row r="1321" spans="1:5" x14ac:dyDescent="0.3">
      <c r="A1321" s="20">
        <v>41934</v>
      </c>
      <c r="B1321" s="21">
        <v>1953.4718825083301</v>
      </c>
      <c r="C1321" s="22">
        <v>95.820833333333297</v>
      </c>
      <c r="D1321" s="23">
        <v>10</v>
      </c>
      <c r="E1321" s="23" t="s">
        <v>47</v>
      </c>
    </row>
    <row r="1322" spans="1:5" x14ac:dyDescent="0.3">
      <c r="A1322" s="20">
        <v>41934.5</v>
      </c>
      <c r="B1322" s="21">
        <v>2347.2038133833298</v>
      </c>
      <c r="C1322" s="22">
        <v>96.074166666666599</v>
      </c>
      <c r="D1322" s="23">
        <v>10</v>
      </c>
      <c r="E1322" s="23" t="s">
        <v>47</v>
      </c>
    </row>
    <row r="1323" spans="1:5" x14ac:dyDescent="0.3">
      <c r="A1323" s="20">
        <v>41935</v>
      </c>
      <c r="B1323" s="21">
        <v>2089.9674572541599</v>
      </c>
      <c r="C1323" s="22">
        <v>89.605000000000004</v>
      </c>
      <c r="D1323" s="23">
        <v>10</v>
      </c>
      <c r="E1323" s="23" t="s">
        <v>47</v>
      </c>
    </row>
    <row r="1324" spans="1:5" x14ac:dyDescent="0.3">
      <c r="A1324" s="20">
        <v>41935.5</v>
      </c>
      <c r="B1324" s="21">
        <v>2308.8326177374902</v>
      </c>
      <c r="C1324" s="22">
        <v>94.202500000000001</v>
      </c>
      <c r="D1324" s="23">
        <v>10</v>
      </c>
      <c r="E1324" s="23" t="s">
        <v>47</v>
      </c>
    </row>
    <row r="1325" spans="1:5" x14ac:dyDescent="0.3">
      <c r="A1325" s="20">
        <v>41936</v>
      </c>
      <c r="B1325" s="21">
        <v>2021.69496208333</v>
      </c>
      <c r="C1325" s="22">
        <v>94.43</v>
      </c>
      <c r="D1325" s="23">
        <v>10</v>
      </c>
      <c r="E1325" s="23" t="s">
        <v>47</v>
      </c>
    </row>
    <row r="1326" spans="1:5" x14ac:dyDescent="0.3">
      <c r="A1326" s="20">
        <v>41936.5</v>
      </c>
      <c r="B1326" s="21">
        <v>2344.4569725874899</v>
      </c>
      <c r="C1326" s="22">
        <v>92.056666666666601</v>
      </c>
      <c r="D1326" s="23">
        <v>10</v>
      </c>
      <c r="E1326" s="23" t="s">
        <v>47</v>
      </c>
    </row>
    <row r="1327" spans="1:5" x14ac:dyDescent="0.3">
      <c r="A1327" s="20">
        <v>41937</v>
      </c>
      <c r="B1327" s="21">
        <v>1995.2366470833299</v>
      </c>
      <c r="C1327" s="22">
        <v>93.225833333333298</v>
      </c>
      <c r="D1327" s="23">
        <v>10</v>
      </c>
      <c r="E1327" s="23" t="s">
        <v>47</v>
      </c>
    </row>
    <row r="1328" spans="1:5" x14ac:dyDescent="0.3">
      <c r="A1328" s="20">
        <v>41937.5</v>
      </c>
      <c r="B1328" s="21">
        <v>2290.1569567916599</v>
      </c>
      <c r="C1328" s="22">
        <v>89.435000000000002</v>
      </c>
      <c r="D1328" s="23">
        <v>10</v>
      </c>
      <c r="E1328" s="23" t="s">
        <v>47</v>
      </c>
    </row>
    <row r="1329" spans="1:5" x14ac:dyDescent="0.3">
      <c r="A1329" s="20">
        <v>41938</v>
      </c>
      <c r="B1329" s="21">
        <v>1905.2592441166601</v>
      </c>
      <c r="C1329" s="22">
        <v>89.132499999999993</v>
      </c>
      <c r="D1329" s="23">
        <v>10</v>
      </c>
      <c r="E1329" s="23" t="s">
        <v>47</v>
      </c>
    </row>
    <row r="1330" spans="1:5" x14ac:dyDescent="0.3">
      <c r="A1330" s="20">
        <v>41938.5</v>
      </c>
      <c r="B1330" s="21">
        <v>2075.94736607916</v>
      </c>
      <c r="C1330" s="22">
        <v>92.077499999999901</v>
      </c>
      <c r="D1330" s="23">
        <v>10</v>
      </c>
      <c r="E1330" s="23" t="s">
        <v>47</v>
      </c>
    </row>
    <row r="1331" spans="1:5" x14ac:dyDescent="0.3">
      <c r="A1331" s="20">
        <v>41939</v>
      </c>
      <c r="B1331" s="21">
        <v>1785.0475021541599</v>
      </c>
      <c r="C1331" s="22">
        <v>89.795833333333306</v>
      </c>
      <c r="D1331" s="23">
        <v>10</v>
      </c>
      <c r="E1331" s="23" t="s">
        <v>47</v>
      </c>
    </row>
    <row r="1332" spans="1:5" x14ac:dyDescent="0.3">
      <c r="A1332" s="20">
        <v>41939.5</v>
      </c>
      <c r="B1332" s="21">
        <v>2224.8661248083299</v>
      </c>
      <c r="C1332" s="22">
        <v>91.334999999999994</v>
      </c>
      <c r="D1332" s="23">
        <v>10</v>
      </c>
      <c r="E1332" s="23" t="s">
        <v>47</v>
      </c>
    </row>
    <row r="1333" spans="1:5" x14ac:dyDescent="0.3">
      <c r="A1333" s="20">
        <v>41940</v>
      </c>
      <c r="B1333" s="21">
        <v>2128.69922132499</v>
      </c>
      <c r="C1333" s="22">
        <v>91.149166666666602</v>
      </c>
      <c r="D1333" s="23">
        <v>10</v>
      </c>
      <c r="E1333" s="23" t="s">
        <v>47</v>
      </c>
    </row>
    <row r="1334" spans="1:5" x14ac:dyDescent="0.3">
      <c r="A1334" s="20">
        <v>41940.5</v>
      </c>
      <c r="B1334" s="21">
        <v>2480.6346454208301</v>
      </c>
      <c r="C1334" s="22">
        <v>91.080833333333302</v>
      </c>
      <c r="D1334" s="23">
        <v>10</v>
      </c>
      <c r="E1334" s="23" t="s">
        <v>47</v>
      </c>
    </row>
    <row r="1335" spans="1:5" x14ac:dyDescent="0.3">
      <c r="A1335" s="20">
        <v>41941</v>
      </c>
      <c r="B1335" s="21">
        <v>2124.5476204874999</v>
      </c>
      <c r="C1335" s="22">
        <v>93.509166666666601</v>
      </c>
      <c r="D1335" s="23">
        <v>10</v>
      </c>
      <c r="E1335" s="23" t="s">
        <v>47</v>
      </c>
    </row>
    <row r="1336" spans="1:5" x14ac:dyDescent="0.3">
      <c r="A1336" s="20">
        <v>41941.5</v>
      </c>
      <c r="B1336" s="21">
        <v>2571.44064713749</v>
      </c>
      <c r="C1336" s="22">
        <v>92.410833333333301</v>
      </c>
      <c r="D1336" s="23">
        <v>10</v>
      </c>
      <c r="E1336" s="23" t="s">
        <v>47</v>
      </c>
    </row>
    <row r="1337" spans="1:5" x14ac:dyDescent="0.3">
      <c r="A1337" s="20">
        <v>41942</v>
      </c>
      <c r="B1337" s="21">
        <v>2217.5268075249901</v>
      </c>
      <c r="C1337" s="22">
        <v>91.293333333333294</v>
      </c>
      <c r="D1337" s="23">
        <v>10</v>
      </c>
      <c r="E1337" s="23" t="s">
        <v>47</v>
      </c>
    </row>
    <row r="1338" spans="1:5" x14ac:dyDescent="0.3">
      <c r="A1338" s="20">
        <v>41942.5</v>
      </c>
      <c r="B1338" s="21">
        <v>2683.7011060749901</v>
      </c>
      <c r="C1338" s="22">
        <v>90.894166666666607</v>
      </c>
      <c r="D1338" s="23">
        <v>10</v>
      </c>
      <c r="E1338" s="23" t="s">
        <v>47</v>
      </c>
    </row>
    <row r="1339" spans="1:5" x14ac:dyDescent="0.3">
      <c r="A1339" s="20">
        <v>41943</v>
      </c>
      <c r="B1339" s="21">
        <v>2215.4528255416599</v>
      </c>
      <c r="C1339" s="22">
        <v>92.777499999999904</v>
      </c>
      <c r="D1339" s="23">
        <v>10</v>
      </c>
      <c r="E1339" s="23" t="s">
        <v>47</v>
      </c>
    </row>
    <row r="1340" spans="1:5" x14ac:dyDescent="0.3">
      <c r="A1340" s="20">
        <v>41943.5</v>
      </c>
      <c r="B1340" s="21">
        <v>2554.6916965374899</v>
      </c>
      <c r="C1340" s="22">
        <v>94.932500000000005</v>
      </c>
      <c r="D1340" s="23">
        <v>10</v>
      </c>
      <c r="E1340" s="23" t="s">
        <v>47</v>
      </c>
    </row>
    <row r="1341" spans="1:5" x14ac:dyDescent="0.3">
      <c r="A1341" s="20">
        <v>41944</v>
      </c>
      <c r="B1341" s="21">
        <v>2151.4010383208301</v>
      </c>
      <c r="C1341" s="22">
        <v>92.434166666666599</v>
      </c>
      <c r="D1341" s="23">
        <v>11</v>
      </c>
      <c r="E1341" s="23" t="s">
        <v>47</v>
      </c>
    </row>
    <row r="1342" spans="1:5" x14ac:dyDescent="0.3">
      <c r="A1342" s="20">
        <v>41944.5</v>
      </c>
      <c r="B1342" s="21">
        <v>2318.9251723624898</v>
      </c>
      <c r="C1342" s="22">
        <v>93.046666666666596</v>
      </c>
      <c r="D1342" s="23">
        <v>11</v>
      </c>
      <c r="E1342" s="23" t="s">
        <v>47</v>
      </c>
    </row>
    <row r="1343" spans="1:5" x14ac:dyDescent="0.3">
      <c r="A1343" s="20">
        <v>41945</v>
      </c>
      <c r="B1343" s="21">
        <v>1916.7523576624901</v>
      </c>
      <c r="C1343" s="22">
        <v>93.422499999999999</v>
      </c>
      <c r="D1343" s="23">
        <v>11</v>
      </c>
      <c r="E1343" s="23" t="s">
        <v>47</v>
      </c>
    </row>
    <row r="1344" spans="1:5" x14ac:dyDescent="0.3">
      <c r="A1344" s="20">
        <v>41945.5</v>
      </c>
      <c r="B1344" s="21">
        <v>2233.5855653583299</v>
      </c>
      <c r="C1344" s="22">
        <v>97.349166666666605</v>
      </c>
      <c r="D1344" s="23">
        <v>11</v>
      </c>
      <c r="E1344" s="23" t="s">
        <v>47</v>
      </c>
    </row>
    <row r="1345" spans="1:5" x14ac:dyDescent="0.3">
      <c r="A1345" s="20">
        <v>41946</v>
      </c>
      <c r="B1345" s="21">
        <v>1842.9941724181799</v>
      </c>
      <c r="C1345" s="22">
        <v>96.465454545454506</v>
      </c>
      <c r="D1345" s="23">
        <v>11</v>
      </c>
      <c r="E1345" s="23" t="s">
        <v>47</v>
      </c>
    </row>
    <row r="1346" spans="1:5" x14ac:dyDescent="0.3">
      <c r="A1346" s="20">
        <v>41946.5</v>
      </c>
      <c r="B1346" s="21">
        <v>2396.8332543874999</v>
      </c>
      <c r="C1346" s="22">
        <v>92.75</v>
      </c>
      <c r="D1346" s="23">
        <v>11</v>
      </c>
      <c r="E1346" s="23" t="s">
        <v>47</v>
      </c>
    </row>
    <row r="1347" spans="1:5" x14ac:dyDescent="0.3">
      <c r="A1347" s="20">
        <v>41947</v>
      </c>
      <c r="B1347" s="21">
        <v>2408.6852115666602</v>
      </c>
      <c r="C1347" s="22">
        <v>92.273333333333298</v>
      </c>
      <c r="D1347" s="23">
        <v>11</v>
      </c>
      <c r="E1347" s="23" t="s">
        <v>47</v>
      </c>
    </row>
    <row r="1348" spans="1:5" x14ac:dyDescent="0.3">
      <c r="A1348" s="20">
        <v>41947.5</v>
      </c>
      <c r="B1348" s="21">
        <v>2942.7936255916602</v>
      </c>
      <c r="C1348" s="22">
        <v>88.793333333333294</v>
      </c>
      <c r="D1348" s="23">
        <v>11</v>
      </c>
      <c r="E1348" s="23" t="s">
        <v>47</v>
      </c>
    </row>
    <row r="1349" spans="1:5" x14ac:dyDescent="0.3">
      <c r="A1349" s="20">
        <v>41948</v>
      </c>
      <c r="B1349" s="21">
        <v>2237.4565533958298</v>
      </c>
      <c r="C1349" s="22">
        <v>87.631666666666604</v>
      </c>
      <c r="D1349" s="23">
        <v>11</v>
      </c>
      <c r="E1349" s="23" t="s">
        <v>47</v>
      </c>
    </row>
    <row r="1350" spans="1:5" x14ac:dyDescent="0.3">
      <c r="A1350" s="20">
        <v>41948.5</v>
      </c>
      <c r="B1350" s="21">
        <v>2495.2396494291602</v>
      </c>
      <c r="C1350" s="22">
        <v>90.684166666666599</v>
      </c>
      <c r="D1350" s="23">
        <v>11</v>
      </c>
      <c r="E1350" s="23" t="s">
        <v>47</v>
      </c>
    </row>
    <row r="1351" spans="1:5" x14ac:dyDescent="0.3">
      <c r="A1351" s="20">
        <v>41949</v>
      </c>
      <c r="B1351" s="21">
        <v>2130.4837477833298</v>
      </c>
      <c r="C1351" s="22">
        <v>90.214999999999904</v>
      </c>
      <c r="D1351" s="23">
        <v>11</v>
      </c>
      <c r="E1351" s="23" t="s">
        <v>47</v>
      </c>
    </row>
    <row r="1352" spans="1:5" x14ac:dyDescent="0.3">
      <c r="A1352" s="20">
        <v>41949.5</v>
      </c>
      <c r="B1352" s="21">
        <v>2358.7742951124901</v>
      </c>
      <c r="C1352" s="22">
        <v>93.018333333333302</v>
      </c>
      <c r="D1352" s="23">
        <v>11</v>
      </c>
      <c r="E1352" s="23" t="s">
        <v>47</v>
      </c>
    </row>
    <row r="1353" spans="1:5" x14ac:dyDescent="0.3">
      <c r="A1353" s="20">
        <v>41950</v>
      </c>
      <c r="B1353" s="21">
        <v>2085.4095028833299</v>
      </c>
      <c r="C1353" s="22">
        <v>94.704999999999998</v>
      </c>
      <c r="D1353" s="23">
        <v>11</v>
      </c>
      <c r="E1353" s="23" t="s">
        <v>47</v>
      </c>
    </row>
    <row r="1354" spans="1:5" x14ac:dyDescent="0.3">
      <c r="A1354" s="20">
        <v>41950.5</v>
      </c>
      <c r="B1354" s="21">
        <v>2406.06192685</v>
      </c>
      <c r="C1354" s="22">
        <v>94.664166666666603</v>
      </c>
      <c r="D1354" s="23">
        <v>11</v>
      </c>
      <c r="E1354" s="23" t="s">
        <v>47</v>
      </c>
    </row>
    <row r="1355" spans="1:5" x14ac:dyDescent="0.3">
      <c r="A1355" s="20">
        <v>41951</v>
      </c>
      <c r="B1355" s="21">
        <v>2127.6195419083301</v>
      </c>
      <c r="C1355" s="22">
        <v>92.75</v>
      </c>
      <c r="D1355" s="23">
        <v>11</v>
      </c>
      <c r="E1355" s="23" t="s">
        <v>47</v>
      </c>
    </row>
    <row r="1356" spans="1:5" x14ac:dyDescent="0.3">
      <c r="A1356" s="20">
        <v>41951.5</v>
      </c>
      <c r="B1356" s="21">
        <v>2560.4690787166601</v>
      </c>
      <c r="C1356" s="22">
        <v>91.389999999999901</v>
      </c>
      <c r="D1356" s="23">
        <v>11</v>
      </c>
      <c r="E1356" s="23" t="s">
        <v>47</v>
      </c>
    </row>
    <row r="1357" spans="1:5" x14ac:dyDescent="0.3">
      <c r="A1357" s="20">
        <v>41952</v>
      </c>
      <c r="B1357" s="21">
        <v>1850.07687563749</v>
      </c>
      <c r="C1357" s="22">
        <v>93.83</v>
      </c>
      <c r="D1357" s="23">
        <v>11</v>
      </c>
      <c r="E1357" s="23" t="s">
        <v>47</v>
      </c>
    </row>
    <row r="1358" spans="1:5" x14ac:dyDescent="0.3">
      <c r="A1358" s="20">
        <v>41952.5</v>
      </c>
      <c r="B1358" s="21">
        <v>2426.7125137999901</v>
      </c>
      <c r="C1358" s="22">
        <v>92.7083333333333</v>
      </c>
      <c r="D1358" s="23">
        <v>11</v>
      </c>
      <c r="E1358" s="23" t="s">
        <v>47</v>
      </c>
    </row>
    <row r="1359" spans="1:5" x14ac:dyDescent="0.3">
      <c r="A1359" s="20">
        <v>41953</v>
      </c>
      <c r="B1359" s="21">
        <v>1944.93938328749</v>
      </c>
      <c r="C1359" s="22">
        <v>91.600833333333298</v>
      </c>
      <c r="D1359" s="23">
        <v>11</v>
      </c>
      <c r="E1359" s="23" t="s">
        <v>47</v>
      </c>
    </row>
    <row r="1360" spans="1:5" x14ac:dyDescent="0.3">
      <c r="A1360" s="20">
        <v>41953.5</v>
      </c>
      <c r="B1360" s="21">
        <v>2505.62112916666</v>
      </c>
      <c r="C1360" s="22">
        <v>89.942499999999995</v>
      </c>
      <c r="D1360" s="23">
        <v>11</v>
      </c>
      <c r="E1360" s="23" t="s">
        <v>47</v>
      </c>
    </row>
    <row r="1361" spans="1:5" x14ac:dyDescent="0.3">
      <c r="A1361" s="20">
        <v>41954</v>
      </c>
      <c r="B1361" s="21">
        <v>2269.7310178791599</v>
      </c>
      <c r="C1361" s="22">
        <v>96.827500000000001</v>
      </c>
      <c r="D1361" s="23">
        <v>11</v>
      </c>
      <c r="E1361" s="23" t="s">
        <v>47</v>
      </c>
    </row>
    <row r="1362" spans="1:5" x14ac:dyDescent="0.3">
      <c r="A1362" s="20">
        <v>41954.5</v>
      </c>
      <c r="B1362" s="21">
        <v>2653.8419085916598</v>
      </c>
      <c r="C1362" s="22">
        <v>95.646666666666604</v>
      </c>
      <c r="D1362" s="23">
        <v>11</v>
      </c>
      <c r="E1362" s="23" t="s">
        <v>47</v>
      </c>
    </row>
    <row r="1363" spans="1:5" x14ac:dyDescent="0.3">
      <c r="A1363" s="20">
        <v>41955</v>
      </c>
      <c r="B1363" s="21">
        <v>2142.6655492416598</v>
      </c>
      <c r="C1363" s="22">
        <v>91.236666666666594</v>
      </c>
      <c r="D1363" s="23">
        <v>11</v>
      </c>
      <c r="E1363" s="23" t="s">
        <v>47</v>
      </c>
    </row>
    <row r="1364" spans="1:5" x14ac:dyDescent="0.3">
      <c r="A1364" s="20">
        <v>41955.5</v>
      </c>
      <c r="B1364" s="21">
        <v>2586.2336037499899</v>
      </c>
      <c r="C1364" s="22">
        <v>91.305833333333297</v>
      </c>
      <c r="D1364" s="23">
        <v>11</v>
      </c>
      <c r="E1364" s="23" t="s">
        <v>47</v>
      </c>
    </row>
    <row r="1365" spans="1:5" x14ac:dyDescent="0.3">
      <c r="A1365" s="20">
        <v>41956</v>
      </c>
      <c r="B1365" s="21">
        <v>2057.5499015749901</v>
      </c>
      <c r="C1365" s="22">
        <v>90.596666666666593</v>
      </c>
      <c r="D1365" s="23">
        <v>11</v>
      </c>
      <c r="E1365" s="23" t="s">
        <v>47</v>
      </c>
    </row>
    <row r="1366" spans="1:5" x14ac:dyDescent="0.3">
      <c r="A1366" s="20">
        <v>41956.5</v>
      </c>
      <c r="B1366" s="21">
        <v>2420.3933309416602</v>
      </c>
      <c r="C1366" s="22">
        <v>95.46</v>
      </c>
      <c r="D1366" s="23">
        <v>11</v>
      </c>
      <c r="E1366" s="23" t="s">
        <v>47</v>
      </c>
    </row>
    <row r="1367" spans="1:5" x14ac:dyDescent="0.3">
      <c r="A1367" s="20">
        <v>41957</v>
      </c>
      <c r="B1367" s="21">
        <v>2060.3646132583299</v>
      </c>
      <c r="C1367" s="22">
        <v>95.662499999999895</v>
      </c>
      <c r="D1367" s="23">
        <v>11</v>
      </c>
      <c r="E1367" s="23" t="s">
        <v>47</v>
      </c>
    </row>
    <row r="1368" spans="1:5" x14ac:dyDescent="0.3">
      <c r="A1368" s="20">
        <v>41957.5</v>
      </c>
      <c r="B1368" s="21">
        <v>2679.9089147124901</v>
      </c>
      <c r="C1368" s="22">
        <v>97.945833333333297</v>
      </c>
      <c r="D1368" s="23">
        <v>11</v>
      </c>
      <c r="E1368" s="23" t="s">
        <v>47</v>
      </c>
    </row>
    <row r="1369" spans="1:5" x14ac:dyDescent="0.3">
      <c r="A1369" s="20">
        <v>41958</v>
      </c>
      <c r="B1369" s="21">
        <v>2216.1711631458302</v>
      </c>
      <c r="C1369" s="22">
        <v>92.997500000000002</v>
      </c>
      <c r="D1369" s="23">
        <v>11</v>
      </c>
      <c r="E1369" s="23" t="s">
        <v>47</v>
      </c>
    </row>
    <row r="1370" spans="1:5" x14ac:dyDescent="0.3">
      <c r="A1370" s="20">
        <v>41958.5</v>
      </c>
      <c r="B1370" s="21">
        <v>2859.29657275416</v>
      </c>
      <c r="C1370" s="22">
        <v>95.619166666666601</v>
      </c>
      <c r="D1370" s="23">
        <v>11</v>
      </c>
      <c r="E1370" s="23" t="s">
        <v>47</v>
      </c>
    </row>
    <row r="1371" spans="1:5" x14ac:dyDescent="0.3">
      <c r="A1371" s="20">
        <v>41959</v>
      </c>
      <c r="B1371" s="21">
        <v>2109.5862018166599</v>
      </c>
      <c r="C1371" s="22">
        <v>94.369166666666601</v>
      </c>
      <c r="D1371" s="23">
        <v>11</v>
      </c>
      <c r="E1371" s="23" t="s">
        <v>47</v>
      </c>
    </row>
    <row r="1372" spans="1:5" x14ac:dyDescent="0.3">
      <c r="A1372" s="20">
        <v>41959.5</v>
      </c>
      <c r="B1372" s="21">
        <v>2827.9392348166598</v>
      </c>
      <c r="C1372" s="22">
        <v>88.018333333333302</v>
      </c>
      <c r="D1372" s="23">
        <v>11</v>
      </c>
      <c r="E1372" s="23" t="s">
        <v>47</v>
      </c>
    </row>
    <row r="1373" spans="1:5" x14ac:dyDescent="0.3">
      <c r="A1373" s="20">
        <v>41960</v>
      </c>
      <c r="B1373" s="21">
        <v>2155.9553043333199</v>
      </c>
      <c r="C1373" s="22">
        <v>90.931666666666601</v>
      </c>
      <c r="D1373" s="23">
        <v>11</v>
      </c>
      <c r="E1373" s="23" t="s">
        <v>47</v>
      </c>
    </row>
    <row r="1374" spans="1:5" x14ac:dyDescent="0.3">
      <c r="A1374" s="20">
        <v>41960.5</v>
      </c>
      <c r="B1374" s="21">
        <v>2406.6276335666598</v>
      </c>
      <c r="C1374" s="22">
        <v>94.170833333333306</v>
      </c>
      <c r="D1374" s="23">
        <v>11</v>
      </c>
      <c r="E1374" s="23" t="s">
        <v>47</v>
      </c>
    </row>
    <row r="1375" spans="1:5" x14ac:dyDescent="0.3">
      <c r="A1375" s="20">
        <v>41961</v>
      </c>
      <c r="B1375" s="21">
        <v>2279.2814025999901</v>
      </c>
      <c r="C1375" s="22">
        <v>96.814166666666594</v>
      </c>
      <c r="D1375" s="23">
        <v>11</v>
      </c>
      <c r="E1375" s="23" t="s">
        <v>47</v>
      </c>
    </row>
    <row r="1376" spans="1:5" x14ac:dyDescent="0.3">
      <c r="A1376" s="20">
        <v>41961.5</v>
      </c>
      <c r="B1376" s="21">
        <v>2478.70375900416</v>
      </c>
      <c r="C1376" s="22">
        <v>92.745000000000005</v>
      </c>
      <c r="D1376" s="23">
        <v>11</v>
      </c>
      <c r="E1376" s="23" t="s">
        <v>47</v>
      </c>
    </row>
    <row r="1377" spans="1:5" x14ac:dyDescent="0.3">
      <c r="A1377" s="20">
        <v>41962</v>
      </c>
      <c r="B1377" s="21">
        <v>2198.4836424888799</v>
      </c>
      <c r="C1377" s="22">
        <v>89.886666666666599</v>
      </c>
      <c r="D1377" s="23">
        <v>11</v>
      </c>
      <c r="E1377" s="23" t="s">
        <v>47</v>
      </c>
    </row>
    <row r="1378" spans="1:5" x14ac:dyDescent="0.3">
      <c r="A1378" s="20">
        <v>41962.5</v>
      </c>
      <c r="B1378" s="21">
        <v>2294.2215229999902</v>
      </c>
      <c r="C1378" s="22">
        <v>91.894545454545394</v>
      </c>
      <c r="D1378" s="23">
        <v>11</v>
      </c>
      <c r="E1378" s="23" t="s">
        <v>47</v>
      </c>
    </row>
    <row r="1379" spans="1:5" x14ac:dyDescent="0.3">
      <c r="A1379" s="20">
        <v>41963</v>
      </c>
      <c r="B1379" s="21">
        <v>2159.42412805714</v>
      </c>
      <c r="C1379" s="22">
        <v>90.055714285714203</v>
      </c>
      <c r="D1379" s="23">
        <v>11</v>
      </c>
      <c r="E1379" s="23" t="s">
        <v>47</v>
      </c>
    </row>
    <row r="1380" spans="1:5" x14ac:dyDescent="0.3">
      <c r="A1380" s="20">
        <v>41963.5</v>
      </c>
      <c r="B1380" s="21">
        <v>2379.47266078749</v>
      </c>
      <c r="C1380" s="22">
        <v>92.525833333333296</v>
      </c>
      <c r="D1380" s="23">
        <v>11</v>
      </c>
      <c r="E1380" s="23" t="s">
        <v>47</v>
      </c>
    </row>
    <row r="1381" spans="1:5" x14ac:dyDescent="0.3">
      <c r="A1381" s="20">
        <v>41964</v>
      </c>
      <c r="B1381" s="21">
        <v>2352.6478747687402</v>
      </c>
      <c r="C1381" s="22">
        <v>93.71875</v>
      </c>
      <c r="D1381" s="23">
        <v>11</v>
      </c>
      <c r="E1381" s="23" t="s">
        <v>47</v>
      </c>
    </row>
    <row r="1382" spans="1:5" x14ac:dyDescent="0.3">
      <c r="A1382" s="20">
        <v>41964.5</v>
      </c>
      <c r="B1382" s="21">
        <v>2646.2014103333299</v>
      </c>
      <c r="C1382" s="22">
        <v>94.435833333333306</v>
      </c>
      <c r="D1382" s="23">
        <v>11</v>
      </c>
      <c r="E1382" s="23" t="s">
        <v>47</v>
      </c>
    </row>
    <row r="1383" spans="1:5" x14ac:dyDescent="0.3">
      <c r="A1383" s="20">
        <v>41965</v>
      </c>
      <c r="B1383" s="21">
        <v>2272.50585269166</v>
      </c>
      <c r="C1383" s="22">
        <v>95.419166666666598</v>
      </c>
      <c r="D1383" s="23">
        <v>11</v>
      </c>
      <c r="E1383" s="23" t="s">
        <v>47</v>
      </c>
    </row>
    <row r="1384" spans="1:5" x14ac:dyDescent="0.3">
      <c r="A1384" s="20">
        <v>41965.5</v>
      </c>
      <c r="B1384" s="21">
        <v>2652.7158889541602</v>
      </c>
      <c r="C1384" s="22">
        <v>94.839999999999904</v>
      </c>
      <c r="D1384" s="23">
        <v>11</v>
      </c>
      <c r="E1384" s="23" t="s">
        <v>47</v>
      </c>
    </row>
    <row r="1385" spans="1:5" x14ac:dyDescent="0.3">
      <c r="A1385" s="20">
        <v>41966</v>
      </c>
      <c r="B1385" s="21">
        <v>2005.0910042666601</v>
      </c>
      <c r="C1385" s="22">
        <v>90.721666666666593</v>
      </c>
      <c r="D1385" s="23">
        <v>11</v>
      </c>
      <c r="E1385" s="23" t="s">
        <v>47</v>
      </c>
    </row>
    <row r="1386" spans="1:5" x14ac:dyDescent="0.3">
      <c r="A1386" s="20">
        <v>41966.5</v>
      </c>
      <c r="B1386" s="21">
        <v>2234.64248065416</v>
      </c>
      <c r="C1386" s="22">
        <v>97.636666666666599</v>
      </c>
      <c r="D1386" s="23">
        <v>11</v>
      </c>
      <c r="E1386" s="23" t="s">
        <v>47</v>
      </c>
    </row>
    <row r="1387" spans="1:5" x14ac:dyDescent="0.3">
      <c r="A1387" s="20">
        <v>41967</v>
      </c>
      <c r="B1387" s="21">
        <v>1864.3924599833299</v>
      </c>
      <c r="C1387" s="22">
        <v>90.548333333333304</v>
      </c>
      <c r="D1387" s="23">
        <v>11</v>
      </c>
      <c r="E1387" s="23" t="s">
        <v>47</v>
      </c>
    </row>
    <row r="1388" spans="1:5" x14ac:dyDescent="0.3">
      <c r="A1388" s="20">
        <v>41967.5</v>
      </c>
      <c r="B1388" s="21">
        <v>2024.61291038333</v>
      </c>
      <c r="C1388" s="22">
        <v>91.250833333333304</v>
      </c>
      <c r="D1388" s="23">
        <v>11</v>
      </c>
      <c r="E1388" s="23" t="s">
        <v>47</v>
      </c>
    </row>
    <row r="1389" spans="1:5" x14ac:dyDescent="0.3">
      <c r="A1389" s="20">
        <v>41968</v>
      </c>
      <c r="B1389" s="21">
        <v>2005.26518903749</v>
      </c>
      <c r="C1389" s="22">
        <v>92.099166666666605</v>
      </c>
      <c r="D1389" s="23">
        <v>11</v>
      </c>
      <c r="E1389" s="23" t="s">
        <v>47</v>
      </c>
    </row>
    <row r="1390" spans="1:5" x14ac:dyDescent="0.3">
      <c r="A1390" s="20">
        <v>41968.5</v>
      </c>
      <c r="B1390" s="21">
        <v>2374.9275914636301</v>
      </c>
      <c r="C1390" s="22">
        <v>92.097272727272696</v>
      </c>
      <c r="D1390" s="23">
        <v>11</v>
      </c>
      <c r="E1390" s="23" t="s">
        <v>47</v>
      </c>
    </row>
    <row r="1391" spans="1:5" x14ac:dyDescent="0.3">
      <c r="A1391" s="20">
        <v>41969</v>
      </c>
      <c r="B1391" s="21">
        <v>2211.1820126428502</v>
      </c>
      <c r="C1391" s="22">
        <v>97.952857142857098</v>
      </c>
      <c r="D1391" s="23">
        <v>11</v>
      </c>
      <c r="E1391" s="23" t="s">
        <v>47</v>
      </c>
    </row>
    <row r="1392" spans="1:5" x14ac:dyDescent="0.3">
      <c r="A1392" s="20">
        <v>41969.5</v>
      </c>
      <c r="B1392" s="21">
        <v>2294.1619328166598</v>
      </c>
      <c r="C1392" s="22">
        <v>92.206666666666607</v>
      </c>
      <c r="D1392" s="23">
        <v>11</v>
      </c>
      <c r="E1392" s="23" t="s">
        <v>47</v>
      </c>
    </row>
    <row r="1393" spans="1:5" x14ac:dyDescent="0.3">
      <c r="A1393" s="20">
        <v>41970</v>
      </c>
      <c r="B1393" s="21">
        <v>2257.7592412888798</v>
      </c>
      <c r="C1393" s="22">
        <v>96.4433333333333</v>
      </c>
      <c r="D1393" s="23">
        <v>11</v>
      </c>
      <c r="E1393" s="23" t="s">
        <v>47</v>
      </c>
    </row>
    <row r="1394" spans="1:5" x14ac:dyDescent="0.3">
      <c r="A1394" s="20">
        <v>41970.5</v>
      </c>
      <c r="B1394" s="21">
        <v>2585.15837254999</v>
      </c>
      <c r="C1394" s="22">
        <v>94.2766666666666</v>
      </c>
      <c r="D1394" s="23">
        <v>11</v>
      </c>
      <c r="E1394" s="23" t="s">
        <v>47</v>
      </c>
    </row>
    <row r="1395" spans="1:5" x14ac:dyDescent="0.3">
      <c r="A1395" s="20">
        <v>41971</v>
      </c>
      <c r="B1395" s="21">
        <v>2375.3230907249999</v>
      </c>
      <c r="C1395" s="22">
        <v>90.676666666666605</v>
      </c>
      <c r="D1395" s="23">
        <v>11</v>
      </c>
      <c r="E1395" s="23" t="s">
        <v>47</v>
      </c>
    </row>
    <row r="1396" spans="1:5" x14ac:dyDescent="0.3">
      <c r="A1396" s="20">
        <v>41971.5</v>
      </c>
      <c r="B1396" s="21">
        <v>2790.3557368124998</v>
      </c>
      <c r="C1396" s="22">
        <v>92.789166666666603</v>
      </c>
      <c r="D1396" s="23">
        <v>11</v>
      </c>
      <c r="E1396" s="23" t="s">
        <v>47</v>
      </c>
    </row>
    <row r="1397" spans="1:5" x14ac:dyDescent="0.3">
      <c r="A1397" s="20">
        <v>41972</v>
      </c>
      <c r="B1397" s="21">
        <v>2180.8448973541599</v>
      </c>
      <c r="C1397" s="22">
        <v>87.263333333333307</v>
      </c>
      <c r="D1397" s="23">
        <v>11</v>
      </c>
      <c r="E1397" s="23" t="s">
        <v>47</v>
      </c>
    </row>
    <row r="1398" spans="1:5" x14ac:dyDescent="0.3">
      <c r="A1398" s="20">
        <v>41972.5</v>
      </c>
      <c r="B1398" s="21">
        <v>2363.5114587958301</v>
      </c>
      <c r="C1398" s="22">
        <v>91.471666666666593</v>
      </c>
      <c r="D1398" s="23">
        <v>11</v>
      </c>
      <c r="E1398" s="23" t="s">
        <v>47</v>
      </c>
    </row>
    <row r="1399" spans="1:5" x14ac:dyDescent="0.3">
      <c r="A1399" s="20">
        <v>41973</v>
      </c>
      <c r="B1399" s="21">
        <v>1955.8362672041601</v>
      </c>
      <c r="C1399" s="22">
        <v>96.064166666666594</v>
      </c>
      <c r="D1399" s="23">
        <v>11</v>
      </c>
      <c r="E1399" s="23" t="s">
        <v>47</v>
      </c>
    </row>
    <row r="1400" spans="1:5" x14ac:dyDescent="0.3">
      <c r="A1400" s="20">
        <v>41973.5</v>
      </c>
      <c r="B1400" s="21">
        <v>2182.4259742499898</v>
      </c>
      <c r="C1400" s="22">
        <v>95.494166666666601</v>
      </c>
      <c r="D1400" s="23">
        <v>11</v>
      </c>
      <c r="E1400" s="23" t="s">
        <v>47</v>
      </c>
    </row>
    <row r="1401" spans="1:5" x14ac:dyDescent="0.3">
      <c r="A1401" s="20">
        <v>41974</v>
      </c>
      <c r="B1401" s="21">
        <v>1895.8564256833299</v>
      </c>
      <c r="C1401" s="22">
        <v>94.431666666666601</v>
      </c>
      <c r="D1401" s="23">
        <v>12</v>
      </c>
      <c r="E1401" s="23" t="s">
        <v>47</v>
      </c>
    </row>
    <row r="1402" spans="1:5" x14ac:dyDescent="0.3">
      <c r="A1402" s="20">
        <v>41974.5</v>
      </c>
      <c r="B1402" s="21">
        <v>2189.5764108874901</v>
      </c>
      <c r="C1402" s="22">
        <v>92.842499999999902</v>
      </c>
      <c r="D1402" s="23">
        <v>12</v>
      </c>
      <c r="E1402" s="23" t="s">
        <v>47</v>
      </c>
    </row>
    <row r="1403" spans="1:5" x14ac:dyDescent="0.3">
      <c r="A1403" s="20">
        <v>41975</v>
      </c>
      <c r="B1403" s="21">
        <v>2183.9110040708301</v>
      </c>
      <c r="C1403" s="22">
        <v>97.060833333333306</v>
      </c>
      <c r="D1403" s="23">
        <v>12</v>
      </c>
      <c r="E1403" s="23" t="s">
        <v>47</v>
      </c>
    </row>
    <row r="1404" spans="1:5" x14ac:dyDescent="0.3">
      <c r="A1404" s="20">
        <v>41975.5</v>
      </c>
      <c r="B1404" s="21">
        <v>2385.10862179999</v>
      </c>
      <c r="C1404" s="22">
        <v>92.796666666666596</v>
      </c>
      <c r="D1404" s="23">
        <v>12</v>
      </c>
      <c r="E1404" s="23" t="s">
        <v>47</v>
      </c>
    </row>
    <row r="1405" spans="1:5" x14ac:dyDescent="0.3">
      <c r="A1405" s="20">
        <v>41976</v>
      </c>
      <c r="B1405" s="21">
        <v>2154.4983601099898</v>
      </c>
      <c r="C1405" s="22">
        <v>92.504999999999995</v>
      </c>
      <c r="D1405" s="23">
        <v>12</v>
      </c>
      <c r="E1405" s="23" t="s">
        <v>47</v>
      </c>
    </row>
    <row r="1406" spans="1:5" x14ac:dyDescent="0.3">
      <c r="A1406" s="20">
        <v>41976.5</v>
      </c>
      <c r="B1406" s="21">
        <v>2305.9135916333298</v>
      </c>
      <c r="C1406" s="22">
        <v>92.484166666666596</v>
      </c>
      <c r="D1406" s="23">
        <v>12</v>
      </c>
      <c r="E1406" s="23" t="s">
        <v>47</v>
      </c>
    </row>
    <row r="1407" spans="1:5" x14ac:dyDescent="0.3">
      <c r="A1407" s="20">
        <v>41977</v>
      </c>
      <c r="B1407" s="21">
        <v>2196.01977080999</v>
      </c>
      <c r="C1407" s="22">
        <v>91.757000000000005</v>
      </c>
      <c r="D1407" s="23">
        <v>12</v>
      </c>
      <c r="E1407" s="23" t="s">
        <v>47</v>
      </c>
    </row>
    <row r="1408" spans="1:5" x14ac:dyDescent="0.3">
      <c r="A1408" s="20">
        <v>41977.5</v>
      </c>
      <c r="B1408" s="21">
        <v>2522.4646424208299</v>
      </c>
      <c r="C1408" s="22">
        <v>93.080833333333302</v>
      </c>
      <c r="D1408" s="23">
        <v>12</v>
      </c>
      <c r="E1408" s="23" t="s">
        <v>47</v>
      </c>
    </row>
    <row r="1409" spans="1:5" x14ac:dyDescent="0.3">
      <c r="A1409" s="20">
        <v>41978</v>
      </c>
      <c r="B1409" s="21">
        <v>2208.3186528055498</v>
      </c>
      <c r="C1409" s="22">
        <v>92.68</v>
      </c>
      <c r="D1409" s="23">
        <v>12</v>
      </c>
      <c r="E1409" s="23" t="s">
        <v>47</v>
      </c>
    </row>
    <row r="1410" spans="1:5" x14ac:dyDescent="0.3">
      <c r="A1410" s="20">
        <v>41978.5</v>
      </c>
      <c r="B1410" s="21">
        <v>2698.2957979499902</v>
      </c>
      <c r="C1410" s="22">
        <v>91.634166666666601</v>
      </c>
      <c r="D1410" s="23">
        <v>12</v>
      </c>
      <c r="E1410" s="23" t="s">
        <v>47</v>
      </c>
    </row>
    <row r="1411" spans="1:5" x14ac:dyDescent="0.3">
      <c r="A1411" s="20">
        <v>41979</v>
      </c>
      <c r="B1411" s="21">
        <v>2409.15837637083</v>
      </c>
      <c r="C1411" s="22">
        <v>95.111666666666594</v>
      </c>
      <c r="D1411" s="23">
        <v>12</v>
      </c>
      <c r="E1411" s="23" t="s">
        <v>47</v>
      </c>
    </row>
    <row r="1412" spans="1:5" x14ac:dyDescent="0.3">
      <c r="A1412" s="20">
        <v>41979.5</v>
      </c>
      <c r="B1412" s="21">
        <v>2971.8434390499901</v>
      </c>
      <c r="C1412" s="22">
        <v>93.984999999999999</v>
      </c>
      <c r="D1412" s="23">
        <v>12</v>
      </c>
      <c r="E1412" s="23" t="s">
        <v>47</v>
      </c>
    </row>
    <row r="1413" spans="1:5" x14ac:dyDescent="0.3">
      <c r="A1413" s="20">
        <v>41980</v>
      </c>
      <c r="B1413" s="21">
        <v>2197.7155545416599</v>
      </c>
      <c r="C1413" s="22">
        <v>94.454999999999998</v>
      </c>
      <c r="D1413" s="23">
        <v>12</v>
      </c>
      <c r="E1413" s="23" t="s">
        <v>47</v>
      </c>
    </row>
    <row r="1414" spans="1:5" x14ac:dyDescent="0.3">
      <c r="A1414" s="20">
        <v>41980.5</v>
      </c>
      <c r="B1414" s="21">
        <v>2426.7325211499901</v>
      </c>
      <c r="C1414" s="22">
        <v>92.797499999999999</v>
      </c>
      <c r="D1414" s="23">
        <v>12</v>
      </c>
      <c r="E1414" s="23" t="s">
        <v>47</v>
      </c>
    </row>
    <row r="1415" spans="1:5" x14ac:dyDescent="0.3">
      <c r="A1415" s="20">
        <v>41981</v>
      </c>
      <c r="B1415" s="21">
        <v>1917.03239828749</v>
      </c>
      <c r="C1415" s="22">
        <v>93.024166666666602</v>
      </c>
      <c r="D1415" s="23">
        <v>12</v>
      </c>
      <c r="E1415" s="23" t="s">
        <v>47</v>
      </c>
    </row>
    <row r="1416" spans="1:5" x14ac:dyDescent="0.3">
      <c r="A1416" s="20">
        <v>41981.5</v>
      </c>
      <c r="B1416" s="21">
        <v>2237.1392458958298</v>
      </c>
      <c r="C1416" s="22">
        <v>92.905000000000001</v>
      </c>
      <c r="D1416" s="23">
        <v>12</v>
      </c>
      <c r="E1416" s="23" t="s">
        <v>47</v>
      </c>
    </row>
    <row r="1417" spans="1:5" x14ac:dyDescent="0.3">
      <c r="A1417" s="20">
        <v>41982</v>
      </c>
      <c r="B1417" s="21">
        <v>2091.6083745166602</v>
      </c>
      <c r="C1417" s="22">
        <v>92.018333333333302</v>
      </c>
      <c r="D1417" s="23">
        <v>12</v>
      </c>
      <c r="E1417" s="23" t="s">
        <v>47</v>
      </c>
    </row>
    <row r="1418" spans="1:5" x14ac:dyDescent="0.3">
      <c r="A1418" s="20">
        <v>41982.5</v>
      </c>
      <c r="B1418" s="21">
        <v>2455.1946747249899</v>
      </c>
      <c r="C1418" s="22">
        <v>94.912499999999994</v>
      </c>
      <c r="D1418" s="23">
        <v>12</v>
      </c>
      <c r="E1418" s="23" t="s">
        <v>47</v>
      </c>
    </row>
    <row r="1419" spans="1:5" x14ac:dyDescent="0.3">
      <c r="A1419" s="20">
        <v>41983</v>
      </c>
      <c r="B1419" s="21">
        <v>2079.37890237083</v>
      </c>
      <c r="C1419" s="22">
        <v>93.859166666666596</v>
      </c>
      <c r="D1419" s="23">
        <v>12</v>
      </c>
      <c r="E1419" s="23" t="s">
        <v>47</v>
      </c>
    </row>
    <row r="1420" spans="1:5" x14ac:dyDescent="0.3">
      <c r="A1420" s="20">
        <v>41983.5</v>
      </c>
      <c r="B1420" s="21">
        <v>2727.84421164166</v>
      </c>
      <c r="C1420" s="22">
        <v>91.686666666666596</v>
      </c>
      <c r="D1420" s="23">
        <v>12</v>
      </c>
      <c r="E1420" s="23" t="s">
        <v>47</v>
      </c>
    </row>
    <row r="1421" spans="1:5" x14ac:dyDescent="0.3">
      <c r="A1421" s="20">
        <v>41984</v>
      </c>
      <c r="B1421" s="21">
        <v>2275.3221316999902</v>
      </c>
      <c r="C1421" s="22">
        <v>93.885833333333295</v>
      </c>
      <c r="D1421" s="23">
        <v>12</v>
      </c>
      <c r="E1421" s="23" t="s">
        <v>47</v>
      </c>
    </row>
    <row r="1422" spans="1:5" x14ac:dyDescent="0.3">
      <c r="A1422" s="20">
        <v>41984.5</v>
      </c>
      <c r="B1422" s="21">
        <v>2934.10397338333</v>
      </c>
      <c r="C1422" s="22">
        <v>93.326666666666597</v>
      </c>
      <c r="D1422" s="23">
        <v>12</v>
      </c>
      <c r="E1422" s="23" t="s">
        <v>47</v>
      </c>
    </row>
    <row r="1423" spans="1:5" x14ac:dyDescent="0.3">
      <c r="A1423" s="20">
        <v>41985</v>
      </c>
      <c r="B1423" s="21">
        <v>2528.1358425708299</v>
      </c>
      <c r="C1423" s="22">
        <v>94.9375</v>
      </c>
      <c r="D1423" s="23">
        <v>12</v>
      </c>
      <c r="E1423" s="23" t="s">
        <v>47</v>
      </c>
    </row>
    <row r="1424" spans="1:5" x14ac:dyDescent="0.3">
      <c r="A1424" s="20">
        <v>41985.5</v>
      </c>
      <c r="B1424" s="21">
        <v>3237.7991635416602</v>
      </c>
      <c r="C1424" s="22">
        <v>94.245833333333294</v>
      </c>
      <c r="D1424" s="23">
        <v>12</v>
      </c>
      <c r="E1424" s="23" t="s">
        <v>47</v>
      </c>
    </row>
    <row r="1425" spans="1:5" x14ac:dyDescent="0.3">
      <c r="A1425" s="20">
        <v>41986</v>
      </c>
      <c r="B1425" s="21">
        <v>2579.88358816249</v>
      </c>
      <c r="C1425" s="22">
        <v>89.978333333333296</v>
      </c>
      <c r="D1425" s="23">
        <v>12</v>
      </c>
      <c r="E1425" s="23" t="s">
        <v>47</v>
      </c>
    </row>
    <row r="1426" spans="1:5" x14ac:dyDescent="0.3">
      <c r="A1426" s="20">
        <v>41986.5</v>
      </c>
      <c r="B1426" s="21">
        <v>3354.06702878333</v>
      </c>
      <c r="C1426" s="22">
        <v>93.031666666666595</v>
      </c>
      <c r="D1426" s="23">
        <v>12</v>
      </c>
      <c r="E1426" s="23" t="s">
        <v>47</v>
      </c>
    </row>
    <row r="1427" spans="1:5" x14ac:dyDescent="0.3">
      <c r="A1427" s="20">
        <v>41987</v>
      </c>
      <c r="B1427" s="21">
        <v>2559.6294510166599</v>
      </c>
      <c r="C1427" s="22">
        <v>92.2708333333333</v>
      </c>
      <c r="D1427" s="23">
        <v>12</v>
      </c>
      <c r="E1427" s="23" t="s">
        <v>47</v>
      </c>
    </row>
    <row r="1428" spans="1:5" x14ac:dyDescent="0.3">
      <c r="A1428" s="20">
        <v>41987.5</v>
      </c>
      <c r="B1428" s="21">
        <v>3264.2371815874999</v>
      </c>
      <c r="C1428" s="22">
        <v>93.975833333333298</v>
      </c>
      <c r="D1428" s="23">
        <v>12</v>
      </c>
      <c r="E1428" s="23" t="s">
        <v>47</v>
      </c>
    </row>
    <row r="1429" spans="1:5" x14ac:dyDescent="0.3">
      <c r="A1429" s="20">
        <v>41988</v>
      </c>
      <c r="B1429" s="21">
        <v>2490.9887963749902</v>
      </c>
      <c r="C1429" s="22">
        <v>91.39</v>
      </c>
      <c r="D1429" s="23">
        <v>12</v>
      </c>
      <c r="E1429" s="23" t="s">
        <v>47</v>
      </c>
    </row>
    <row r="1430" spans="1:5" x14ac:dyDescent="0.3">
      <c r="A1430" s="20">
        <v>41988.5</v>
      </c>
      <c r="B1430" s="21">
        <v>3251.3771467833299</v>
      </c>
      <c r="C1430" s="22">
        <v>89.696666666666601</v>
      </c>
      <c r="D1430" s="23">
        <v>12</v>
      </c>
      <c r="E1430" s="23" t="s">
        <v>47</v>
      </c>
    </row>
    <row r="1431" spans="1:5" x14ac:dyDescent="0.3">
      <c r="A1431" s="20">
        <v>41989</v>
      </c>
      <c r="B1431" s="21">
        <v>2665.4244438291598</v>
      </c>
      <c r="C1431" s="22">
        <v>94.949166666666599</v>
      </c>
      <c r="D1431" s="23">
        <v>12</v>
      </c>
      <c r="E1431" s="23" t="s">
        <v>47</v>
      </c>
    </row>
    <row r="1432" spans="1:5" x14ac:dyDescent="0.3">
      <c r="A1432" s="20">
        <v>41989.5</v>
      </c>
      <c r="B1432" s="21">
        <v>3741.0290686124899</v>
      </c>
      <c r="C1432" s="22">
        <v>93.538333333333298</v>
      </c>
      <c r="D1432" s="23">
        <v>12</v>
      </c>
      <c r="E1432" s="23" t="s">
        <v>47</v>
      </c>
    </row>
    <row r="1433" spans="1:5" x14ac:dyDescent="0.3">
      <c r="A1433" s="20">
        <v>41990</v>
      </c>
      <c r="B1433" s="21">
        <v>2649.4351034708302</v>
      </c>
      <c r="C1433" s="22">
        <v>93.586666666666602</v>
      </c>
      <c r="D1433" s="23">
        <v>12</v>
      </c>
      <c r="E1433" s="23" t="s">
        <v>47</v>
      </c>
    </row>
    <row r="1434" spans="1:5" x14ac:dyDescent="0.3">
      <c r="A1434" s="20">
        <v>41990.5</v>
      </c>
      <c r="B1434" s="21">
        <v>2959.3260986374898</v>
      </c>
      <c r="C1434" s="22">
        <v>91.453333333333305</v>
      </c>
      <c r="D1434" s="23">
        <v>12</v>
      </c>
      <c r="E1434" s="23" t="s">
        <v>47</v>
      </c>
    </row>
    <row r="1435" spans="1:5" x14ac:dyDescent="0.3">
      <c r="A1435" s="20">
        <v>41991</v>
      </c>
      <c r="B1435" s="21">
        <v>2373.5209118875</v>
      </c>
      <c r="C1435" s="22">
        <v>92.62</v>
      </c>
      <c r="D1435" s="23">
        <v>12</v>
      </c>
      <c r="E1435" s="23" t="s">
        <v>47</v>
      </c>
    </row>
    <row r="1436" spans="1:5" x14ac:dyDescent="0.3">
      <c r="A1436" s="20">
        <v>41991.5</v>
      </c>
      <c r="B1436" s="21">
        <v>2643.75417673333</v>
      </c>
      <c r="C1436" s="22">
        <v>95.298333333333304</v>
      </c>
      <c r="D1436" s="23">
        <v>12</v>
      </c>
      <c r="E1436" s="23" t="s">
        <v>47</v>
      </c>
    </row>
    <row r="1437" spans="1:5" x14ac:dyDescent="0.3">
      <c r="A1437" s="20">
        <v>41992</v>
      </c>
      <c r="B1437" s="21">
        <v>2349.5559309416599</v>
      </c>
      <c r="C1437" s="22">
        <v>92.412499999999994</v>
      </c>
      <c r="D1437" s="23">
        <v>12</v>
      </c>
      <c r="E1437" s="23" t="s">
        <v>47</v>
      </c>
    </row>
    <row r="1438" spans="1:5" x14ac:dyDescent="0.3">
      <c r="A1438" s="20">
        <v>41992.5</v>
      </c>
      <c r="B1438" s="21">
        <v>2650.2210921333299</v>
      </c>
      <c r="C1438" s="22">
        <v>90.366666666666603</v>
      </c>
      <c r="D1438" s="23">
        <v>12</v>
      </c>
      <c r="E1438" s="23" t="s">
        <v>47</v>
      </c>
    </row>
    <row r="1439" spans="1:5" x14ac:dyDescent="0.3">
      <c r="A1439" s="20">
        <v>41993</v>
      </c>
      <c r="B1439" s="21">
        <v>2229.1072341291601</v>
      </c>
      <c r="C1439" s="22">
        <v>92.250833333333304</v>
      </c>
      <c r="D1439" s="23">
        <v>12</v>
      </c>
      <c r="E1439" s="23" t="s">
        <v>47</v>
      </c>
    </row>
    <row r="1440" spans="1:5" x14ac:dyDescent="0.3">
      <c r="A1440" s="20">
        <v>41993.5</v>
      </c>
      <c r="B1440" s="21">
        <v>2575.2386780583302</v>
      </c>
      <c r="C1440" s="22">
        <v>91.97</v>
      </c>
      <c r="D1440" s="23">
        <v>12</v>
      </c>
      <c r="E1440" s="23" t="s">
        <v>47</v>
      </c>
    </row>
    <row r="1441" spans="1:5" x14ac:dyDescent="0.3">
      <c r="A1441" s="20">
        <v>41994</v>
      </c>
      <c r="B1441" s="21">
        <v>2011.6750117916599</v>
      </c>
      <c r="C1441" s="22">
        <v>93.757499999999993</v>
      </c>
      <c r="D1441" s="23">
        <v>12</v>
      </c>
      <c r="E1441" s="23" t="s">
        <v>47</v>
      </c>
    </row>
    <row r="1442" spans="1:5" x14ac:dyDescent="0.3">
      <c r="A1442" s="20">
        <v>41994.5</v>
      </c>
      <c r="B1442" s="21">
        <v>2307.4126483291602</v>
      </c>
      <c r="C1442" s="22">
        <v>95.6458333333333</v>
      </c>
      <c r="D1442" s="23">
        <v>12</v>
      </c>
      <c r="E1442" s="23" t="s">
        <v>47</v>
      </c>
    </row>
    <row r="1443" spans="1:5" x14ac:dyDescent="0.3">
      <c r="A1443" s="20">
        <v>41995</v>
      </c>
      <c r="B1443" s="21">
        <v>1953.2140380416599</v>
      </c>
      <c r="C1443" s="22">
        <v>92.878333333333302</v>
      </c>
      <c r="D1443" s="23">
        <v>12</v>
      </c>
      <c r="E1443" s="23" t="s">
        <v>47</v>
      </c>
    </row>
    <row r="1444" spans="1:5" x14ac:dyDescent="0.3">
      <c r="A1444" s="20">
        <v>41995.5</v>
      </c>
      <c r="B1444" s="21">
        <v>2361.0739734083299</v>
      </c>
      <c r="C1444" s="22">
        <v>92.855833333333294</v>
      </c>
      <c r="D1444" s="23">
        <v>12</v>
      </c>
      <c r="E1444" s="23" t="s">
        <v>47</v>
      </c>
    </row>
    <row r="1445" spans="1:5" x14ac:dyDescent="0.3">
      <c r="A1445" s="20">
        <v>41996</v>
      </c>
      <c r="B1445" s="21">
        <v>2209.59354426666</v>
      </c>
      <c r="C1445" s="22">
        <v>93.114999999999995</v>
      </c>
      <c r="D1445" s="23">
        <v>12</v>
      </c>
      <c r="E1445" s="23" t="s">
        <v>47</v>
      </c>
    </row>
    <row r="1446" spans="1:5" x14ac:dyDescent="0.3">
      <c r="A1446" s="20">
        <v>41996.5</v>
      </c>
      <c r="B1446" s="21">
        <v>2695.2328788791601</v>
      </c>
      <c r="C1446" s="22">
        <v>92.212499999999906</v>
      </c>
      <c r="D1446" s="23">
        <v>12</v>
      </c>
      <c r="E1446" s="23" t="s">
        <v>47</v>
      </c>
    </row>
    <row r="1447" spans="1:5" x14ac:dyDescent="0.3">
      <c r="A1447" s="20">
        <v>41997</v>
      </c>
      <c r="B1447" s="21">
        <v>2273.2429503499998</v>
      </c>
      <c r="C1447" s="22">
        <v>93.219166666666595</v>
      </c>
      <c r="D1447" s="23">
        <v>12</v>
      </c>
      <c r="E1447" s="23" t="s">
        <v>47</v>
      </c>
    </row>
    <row r="1448" spans="1:5" x14ac:dyDescent="0.3">
      <c r="A1448" s="20">
        <v>41997.5</v>
      </c>
      <c r="B1448" s="21">
        <v>2567.2627502791602</v>
      </c>
      <c r="C1448" s="22">
        <v>93.787499999999895</v>
      </c>
      <c r="D1448" s="23">
        <v>12</v>
      </c>
      <c r="E1448" s="23" t="s">
        <v>47</v>
      </c>
    </row>
    <row r="1449" spans="1:5" x14ac:dyDescent="0.3">
      <c r="A1449" s="20">
        <v>41998</v>
      </c>
      <c r="B1449" s="21">
        <v>2067.9224790958301</v>
      </c>
      <c r="C1449" s="22">
        <v>94.329999999999899</v>
      </c>
      <c r="D1449" s="23">
        <v>12</v>
      </c>
      <c r="E1449" s="23" t="s">
        <v>47</v>
      </c>
    </row>
    <row r="1450" spans="1:5" x14ac:dyDescent="0.3">
      <c r="A1450" s="20">
        <v>41998.5</v>
      </c>
      <c r="B1450" s="21">
        <v>2223.43608991666</v>
      </c>
      <c r="C1450" s="22">
        <v>95.224166666666605</v>
      </c>
      <c r="D1450" s="23">
        <v>12</v>
      </c>
      <c r="E1450" s="23" t="s">
        <v>47</v>
      </c>
    </row>
    <row r="1451" spans="1:5" x14ac:dyDescent="0.3">
      <c r="A1451" s="20">
        <v>41999</v>
      </c>
      <c r="B1451" s="21">
        <v>1903.0920479833301</v>
      </c>
      <c r="C1451" s="22">
        <v>92.940833333333302</v>
      </c>
      <c r="D1451" s="23">
        <v>12</v>
      </c>
      <c r="E1451" s="23" t="s">
        <v>47</v>
      </c>
    </row>
    <row r="1452" spans="1:5" x14ac:dyDescent="0.3">
      <c r="A1452" s="20">
        <v>41999.5</v>
      </c>
      <c r="B1452" s="21">
        <v>2306.4151266624899</v>
      </c>
      <c r="C1452" s="22">
        <v>90.131666666666604</v>
      </c>
      <c r="D1452" s="23">
        <v>12</v>
      </c>
      <c r="E1452" s="23" t="s">
        <v>47</v>
      </c>
    </row>
    <row r="1453" spans="1:5" x14ac:dyDescent="0.3">
      <c r="A1453" s="20">
        <v>42000</v>
      </c>
      <c r="B1453" s="21">
        <v>2159.7068845916601</v>
      </c>
      <c r="C1453" s="22">
        <v>90.2141666666666</v>
      </c>
      <c r="D1453" s="23">
        <v>12</v>
      </c>
      <c r="E1453" s="23" t="s">
        <v>47</v>
      </c>
    </row>
    <row r="1454" spans="1:5" x14ac:dyDescent="0.3">
      <c r="A1454" s="20">
        <v>42000.5</v>
      </c>
      <c r="B1454" s="21">
        <v>2454.2576683458301</v>
      </c>
      <c r="C1454" s="22">
        <v>91.858333333333306</v>
      </c>
      <c r="D1454" s="23">
        <v>12</v>
      </c>
      <c r="E1454" s="23" t="s">
        <v>47</v>
      </c>
    </row>
    <row r="1455" spans="1:5" x14ac:dyDescent="0.3">
      <c r="A1455" s="20">
        <v>42001</v>
      </c>
      <c r="B1455" s="21">
        <v>2020.5694791727201</v>
      </c>
      <c r="C1455" s="22">
        <v>96.48</v>
      </c>
      <c r="D1455" s="23">
        <v>12</v>
      </c>
      <c r="E1455" s="23" t="s">
        <v>47</v>
      </c>
    </row>
    <row r="1456" spans="1:5" x14ac:dyDescent="0.3">
      <c r="A1456" s="20">
        <v>42001.5</v>
      </c>
      <c r="B1456" s="21">
        <v>2363.03645631666</v>
      </c>
      <c r="C1456" s="22">
        <v>96.315833333333302</v>
      </c>
      <c r="D1456" s="23">
        <v>12</v>
      </c>
      <c r="E1456" s="23" t="s">
        <v>47</v>
      </c>
    </row>
    <row r="1457" spans="1:5" x14ac:dyDescent="0.3">
      <c r="A1457" s="20">
        <v>42002</v>
      </c>
      <c r="B1457" s="21">
        <v>1970.46141897499</v>
      </c>
      <c r="C1457" s="22">
        <v>95.259166666666601</v>
      </c>
      <c r="D1457" s="23">
        <v>12</v>
      </c>
      <c r="E1457" s="23" t="s">
        <v>47</v>
      </c>
    </row>
    <row r="1458" spans="1:5" x14ac:dyDescent="0.3">
      <c r="A1458" s="20">
        <v>42002.5</v>
      </c>
      <c r="B1458" s="21">
        <v>2549.5566624166599</v>
      </c>
      <c r="C1458" s="22">
        <v>95.25</v>
      </c>
      <c r="D1458" s="23">
        <v>12</v>
      </c>
      <c r="E1458" s="23" t="s">
        <v>47</v>
      </c>
    </row>
    <row r="1459" spans="1:5" x14ac:dyDescent="0.3">
      <c r="A1459" s="20">
        <v>42003</v>
      </c>
      <c r="B1459" s="21">
        <v>2301.8357706833299</v>
      </c>
      <c r="C1459" s="22">
        <v>94.122500000000002</v>
      </c>
      <c r="D1459" s="23">
        <v>12</v>
      </c>
      <c r="E1459" s="23" t="s">
        <v>47</v>
      </c>
    </row>
    <row r="1460" spans="1:5" x14ac:dyDescent="0.3">
      <c r="A1460" s="20">
        <v>42003.5</v>
      </c>
      <c r="B1460" s="21">
        <v>2660.8662708624902</v>
      </c>
      <c r="C1460" s="22">
        <v>92.79</v>
      </c>
      <c r="D1460" s="23">
        <v>12</v>
      </c>
      <c r="E1460" s="23" t="s">
        <v>47</v>
      </c>
    </row>
    <row r="1461" spans="1:5" x14ac:dyDescent="0.3">
      <c r="A1461" s="20">
        <v>42004</v>
      </c>
      <c r="B1461" s="21">
        <v>2197.6303354583301</v>
      </c>
      <c r="C1461" s="22">
        <v>90.688333333333304</v>
      </c>
      <c r="D1461" s="23">
        <v>12</v>
      </c>
      <c r="E1461" s="23" t="s">
        <v>47</v>
      </c>
    </row>
    <row r="1462" spans="1:5" x14ac:dyDescent="0.3">
      <c r="A1462" s="20">
        <v>42004.5</v>
      </c>
      <c r="B1462" s="21">
        <v>2379.96887625416</v>
      </c>
      <c r="C1462" s="22">
        <v>96.152500000000003</v>
      </c>
      <c r="D1462" s="23">
        <v>12</v>
      </c>
      <c r="E1462" s="23"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A416-C8BF-4CE5-AC1C-7E445FCB6329}">
  <dimension ref="A2:R57"/>
  <sheetViews>
    <sheetView tabSelected="1" workbookViewId="0">
      <selection activeCell="O39" sqref="O39"/>
    </sheetView>
  </sheetViews>
  <sheetFormatPr defaultRowHeight="14.4" x14ac:dyDescent="0.3"/>
  <cols>
    <col min="1" max="1" width="35.33203125" customWidth="1"/>
    <col min="2" max="2" width="35.33203125" bestFit="1" customWidth="1"/>
    <col min="5" max="5" width="16.77734375" customWidth="1"/>
    <col min="10" max="10" width="13.44140625" customWidth="1"/>
  </cols>
  <sheetData>
    <row r="2" spans="1:14" ht="18" x14ac:dyDescent="0.35">
      <c r="A2" s="113" t="s">
        <v>120</v>
      </c>
    </row>
    <row r="4" spans="1:14" x14ac:dyDescent="0.3">
      <c r="A4" t="s">
        <v>121</v>
      </c>
    </row>
    <row r="7" spans="1:14" x14ac:dyDescent="0.3">
      <c r="A7" s="25" t="s">
        <v>48</v>
      </c>
      <c r="B7" s="26"/>
      <c r="C7" s="27">
        <v>41640</v>
      </c>
      <c r="D7" s="27">
        <v>41671</v>
      </c>
      <c r="E7" s="27">
        <v>41699</v>
      </c>
      <c r="F7" s="27">
        <v>41730</v>
      </c>
      <c r="G7" s="27">
        <v>41760</v>
      </c>
      <c r="H7" s="27">
        <v>41791</v>
      </c>
      <c r="I7" s="27">
        <v>41821</v>
      </c>
      <c r="J7" s="27">
        <v>41852</v>
      </c>
      <c r="K7" s="27">
        <v>41883</v>
      </c>
      <c r="L7" s="27">
        <v>41913</v>
      </c>
      <c r="M7" s="27">
        <v>41944</v>
      </c>
      <c r="N7" s="27">
        <v>41974</v>
      </c>
    </row>
    <row r="8" spans="1:14" x14ac:dyDescent="0.3">
      <c r="A8" s="28"/>
      <c r="B8" s="26" t="s">
        <v>49</v>
      </c>
      <c r="C8" s="26">
        <v>1</v>
      </c>
      <c r="D8" s="26">
        <v>2</v>
      </c>
      <c r="E8" s="26">
        <v>3</v>
      </c>
      <c r="F8" s="26">
        <v>4</v>
      </c>
      <c r="G8" s="26">
        <v>5</v>
      </c>
      <c r="H8" s="26">
        <v>6</v>
      </c>
      <c r="I8" s="26">
        <v>7</v>
      </c>
      <c r="J8" s="26">
        <v>8</v>
      </c>
      <c r="K8" s="26">
        <v>9</v>
      </c>
      <c r="L8" s="26">
        <v>10</v>
      </c>
      <c r="M8" s="26">
        <v>11</v>
      </c>
      <c r="N8" s="26">
        <v>12</v>
      </c>
    </row>
    <row r="9" spans="1:14" x14ac:dyDescent="0.3">
      <c r="A9" s="29"/>
      <c r="B9" s="30" t="s">
        <v>50</v>
      </c>
      <c r="C9" s="31">
        <f>AVERAGEIFS('Water Trading Repository Table'!$C3:$C1462,'Water Trading Repository Table'!$D3:$D1462,'Economic Market Analysis'!C8)</f>
        <v>86.391757235371969</v>
      </c>
      <c r="D9" s="31">
        <f>AVERAGEIFS('Water Trading Repository Table'!$C3:$C1462,'Water Trading Repository Table'!$D3:$D1462,'Economic Market Analysis'!D8)</f>
        <v>86.829490475868141</v>
      </c>
      <c r="E9" s="31">
        <f>AVERAGEIFS('Water Trading Repository Table'!$C3:$C1462,'Water Trading Repository Table'!$D3:$D1462,'Economic Market Analysis'!E8)</f>
        <v>81.49989122823844</v>
      </c>
      <c r="F9" s="31">
        <f>AVERAGEIFS('Water Trading Repository Table'!$C3:$C1462,'Water Trading Repository Table'!$D3:$D1462,'Economic Market Analysis'!F8)</f>
        <v>72.569232168710826</v>
      </c>
      <c r="G9" s="31">
        <f>AVERAGEIFS('Water Trading Repository Table'!$C3:$C1462,'Water Trading Repository Table'!$D3:$D1462,'Economic Market Analysis'!G8)</f>
        <v>71.259354341223244</v>
      </c>
      <c r="H9" s="31">
        <f>AVERAGEIFS('Water Trading Repository Table'!$C3:$C1462,'Water Trading Repository Table'!$D3:$D1462,'Economic Market Analysis'!H8)</f>
        <v>72.156510799663252</v>
      </c>
      <c r="I9" s="31">
        <f>AVERAGEIFS('Water Trading Repository Table'!$C3:$C1462,'Water Trading Repository Table'!$D3:$D1462,'Economic Market Analysis'!I8)</f>
        <v>76.602720430107496</v>
      </c>
      <c r="J9" s="31">
        <f>AVERAGEIFS('Water Trading Repository Table'!$C3:$C1462,'Water Trading Repository Table'!$D3:$D1462,'Economic Market Analysis'!J8)</f>
        <v>74.932540098566292</v>
      </c>
      <c r="K9" s="31">
        <f>AVERAGEIFS('Water Trading Repository Table'!$C3:$C1462,'Water Trading Repository Table'!$D3:$D1462,'Economic Market Analysis'!K8)</f>
        <v>74.066319823232305</v>
      </c>
      <c r="L9" s="31">
        <f>AVERAGEIFS('Water Trading Repository Table'!$C3:$C1462,'Water Trading Repository Table'!$D3:$D1462,'Economic Market Analysis'!L8)</f>
        <v>75.093148943932377</v>
      </c>
      <c r="M9" s="31">
        <f>AVERAGEIFS('Water Trading Repository Table'!$C3:$C1462,'Water Trading Repository Table'!$D3:$D1462,'Economic Market Analysis'!M8)</f>
        <v>73.700956254509322</v>
      </c>
      <c r="N9" s="31">
        <f>AVERAGEIFS('Water Trading Repository Table'!$C3:$C1462,'Water Trading Repository Table'!$D3:$D1462,'Economic Market Analysis'!N8)</f>
        <v>74.376656830400748</v>
      </c>
    </row>
    <row r="10" spans="1:14" x14ac:dyDescent="0.3">
      <c r="A10" s="23"/>
      <c r="B10" s="30" t="s">
        <v>51</v>
      </c>
      <c r="C10" s="32">
        <f>AVERAGEIFS('Water Trading Repository Table'!$B3:$B1462,'Water Trading Repository Table'!$D3:$D1462,'Economic Market Analysis'!C8)</f>
        <v>2298.1901589653967</v>
      </c>
      <c r="D10" s="32">
        <f>AVERAGEIFS('Water Trading Repository Table'!$B3:$B1462,'Water Trading Repository Table'!$D3:$D1462,'Economic Market Analysis'!D8)</f>
        <v>2406.0918962111036</v>
      </c>
      <c r="E10" s="32">
        <f>AVERAGEIFS('Water Trading Repository Table'!$B3:$B1462,'Water Trading Repository Table'!$D3:$D1462,'Economic Market Analysis'!E8)</f>
        <v>2127.8145432709766</v>
      </c>
      <c r="F10" s="32">
        <f>AVERAGEIFS('Water Trading Repository Table'!$B3:$B1462,'Water Trading Repository Table'!$D3:$D1462,'Economic Market Analysis'!F8)</f>
        <v>2185.7997542263706</v>
      </c>
      <c r="G10" s="32">
        <f>AVERAGEIFS('Water Trading Repository Table'!$B3:$B1462,'Water Trading Repository Table'!$D3:$D1462,'Economic Market Analysis'!G8)</f>
        <v>2145.7837188661065</v>
      </c>
      <c r="H10" s="32">
        <f>AVERAGEIFS('Water Trading Repository Table'!$B3:$B1462,'Water Trading Repository Table'!$D3:$D1462,'Economic Market Analysis'!H8)</f>
        <v>2229.7496611442612</v>
      </c>
      <c r="I10" s="32">
        <f>AVERAGEIFS('Water Trading Repository Table'!$B3:$B1462,'Water Trading Repository Table'!$D3:$D1462,'Economic Market Analysis'!I8)</f>
        <v>2283.0502472527673</v>
      </c>
      <c r="J10" s="32">
        <f>AVERAGEIFS('Water Trading Repository Table'!$B3:$B1462,'Water Trading Repository Table'!$D3:$D1462,'Economic Market Analysis'!J8)</f>
        <v>2201.0592458815067</v>
      </c>
      <c r="K10" s="32">
        <f>AVERAGEIFS('Water Trading Repository Table'!$B3:$B1462,'Water Trading Repository Table'!$D3:$D1462,'Economic Market Analysis'!K8)</f>
        <v>2153.3431850899528</v>
      </c>
      <c r="L10" s="32">
        <f>AVERAGEIFS('Water Trading Repository Table'!$B3:$B1462,'Water Trading Repository Table'!$D3:$D1462,'Economic Market Analysis'!L8)</f>
        <v>2098.9913812617792</v>
      </c>
      <c r="M10" s="32">
        <f>AVERAGEIFS('Water Trading Repository Table'!$B3:$B1462,'Water Trading Repository Table'!$D3:$D1462,'Economic Market Analysis'!M8)</f>
        <v>2200.9293289926659</v>
      </c>
      <c r="N10" s="32">
        <f>AVERAGEIFS('Water Trading Repository Table'!$B3:$B1462,'Water Trading Repository Table'!$D3:$D1462,'Economic Market Analysis'!N8)</f>
        <v>2312.1995397611418</v>
      </c>
    </row>
    <row r="11" spans="1:14" x14ac:dyDescent="0.3">
      <c r="A11" s="25" t="s">
        <v>52</v>
      </c>
      <c r="B11" s="26"/>
      <c r="C11" s="33"/>
      <c r="D11" s="33"/>
      <c r="E11" s="33"/>
      <c r="F11" s="33"/>
      <c r="G11" s="33"/>
      <c r="H11" s="33"/>
      <c r="I11" s="33"/>
      <c r="J11" s="33"/>
      <c r="K11" s="33"/>
      <c r="L11" s="33"/>
      <c r="M11" s="33"/>
      <c r="N11" s="33"/>
    </row>
    <row r="12" spans="1:14" x14ac:dyDescent="0.3">
      <c r="A12" s="34" t="s">
        <v>47</v>
      </c>
      <c r="B12" s="30" t="s">
        <v>50</v>
      </c>
      <c r="C12" s="31">
        <f>AVERAGEIFS('Water Trading Repository Table'!$C:$C,'Water Trading Repository Table'!$E:$E,'Economic Market Analysis'!$A$12,'Water Trading Repository Table'!$D:$D,'Economic Market Analysis'!C8)</f>
        <v>110.48381542382315</v>
      </c>
      <c r="D12" s="31">
        <f>AVERAGEIFS('Water Trading Repository Table'!$C:$C,'Water Trading Repository Table'!$E:$E,'Economic Market Analysis'!$A$12,'Water Trading Repository Table'!$D:$D,'Economic Market Analysis'!D8)</f>
        <v>110.62720422979757</v>
      </c>
      <c r="E12" s="31">
        <f>AVERAGEIFS('Water Trading Repository Table'!$C:$C,'Water Trading Repository Table'!$E:$E,'Economic Market Analysis'!$A$12,'Water Trading Repository Table'!$D:$D,'Economic Market Analysis'!E8)</f>
        <v>110.55818806730868</v>
      </c>
      <c r="F12" s="31">
        <f>AVERAGEIFS('Water Trading Repository Table'!$C:$C,'Water Trading Repository Table'!$E:$E,'Economic Market Analysis'!$A$12,'Water Trading Repository Table'!$D:$D,'Economic Market Analysis'!F8)</f>
        <v>93.17518584656078</v>
      </c>
      <c r="G12" s="31">
        <f>AVERAGEIFS('Water Trading Repository Table'!$C:$C,'Water Trading Repository Table'!$E:$E,'Economic Market Analysis'!$A$12,'Water Trading Repository Table'!$D:$D,'Economic Market Analysis'!G8)</f>
        <v>93.408910429176501</v>
      </c>
      <c r="H12" s="31">
        <f>AVERAGEIFS('Water Trading Repository Table'!$C:$C,'Water Trading Repository Table'!$E:$E,'Economic Market Analysis'!$A$12,'Water Trading Repository Table'!$D:$D,'Economic Market Analysis'!H8)</f>
        <v>92.851211447811423</v>
      </c>
      <c r="I12" s="31">
        <f>AVERAGEIFS('Water Trading Repository Table'!$C:$C,'Water Trading Repository Table'!$E:$E,'Economic Market Analysis'!$A$12,'Water Trading Repository Table'!$D:$D,'Economic Market Analysis'!I8)</f>
        <v>92.809567652329747</v>
      </c>
      <c r="J12" s="31">
        <f>AVERAGEIFS('Water Trading Repository Table'!$C:$C,'Water Trading Repository Table'!$E:$E,'Economic Market Analysis'!$A$12,'Water Trading Repository Table'!$D:$D,'Economic Market Analysis'!J8)</f>
        <v>93.14548020527856</v>
      </c>
      <c r="K12" s="31">
        <f>AVERAGEIFS('Water Trading Repository Table'!$C:$C,'Water Trading Repository Table'!$E:$E,'Economic Market Analysis'!$A$12,'Water Trading Repository Table'!$D:$D,'Economic Market Analysis'!K8)</f>
        <v>92.989220833333306</v>
      </c>
      <c r="L12" s="31">
        <f>AVERAGEIFS('Water Trading Repository Table'!$C:$C,'Water Trading Repository Table'!$E:$E,'Economic Market Analysis'!$A$12,'Water Trading Repository Table'!$D:$D,'Economic Market Analysis'!L8)</f>
        <v>92.823577188940064</v>
      </c>
      <c r="M12" s="31">
        <f>AVERAGEIFS('Water Trading Repository Table'!$C:$C,'Water Trading Repository Table'!$E:$E,'Economic Market Analysis'!$A$12,'Water Trading Repository Table'!$D:$D,'Economic Market Analysis'!M8)</f>
        <v>93.029854347041791</v>
      </c>
      <c r="N12" s="31">
        <f>AVERAGEIFS('Water Trading Repository Table'!$C:$C,'Water Trading Repository Table'!$E:$E,'Economic Market Analysis'!$A$12,'Water Trading Repository Table'!$D:$D,'Economic Market Analysis'!N8)</f>
        <v>93.232935483870918</v>
      </c>
    </row>
    <row r="13" spans="1:14" x14ac:dyDescent="0.3">
      <c r="A13" s="23"/>
      <c r="B13" s="30" t="s">
        <v>51</v>
      </c>
      <c r="C13" s="32">
        <f>AVERAGEIFS('Water Trading Repository Table'!$B:$B,'Water Trading Repository Table'!$E:$E,'Economic Market Analysis'!$A$12,'Water Trading Repository Table'!$D:$D,'Economic Market Analysis'!C8)</f>
        <v>2391.3758824827114</v>
      </c>
      <c r="D13" s="32">
        <f>AVERAGEIFS('Water Trading Repository Table'!$B:$B,'Water Trading Repository Table'!$E:$E,'Economic Market Analysis'!$A$12,'Water Trading Repository Table'!$D:$D,'Economic Market Analysis'!D8)</f>
        <v>2533.2689003303749</v>
      </c>
      <c r="E13" s="32">
        <f>AVERAGEIFS('Water Trading Repository Table'!$B:$B,'Water Trading Repository Table'!$E:$E,'Economic Market Analysis'!$A$12,'Water Trading Repository Table'!$D:$D,'Economic Market Analysis'!E8)</f>
        <v>2203.7442618771042</v>
      </c>
      <c r="F13" s="32">
        <f>AVERAGEIFS('Water Trading Repository Table'!$B:$B,'Water Trading Repository Table'!$E:$E,'Economic Market Analysis'!$A$12,'Water Trading Repository Table'!$D:$D,'Economic Market Analysis'!F8)</f>
        <v>2349.5141185681864</v>
      </c>
      <c r="G13" s="32">
        <f>AVERAGEIFS('Water Trading Repository Table'!$B:$B,'Water Trading Repository Table'!$E:$E,'Economic Market Analysis'!$A$12,'Water Trading Repository Table'!$D:$D,'Economic Market Analysis'!G8)</f>
        <v>2243.584512119523</v>
      </c>
      <c r="H13" s="32">
        <f>AVERAGEIFS('Water Trading Repository Table'!$B:$B,'Water Trading Repository Table'!$E:$E,'Economic Market Analysis'!$A$12,'Water Trading Repository Table'!$D:$D,'Economic Market Analysis'!H8)</f>
        <v>2359.3149577593058</v>
      </c>
      <c r="I13" s="32">
        <f>AVERAGEIFS('Water Trading Repository Table'!$B:$B,'Water Trading Repository Table'!$E:$E,'Economic Market Analysis'!$A$12,'Water Trading Repository Table'!$D:$D,'Economic Market Analysis'!I8)</f>
        <v>2443.2652008227428</v>
      </c>
      <c r="J13" s="32">
        <f>AVERAGEIFS('Water Trading Repository Table'!$B:$B,'Water Trading Repository Table'!$E:$E,'Economic Market Analysis'!$A$12,'Water Trading Repository Table'!$D:$D,'Economic Market Analysis'!J8)</f>
        <v>2300.8485926974759</v>
      </c>
      <c r="K13" s="32">
        <f>AVERAGEIFS('Water Trading Repository Table'!$B:$B,'Water Trading Repository Table'!$E:$E,'Economic Market Analysis'!$A$12,'Water Trading Repository Table'!$D:$D,'Economic Market Analysis'!K8)</f>
        <v>2261.3424374589526</v>
      </c>
      <c r="L13" s="32">
        <f>AVERAGEIFS('Water Trading Repository Table'!$B:$B,'Water Trading Repository Table'!$E:$E,'Economic Market Analysis'!$A$12,'Water Trading Repository Table'!$D:$D,'Economic Market Analysis'!L8)</f>
        <v>2188.7956099697999</v>
      </c>
      <c r="M13" s="32">
        <f>AVERAGEIFS('Water Trading Repository Table'!$B:$B,'Water Trading Repository Table'!$E:$E,'Economic Market Analysis'!$A$12,'Water Trading Repository Table'!$D:$D,'Economic Market Analysis'!M8)</f>
        <v>2303.4374718156046</v>
      </c>
      <c r="N13" s="32">
        <f>AVERAGEIFS('Water Trading Repository Table'!$B:$B,'Water Trading Repository Table'!$E:$E,'Economic Market Analysis'!$A$12,'Water Trading Repository Table'!$D:$D,'Economic Market Analysis'!N8)</f>
        <v>2443.6005061474129</v>
      </c>
    </row>
    <row r="14" spans="1:14" x14ac:dyDescent="0.3">
      <c r="A14" s="25" t="s">
        <v>53</v>
      </c>
      <c r="B14" s="28"/>
      <c r="C14" s="28"/>
      <c r="D14" s="28"/>
      <c r="E14" s="28"/>
      <c r="F14" s="35"/>
      <c r="G14" s="35"/>
      <c r="H14" s="35"/>
      <c r="I14" s="35"/>
      <c r="J14" s="35"/>
      <c r="K14" s="35"/>
      <c r="L14" s="35"/>
      <c r="M14" s="35"/>
      <c r="N14" s="35"/>
    </row>
    <row r="15" spans="1:14" x14ac:dyDescent="0.3">
      <c r="A15" s="34" t="s">
        <v>46</v>
      </c>
      <c r="B15" s="30" t="s">
        <v>50</v>
      </c>
      <c r="C15" s="31">
        <f>AVERAGEIFS('Water Trading Repository Table'!$C:$C,'Water Trading Repository Table'!$E:$E,'Economic Market Analysis'!$A$15,'Water Trading Repository Table'!$D:$D,'Economic Market Analysis'!C8)</f>
        <v>62.299699046920772</v>
      </c>
      <c r="D15" s="31">
        <f>AVERAGEIFS('Water Trading Repository Table'!$C:$C,'Water Trading Repository Table'!$E:$E,'Economic Market Analysis'!$A$15,'Water Trading Repository Table'!$D:$D,'Economic Market Analysis'!D8)</f>
        <v>63.031776721938691</v>
      </c>
      <c r="E15" s="31">
        <f>AVERAGEIFS('Water Trading Repository Table'!$C:$C,'Water Trading Repository Table'!$E:$E,'Economic Market Analysis'!$A$15,'Water Trading Repository Table'!$D:$D,'Economic Market Analysis'!E8)</f>
        <v>52.441594389168138</v>
      </c>
      <c r="F15" s="31">
        <f>AVERAGEIFS('Water Trading Repository Table'!$C:$C,'Water Trading Repository Table'!$E:$E,'Economic Market Analysis'!$A$15,'Water Trading Repository Table'!$D:$D,'Economic Market Analysis'!F8)</f>
        <v>51.963278490860944</v>
      </c>
      <c r="G15" s="31">
        <f>AVERAGEIFS('Water Trading Repository Table'!$C:$C,'Water Trading Repository Table'!$E:$E,'Economic Market Analysis'!$A$15,'Water Trading Repository Table'!$D:$D,'Economic Market Analysis'!G8)</f>
        <v>49.10979825327</v>
      </c>
      <c r="H15" s="31">
        <f>AVERAGEIFS('Water Trading Repository Table'!$C:$C,'Water Trading Repository Table'!$E:$E,'Economic Market Analysis'!$A$15,'Water Trading Repository Table'!$D:$D,'Economic Market Analysis'!H8)</f>
        <v>51.461810151515095</v>
      </c>
      <c r="I15" s="31">
        <f>AVERAGEIFS('Water Trading Repository Table'!$C:$C,'Water Trading Repository Table'!$E:$E,'Economic Market Analysis'!$A$15,'Water Trading Repository Table'!$D:$D,'Economic Market Analysis'!I8)</f>
        <v>60.395873207885266</v>
      </c>
      <c r="J15" s="31">
        <f>AVERAGEIFS('Water Trading Repository Table'!$C:$C,'Water Trading Repository Table'!$E:$E,'Economic Market Analysis'!$A$15,'Water Trading Repository Table'!$D:$D,'Economic Market Analysis'!J8)</f>
        <v>56.719599991853968</v>
      </c>
      <c r="K15" s="31">
        <f>AVERAGEIFS('Water Trading Repository Table'!$C:$C,'Water Trading Repository Table'!$E:$E,'Economic Market Analysis'!$A$15,'Water Trading Repository Table'!$D:$D,'Economic Market Analysis'!K8)</f>
        <v>55.143418813131255</v>
      </c>
      <c r="L15" s="31">
        <f>AVERAGEIFS('Water Trading Repository Table'!$C:$C,'Water Trading Repository Table'!$E:$E,'Economic Market Analysis'!$A$15,'Water Trading Repository Table'!$D:$D,'Economic Market Analysis'!L8)</f>
        <v>57.362720698924704</v>
      </c>
      <c r="M15" s="31">
        <f>AVERAGEIFS('Water Trading Repository Table'!$C:$C,'Water Trading Repository Table'!$E:$E,'Economic Market Analysis'!$A$15,'Water Trading Repository Table'!$D:$D,'Economic Market Analysis'!M8)</f>
        <v>54.372058161976852</v>
      </c>
      <c r="N15" s="31">
        <f>AVERAGEIFS('Water Trading Repository Table'!$C:$C,'Water Trading Repository Table'!$E:$E,'Economic Market Analysis'!$A$15,'Water Trading Repository Table'!$D:$D,'Economic Market Analysis'!N8)</f>
        <v>55.520378176930556</v>
      </c>
    </row>
    <row r="16" spans="1:14" x14ac:dyDescent="0.3">
      <c r="A16" s="23"/>
      <c r="B16" s="30" t="s">
        <v>51</v>
      </c>
      <c r="C16" s="32">
        <f>AVERAGEIFS('Water Trading Repository Table'!$B:$B,'Water Trading Repository Table'!$E:$E,'Economic Market Analysis'!$A$15,'Water Trading Repository Table'!$D:$D,'Economic Market Analysis'!C8)</f>
        <v>2205.0044354480824</v>
      </c>
      <c r="D16" s="32">
        <f>AVERAGEIFS('Water Trading Repository Table'!$B:$B,'Water Trading Repository Table'!$E:$E,'Economic Market Analysis'!$A$15,'Water Trading Repository Table'!$D:$D,'Economic Market Analysis'!D8)</f>
        <v>2278.9148920918328</v>
      </c>
      <c r="E16" s="32">
        <f>AVERAGEIFS('Water Trading Repository Table'!$B:$B,'Water Trading Repository Table'!$E:$E,'Economic Market Analysis'!$A$15,'Water Trading Repository Table'!$D:$D,'Economic Market Analysis'!E8)</f>
        <v>2051.8848246648477</v>
      </c>
      <c r="F16" s="32">
        <f>AVERAGEIFS('Water Trading Repository Table'!$B:$B,'Water Trading Repository Table'!$E:$E,'Economic Market Analysis'!$A$15,'Water Trading Repository Table'!$D:$D,'Economic Market Analysis'!F8)</f>
        <v>2022.0853898845555</v>
      </c>
      <c r="G16" s="32">
        <f>AVERAGEIFS('Water Trading Repository Table'!$B:$B,'Water Trading Repository Table'!$E:$E,'Economic Market Analysis'!$A$15,'Water Trading Repository Table'!$D:$D,'Economic Market Analysis'!G8)</f>
        <v>2047.9829256126895</v>
      </c>
      <c r="H16" s="32">
        <f>AVERAGEIFS('Water Trading Repository Table'!$B:$B,'Water Trading Repository Table'!$E:$E,'Economic Market Analysis'!$A$15,'Water Trading Repository Table'!$D:$D,'Economic Market Analysis'!H8)</f>
        <v>2100.1843645292161</v>
      </c>
      <c r="I16" s="32">
        <f>AVERAGEIFS('Water Trading Repository Table'!$B:$B,'Water Trading Repository Table'!$E:$E,'Economic Market Analysis'!$A$15,'Water Trading Repository Table'!$D:$D,'Economic Market Analysis'!I8)</f>
        <v>2122.8352936827923</v>
      </c>
      <c r="J16" s="32">
        <f>AVERAGEIFS('Water Trading Repository Table'!$B:$B,'Water Trading Repository Table'!$E:$E,'Economic Market Analysis'!$A$15,'Water Trading Repository Table'!$D:$D,'Economic Market Analysis'!J8)</f>
        <v>2101.2698990655363</v>
      </c>
      <c r="K16" s="32">
        <f>AVERAGEIFS('Water Trading Repository Table'!$B:$B,'Water Trading Repository Table'!$E:$E,'Economic Market Analysis'!$A$15,'Water Trading Repository Table'!$D:$D,'Economic Market Analysis'!K8)</f>
        <v>2045.3439327209553</v>
      </c>
      <c r="L16" s="32">
        <f>AVERAGEIFS('Water Trading Repository Table'!$B:$B,'Water Trading Repository Table'!$E:$E,'Economic Market Analysis'!$A$15,'Water Trading Repository Table'!$D:$D,'Economic Market Analysis'!L8)</f>
        <v>2009.1871525537595</v>
      </c>
      <c r="M16" s="32">
        <f>AVERAGEIFS('Water Trading Repository Table'!$B:$B,'Water Trading Repository Table'!$E:$E,'Economic Market Analysis'!$A$15,'Water Trading Repository Table'!$D:$D,'Economic Market Analysis'!M8)</f>
        <v>2098.4211861697281</v>
      </c>
      <c r="N16" s="32">
        <f>AVERAGEIFS('Water Trading Repository Table'!$B:$B,'Water Trading Repository Table'!$E:$E,'Economic Market Analysis'!$A$15,'Water Trading Repository Table'!$D:$D,'Economic Market Analysis'!N8)</f>
        <v>2180.7985733748733</v>
      </c>
    </row>
    <row r="19" spans="1:18" x14ac:dyDescent="0.3">
      <c r="A19" s="38" t="s">
        <v>54</v>
      </c>
      <c r="B19" s="39"/>
      <c r="C19" s="39"/>
      <c r="D19" s="39"/>
      <c r="E19" s="39"/>
      <c r="F19" s="39"/>
      <c r="G19" s="39"/>
      <c r="H19" s="39"/>
      <c r="I19" s="39"/>
      <c r="J19" s="39"/>
      <c r="K19" s="39"/>
      <c r="L19" s="39"/>
      <c r="M19" s="39"/>
      <c r="N19" s="39"/>
    </row>
    <row r="20" spans="1:18" x14ac:dyDescent="0.3">
      <c r="A20" s="37" t="s">
        <v>55</v>
      </c>
      <c r="B20" s="37"/>
      <c r="C20" s="37"/>
      <c r="D20" s="37"/>
      <c r="E20" s="37"/>
      <c r="F20" s="37"/>
      <c r="G20" s="37"/>
      <c r="H20" s="37"/>
      <c r="I20" s="37"/>
      <c r="J20" s="37"/>
      <c r="K20" s="37"/>
      <c r="L20" s="37"/>
      <c r="M20" s="37"/>
      <c r="N20" s="37"/>
      <c r="O20" s="37"/>
      <c r="P20" s="37"/>
      <c r="Q20" s="37"/>
      <c r="R20" s="37"/>
    </row>
    <row r="21" spans="1:18" s="103" customFormat="1" x14ac:dyDescent="0.3">
      <c r="A21" s="114"/>
      <c r="B21" s="114"/>
      <c r="C21" s="114"/>
      <c r="D21" s="114"/>
      <c r="E21" s="114"/>
      <c r="F21" s="114"/>
      <c r="G21" s="114"/>
      <c r="H21" s="114"/>
      <c r="I21" s="114"/>
      <c r="J21" s="114"/>
      <c r="K21" s="114"/>
      <c r="L21" s="114"/>
      <c r="M21" s="114"/>
      <c r="N21" s="114"/>
      <c r="O21" s="114"/>
      <c r="P21" s="114"/>
      <c r="Q21" s="114"/>
      <c r="R21" s="114"/>
    </row>
    <row r="22" spans="1:18" s="103" customFormat="1" x14ac:dyDescent="0.3">
      <c r="A22" s="114" t="s">
        <v>123</v>
      </c>
      <c r="B22" s="114"/>
      <c r="C22" s="114"/>
      <c r="D22" s="114"/>
      <c r="E22" s="114"/>
      <c r="F22" s="114"/>
      <c r="G22" s="114"/>
      <c r="H22" s="114"/>
      <c r="I22" s="114"/>
      <c r="J22" s="114"/>
      <c r="K22" s="114"/>
      <c r="L22" s="114"/>
      <c r="M22" s="114"/>
      <c r="N22" s="114"/>
      <c r="O22" s="114"/>
      <c r="P22" s="114"/>
      <c r="Q22" s="114"/>
      <c r="R22" s="114"/>
    </row>
    <row r="23" spans="1:18" s="103" customFormat="1" x14ac:dyDescent="0.3">
      <c r="A23" s="114" t="s">
        <v>122</v>
      </c>
      <c r="B23" s="114"/>
      <c r="C23" s="114"/>
      <c r="D23" s="114"/>
      <c r="E23" s="114"/>
      <c r="F23" s="114"/>
      <c r="G23" s="114"/>
      <c r="H23" s="114"/>
      <c r="I23" s="114"/>
      <c r="J23" s="114"/>
      <c r="K23" s="114"/>
      <c r="L23" s="114"/>
      <c r="M23" s="114"/>
      <c r="N23" s="114"/>
      <c r="O23" s="114"/>
      <c r="P23" s="114"/>
      <c r="Q23" s="114"/>
      <c r="R23" s="114"/>
    </row>
    <row r="24" spans="1:18" s="103" customFormat="1" x14ac:dyDescent="0.3">
      <c r="A24" s="114"/>
      <c r="B24" s="114"/>
      <c r="C24" s="114"/>
      <c r="D24" s="114"/>
      <c r="E24" s="114"/>
      <c r="F24" s="114"/>
      <c r="G24" s="114"/>
      <c r="H24" s="114"/>
      <c r="I24" s="114"/>
      <c r="J24" s="114"/>
      <c r="K24" s="114"/>
      <c r="L24" s="114"/>
      <c r="M24" s="114"/>
      <c r="N24" s="114"/>
      <c r="O24" s="114"/>
      <c r="P24" s="114"/>
      <c r="Q24" s="114"/>
      <c r="R24" s="114"/>
    </row>
    <row r="27" spans="1:18" x14ac:dyDescent="0.3">
      <c r="A27" s="25" t="s">
        <v>56</v>
      </c>
      <c r="B27" s="26"/>
      <c r="C27" s="26"/>
      <c r="D27" s="26"/>
      <c r="E27" s="40"/>
      <c r="F27" s="27"/>
      <c r="G27" s="27"/>
      <c r="H27" s="27"/>
      <c r="I27" s="27"/>
      <c r="J27" s="27"/>
      <c r="K27" s="27"/>
      <c r="L27" s="27"/>
      <c r="M27" s="27"/>
      <c r="N27" s="27"/>
    </row>
    <row r="28" spans="1:18" x14ac:dyDescent="0.3">
      <c r="A28" s="25" t="s">
        <v>57</v>
      </c>
      <c r="B28" s="26"/>
      <c r="C28" s="26"/>
      <c r="D28" s="26"/>
      <c r="E28" s="25" t="s">
        <v>58</v>
      </c>
      <c r="F28" s="40"/>
      <c r="G28" s="40"/>
      <c r="H28" s="40"/>
      <c r="I28" s="40"/>
      <c r="J28" s="40"/>
      <c r="K28" s="25" t="s">
        <v>59</v>
      </c>
      <c r="L28" s="40"/>
      <c r="M28" s="40"/>
      <c r="N28" s="40"/>
    </row>
    <row r="29" spans="1:18" x14ac:dyDescent="0.3">
      <c r="A29" s="23"/>
      <c r="B29" s="10"/>
      <c r="C29" s="10"/>
      <c r="D29" s="10"/>
      <c r="E29" s="23"/>
      <c r="F29" s="41"/>
      <c r="G29" s="41"/>
      <c r="H29" s="41"/>
      <c r="I29" s="41"/>
      <c r="J29" s="41"/>
      <c r="K29" s="41"/>
      <c r="L29" s="41"/>
      <c r="M29" s="41"/>
      <c r="N29" s="41"/>
    </row>
    <row r="30" spans="1:18" x14ac:dyDescent="0.3">
      <c r="A30" s="23"/>
      <c r="B30" s="10"/>
      <c r="C30" s="10"/>
      <c r="D30" s="10"/>
      <c r="E30" s="23"/>
      <c r="F30" s="41"/>
      <c r="G30" s="41"/>
      <c r="H30" s="41"/>
      <c r="I30" s="41"/>
      <c r="J30" s="41"/>
      <c r="K30" s="41"/>
      <c r="L30" s="41"/>
      <c r="M30" s="41"/>
      <c r="N30" s="41"/>
    </row>
    <row r="31" spans="1:18" x14ac:dyDescent="0.3">
      <c r="A31" s="23"/>
      <c r="B31" s="10"/>
      <c r="C31" s="10"/>
      <c r="D31" s="10"/>
      <c r="E31" s="23"/>
      <c r="F31" s="41"/>
      <c r="G31" s="41"/>
      <c r="H31" s="41"/>
      <c r="I31" s="41"/>
      <c r="J31" s="41"/>
      <c r="K31" s="41"/>
      <c r="L31" s="41"/>
      <c r="M31" s="41"/>
      <c r="N31" s="41"/>
    </row>
    <row r="32" spans="1:18" x14ac:dyDescent="0.3">
      <c r="A32" s="23"/>
      <c r="B32" s="10"/>
      <c r="C32" s="10"/>
      <c r="D32" s="10"/>
      <c r="E32" s="23"/>
      <c r="F32" s="41"/>
      <c r="G32" s="41"/>
      <c r="H32" s="41"/>
      <c r="I32" s="41"/>
      <c r="J32" s="41"/>
      <c r="K32" s="41"/>
      <c r="L32" s="41"/>
      <c r="M32" s="41"/>
      <c r="N32" s="41"/>
    </row>
    <row r="33" spans="1:14" x14ac:dyDescent="0.3">
      <c r="A33" s="23"/>
      <c r="B33" s="10"/>
      <c r="C33" s="10"/>
      <c r="D33" s="10"/>
      <c r="E33" s="23"/>
      <c r="F33" s="41"/>
      <c r="G33" s="41"/>
      <c r="H33" s="41"/>
      <c r="I33" s="41"/>
      <c r="J33" s="41"/>
      <c r="K33" s="41"/>
      <c r="L33" s="41"/>
      <c r="M33" s="41"/>
      <c r="N33" s="41"/>
    </row>
    <row r="34" spans="1:14" x14ac:dyDescent="0.3">
      <c r="A34" s="23"/>
      <c r="B34" s="10"/>
      <c r="C34" s="10"/>
      <c r="D34" s="10"/>
      <c r="E34" s="23"/>
      <c r="F34" s="41"/>
      <c r="G34" s="41"/>
      <c r="H34" s="41"/>
      <c r="I34" s="41"/>
      <c r="J34" s="41"/>
      <c r="K34" s="41"/>
      <c r="L34" s="41"/>
      <c r="M34" s="41"/>
      <c r="N34" s="41"/>
    </row>
    <row r="35" spans="1:14" x14ac:dyDescent="0.3">
      <c r="A35" s="23"/>
      <c r="B35" s="10"/>
      <c r="C35" s="10"/>
      <c r="D35" s="10"/>
      <c r="E35" s="23"/>
      <c r="F35" s="41"/>
      <c r="G35" s="41"/>
      <c r="H35" s="41"/>
      <c r="I35" s="41"/>
      <c r="J35" s="41"/>
      <c r="K35" s="41"/>
      <c r="L35" s="41"/>
      <c r="M35" s="41"/>
      <c r="N35" s="41"/>
    </row>
    <row r="36" spans="1:14" x14ac:dyDescent="0.3">
      <c r="A36" s="23"/>
      <c r="B36" s="10"/>
      <c r="C36" s="10"/>
      <c r="D36" s="10"/>
      <c r="E36" s="23"/>
      <c r="F36" s="41"/>
      <c r="G36" s="41"/>
      <c r="H36" s="41"/>
      <c r="I36" s="41"/>
      <c r="J36" s="41"/>
      <c r="K36" s="41"/>
      <c r="L36" s="41"/>
      <c r="M36" s="41"/>
      <c r="N36" s="41"/>
    </row>
    <row r="37" spans="1:14" x14ac:dyDescent="0.3">
      <c r="A37" s="23"/>
      <c r="B37" s="10"/>
      <c r="C37" s="10"/>
      <c r="D37" s="10"/>
      <c r="E37" s="23"/>
      <c r="F37" s="41"/>
      <c r="G37" s="41"/>
      <c r="H37" s="41"/>
      <c r="I37" s="41"/>
      <c r="J37" s="41"/>
      <c r="K37" s="41"/>
      <c r="L37" s="41"/>
      <c r="M37" s="41"/>
      <c r="N37" s="41"/>
    </row>
    <row r="39" spans="1:14" ht="102.6" customHeight="1" x14ac:dyDescent="0.3">
      <c r="A39" s="42" t="s">
        <v>64</v>
      </c>
      <c r="E39" s="42" t="s">
        <v>65</v>
      </c>
      <c r="J39" s="42" t="s">
        <v>66</v>
      </c>
    </row>
    <row r="43" spans="1:14" x14ac:dyDescent="0.3">
      <c r="A43" s="25" t="s">
        <v>60</v>
      </c>
      <c r="B43" s="26"/>
      <c r="C43" s="26"/>
      <c r="D43" s="26"/>
      <c r="E43" s="40"/>
      <c r="F43" s="27"/>
      <c r="G43" s="27"/>
      <c r="H43" s="27"/>
      <c r="I43" s="27"/>
      <c r="J43" s="27"/>
      <c r="K43" s="27"/>
      <c r="L43" s="27"/>
      <c r="M43" s="27"/>
      <c r="N43" s="27"/>
    </row>
    <row r="44" spans="1:14" x14ac:dyDescent="0.3">
      <c r="A44" s="25" t="s">
        <v>57</v>
      </c>
      <c r="B44" s="26"/>
      <c r="C44" s="26"/>
      <c r="D44" s="26"/>
      <c r="E44" s="25" t="s">
        <v>58</v>
      </c>
      <c r="F44" s="40"/>
      <c r="G44" s="40"/>
      <c r="H44" s="40"/>
      <c r="I44" s="40"/>
      <c r="J44" s="40"/>
      <c r="K44" s="25" t="s">
        <v>59</v>
      </c>
      <c r="L44" s="40"/>
      <c r="M44" s="40"/>
      <c r="N44" s="40"/>
    </row>
    <row r="45" spans="1:14" x14ac:dyDescent="0.3">
      <c r="A45" s="23"/>
      <c r="B45" s="23"/>
      <c r="C45" s="23"/>
      <c r="D45" s="23"/>
      <c r="E45" s="23"/>
      <c r="F45" s="23"/>
      <c r="G45" s="23"/>
      <c r="H45" s="23"/>
      <c r="I45" s="23"/>
      <c r="J45" s="23"/>
      <c r="K45" s="23"/>
      <c r="L45" s="23"/>
      <c r="M45" s="23"/>
      <c r="N45" s="23"/>
    </row>
    <row r="46" spans="1:14" x14ac:dyDescent="0.3">
      <c r="A46" s="23"/>
      <c r="B46" s="23"/>
      <c r="C46" s="23"/>
      <c r="D46" s="23"/>
      <c r="E46" s="23"/>
      <c r="F46" s="23"/>
      <c r="G46" s="23"/>
      <c r="H46" s="23"/>
      <c r="I46" s="23"/>
      <c r="J46" s="23"/>
      <c r="K46" s="23"/>
      <c r="L46" s="23"/>
      <c r="M46" s="23"/>
      <c r="N46" s="23"/>
    </row>
    <row r="47" spans="1:14" x14ac:dyDescent="0.3">
      <c r="A47" s="23"/>
      <c r="B47" s="23"/>
      <c r="C47" s="23"/>
      <c r="D47" s="23"/>
      <c r="E47" s="23"/>
      <c r="F47" s="23"/>
      <c r="G47" s="23"/>
      <c r="H47" s="23"/>
      <c r="I47" s="23"/>
      <c r="J47" s="23"/>
      <c r="K47" s="23"/>
      <c r="L47" s="23"/>
      <c r="M47" s="23"/>
      <c r="N47" s="23"/>
    </row>
    <row r="48" spans="1:14" x14ac:dyDescent="0.3">
      <c r="A48" s="23"/>
      <c r="B48" s="23"/>
      <c r="C48" s="23"/>
      <c r="D48" s="23"/>
      <c r="E48" s="23"/>
      <c r="F48" s="23"/>
      <c r="G48" s="23"/>
      <c r="H48" s="23"/>
      <c r="I48" s="23"/>
      <c r="J48" s="23"/>
      <c r="K48" s="23"/>
      <c r="L48" s="23"/>
      <c r="M48" s="23"/>
      <c r="N48" s="23"/>
    </row>
    <row r="49" spans="1:14" x14ac:dyDescent="0.3">
      <c r="A49" s="23"/>
      <c r="B49" s="23"/>
      <c r="C49" s="23"/>
      <c r="D49" s="23"/>
      <c r="E49" s="23"/>
      <c r="F49" s="23"/>
      <c r="G49" s="23"/>
      <c r="H49" s="23"/>
      <c r="I49" s="23"/>
      <c r="J49" s="23"/>
      <c r="K49" s="23"/>
      <c r="L49" s="23"/>
      <c r="M49" s="23"/>
      <c r="N49" s="23"/>
    </row>
    <row r="50" spans="1:14" x14ac:dyDescent="0.3">
      <c r="A50" s="23"/>
      <c r="B50" s="23"/>
      <c r="C50" s="23"/>
      <c r="D50" s="23"/>
      <c r="E50" s="23"/>
      <c r="F50" s="23"/>
      <c r="G50" s="23"/>
      <c r="H50" s="23"/>
      <c r="I50" s="23"/>
      <c r="J50" s="23"/>
      <c r="K50" s="23"/>
      <c r="L50" s="23"/>
      <c r="M50" s="23"/>
      <c r="N50" s="23"/>
    </row>
    <row r="51" spans="1:14" x14ac:dyDescent="0.3">
      <c r="A51" s="23"/>
      <c r="B51" s="23"/>
      <c r="C51" s="23"/>
      <c r="D51" s="23"/>
      <c r="E51" s="23"/>
      <c r="F51" s="23"/>
      <c r="G51" s="23"/>
      <c r="H51" s="23"/>
      <c r="I51" s="23"/>
      <c r="J51" s="23"/>
      <c r="K51" s="23"/>
      <c r="L51" s="23"/>
      <c r="M51" s="23"/>
      <c r="N51" s="23"/>
    </row>
    <row r="52" spans="1:14" x14ac:dyDescent="0.3">
      <c r="A52" s="23"/>
      <c r="B52" s="23"/>
      <c r="C52" s="23"/>
      <c r="D52" s="23"/>
      <c r="E52" s="23"/>
      <c r="F52" s="23"/>
      <c r="G52" s="23"/>
      <c r="H52" s="23"/>
      <c r="I52" s="23"/>
      <c r="J52" s="23"/>
      <c r="K52" s="23"/>
      <c r="L52" s="23"/>
      <c r="M52" s="23"/>
      <c r="N52" s="23"/>
    </row>
    <row r="53" spans="1:14" x14ac:dyDescent="0.3">
      <c r="A53" s="23"/>
      <c r="B53" s="23"/>
      <c r="C53" s="23"/>
      <c r="D53" s="23"/>
      <c r="E53" s="23"/>
      <c r="F53" s="23"/>
      <c r="G53" s="23"/>
      <c r="H53" s="23"/>
      <c r="I53" s="23"/>
      <c r="J53" s="23"/>
      <c r="K53" s="23"/>
      <c r="L53" s="23"/>
      <c r="M53" s="23"/>
      <c r="N53" s="23"/>
    </row>
    <row r="54" spans="1:14" x14ac:dyDescent="0.3">
      <c r="A54" s="23"/>
      <c r="B54" s="23"/>
      <c r="C54" s="23"/>
      <c r="D54" s="23"/>
      <c r="E54" s="23"/>
      <c r="F54" s="23"/>
      <c r="G54" s="23"/>
      <c r="H54" s="23"/>
      <c r="I54" s="23"/>
      <c r="J54" s="23"/>
      <c r="K54" s="23"/>
      <c r="L54" s="23"/>
      <c r="M54" s="23"/>
      <c r="N54" s="23"/>
    </row>
    <row r="55" spans="1:14" x14ac:dyDescent="0.3">
      <c r="A55" s="23"/>
      <c r="B55" s="23"/>
      <c r="C55" s="23"/>
      <c r="D55" s="23"/>
      <c r="E55" s="23"/>
      <c r="F55" s="23"/>
      <c r="G55" s="23"/>
      <c r="H55" s="23"/>
      <c r="I55" s="23"/>
      <c r="J55" s="23"/>
      <c r="K55" s="23"/>
      <c r="L55" s="23"/>
      <c r="M55" s="23"/>
      <c r="N55" s="23"/>
    </row>
    <row r="57" spans="1:14" ht="181.8" customHeight="1" x14ac:dyDescent="0.3">
      <c r="A57" s="42" t="s">
        <v>61</v>
      </c>
      <c r="E57" s="42" t="s">
        <v>62</v>
      </c>
      <c r="J57" s="42" t="s">
        <v>63</v>
      </c>
    </row>
  </sheetData>
  <mergeCells count="2">
    <mergeCell ref="A19:N19"/>
    <mergeCell ref="A20:R20"/>
  </mergeCells>
  <conditionalFormatting sqref="C12:N12">
    <cfRule type="colorScale" priority="5">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C10:N11">
    <cfRule type="colorScale" priority="3">
      <colorScale>
        <cfvo type="min"/>
        <cfvo type="percentile" val="50"/>
        <cfvo type="max"/>
        <color rgb="FFF8696B"/>
        <color rgb="FFFCFCFF"/>
        <color rgb="FF5A8AC6"/>
      </colorScale>
    </cfRule>
  </conditionalFormatting>
  <conditionalFormatting sqref="C9:N9">
    <cfRule type="colorScale" priority="2">
      <colorScale>
        <cfvo type="min"/>
        <cfvo type="percentile" val="50"/>
        <cfvo type="max"/>
        <color rgb="FFF8696B"/>
        <color rgb="FFFCFCFF"/>
        <color rgb="FF5A8AC6"/>
      </colorScale>
    </cfRule>
  </conditionalFormatting>
  <conditionalFormatting sqref="C13:N13">
    <cfRule type="colorScale" priority="6">
      <colorScale>
        <cfvo type="min"/>
        <cfvo type="percentile" val="50"/>
        <cfvo type="max"/>
        <color rgb="FFF8696B"/>
        <color rgb="FFFCFCFF"/>
        <color rgb="FF5A8AC6"/>
      </colorScale>
    </cfRule>
  </conditionalFormatting>
  <conditionalFormatting sqref="F14:N14">
    <cfRule type="colorScale" priority="7">
      <colorScale>
        <cfvo type="min"/>
        <cfvo type="percentile" val="50"/>
        <cfvo type="max"/>
        <color rgb="FFF8696B"/>
        <color rgb="FFFCFCFF"/>
        <color rgb="FF5A8AC6"/>
      </colorScale>
    </cfRule>
  </conditionalFormatting>
  <conditionalFormatting sqref="C16:N16">
    <cfRule type="colorScale" priority="8">
      <colorScale>
        <cfvo type="min"/>
        <cfvo type="percentile" val="50"/>
        <cfvo type="max"/>
        <color rgb="FFF8696B"/>
        <color rgb="FFFCFCFF"/>
        <color rgb="FF5A8AC6"/>
      </colorScale>
    </cfRule>
  </conditionalFormatting>
  <conditionalFormatting sqref="F29:N3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E5AD-B266-4E77-92A8-E15A8AA8FECE}">
  <dimension ref="A1:W257"/>
  <sheetViews>
    <sheetView zoomScale="88" zoomScaleNormal="88" workbookViewId="0">
      <selection sqref="A1:XFD1"/>
    </sheetView>
  </sheetViews>
  <sheetFormatPr defaultRowHeight="14.4" x14ac:dyDescent="0.3"/>
  <cols>
    <col min="1" max="1" width="13.88671875" customWidth="1"/>
    <col min="2" max="2" width="16.6640625" customWidth="1"/>
    <col min="3" max="3" width="16.33203125" customWidth="1"/>
    <col min="5" max="5" width="29.6640625" bestFit="1" customWidth="1"/>
    <col min="6" max="6" width="25.44140625" bestFit="1" customWidth="1"/>
    <col min="7" max="17" width="13.44140625" bestFit="1" customWidth="1"/>
    <col min="18" max="18" width="14.44140625" bestFit="1" customWidth="1"/>
    <col min="19" max="19" width="13.77734375" bestFit="1" customWidth="1"/>
  </cols>
  <sheetData>
    <row r="1" spans="1:23" ht="17.399999999999999" x14ac:dyDescent="0.3">
      <c r="A1" s="115" t="s">
        <v>124</v>
      </c>
    </row>
    <row r="3" spans="1:23" x14ac:dyDescent="0.3">
      <c r="A3" s="81" t="s">
        <v>125</v>
      </c>
    </row>
    <row r="5" spans="1:23" x14ac:dyDescent="0.3">
      <c r="A5" s="109" t="s">
        <v>126</v>
      </c>
      <c r="B5" s="105"/>
      <c r="C5" s="105"/>
      <c r="D5" s="105"/>
      <c r="E5" s="105"/>
      <c r="F5" s="105"/>
      <c r="G5" s="105"/>
      <c r="H5" s="105"/>
      <c r="I5" s="105"/>
      <c r="J5" s="105"/>
      <c r="K5" s="105"/>
      <c r="L5" s="105"/>
      <c r="M5" s="105"/>
      <c r="N5" s="105"/>
      <c r="O5" s="105"/>
    </row>
    <row r="6" spans="1:23" ht="27.45" customHeight="1" x14ac:dyDescent="0.3">
      <c r="A6" s="108" t="s">
        <v>127</v>
      </c>
      <c r="B6" s="105"/>
      <c r="C6" s="105"/>
      <c r="D6" s="105"/>
      <c r="E6" s="105"/>
      <c r="F6" s="105"/>
      <c r="G6" s="105"/>
      <c r="H6" s="105"/>
      <c r="I6" s="105"/>
      <c r="J6" s="105"/>
      <c r="K6" s="105"/>
      <c r="L6" s="105"/>
      <c r="M6" s="105"/>
      <c r="N6" s="105"/>
      <c r="O6" s="105"/>
      <c r="P6" s="105"/>
      <c r="Q6" s="6"/>
      <c r="R6" s="6"/>
    </row>
    <row r="8" spans="1:23" ht="60" customHeight="1" x14ac:dyDescent="0.3">
      <c r="A8" s="116" t="s">
        <v>128</v>
      </c>
      <c r="B8" s="117"/>
      <c r="C8" s="117"/>
      <c r="D8" s="117"/>
      <c r="E8" s="117"/>
      <c r="F8" s="117"/>
      <c r="G8" s="117"/>
      <c r="H8" s="117"/>
      <c r="I8" s="117"/>
      <c r="J8" s="117"/>
      <c r="K8" s="117"/>
      <c r="L8" s="117"/>
      <c r="M8" s="117"/>
      <c r="N8" s="117"/>
      <c r="O8" s="117"/>
      <c r="P8" s="117"/>
      <c r="Q8" s="117"/>
      <c r="R8" s="117"/>
      <c r="S8" s="117"/>
      <c r="T8" s="117"/>
      <c r="U8" s="117"/>
      <c r="V8" s="117"/>
      <c r="W8" s="44"/>
    </row>
    <row r="10" spans="1:23" x14ac:dyDescent="0.3">
      <c r="A10" s="60" t="s">
        <v>67</v>
      </c>
      <c r="B10" s="61"/>
      <c r="C10" s="61"/>
      <c r="D10" s="61"/>
      <c r="E10" s="61"/>
      <c r="F10" s="61"/>
      <c r="G10" s="61"/>
      <c r="H10" s="61"/>
      <c r="I10" s="61"/>
      <c r="J10" s="61"/>
      <c r="K10" s="61"/>
      <c r="L10" s="61"/>
      <c r="M10" s="61"/>
      <c r="N10" s="61"/>
      <c r="O10" s="61"/>
      <c r="P10" s="61"/>
      <c r="Q10" s="61"/>
      <c r="R10" s="61"/>
      <c r="S10" s="61"/>
      <c r="T10" s="61"/>
      <c r="U10" s="61"/>
      <c r="V10" s="61"/>
      <c r="W10" s="62"/>
    </row>
    <row r="11" spans="1:23" x14ac:dyDescent="0.3">
      <c r="A11" s="60"/>
      <c r="B11" s="61"/>
      <c r="C11" s="61"/>
      <c r="D11" s="61"/>
      <c r="E11" s="61"/>
      <c r="F11" s="61"/>
      <c r="G11" s="61"/>
      <c r="H11" s="61"/>
      <c r="I11" s="61"/>
      <c r="J11" s="61"/>
      <c r="K11" s="61"/>
      <c r="L11" s="61"/>
      <c r="M11" s="61"/>
      <c r="N11" s="61"/>
      <c r="O11" s="61"/>
      <c r="P11" s="61"/>
      <c r="Q11" s="61"/>
      <c r="R11" s="61"/>
      <c r="S11" s="61"/>
      <c r="T11" s="61"/>
      <c r="U11" s="61"/>
      <c r="V11" s="61"/>
      <c r="W11" s="61"/>
    </row>
    <row r="12" spans="1:23" x14ac:dyDescent="0.3">
      <c r="A12" s="63" t="s">
        <v>1</v>
      </c>
      <c r="B12" s="63" t="s">
        <v>3</v>
      </c>
      <c r="C12" s="63" t="s">
        <v>68</v>
      </c>
      <c r="D12" s="63" t="s">
        <v>24</v>
      </c>
      <c r="E12" s="63" t="s">
        <v>69</v>
      </c>
      <c r="F12" s="63"/>
      <c r="G12" s="64">
        <v>41456</v>
      </c>
      <c r="H12" s="64">
        <v>41487</v>
      </c>
      <c r="I12" s="64">
        <v>41518</v>
      </c>
      <c r="J12" s="64">
        <v>41548</v>
      </c>
      <c r="K12" s="64">
        <v>41579</v>
      </c>
      <c r="L12" s="64">
        <v>41609</v>
      </c>
      <c r="M12" s="64">
        <v>41640</v>
      </c>
      <c r="N12" s="64">
        <v>41671</v>
      </c>
      <c r="O12" s="64">
        <v>41699</v>
      </c>
      <c r="P12" s="64">
        <v>41730</v>
      </c>
      <c r="Q12" s="64">
        <v>41760</v>
      </c>
      <c r="R12" s="64">
        <v>41791</v>
      </c>
      <c r="S12" s="65" t="s">
        <v>70</v>
      </c>
      <c r="T12" s="66"/>
      <c r="U12" s="66"/>
      <c r="V12" s="66"/>
      <c r="W12" s="66"/>
    </row>
    <row r="13" spans="1:23" x14ac:dyDescent="0.3">
      <c r="A13" s="63"/>
      <c r="B13" s="63"/>
      <c r="C13" s="63"/>
      <c r="D13" s="63"/>
      <c r="E13" s="63"/>
      <c r="F13" s="63"/>
      <c r="G13" s="67">
        <f>MONTH(G12)</f>
        <v>7</v>
      </c>
      <c r="H13" s="67">
        <f t="shared" ref="H13:L13" si="0">MONTH(H12)</f>
        <v>8</v>
      </c>
      <c r="I13" s="67">
        <f t="shared" si="0"/>
        <v>9</v>
      </c>
      <c r="J13" s="67">
        <f t="shared" si="0"/>
        <v>10</v>
      </c>
      <c r="K13" s="67">
        <f t="shared" si="0"/>
        <v>11</v>
      </c>
      <c r="L13" s="67">
        <f t="shared" si="0"/>
        <v>12</v>
      </c>
      <c r="M13" s="67">
        <f>MONTH(M12)</f>
        <v>1</v>
      </c>
      <c r="N13" s="67">
        <f t="shared" ref="N13:R13" si="1">MONTH(N12)</f>
        <v>2</v>
      </c>
      <c r="O13" s="67">
        <f t="shared" si="1"/>
        <v>3</v>
      </c>
      <c r="P13" s="67">
        <f t="shared" si="1"/>
        <v>4</v>
      </c>
      <c r="Q13" s="67">
        <f t="shared" si="1"/>
        <v>5</v>
      </c>
      <c r="R13" s="67">
        <f t="shared" si="1"/>
        <v>6</v>
      </c>
      <c r="S13" s="65"/>
      <c r="T13" s="66"/>
      <c r="U13" s="66"/>
      <c r="V13" s="66"/>
      <c r="W13" s="66"/>
    </row>
    <row r="14" spans="1:23" x14ac:dyDescent="0.3">
      <c r="A14" s="63"/>
      <c r="B14" s="63"/>
      <c r="C14" s="63"/>
      <c r="D14" s="63"/>
      <c r="E14" s="63"/>
      <c r="F14" s="63"/>
      <c r="G14" s="67"/>
      <c r="H14" s="67"/>
      <c r="I14" s="67"/>
      <c r="J14" s="67"/>
      <c r="K14" s="67"/>
      <c r="L14" s="67"/>
      <c r="M14" s="67"/>
      <c r="N14" s="67"/>
      <c r="O14" s="67"/>
      <c r="P14" s="67"/>
      <c r="Q14" s="67"/>
      <c r="R14" s="67"/>
      <c r="S14" s="68"/>
      <c r="T14" s="66"/>
      <c r="U14" s="66"/>
      <c r="V14" s="66"/>
      <c r="W14" s="66"/>
    </row>
    <row r="15" spans="1:23" x14ac:dyDescent="0.3">
      <c r="A15" s="10" t="s">
        <v>11</v>
      </c>
      <c r="B15" s="10" t="s">
        <v>13</v>
      </c>
      <c r="C15" s="10" t="s">
        <v>23</v>
      </c>
      <c r="D15" s="10" t="s">
        <v>25</v>
      </c>
      <c r="E15" s="10" t="s">
        <v>26</v>
      </c>
      <c r="F15" s="49"/>
      <c r="G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Analysis'!G12)</f>
        <v>593751.84077137313</v>
      </c>
      <c r="H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Analysis'!H12)</f>
        <v>820393.03401412489</v>
      </c>
      <c r="I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Analysis'!I12)</f>
        <v>642291.58212862327</v>
      </c>
      <c r="J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Analysis'!J12)</f>
        <v>609639.97288837493</v>
      </c>
      <c r="K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Analysis'!K12)</f>
        <v>626073.16897124995</v>
      </c>
      <c r="L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Analysis'!L12)</f>
        <v>602153.37789750006</v>
      </c>
      <c r="M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Analysis'!M12)</f>
        <v>1146143.9846999997</v>
      </c>
      <c r="N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Analysis'!N12)</f>
        <v>964931.83751249989</v>
      </c>
      <c r="O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Analysis'!O12)</f>
        <v>962733.95790000004</v>
      </c>
      <c r="P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Analysis'!P12)</f>
        <v>964825.21760624985</v>
      </c>
      <c r="Q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Analysis'!Q12)</f>
        <v>1024534.78359375</v>
      </c>
      <c r="R15" s="50">
        <f>SUMIFS('Data Repository Table'!$J3:$J1010,'Data Repository Table'!$A3:$A1010,'Data Repository Table'!$A$3,'Data Repository Table'!$B3:$B1010,'Data Repository Table'!$B$183,'Data Repository Table'!$C3:$C1010,'Data Repository Table'!$C$3,'Data Repository Table'!$H3:$H1010,'Data Repository Table'!$H$843,'Data Repository Table'!$D3:$D1010,'Economic Cost Analysis'!R12)</f>
        <v>1168045.22566875</v>
      </c>
      <c r="S15" s="50">
        <f>SUM(G15:R15)</f>
        <v>10125517.983652497</v>
      </c>
      <c r="T15" s="23"/>
      <c r="U15" s="23"/>
      <c r="V15" s="23"/>
      <c r="W15" s="23"/>
    </row>
    <row r="16" spans="1:23" x14ac:dyDescent="0.3">
      <c r="A16" s="10" t="s">
        <v>11</v>
      </c>
      <c r="B16" s="10" t="s">
        <v>13</v>
      </c>
      <c r="C16" s="10" t="s">
        <v>23</v>
      </c>
      <c r="D16" s="10" t="s">
        <v>27</v>
      </c>
      <c r="E16" s="10" t="s">
        <v>28</v>
      </c>
      <c r="F16" s="49"/>
      <c r="G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Analysis'!G12)</f>
        <v>276807.38497499918</v>
      </c>
      <c r="H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Analysis'!H12)</f>
        <v>382467.614925</v>
      </c>
      <c r="I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Analysis'!I12)</f>
        <v>299436.63502499921</v>
      </c>
      <c r="J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Analysis'!J12)</f>
        <v>284214.43957499997</v>
      </c>
      <c r="K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Analysis'!K12)</f>
        <v>291875.60325000004</v>
      </c>
      <c r="L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Analysis'!L12)</f>
        <v>280724.18550000002</v>
      </c>
      <c r="M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Analysis'!M12)</f>
        <v>534332.85999999987</v>
      </c>
      <c r="N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Analysis'!N12)</f>
        <v>449851.67249999999</v>
      </c>
      <c r="O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Analysis'!O12)</f>
        <v>448827.02</v>
      </c>
      <c r="P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Analysis'!P12)</f>
        <v>449801.96625</v>
      </c>
      <c r="Q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Analysis'!Q12)</f>
        <v>477638.59375</v>
      </c>
      <c r="R16" s="50">
        <f>SUMIFS('Data Repository Table'!$J3:$J1010,'Data Repository Table'!$A3:$A1010,'Data Repository Table'!$A$3,'Data Repository Table'!$B3:$B1010,'Data Repository Table'!$B$183,'Data Repository Table'!$C3:$C1010,'Data Repository Table'!$C$3,'Data Repository Table'!$H3:$H1010,'Data Repository Table'!$H$291,'Data Repository Table'!$G3:$G1010,'Data Repository Table'!$G$291,'Data Repository Table'!$D3:$D1010,'Economic Cost Analysis'!R12)</f>
        <v>544543.22875000001</v>
      </c>
      <c r="S16" s="50">
        <f t="shared" ref="S16:S23" si="2">SUM(G16:R16)</f>
        <v>4720521.2044999981</v>
      </c>
      <c r="T16" s="23"/>
      <c r="U16" s="23"/>
      <c r="V16" s="23"/>
      <c r="W16" s="23"/>
    </row>
    <row r="17" spans="1:23" x14ac:dyDescent="0.3">
      <c r="A17" s="10" t="s">
        <v>11</v>
      </c>
      <c r="B17" s="10" t="s">
        <v>13</v>
      </c>
      <c r="C17" s="10" t="s">
        <v>23</v>
      </c>
      <c r="D17" s="10" t="s">
        <v>27</v>
      </c>
      <c r="E17" s="10" t="s">
        <v>29</v>
      </c>
      <c r="F17" s="49"/>
      <c r="G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Analysis'!G12)</f>
        <v>415211.07746249868</v>
      </c>
      <c r="H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Analysis'!H12)</f>
        <v>573701.42238750006</v>
      </c>
      <c r="I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Analysis'!I12)</f>
        <v>449154.95253749873</v>
      </c>
      <c r="J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Analysis'!J12)</f>
        <v>426321.65936249989</v>
      </c>
      <c r="K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Analysis'!K12)</f>
        <v>437813.40487499995</v>
      </c>
      <c r="L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Analysis'!L12)</f>
        <v>421086.27824999997</v>
      </c>
      <c r="M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Analysis'!M12)</f>
        <v>801499.2899999998</v>
      </c>
      <c r="N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Analysis'!N12)</f>
        <v>674777.50874999992</v>
      </c>
      <c r="O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Analysis'!O12)</f>
        <v>673240.53</v>
      </c>
      <c r="P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Analysis'!P12)</f>
        <v>674702.94937499997</v>
      </c>
      <c r="Q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Analysis'!Q12)</f>
        <v>716457.890625</v>
      </c>
      <c r="R17" s="50">
        <f>SUMIFS('Data Repository Table'!$J3:$J1010,'Data Repository Table'!$A3:$A1010,'Data Repository Table'!$A$3,'Data Repository Table'!$B3:$B1010,'Data Repository Table'!$B$183,'Data Repository Table'!$C3:$C1010,'Data Repository Table'!$C$3,'Data Repository Table'!$H3:$H1010,'Data Repository Table'!$H$303,'Data Repository Table'!$G3:$G1010,'Data Repository Table'!$G$291,'Data Repository Table'!$D3:$D1010,'Economic Cost Analysis'!R12)</f>
        <v>816814.8431249999</v>
      </c>
      <c r="S17" s="50">
        <f t="shared" si="2"/>
        <v>7080781.8067499967</v>
      </c>
      <c r="T17" s="23"/>
      <c r="U17" s="23"/>
      <c r="V17" s="23"/>
      <c r="W17" s="23"/>
    </row>
    <row r="18" spans="1:23" x14ac:dyDescent="0.3">
      <c r="A18" s="10" t="s">
        <v>11</v>
      </c>
      <c r="B18" s="10" t="s">
        <v>13</v>
      </c>
      <c r="C18" s="10" t="s">
        <v>23</v>
      </c>
      <c r="D18" s="10" t="s">
        <v>30</v>
      </c>
      <c r="E18" s="10" t="s">
        <v>31</v>
      </c>
      <c r="F18" s="49"/>
      <c r="G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Analysis'!G12)</f>
        <v>360688.41072499886</v>
      </c>
      <c r="H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Analysis'!H12)</f>
        <v>498366.89217499993</v>
      </c>
      <c r="I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Analysis'!I12)</f>
        <v>390175.00927499885</v>
      </c>
      <c r="J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Analysis'!J12)</f>
        <v>370340.02732499992</v>
      </c>
      <c r="K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Analysis'!K12)</f>
        <v>380322.75574999995</v>
      </c>
      <c r="L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Analysis'!L12)</f>
        <v>365792.12049999996</v>
      </c>
      <c r="M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Analysis'!M12)</f>
        <v>459526.25959999987</v>
      </c>
      <c r="N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Analysis'!N12)</f>
        <v>386872.43834999995</v>
      </c>
      <c r="O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Analysis'!O12)</f>
        <v>385991.23719999997</v>
      </c>
      <c r="P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Analysis'!P12)</f>
        <v>386829.69097499992</v>
      </c>
      <c r="Q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Analysis'!Q12)</f>
        <v>410769.19062499999</v>
      </c>
      <c r="R18" s="50">
        <f>SUMIFS('Data Repository Table'!$J3:$J1010,'Data Repository Table'!$A3:$A1010,'Data Repository Table'!$A$3,'Data Repository Table'!$B3:$B1010,'Data Repository Table'!$B$183,'Data Repository Table'!$C3:$C1010,'Data Repository Table'!$C$3,'Data Repository Table'!$H3:$H1010,'Data Repository Table'!$H$315,'Data Repository Table'!$D3:$D1010,'Economic Cost Analysis'!R12)</f>
        <v>468307.17672499991</v>
      </c>
      <c r="S18" s="50">
        <f t="shared" si="2"/>
        <v>4863981.2092249971</v>
      </c>
      <c r="T18" s="23"/>
      <c r="U18" s="23"/>
      <c r="V18" s="23"/>
      <c r="W18" s="23"/>
    </row>
    <row r="19" spans="1:23" x14ac:dyDescent="0.3">
      <c r="A19" s="10" t="s">
        <v>11</v>
      </c>
      <c r="B19" s="10" t="s">
        <v>13</v>
      </c>
      <c r="C19" s="10" t="s">
        <v>23</v>
      </c>
      <c r="D19" s="10" t="s">
        <v>30</v>
      </c>
      <c r="E19" s="10" t="s">
        <v>32</v>
      </c>
      <c r="F19" s="49"/>
      <c r="G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Analysis'!G12)</f>
        <v>226478.76952499934</v>
      </c>
      <c r="H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Analysis'!H12)</f>
        <v>312928.04857500002</v>
      </c>
      <c r="I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Analysis'!I12)</f>
        <v>244993.61047499935</v>
      </c>
      <c r="J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Analysis'!J12)</f>
        <v>232539.08692499998</v>
      </c>
      <c r="K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Analysis'!K12)</f>
        <v>238807.31175000002</v>
      </c>
      <c r="L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Analysis'!L12)</f>
        <v>229683.42450000002</v>
      </c>
      <c r="M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Analysis'!M12)</f>
        <v>288539.74439999997</v>
      </c>
      <c r="N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Analysis'!N12)</f>
        <v>242919.90315</v>
      </c>
      <c r="O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Analysis'!O12)</f>
        <v>242366.59080000003</v>
      </c>
      <c r="P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Analysis'!P12)</f>
        <v>242893.06177500001</v>
      </c>
      <c r="Q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Analysis'!Q12)</f>
        <v>257924.84062500004</v>
      </c>
      <c r="R19" s="50">
        <f>SUMIFS('Data Repository Table'!$J3:$J1010,'Data Repository Table'!$A3:$A1010,'Data Repository Table'!$A$3,'Data Repository Table'!$B3:$B1010,'Data Repository Table'!$B$183,'Data Repository Table'!$C3:$C1010,'Data Repository Table'!$C$3,'Data Repository Table'!$H3:$H1010,'Data Repository Table'!$H$327,'Data Repository Table'!$D3:$D1010,'Economic Cost Analysis'!R12)</f>
        <v>294053.34352500003</v>
      </c>
      <c r="S19" s="50">
        <f t="shared" si="2"/>
        <v>3054127.7360249986</v>
      </c>
      <c r="T19" s="23"/>
      <c r="U19" s="23"/>
      <c r="V19" s="23"/>
      <c r="W19" s="23"/>
    </row>
    <row r="20" spans="1:23" x14ac:dyDescent="0.3">
      <c r="A20" s="10" t="s">
        <v>11</v>
      </c>
      <c r="B20" s="10" t="s">
        <v>13</v>
      </c>
      <c r="C20" s="10" t="s">
        <v>23</v>
      </c>
      <c r="D20" s="10" t="s">
        <v>30</v>
      </c>
      <c r="E20" s="10" t="s">
        <v>33</v>
      </c>
      <c r="F20" s="49"/>
      <c r="G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Analysis'!G12)</f>
        <v>255837.1285374992</v>
      </c>
      <c r="H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Analysis'!H12)</f>
        <v>353492.79561249999</v>
      </c>
      <c r="I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Analysis'!I12)</f>
        <v>276752.04146249924</v>
      </c>
      <c r="J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Analysis'!J12)</f>
        <v>262683.04263749992</v>
      </c>
      <c r="K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Analysis'!K12)</f>
        <v>269763.81512500002</v>
      </c>
      <c r="L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Analysis'!L12)</f>
        <v>259457.20175000001</v>
      </c>
      <c r="M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Analysis'!M12)</f>
        <v>325943.04459999991</v>
      </c>
      <c r="N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Analysis'!N12)</f>
        <v>274409.52022499999</v>
      </c>
      <c r="O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Analysis'!O12)</f>
        <v>273784.48220000003</v>
      </c>
      <c r="P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Analysis'!P12)</f>
        <v>274379.19941249996</v>
      </c>
      <c r="Q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Analysis'!Q12)</f>
        <v>291359.54218749999</v>
      </c>
      <c r="R20" s="50">
        <f>SUMIFS('Data Repository Table'!$J3:$J1010,'Data Repository Table'!$A3:$A1010,'Data Repository Table'!$A$3,'Data Repository Table'!$B3:$B1010,'Data Repository Table'!$B$183,'Data Repository Table'!$C3:$C1010,'Data Repository Table'!$C$3,'Data Repository Table'!$H3:$H1010,'Data Repository Table'!$H$339,'Data Repository Table'!$D3:$D1010,'Economic Cost Analysis'!R12)</f>
        <v>332171.36953749997</v>
      </c>
      <c r="S20" s="50">
        <f t="shared" si="2"/>
        <v>3450033.1832874976</v>
      </c>
      <c r="T20" s="23"/>
      <c r="U20" s="23"/>
      <c r="V20" s="23"/>
      <c r="W20" s="23"/>
    </row>
    <row r="21" spans="1:23" x14ac:dyDescent="0.3">
      <c r="A21" s="10" t="s">
        <v>11</v>
      </c>
      <c r="B21" s="10" t="s">
        <v>13</v>
      </c>
      <c r="C21" s="10" t="s">
        <v>23</v>
      </c>
      <c r="D21" s="10" t="s">
        <v>30</v>
      </c>
      <c r="E21" s="10" t="s">
        <v>34</v>
      </c>
      <c r="F21" s="49"/>
      <c r="G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Analysis'!G12)</f>
        <v>176150.15407499947</v>
      </c>
      <c r="H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Analysis'!H12)</f>
        <v>243388.48222500001</v>
      </c>
      <c r="I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Analysis'!I12)</f>
        <v>190550.58592499947</v>
      </c>
      <c r="J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Analysis'!J12)</f>
        <v>180863.73427499997</v>
      </c>
      <c r="K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Analysis'!K12)</f>
        <v>185739.02025</v>
      </c>
      <c r="L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Analysis'!L12)</f>
        <v>178642.66350000002</v>
      </c>
      <c r="M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Analysis'!M12)</f>
        <v>224419.80119999996</v>
      </c>
      <c r="N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Analysis'!N12)</f>
        <v>188937.70244999998</v>
      </c>
      <c r="O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Analysis'!O12)</f>
        <v>188507.34840000002</v>
      </c>
      <c r="P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Analysis'!P12)</f>
        <v>188916.82582500001</v>
      </c>
      <c r="Q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Analysis'!Q12)</f>
        <v>200608.20937500001</v>
      </c>
      <c r="R21" s="50">
        <f>SUMIFS('Data Repository Table'!$J3:$J1010,'Data Repository Table'!$A3:$A1010,'Data Repository Table'!$A$3,'Data Repository Table'!$B3:$B1010,'Data Repository Table'!$B$183,'Data Repository Table'!$C3:$C1010,'Data Repository Table'!$C$3,'Data Repository Table'!$H3:$H1010,'Data Repository Table'!$H$351,'Data Repository Table'!$D3:$D1010,'Economic Cost Analysis'!R12)</f>
        <v>228708.15607500001</v>
      </c>
      <c r="S21" s="50">
        <f t="shared" si="2"/>
        <v>2375432.6835749988</v>
      </c>
      <c r="T21" s="23"/>
      <c r="U21" s="23"/>
      <c r="V21" s="23"/>
      <c r="W21" s="23"/>
    </row>
    <row r="22" spans="1:23" x14ac:dyDescent="0.3">
      <c r="A22" s="10" t="s">
        <v>11</v>
      </c>
      <c r="B22" s="10" t="s">
        <v>13</v>
      </c>
      <c r="C22" s="10" t="s">
        <v>23</v>
      </c>
      <c r="D22" s="10" t="s">
        <v>35</v>
      </c>
      <c r="E22" s="10" t="s">
        <v>36</v>
      </c>
      <c r="F22" s="51"/>
      <c r="G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Analysis'!G12)</f>
        <v>1153364.1040624965</v>
      </c>
      <c r="H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Analysis'!H12)</f>
        <v>1593615.0621875001</v>
      </c>
      <c r="I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Analysis'!I12)</f>
        <v>1247652.6459374966</v>
      </c>
      <c r="J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Analysis'!J12)</f>
        <v>1184226.8315625</v>
      </c>
      <c r="K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Analysis'!K12)</f>
        <v>1216148.346875</v>
      </c>
      <c r="L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Analysis'!L12)</f>
        <v>1169684.1062500002</v>
      </c>
      <c r="M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Analysis'!M12)</f>
        <v>1469415.3649999998</v>
      </c>
      <c r="N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Analysis'!N12)</f>
        <v>1237092.099375</v>
      </c>
      <c r="O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Analysis'!O12)</f>
        <v>1234274.3050000002</v>
      </c>
      <c r="P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Analysis'!P12)</f>
        <v>1236955.4071875</v>
      </c>
      <c r="Q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Analysis'!Q12)</f>
        <v>1313506.1328125</v>
      </c>
      <c r="R22" s="50">
        <f>SUMIFS('Data Repository Table'!$J3:$J1010,'Data Repository Table'!$A3:$A1010,'Data Repository Table'!$A$3,'Data Repository Table'!$B3:$B1010,'Data Repository Table'!$B$183,'Data Repository Table'!$C3:$C1010,'Data Repository Table'!$C$3,'Data Repository Table'!$H3:$H1010,'Data Repository Table'!$H$363,'Data Repository Table'!$D3:$D1010,'Economic Cost Analysis'!R12)</f>
        <v>1497493.8790625001</v>
      </c>
      <c r="S22" s="50">
        <f t="shared" si="2"/>
        <v>15553428.285312492</v>
      </c>
      <c r="T22" s="23"/>
      <c r="U22" s="23"/>
      <c r="V22" s="23"/>
      <c r="W22" s="23"/>
    </row>
    <row r="23" spans="1:23" ht="15" thickBot="1" x14ac:dyDescent="0.35">
      <c r="A23" s="10" t="s">
        <v>38</v>
      </c>
      <c r="B23" s="10" t="s">
        <v>13</v>
      </c>
      <c r="C23" s="10"/>
      <c r="D23" s="10"/>
      <c r="E23" s="10"/>
      <c r="F23" s="10" t="s">
        <v>115</v>
      </c>
      <c r="G23" s="9">
        <f>SUMIFS('Data Repository Table'!$J3:$J1010,'Data Repository Table'!$A3:$A1010,'Data Repository Table'!$A$939,'Data Repository Table'!$C3:$C1010,'Data Repository Table'!$C$3,'Data Repository Table'!$D3:$D1010,G12)*1000</f>
        <v>181933.291</v>
      </c>
      <c r="H23" s="9">
        <f>SUMIFS('Data Repository Table'!$J3:$J1010,'Data Repository Table'!$A3:$A1010,'Data Repository Table'!$A$939,'Data Repository Table'!$C3:$C1010,'Data Repository Table'!$C$3,'Data Repository Table'!$D3:$D1010,H12)*1000</f>
        <v>187443.943</v>
      </c>
      <c r="I23" s="9">
        <f>SUMIFS('Data Repository Table'!$J3:$J1010,'Data Repository Table'!$A3:$A1010,'Data Repository Table'!$A$939,'Data Repository Table'!$C3:$C1010,'Data Repository Table'!$C$3,'Data Repository Table'!$D3:$D1010,I12)*1000</f>
        <v>184773.65699999998</v>
      </c>
      <c r="J23" s="9">
        <f>SUMIFS('Data Repository Table'!$J3:$J1010,'Data Repository Table'!$A3:$A1010,'Data Repository Table'!$A$939,'Data Repository Table'!$C3:$C1010,'Data Repository Table'!$C$3,'Data Repository Table'!$D3:$D1010,J12)*1000</f>
        <v>191541.09299999999</v>
      </c>
      <c r="K23" s="9">
        <f>SUMIFS('Data Repository Table'!$J3:$J1010,'Data Repository Table'!$A3:$A1010,'Data Repository Table'!$A$939,'Data Repository Table'!$C3:$C1010,'Data Repository Table'!$C$3,'Data Repository Table'!$D3:$D1010,K12)*1000</f>
        <v>98096.062000000005</v>
      </c>
      <c r="L23" s="9">
        <f>SUMIFS('Data Repository Table'!$J3:$J1010,'Data Repository Table'!$A3:$A1010,'Data Repository Table'!$A$939,'Data Repository Table'!$C3:$C1010,'Data Repository Table'!$C$3,'Data Repository Table'!$D3:$D1010,L12)*1000</f>
        <v>185306.853</v>
      </c>
      <c r="M23" s="9">
        <f>SUMIFS('Data Repository Table'!$J3:$J1010,'Data Repository Table'!$A3:$A1010,'Data Repository Table'!$A$939,'Data Repository Table'!$C3:$C1010,'Data Repository Table'!$C$3,'Data Repository Table'!$D3:$D1010,M12)*1000</f>
        <v>186901.43900000001</v>
      </c>
      <c r="N23" s="9">
        <f>SUMIFS('Data Repository Table'!$J3:$J1010,'Data Repository Table'!$A3:$A1010,'Data Repository Table'!$A$939,'Data Repository Table'!$C3:$C1010,'Data Repository Table'!$C$3,'Data Repository Table'!$D3:$D1010,N12)*1000</f>
        <v>158586.76500000001</v>
      </c>
      <c r="O23" s="9">
        <f>SUMIFS('Data Repository Table'!$J3:$J1010,'Data Repository Table'!$A3:$A1010,'Data Repository Table'!$A$939,'Data Repository Table'!$C3:$C1010,'Data Repository Table'!$C$3,'Data Repository Table'!$D3:$D1010,O12)*1000</f>
        <v>191403.67599999998</v>
      </c>
      <c r="P23" s="9">
        <f>SUMIFS('Data Repository Table'!$J3:$J1010,'Data Repository Table'!$A3:$A1010,'Data Repository Table'!$A$939,'Data Repository Table'!$C3:$C1010,'Data Repository Table'!$C$3,'Data Repository Table'!$D3:$D1010,P12)*1000</f>
        <v>171057.864</v>
      </c>
      <c r="Q23" s="9">
        <f>SUMIFS('Data Repository Table'!$J3:$J1010,'Data Repository Table'!$A3:$A1010,'Data Repository Table'!$A$939,'Data Repository Table'!$C3:$C1010,'Data Repository Table'!$C$3,'Data Repository Table'!$D3:$D1010,Q12)*1000</f>
        <v>169286.99900000001</v>
      </c>
      <c r="R23" s="9">
        <f>SUMIFS('Data Repository Table'!$J3:$J1010,'Data Repository Table'!$A3:$A1010,'Data Repository Table'!$A$939,'Data Repository Table'!$C3:$C1010,'Data Repository Table'!$C$3,'Data Repository Table'!$D3:$D1010,R12)*1000</f>
        <v>142508.717</v>
      </c>
      <c r="S23" s="69">
        <f t="shared" si="2"/>
        <v>2048840.3590000002</v>
      </c>
      <c r="T23" s="23"/>
      <c r="U23" s="23"/>
      <c r="V23" s="23"/>
      <c r="W23" s="23"/>
    </row>
    <row r="24" spans="1:23" ht="15.6" thickTop="1" thickBot="1" x14ac:dyDescent="0.35">
      <c r="A24" s="70"/>
      <c r="B24" s="71" t="s">
        <v>13</v>
      </c>
      <c r="C24" s="72"/>
      <c r="D24" s="72"/>
      <c r="E24" s="71" t="s">
        <v>71</v>
      </c>
      <c r="F24" s="72" t="s">
        <v>73</v>
      </c>
      <c r="G24" s="73">
        <f>SUM(G15:G22)/(G23)</f>
        <v>19.008554460403097</v>
      </c>
      <c r="H24" s="73">
        <f t="shared" ref="H24:R24" si="3">SUM(H15:H22)/(H23)</f>
        <v>25.492172623052561</v>
      </c>
      <c r="I24" s="73">
        <f t="shared" si="3"/>
        <v>20.246430814356369</v>
      </c>
      <c r="J24" s="73">
        <f t="shared" si="3"/>
        <v>18.538208897820557</v>
      </c>
      <c r="K24" s="73">
        <f t="shared" si="3"/>
        <v>37.173188734592117</v>
      </c>
      <c r="L24" s="73">
        <f t="shared" si="3"/>
        <v>18.926571259334377</v>
      </c>
      <c r="M24" s="73">
        <f t="shared" si="3"/>
        <v>28.088710165040506</v>
      </c>
      <c r="N24" s="73">
        <f t="shared" si="3"/>
        <v>27.869870996564565</v>
      </c>
      <c r="O24" s="73">
        <f t="shared" si="3"/>
        <v>23.038875551690033</v>
      </c>
      <c r="P24" s="73">
        <f t="shared" si="3"/>
        <v>25.83514265328515</v>
      </c>
      <c r="Q24" s="73">
        <f t="shared" si="3"/>
        <v>27.720966236714666</v>
      </c>
      <c r="R24" s="73">
        <f t="shared" si="3"/>
        <v>37.542526065045898</v>
      </c>
      <c r="S24" s="73">
        <f>SUM(S15:S22)/(S23)</f>
        <v>25.001374005209875</v>
      </c>
      <c r="T24" s="74"/>
      <c r="U24" s="74"/>
      <c r="V24" s="74"/>
      <c r="W24" s="74"/>
    </row>
    <row r="25" spans="1:23" ht="15" thickTop="1" x14ac:dyDescent="0.3">
      <c r="A25" s="66"/>
      <c r="B25" s="66"/>
      <c r="C25" s="66"/>
      <c r="D25" s="66"/>
      <c r="E25" s="66"/>
      <c r="F25" s="75"/>
      <c r="G25" s="75"/>
      <c r="H25" s="75"/>
      <c r="I25" s="75"/>
      <c r="J25" s="75"/>
      <c r="K25" s="75"/>
      <c r="L25" s="75"/>
      <c r="M25" s="75"/>
      <c r="N25" s="75"/>
      <c r="O25" s="75"/>
      <c r="P25" s="75"/>
      <c r="Q25" s="75"/>
      <c r="R25" s="65"/>
      <c r="S25" s="76"/>
      <c r="T25" s="76"/>
      <c r="U25" s="76"/>
      <c r="V25" s="76"/>
      <c r="W25" s="76"/>
    </row>
    <row r="26" spans="1:23" x14ac:dyDescent="0.3">
      <c r="A26" s="10" t="s">
        <v>11</v>
      </c>
      <c r="B26" s="10" t="s">
        <v>21</v>
      </c>
      <c r="C26" s="10" t="s">
        <v>23</v>
      </c>
      <c r="D26" s="10" t="s">
        <v>25</v>
      </c>
      <c r="E26" s="10" t="s">
        <v>26</v>
      </c>
      <c r="F26" s="49"/>
      <c r="G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Analysis'!G12)</f>
        <v>2533034.5131168002</v>
      </c>
      <c r="H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Analysis'!H12)</f>
        <v>3051574.1625600001</v>
      </c>
      <c r="I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Analysis'!I12)</f>
        <v>3084202.7580672004</v>
      </c>
      <c r="J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Analysis'!J12)</f>
        <v>4135202.765971201</v>
      </c>
      <c r="K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Analysis'!K12)</f>
        <v>4473275.8948415993</v>
      </c>
      <c r="L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Analysis'!L12)</f>
        <v>3464957.9260800011</v>
      </c>
      <c r="M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Analysis'!M12)</f>
        <v>4049642.8266000003</v>
      </c>
      <c r="N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Analysis'!N12)</f>
        <v>4767948.2214000002</v>
      </c>
      <c r="O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Analysis'!O12)</f>
        <v>4346722.8083999995</v>
      </c>
      <c r="P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Analysis'!P12)</f>
        <v>4671541.1274000006</v>
      </c>
      <c r="Q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Analysis'!Q12)</f>
        <v>5478104.6040000012</v>
      </c>
      <c r="R26" s="50">
        <f>SUMIFS('Data Repository Table'!$J3:$J1010,'Data Repository Table'!$A3:$A1010,'Data Repository Table'!$A$3,'Data Repository Table'!$B3:$B1010,'Data Repository Table'!$B$183,'Data Repository Table'!$C3:$C1010,'Data Repository Table'!$C$374,'Data Repository Table'!$H3:$H1010,'Data Repository Table'!$H$843,'Data Repository Table'!$D3:$D1010,'Economic Cost Analysis'!R12)</f>
        <v>2269805.1667200001</v>
      </c>
      <c r="S26" s="50">
        <f>SUM(G26:R26)</f>
        <v>46326012.775156811</v>
      </c>
      <c r="T26" s="23"/>
      <c r="U26" s="23"/>
      <c r="V26" s="23"/>
      <c r="W26" s="23"/>
    </row>
    <row r="27" spans="1:23" x14ac:dyDescent="0.3">
      <c r="A27" s="10" t="s">
        <v>11</v>
      </c>
      <c r="B27" s="10" t="s">
        <v>21</v>
      </c>
      <c r="C27" s="10" t="s">
        <v>23</v>
      </c>
      <c r="D27" s="10" t="s">
        <v>27</v>
      </c>
      <c r="E27" s="10" t="s">
        <v>28</v>
      </c>
      <c r="F27" s="49"/>
      <c r="G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Analysis'!G12)</f>
        <v>1266517.2565584001</v>
      </c>
      <c r="H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Analysis'!H12)</f>
        <v>1525787.08128</v>
      </c>
      <c r="I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Analysis'!I12)</f>
        <v>1542101.3790336002</v>
      </c>
      <c r="J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Analysis'!J12)</f>
        <v>2067601.3829856005</v>
      </c>
      <c r="K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Analysis'!K12)</f>
        <v>2236637.9474207996</v>
      </c>
      <c r="L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Analysis'!L12)</f>
        <v>1732478.9630400005</v>
      </c>
      <c r="M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Analysis'!M12)</f>
        <v>2024821.4133000001</v>
      </c>
      <c r="N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Analysis'!N12)</f>
        <v>2383974.1107000001</v>
      </c>
      <c r="O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Analysis'!O12)</f>
        <v>2173361.4041999998</v>
      </c>
      <c r="P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Analysis'!P12)</f>
        <v>2335770.5637000003</v>
      </c>
      <c r="Q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Analysis'!Q12)</f>
        <v>2739052.3020000006</v>
      </c>
      <c r="R27" s="50">
        <f>SUMIFS('Data Repository Table'!$J3:$J1010,'Data Repository Table'!$A3:$A1010,'Data Repository Table'!$A$3,'Data Repository Table'!$B3:$B1010,'Data Repository Table'!$B$183,'Data Repository Table'!$C3:$C1010,'Data Repository Table'!$C$374,'Data Repository Table'!$H3:$H1010,'Data Repository Table'!$H$291,'Data Repository Table'!$D3:$D1010,'Economic Cost Analysis'!R12)</f>
        <v>1134902.58336</v>
      </c>
      <c r="S27" s="50">
        <f t="shared" ref="S27:S34" si="4">SUM(G27:R27)</f>
        <v>23163006.387578405</v>
      </c>
      <c r="T27" s="23"/>
      <c r="U27" s="23"/>
      <c r="V27" s="23"/>
      <c r="W27" s="23"/>
    </row>
    <row r="28" spans="1:23" x14ac:dyDescent="0.3">
      <c r="A28" s="10" t="s">
        <v>11</v>
      </c>
      <c r="B28" s="10" t="s">
        <v>21</v>
      </c>
      <c r="C28" s="10" t="s">
        <v>23</v>
      </c>
      <c r="D28" s="10" t="s">
        <v>27</v>
      </c>
      <c r="E28" s="10" t="s">
        <v>29</v>
      </c>
      <c r="F28" s="49"/>
      <c r="G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Analysis'!G12)</f>
        <v>1055431.0471320001</v>
      </c>
      <c r="H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Analysis'!H12)</f>
        <v>1271489.2344000002</v>
      </c>
      <c r="I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Analysis'!I12)</f>
        <v>1285084.4825280001</v>
      </c>
      <c r="J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Analysis'!J12)</f>
        <v>1723001.1524880002</v>
      </c>
      <c r="K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Analysis'!K12)</f>
        <v>1863864.9561839998</v>
      </c>
      <c r="L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Analysis'!L12)</f>
        <v>1443732.4692000004</v>
      </c>
      <c r="M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Analysis'!M12)</f>
        <v>1687351.1777500003</v>
      </c>
      <c r="N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Analysis'!N12)</f>
        <v>1986645.0922500002</v>
      </c>
      <c r="O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Analysis'!O12)</f>
        <v>1811134.5035000001</v>
      </c>
      <c r="P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Analysis'!P12)</f>
        <v>1946475.4697500004</v>
      </c>
      <c r="Q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Analysis'!Q12)</f>
        <v>2282543.5850000004</v>
      </c>
      <c r="R28" s="50">
        <f>SUMIFS('Data Repository Table'!$J3:$J1010,'Data Repository Table'!$A3:$A1010,'Data Repository Table'!$A$3,'Data Repository Table'!$B3:$B1010,'Data Repository Table'!$B$183,'Data Repository Table'!$C3:$C1010,'Data Repository Table'!$C$374,'Data Repository Table'!$H3:$H1010,'Data Repository Table'!$H$303,'Data Repository Table'!$D3:$D1010,'Economic Cost Analysis'!R12)</f>
        <v>945752.15280000004</v>
      </c>
      <c r="S28" s="50">
        <f t="shared" si="4"/>
        <v>19302505.322982002</v>
      </c>
      <c r="T28" s="23"/>
      <c r="U28" s="23"/>
      <c r="V28" s="23"/>
      <c r="W28" s="23"/>
    </row>
    <row r="29" spans="1:23" x14ac:dyDescent="0.3">
      <c r="A29" s="10" t="s">
        <v>11</v>
      </c>
      <c r="B29" s="10" t="s">
        <v>21</v>
      </c>
      <c r="C29" s="10" t="s">
        <v>23</v>
      </c>
      <c r="D29" s="10" t="s">
        <v>30</v>
      </c>
      <c r="E29" s="10" t="s">
        <v>31</v>
      </c>
      <c r="F29" s="49"/>
      <c r="G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Analysis'!G12)</f>
        <v>996326.908492608</v>
      </c>
      <c r="H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Analysis'!H12)</f>
        <v>1200285.8372736</v>
      </c>
      <c r="I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Analysis'!I12)</f>
        <v>1213119.7515064322</v>
      </c>
      <c r="J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Analysis'!J12)</f>
        <v>1626513.0879486722</v>
      </c>
      <c r="K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Analysis'!K12)</f>
        <v>1759488.5186376958</v>
      </c>
      <c r="L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Analysis'!L12)</f>
        <v>1362883.4509248002</v>
      </c>
      <c r="M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Analysis'!M12)</f>
        <v>1592859.5117959999</v>
      </c>
      <c r="N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Analysis'!N12)</f>
        <v>1875392.9670840001</v>
      </c>
      <c r="O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Analysis'!O12)</f>
        <v>1709710.9713039999</v>
      </c>
      <c r="P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Analysis'!P12)</f>
        <v>1837472.8434440002</v>
      </c>
      <c r="Q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Analysis'!Q12)</f>
        <v>2154721.1442400003</v>
      </c>
      <c r="R29" s="50">
        <f>SUMIFS('Data Repository Table'!$J3:$J1010,'Data Repository Table'!$A3:$A1010,'Data Repository Table'!$A$3,'Data Repository Table'!$B3:$B1010,'Data Repository Table'!$B$183,'Data Repository Table'!$C3:$C1010,'Data Repository Table'!$C$374,'Data Repository Table'!$H3:$H1010,'Data Repository Table'!$H$315,'Data Repository Table'!$D3:$D1010,'Economic Cost Analysis'!R12)</f>
        <v>892790.0322432</v>
      </c>
      <c r="S29" s="50">
        <f t="shared" si="4"/>
        <v>18221565.024895009</v>
      </c>
      <c r="T29" s="23"/>
      <c r="U29" s="23"/>
      <c r="V29" s="23"/>
      <c r="W29" s="23"/>
    </row>
    <row r="30" spans="1:23" x14ac:dyDescent="0.3">
      <c r="A30" s="10" t="s">
        <v>11</v>
      </c>
      <c r="B30" s="10" t="s">
        <v>21</v>
      </c>
      <c r="C30" s="10" t="s">
        <v>23</v>
      </c>
      <c r="D30" s="10" t="s">
        <v>30</v>
      </c>
      <c r="E30" s="10" t="s">
        <v>32</v>
      </c>
      <c r="F30" s="49"/>
      <c r="G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Analysis'!G12)</f>
        <v>869931.04490880016</v>
      </c>
      <c r="H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Analysis'!H12)</f>
        <v>1048015.3689600001</v>
      </c>
      <c r="I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Analysis'!I12)</f>
        <v>1059221.1492352001</v>
      </c>
      <c r="J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Analysis'!J12)</f>
        <v>1420170.6468992003</v>
      </c>
      <c r="K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Analysis'!K12)</f>
        <v>1536276.5699455999</v>
      </c>
      <c r="L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Analysis'!L12)</f>
        <v>785390.46324480022</v>
      </c>
      <c r="M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Analysis'!M12)</f>
        <v>734335.23255680013</v>
      </c>
      <c r="N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Analysis'!N12)</f>
        <v>864587.94414720009</v>
      </c>
      <c r="O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Analysis'!O12)</f>
        <v>788205.73592320003</v>
      </c>
      <c r="P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Analysis'!P12)</f>
        <v>847106.12443520024</v>
      </c>
      <c r="Q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Analysis'!Q12)</f>
        <v>993362.96819200017</v>
      </c>
      <c r="R30" s="50">
        <f>SUMIFS('Data Repository Table'!$J3:$J1010,'Data Repository Table'!$A3:$A1010,'Data Repository Table'!$A$3,'Data Repository Table'!$B3:$B1010,'Data Repository Table'!$B$183,'Data Repository Table'!$C3:$C1010,'Data Repository Table'!$C$374,'Data Repository Table'!$H3:$H1010,'Data Repository Table'!$H$327,'Data Repository Table'!$D3:$D1010,'Economic Cost Analysis'!R12)</f>
        <v>514489.17112320004</v>
      </c>
      <c r="S30" s="50">
        <f t="shared" si="4"/>
        <v>11461092.4195712</v>
      </c>
      <c r="T30" s="23"/>
      <c r="U30" s="23"/>
      <c r="V30" s="23"/>
      <c r="W30" s="23"/>
    </row>
    <row r="31" spans="1:23" x14ac:dyDescent="0.3">
      <c r="A31" s="10" t="s">
        <v>11</v>
      </c>
      <c r="B31" s="10" t="s">
        <v>21</v>
      </c>
      <c r="C31" s="10" t="s">
        <v>23</v>
      </c>
      <c r="D31" s="10" t="s">
        <v>30</v>
      </c>
      <c r="E31" s="10" t="s">
        <v>33</v>
      </c>
      <c r="F31" s="49"/>
      <c r="G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Analysis'!G12)</f>
        <v>921103.45931519999</v>
      </c>
      <c r="H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Analysis'!H12)</f>
        <v>1109663.3318399999</v>
      </c>
      <c r="I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Analysis'!I12)</f>
        <v>1121528.2756608</v>
      </c>
      <c r="J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Analysis'!J12)</f>
        <v>1503710.0967168</v>
      </c>
      <c r="K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Analysis'!K12)</f>
        <v>1626645.7799423998</v>
      </c>
      <c r="L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Analysis'!L12)</f>
        <v>831589.90225920011</v>
      </c>
      <c r="M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Analysis'!M12)</f>
        <v>777531.42270720005</v>
      </c>
      <c r="N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Analysis'!N12)</f>
        <v>915446.05850879999</v>
      </c>
      <c r="O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Analysis'!O12)</f>
        <v>834570.77921279997</v>
      </c>
      <c r="P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Analysis'!P12)</f>
        <v>896935.89646080008</v>
      </c>
      <c r="Q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Analysis'!Q12)</f>
        <v>1051796.083968</v>
      </c>
      <c r="R31" s="50">
        <f>SUMIFS('Data Repository Table'!$J3:$J1010,'Data Repository Table'!$A3:$A1010,'Data Repository Table'!$A$3,'Data Repository Table'!$B3:$B1010,'Data Repository Table'!$B$183,'Data Repository Table'!$C3:$C1010,'Data Repository Table'!$C$374,'Data Repository Table'!$H3:$H1010,'Data Repository Table'!$H$339,'Data Repository Table'!$D3:$D1010,'Economic Cost Analysis'!R12)</f>
        <v>544753.24001279997</v>
      </c>
      <c r="S31" s="50">
        <f t="shared" si="4"/>
        <v>12135274.3266048</v>
      </c>
      <c r="T31" s="23"/>
      <c r="U31" s="23"/>
      <c r="V31" s="23"/>
      <c r="W31" s="23"/>
    </row>
    <row r="32" spans="1:23" x14ac:dyDescent="0.3">
      <c r="A32" s="10" t="s">
        <v>11</v>
      </c>
      <c r="B32" s="10" t="s">
        <v>21</v>
      </c>
      <c r="C32" s="10" t="s">
        <v>23</v>
      </c>
      <c r="D32" s="10" t="s">
        <v>30</v>
      </c>
      <c r="E32" s="10" t="s">
        <v>34</v>
      </c>
      <c r="F32" s="49"/>
      <c r="G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Analysis'!G12)</f>
        <v>498931.04046240001</v>
      </c>
      <c r="H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Analysis'!H12)</f>
        <v>601067.63808000006</v>
      </c>
      <c r="I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Analysis'!I12)</f>
        <v>607494.48264960002</v>
      </c>
      <c r="J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Analysis'!J12)</f>
        <v>814509.63572160015</v>
      </c>
      <c r="K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Analysis'!K12)</f>
        <v>881099.79746879986</v>
      </c>
      <c r="L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Analysis'!L12)</f>
        <v>450444.53039040015</v>
      </c>
      <c r="M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Analysis'!M12)</f>
        <v>421162.85396640003</v>
      </c>
      <c r="N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Analysis'!N12)</f>
        <v>495866.61502560001</v>
      </c>
      <c r="O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Analysis'!O12)</f>
        <v>452059.1720736</v>
      </c>
      <c r="P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Analysis'!P12)</f>
        <v>485840.2772496001</v>
      </c>
      <c r="Q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Analysis'!Q12)</f>
        <v>569722.87881600007</v>
      </c>
      <c r="R32" s="50">
        <f>SUMIFS('Data Repository Table'!$J3:$J1010,'Data Repository Table'!$A3:$A1010,'Data Repository Table'!$A$3,'Data Repository Table'!$B3:$B1010,'Data Repository Table'!$B$183,'Data Repository Table'!$C3:$C1010,'Data Repository Table'!$C$374,'Data Repository Table'!$H3:$H1010,'Data Repository Table'!$H$351,'Data Repository Table'!$D3:$D1010,'Economic Cost Analysis'!R12)</f>
        <v>295074.67167360004</v>
      </c>
      <c r="S32" s="50">
        <f t="shared" si="4"/>
        <v>6573273.5935776001</v>
      </c>
      <c r="T32" s="23"/>
      <c r="U32" s="23"/>
      <c r="V32" s="23"/>
      <c r="W32" s="23"/>
    </row>
    <row r="33" spans="1:23" x14ac:dyDescent="0.3">
      <c r="A33" s="10" t="s">
        <v>11</v>
      </c>
      <c r="B33" s="10" t="s">
        <v>21</v>
      </c>
      <c r="C33" s="10" t="s">
        <v>23</v>
      </c>
      <c r="D33" s="10" t="s">
        <v>35</v>
      </c>
      <c r="E33" s="10" t="s">
        <v>36</v>
      </c>
      <c r="F33" s="51"/>
      <c r="G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Analysis'!G12)</f>
        <v>3198275.9004000002</v>
      </c>
      <c r="H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Analysis'!H12)</f>
        <v>3852997.68</v>
      </c>
      <c r="I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Analysis'!I12)</f>
        <v>3894195.4016000004</v>
      </c>
      <c r="J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Analysis'!J12)</f>
        <v>5221215.6136000007</v>
      </c>
      <c r="K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Analysis'!K12)</f>
        <v>5648075.6247999994</v>
      </c>
      <c r="L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Analysis'!L12)</f>
        <v>2887464.9384000008</v>
      </c>
      <c r="M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Analysis'!M12)</f>
        <v>2699761.8844000003</v>
      </c>
      <c r="N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Analysis'!N12)</f>
        <v>3178632.1476000003</v>
      </c>
      <c r="O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Analysis'!O12)</f>
        <v>2897815.2056</v>
      </c>
      <c r="P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Analysis'!P12)</f>
        <v>3114360.7516000005</v>
      </c>
      <c r="Q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Analysis'!Q12)</f>
        <v>3652069.7360000005</v>
      </c>
      <c r="R33" s="50">
        <f>SUMIFS('Data Repository Table'!$J3:$J1010,'Data Repository Table'!$A3:$A1010,'Data Repository Table'!$A$3,'Data Repository Table'!$B3:$B1010,'Data Repository Table'!$B$183,'Data Repository Table'!$C3:$C1010,'Data Repository Table'!$C$374,'Data Repository Table'!$H3:$H1010,'Data Repository Table'!$H$363,'Data Repository Table'!$D3:$D1010,'Economic Cost Analysis'!R12)</f>
        <v>1891504.3056000001</v>
      </c>
      <c r="S33" s="50">
        <f t="shared" si="4"/>
        <v>42136369.189600006</v>
      </c>
      <c r="T33" s="23"/>
      <c r="U33" s="23"/>
      <c r="V33" s="23"/>
      <c r="W33" s="23"/>
    </row>
    <row r="34" spans="1:23" ht="15" thickBot="1" x14ac:dyDescent="0.35">
      <c r="A34" s="10" t="s">
        <v>38</v>
      </c>
      <c r="B34" s="10" t="s">
        <v>21</v>
      </c>
      <c r="C34" s="10"/>
      <c r="D34" s="10"/>
      <c r="E34" s="10"/>
      <c r="F34" s="10" t="s">
        <v>116</v>
      </c>
      <c r="G34" s="9">
        <f>SUMIFS('Data Repository Table'!$J3:$J1010,'Data Repository Table'!$A3:$A1010,'Data Repository Table'!$A$939,'Data Repository Table'!$C3:$C1010,'Data Repository Table'!$C$374,'Data Repository Table'!$D3:$D1010,G12)*1000</f>
        <v>214968.99900000001</v>
      </c>
      <c r="H34" s="9">
        <f>SUMIFS('Data Repository Table'!$J3:$J1010,'Data Repository Table'!$A3:$A1010,'Data Repository Table'!$A$939,'Data Repository Table'!$C3:$C1010,'Data Repository Table'!$C$374,'Data Repository Table'!$D3:$D1010,H12)*1000</f>
        <v>228199.05100000001</v>
      </c>
      <c r="I34" s="9">
        <f>SUMIFS('Data Repository Table'!$J3:$J1010,'Data Repository Table'!$A3:$A1010,'Data Repository Table'!$A$939,'Data Repository Table'!$C3:$C1010,'Data Repository Table'!$C$374,'Data Repository Table'!$D3:$D1010,I12)*1000</f>
        <v>216536.467</v>
      </c>
      <c r="J34" s="9">
        <f>SUMIFS('Data Repository Table'!$J3:$J1010,'Data Repository Table'!$A3:$A1010,'Data Repository Table'!$A$939,'Data Repository Table'!$C3:$C1010,'Data Repository Table'!$C$374,'Data Repository Table'!$D3:$D1010,J12)*1000</f>
        <v>236760.27600000001</v>
      </c>
      <c r="K34" s="9">
        <f>SUMIFS('Data Repository Table'!$J3:$J1010,'Data Repository Table'!$A3:$A1010,'Data Repository Table'!$A$939,'Data Repository Table'!$C3:$C1010,'Data Repository Table'!$C$374,'Data Repository Table'!$D3:$D1010,K12)*1000</f>
        <v>232052.864</v>
      </c>
      <c r="L34" s="9">
        <f>SUMIFS('Data Repository Table'!$J3:$J1010,'Data Repository Table'!$A3:$A1010,'Data Repository Table'!$A$939,'Data Repository Table'!$C3:$C1010,'Data Repository Table'!$C$374,'Data Repository Table'!$D3:$D1010,L12)*1000</f>
        <v>240210.16</v>
      </c>
      <c r="M34" s="9">
        <f>SUMIFS('Data Repository Table'!$J3:$J1010,'Data Repository Table'!$A3:$A1010,'Data Repository Table'!$A$939,'Data Repository Table'!$C3:$C1010,'Data Repository Table'!$C$374,'Data Repository Table'!$D3:$D1010,M12)*1000</f>
        <v>288160.549</v>
      </c>
      <c r="N34" s="9">
        <f>SUMIFS('Data Repository Table'!$J3:$J1010,'Data Repository Table'!$A3:$A1010,'Data Repository Table'!$A$939,'Data Repository Table'!$C3:$C1010,'Data Repository Table'!$C$374,'Data Repository Table'!$D3:$D1010,N12)*1000</f>
        <v>306884.52399999998</v>
      </c>
      <c r="O34" s="9">
        <f>SUMIFS('Data Repository Table'!$J3:$J1010,'Data Repository Table'!$A3:$A1010,'Data Repository Table'!$A$939,'Data Repository Table'!$C3:$C1010,'Data Repository Table'!$C$374,'Data Repository Table'!$D3:$D1010,O12)*1000</f>
        <v>367651.00600000005</v>
      </c>
      <c r="P34" s="9">
        <f>SUMIFS('Data Repository Table'!$J3:$J1010,'Data Repository Table'!$A3:$A1010,'Data Repository Table'!$A$939,'Data Repository Table'!$C3:$C1010,'Data Repository Table'!$C$374,'Data Repository Table'!$D3:$D1010,P12)*1000</f>
        <v>351990.16599999997</v>
      </c>
      <c r="Q34" s="9">
        <f>SUMIFS('Data Repository Table'!$J3:$J1010,'Data Repository Table'!$A3:$A1010,'Data Repository Table'!$A$939,'Data Repository Table'!$C3:$C1010,'Data Repository Table'!$C$374,'Data Repository Table'!$D3:$D1010,Q12)*1000</f>
        <v>362822</v>
      </c>
      <c r="R34" s="9">
        <f>SUMIFS('Data Repository Table'!$J3:$J1010,'Data Repository Table'!$A3:$A1010,'Data Repository Table'!$A$939,'Data Repository Table'!$C3:$C1010,'Data Repository Table'!$C$374,'Data Repository Table'!$D3:$D1010,R12)*1000</f>
        <v>260312.3</v>
      </c>
      <c r="S34" s="69">
        <f t="shared" si="4"/>
        <v>3306548.3619999997</v>
      </c>
      <c r="T34" s="23"/>
      <c r="U34" s="23"/>
      <c r="V34" s="23"/>
      <c r="W34" s="23"/>
    </row>
    <row r="35" spans="1:23" ht="15.6" thickTop="1" thickBot="1" x14ac:dyDescent="0.35">
      <c r="A35" s="70"/>
      <c r="B35" s="71" t="s">
        <v>21</v>
      </c>
      <c r="C35" s="72"/>
      <c r="D35" s="72"/>
      <c r="E35" s="71" t="s">
        <v>71</v>
      </c>
      <c r="F35" s="72" t="s">
        <v>74</v>
      </c>
      <c r="G35" s="73">
        <f>SUM(G26:G33)/(G34)</f>
        <v>52.749704483604205</v>
      </c>
      <c r="H35" s="73">
        <f t="shared" ref="H35:S35" si="5">SUM(H26:H33)/(H34)</f>
        <v>59.863878813385597</v>
      </c>
      <c r="I35" s="73">
        <f t="shared" si="5"/>
        <v>63.762690282929732</v>
      </c>
      <c r="J35" s="73">
        <f t="shared" si="5"/>
        <v>78.188472724753353</v>
      </c>
      <c r="K35" s="73">
        <f t="shared" si="5"/>
        <v>86.296565119062237</v>
      </c>
      <c r="L35" s="73">
        <f t="shared" si="5"/>
        <v>53.948353573134469</v>
      </c>
      <c r="M35" s="73">
        <f t="shared" si="5"/>
        <v>48.540531907011328</v>
      </c>
      <c r="N35" s="73">
        <f t="shared" si="5"/>
        <v>53.6634853464152</v>
      </c>
      <c r="O35" s="73">
        <f t="shared" si="5"/>
        <v>40.836500744441324</v>
      </c>
      <c r="P35" s="73">
        <f t="shared" si="5"/>
        <v>45.840777989347593</v>
      </c>
      <c r="Q35" s="73">
        <f t="shared" si="5"/>
        <v>52.15056777763202</v>
      </c>
      <c r="R35" s="73">
        <f t="shared" si="5"/>
        <v>32.611103369040954</v>
      </c>
      <c r="S35" s="73">
        <f t="shared" si="5"/>
        <v>54.231506516209812</v>
      </c>
      <c r="T35" s="74"/>
      <c r="U35" s="74"/>
      <c r="V35" s="74"/>
      <c r="W35" s="74"/>
    </row>
    <row r="36" spans="1:23" ht="15" thickTop="1" x14ac:dyDescent="0.3">
      <c r="A36" s="66"/>
      <c r="B36" s="66"/>
      <c r="C36" s="66"/>
      <c r="D36" s="66"/>
      <c r="E36" s="66"/>
      <c r="F36" s="75"/>
      <c r="G36" s="75"/>
      <c r="H36" s="75"/>
      <c r="I36" s="75"/>
      <c r="J36" s="75"/>
      <c r="K36" s="75"/>
      <c r="L36" s="75"/>
      <c r="M36" s="75"/>
      <c r="N36" s="75"/>
      <c r="O36" s="75"/>
      <c r="P36" s="75"/>
      <c r="Q36" s="75"/>
      <c r="R36" s="65"/>
      <c r="S36" s="76"/>
      <c r="T36" s="76"/>
      <c r="U36" s="76"/>
      <c r="V36" s="76"/>
      <c r="W36" s="76"/>
    </row>
    <row r="37" spans="1:23" x14ac:dyDescent="0.3">
      <c r="A37" s="10" t="s">
        <v>11</v>
      </c>
      <c r="B37" s="10" t="s">
        <v>22</v>
      </c>
      <c r="C37" s="10" t="s">
        <v>23</v>
      </c>
      <c r="D37" s="10" t="s">
        <v>25</v>
      </c>
      <c r="E37" s="10" t="s">
        <v>26</v>
      </c>
      <c r="F37" s="49"/>
      <c r="G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Analysis'!G12)</f>
        <v>1625596.3356633</v>
      </c>
      <c r="H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Analysis'!H12)</f>
        <v>1295067.8472731998</v>
      </c>
      <c r="I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Analysis'!I12)</f>
        <v>1750624.8818057997</v>
      </c>
      <c r="J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Analysis'!J12)</f>
        <v>1472529.3869285996</v>
      </c>
      <c r="K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Analysis'!K12)</f>
        <v>1252200.4923928501</v>
      </c>
      <c r="L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Analysis'!L12)</f>
        <v>1406782.6738875001</v>
      </c>
      <c r="M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Analysis'!M12)</f>
        <v>1877449.5046125001</v>
      </c>
      <c r="N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Analysis'!N12)</f>
        <v>1912219.1750437501</v>
      </c>
      <c r="O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Analysis'!O12)</f>
        <v>2266625.1980531253</v>
      </c>
      <c r="P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Analysis'!P12)</f>
        <v>2234200.5744250002</v>
      </c>
      <c r="Q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Analysis'!Q12)</f>
        <v>2593715.6428375002</v>
      </c>
      <c r="R37" s="50">
        <f>SUMIFS('Data Repository Table'!$J3:$J1010,'Data Repository Table'!$A3:$A1010,'Data Repository Table'!$A$3,'Data Repository Table'!$B3:$B1010,'Data Repository Table'!$B$183,'Data Repository Table'!$C3:$C1010,'Data Repository Table'!$C$375,'Data Repository Table'!$H3:$H1010,'Data Repository Table'!$H$843,'Data Repository Table'!$D3:$D1010,'Economic Cost Analysis'!R12)</f>
        <v>2274807.7859325004</v>
      </c>
      <c r="S37" s="50">
        <f>SUM(G37:R37)</f>
        <v>21961819.498855624</v>
      </c>
      <c r="T37" s="23"/>
      <c r="U37" s="23"/>
      <c r="V37" s="23"/>
      <c r="W37" s="23"/>
    </row>
    <row r="38" spans="1:23" x14ac:dyDescent="0.3">
      <c r="A38" s="10" t="s">
        <v>11</v>
      </c>
      <c r="B38" s="10" t="s">
        <v>22</v>
      </c>
      <c r="C38" s="10" t="s">
        <v>23</v>
      </c>
      <c r="D38" s="10" t="s">
        <v>27</v>
      </c>
      <c r="E38" s="10" t="s">
        <v>28</v>
      </c>
      <c r="F38" s="49"/>
      <c r="G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Analysis'!G12)</f>
        <v>895736.75638589996</v>
      </c>
      <c r="H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Analysis'!H12)</f>
        <v>713608.81380359991</v>
      </c>
      <c r="I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Analysis'!I12)</f>
        <v>964630.03691340005</v>
      </c>
      <c r="J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Analysis'!J12)</f>
        <v>811393.74381779996</v>
      </c>
      <c r="K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Analysis'!K12)</f>
        <v>689988.02642055007</v>
      </c>
      <c r="L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Analysis'!L12)</f>
        <v>775165.96316250006</v>
      </c>
      <c r="M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Analysis'!M12)</f>
        <v>1034512.9923375</v>
      </c>
      <c r="N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Analysis'!N12)</f>
        <v>888365.66788124992</v>
      </c>
      <c r="O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Analysis'!O12)</f>
        <v>1248956.7417843752</v>
      </c>
      <c r="P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Analysis'!P12)</f>
        <v>680069.70427499991</v>
      </c>
      <c r="Q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Analysis'!Q12)</f>
        <v>878169.84401249979</v>
      </c>
      <c r="R38" s="50">
        <f>SUMIFS('Data Repository Table'!$J3:$J1010,'Data Repository Table'!$A3:$A1010,'Data Repository Table'!$A$3,'Data Repository Table'!$B3:$B1010,'Data Repository Table'!$B$183,'Data Repository Table'!$C3:$C1010,'Data Repository Table'!$C$375,'Data Repository Table'!$H3:$H1010,'Data Repository Table'!$H$291,'Data Repository Table'!$D3:$D1010,'Economic Cost Analysis'!R12)</f>
        <v>1253465.5146975003</v>
      </c>
      <c r="S38" s="50">
        <f t="shared" ref="S38:S45" si="6">SUM(G38:R38)</f>
        <v>10834063.805491872</v>
      </c>
      <c r="T38" s="23"/>
      <c r="U38" s="23"/>
      <c r="V38" s="23"/>
      <c r="W38" s="23"/>
    </row>
    <row r="39" spans="1:23" x14ac:dyDescent="0.3">
      <c r="A39" s="10" t="s">
        <v>11</v>
      </c>
      <c r="B39" s="10" t="s">
        <v>22</v>
      </c>
      <c r="C39" s="10" t="s">
        <v>23</v>
      </c>
      <c r="D39" s="10" t="s">
        <v>27</v>
      </c>
      <c r="E39" s="10" t="s">
        <v>29</v>
      </c>
      <c r="F39" s="49"/>
      <c r="G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Analysis'!G12)</f>
        <v>829385.88554250007</v>
      </c>
      <c r="H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Analysis'!H12)</f>
        <v>660748.90166999993</v>
      </c>
      <c r="I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Analysis'!I12)</f>
        <v>893175.96010499995</v>
      </c>
      <c r="J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Analysis'!J12)</f>
        <v>751290.50353499991</v>
      </c>
      <c r="K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Analysis'!K12)</f>
        <v>638877.80224125006</v>
      </c>
      <c r="L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Analysis'!L12)</f>
        <v>717746.26218750002</v>
      </c>
      <c r="M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Analysis'!M12)</f>
        <v>957882.40031249996</v>
      </c>
      <c r="N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Analysis'!N12)</f>
        <v>822560.80359374988</v>
      </c>
      <c r="O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Analysis'!O12)</f>
        <v>1156441.4275781249</v>
      </c>
      <c r="P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Analysis'!P12)</f>
        <v>629694.17062500003</v>
      </c>
      <c r="Q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Analysis'!Q12)</f>
        <v>813120.22593749978</v>
      </c>
      <c r="R39" s="50">
        <f>SUMIFS('Data Repository Table'!$J3:$J1010,'Data Repository Table'!$A3:$A1010,'Data Repository Table'!$A$3,'Data Repository Table'!$B3:$B1010,'Data Repository Table'!$B$183,'Data Repository Table'!$C3:$C1010,'Data Repository Table'!$C$375,'Data Repository Table'!$H3:$H1010,'Data Repository Table'!$H$303,'Data Repository Table'!$D3:$D1010,'Economic Cost Analysis'!R12)</f>
        <v>1160616.2173125001</v>
      </c>
      <c r="S39" s="50">
        <f t="shared" si="6"/>
        <v>10031540.560640626</v>
      </c>
      <c r="T39" s="23"/>
      <c r="U39" s="23"/>
      <c r="V39" s="23"/>
      <c r="W39" s="23"/>
    </row>
    <row r="40" spans="1:23" x14ac:dyDescent="0.3">
      <c r="A40" s="10" t="s">
        <v>11</v>
      </c>
      <c r="B40" s="10" t="s">
        <v>22</v>
      </c>
      <c r="C40" s="10" t="s">
        <v>23</v>
      </c>
      <c r="D40" s="10" t="s">
        <v>30</v>
      </c>
      <c r="E40" s="10" t="s">
        <v>31</v>
      </c>
      <c r="F40" s="49"/>
      <c r="G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Analysis'!G12)</f>
        <v>716589.40510871995</v>
      </c>
      <c r="H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Analysis'!H12)</f>
        <v>570887.05104287993</v>
      </c>
      <c r="I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Analysis'!I12)</f>
        <v>771704.02953071985</v>
      </c>
      <c r="J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Analysis'!J12)</f>
        <v>649114.99505423987</v>
      </c>
      <c r="K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Analysis'!K12)</f>
        <v>551990.42113644001</v>
      </c>
      <c r="L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Analysis'!L12)</f>
        <v>620132.77052999998</v>
      </c>
      <c r="M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Analysis'!M12)</f>
        <v>827610.39387000003</v>
      </c>
      <c r="N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Analysis'!N12)</f>
        <v>710692.53430499986</v>
      </c>
      <c r="O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Analysis'!O12)</f>
        <v>999165.39342749992</v>
      </c>
      <c r="P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Analysis'!P12)</f>
        <v>544055.76341999997</v>
      </c>
      <c r="Q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Analysis'!Q12)</f>
        <v>702535.87520999974</v>
      </c>
      <c r="R40" s="50">
        <f>SUMIFS('Data Repository Table'!$J3:$J1010,'Data Repository Table'!$A3:$A1010,'Data Repository Table'!$A$3,'Data Repository Table'!$B3:$B1010,'Data Repository Table'!$B$183,'Data Repository Table'!$C3:$C1010,'Data Repository Table'!$C$375,'Data Repository Table'!$H3:$H1010,'Data Repository Table'!$H$315,'Data Repository Table'!$D3:$D1010,'Economic Cost Analysis'!R12)</f>
        <v>1002772.411758</v>
      </c>
      <c r="S40" s="50">
        <f t="shared" si="6"/>
        <v>8667251.0443934985</v>
      </c>
      <c r="T40" s="23"/>
      <c r="U40" s="23"/>
      <c r="V40" s="23"/>
      <c r="W40" s="23"/>
    </row>
    <row r="41" spans="1:23" x14ac:dyDescent="0.3">
      <c r="A41" s="10" t="s">
        <v>11</v>
      </c>
      <c r="B41" s="10" t="s">
        <v>22</v>
      </c>
      <c r="C41" s="10" t="s">
        <v>23</v>
      </c>
      <c r="D41" s="10" t="s">
        <v>30</v>
      </c>
      <c r="E41" s="10" t="s">
        <v>32</v>
      </c>
      <c r="F41" s="49"/>
      <c r="G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Analysis'!G12)</f>
        <v>251329.05622500001</v>
      </c>
      <c r="H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Analysis'!H12)</f>
        <v>200226.9399</v>
      </c>
      <c r="I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Analysis'!I12)</f>
        <v>270659.38184999995</v>
      </c>
      <c r="J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Analysis'!J12)</f>
        <v>227663.78894999996</v>
      </c>
      <c r="K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Analysis'!K12)</f>
        <v>193599.33401250001</v>
      </c>
      <c r="L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Analysis'!L12)</f>
        <v>143549.25243750002</v>
      </c>
      <c r="M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Analysis'!M12)</f>
        <v>153261.18405000001</v>
      </c>
      <c r="N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Analysis'!N12)</f>
        <v>131609.72857499999</v>
      </c>
      <c r="O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Analysis'!O12)</f>
        <v>185030.62841250002</v>
      </c>
      <c r="P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Analysis'!P12)</f>
        <v>100751.0673</v>
      </c>
      <c r="Q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Analysis'!Q12)</f>
        <v>130099.23614999997</v>
      </c>
      <c r="R41" s="50">
        <f>SUMIFS('Data Repository Table'!$J3:$J1010,'Data Repository Table'!$A3:$A1010,'Data Repository Table'!$A$3,'Data Repository Table'!$B3:$B1010,'Data Repository Table'!$B$183,'Data Repository Table'!$C3:$C1010,'Data Repository Table'!$C$375,'Data Repository Table'!$H3:$H1010,'Data Repository Table'!$H$327,'Data Repository Table'!$D3:$D1010,'Economic Cost Analysis'!R12)</f>
        <v>232123.24346250005</v>
      </c>
      <c r="S41" s="50">
        <f t="shared" si="6"/>
        <v>2219902.8413250004</v>
      </c>
      <c r="T41" s="23"/>
      <c r="U41" s="23"/>
      <c r="V41" s="23"/>
      <c r="W41" s="23"/>
    </row>
    <row r="42" spans="1:23" x14ac:dyDescent="0.3">
      <c r="A42" s="10" t="s">
        <v>11</v>
      </c>
      <c r="B42" s="10" t="s">
        <v>22</v>
      </c>
      <c r="C42" s="10" t="s">
        <v>23</v>
      </c>
      <c r="D42" s="10" t="s">
        <v>30</v>
      </c>
      <c r="E42" s="10" t="s">
        <v>33</v>
      </c>
      <c r="F42" s="49"/>
      <c r="G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Analysis'!G12)</f>
        <v>623296.05943799997</v>
      </c>
      <c r="H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Analysis'!H12)</f>
        <v>496562.81095199991</v>
      </c>
      <c r="I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Analysis'!I12)</f>
        <v>671235.2669879999</v>
      </c>
      <c r="J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Analysis'!J12)</f>
        <v>564606.19659599988</v>
      </c>
      <c r="K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Analysis'!K12)</f>
        <v>480126.34835100005</v>
      </c>
      <c r="L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Analysis'!L12)</f>
        <v>356002.146045</v>
      </c>
      <c r="M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Analysis'!M12)</f>
        <v>380087.73644399998</v>
      </c>
      <c r="N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Analysis'!N12)</f>
        <v>326392.12686599995</v>
      </c>
      <c r="O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Analysis'!O12)</f>
        <v>458875.95846300002</v>
      </c>
      <c r="P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Analysis'!P12)</f>
        <v>249862.64690399999</v>
      </c>
      <c r="Q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Analysis'!Q12)</f>
        <v>322646.10565199988</v>
      </c>
      <c r="R42" s="50">
        <f>SUMIFS('Data Repository Table'!$J3:$J1010,'Data Repository Table'!$A3:$A1010,'Data Repository Table'!$A$3,'Data Repository Table'!$B3:$B1010,'Data Repository Table'!$B$183,'Data Repository Table'!$C3:$C1010,'Data Repository Table'!$C$375,'Data Repository Table'!$H3:$H1010,'Data Repository Table'!$H$339,'Data Repository Table'!$D3:$D1010,'Economic Cost Analysis'!R12)</f>
        <v>575665.6437870001</v>
      </c>
      <c r="S42" s="50">
        <f t="shared" si="6"/>
        <v>5505359.0464859996</v>
      </c>
      <c r="T42" s="23"/>
      <c r="U42" s="23"/>
      <c r="V42" s="23"/>
      <c r="W42" s="23"/>
    </row>
    <row r="43" spans="1:23" x14ac:dyDescent="0.3">
      <c r="A43" s="10" t="s">
        <v>11</v>
      </c>
      <c r="B43" s="10" t="s">
        <v>22</v>
      </c>
      <c r="C43" s="10" t="s">
        <v>23</v>
      </c>
      <c r="D43" s="10" t="s">
        <v>30</v>
      </c>
      <c r="E43" s="10" t="s">
        <v>34</v>
      </c>
      <c r="F43" s="49"/>
      <c r="G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Analysis'!G12)</f>
        <v>211116.407229</v>
      </c>
      <c r="H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Analysis'!H12)</f>
        <v>168190.62951599999</v>
      </c>
      <c r="I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Analysis'!I12)</f>
        <v>227353.88075399998</v>
      </c>
      <c r="J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Analysis'!J12)</f>
        <v>191237.58271799999</v>
      </c>
      <c r="K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Analysis'!K12)</f>
        <v>162623.44057050001</v>
      </c>
      <c r="L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Analysis'!L12)</f>
        <v>120581.37204750002</v>
      </c>
      <c r="M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Analysis'!M12)</f>
        <v>128739.394602</v>
      </c>
      <c r="N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Analysis'!N12)</f>
        <v>110552.17200299999</v>
      </c>
      <c r="O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Analysis'!O12)</f>
        <v>155425.7278665</v>
      </c>
      <c r="P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Analysis'!P12)</f>
        <v>84630.896531999999</v>
      </c>
      <c r="Q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Analysis'!Q12)</f>
        <v>109283.35836599997</v>
      </c>
      <c r="R43" s="50">
        <f>SUMIFS('Data Repository Table'!$J3:$J1010,'Data Repository Table'!$A3:$A1010,'Data Repository Table'!$A$3,'Data Repository Table'!$B3:$B1010,'Data Repository Table'!$B$183,'Data Repository Table'!$C3:$C1010,'Data Repository Table'!$C$375,'Data Repository Table'!$H3:$H1010,'Data Repository Table'!$H$351,'Data Repository Table'!$D3:$D1010,'Economic Cost Analysis'!R12)</f>
        <v>194983.52450850004</v>
      </c>
      <c r="S43" s="50">
        <f t="shared" si="6"/>
        <v>1864718.386713</v>
      </c>
      <c r="T43" s="23"/>
      <c r="U43" s="23"/>
      <c r="V43" s="23"/>
      <c r="W43" s="23"/>
    </row>
    <row r="44" spans="1:23" x14ac:dyDescent="0.3">
      <c r="A44" s="10" t="s">
        <v>11</v>
      </c>
      <c r="B44" s="10" t="s">
        <v>22</v>
      </c>
      <c r="C44" s="10" t="s">
        <v>23</v>
      </c>
      <c r="D44" s="10" t="s">
        <v>35</v>
      </c>
      <c r="E44" s="10" t="s">
        <v>36</v>
      </c>
      <c r="F44" s="51"/>
      <c r="G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Analysis'!G12)</f>
        <v>3015948.6746999999</v>
      </c>
      <c r="H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Analysis'!H12)</f>
        <v>2402723.2787999995</v>
      </c>
      <c r="I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Analysis'!I12)</f>
        <v>3247912.5821999996</v>
      </c>
      <c r="J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Analysis'!J12)</f>
        <v>2731965.4673999995</v>
      </c>
      <c r="K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Analysis'!K12)</f>
        <v>2323192.0081500001</v>
      </c>
      <c r="L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Analysis'!L12)</f>
        <v>1722591.0292499999</v>
      </c>
      <c r="M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Analysis'!M12)</f>
        <v>1839134.2085999998</v>
      </c>
      <c r="N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Analysis'!N12)</f>
        <v>2579316.7429</v>
      </c>
      <c r="O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Analysis'!O12)</f>
        <v>2220367.5409499998</v>
      </c>
      <c r="P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Analysis'!P12)</f>
        <v>2209012.8075999999</v>
      </c>
      <c r="Q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Analysis'!Q12)</f>
        <v>2561190.8338000001</v>
      </c>
      <c r="R44" s="50">
        <f>SUMIFS('Data Repository Table'!$J3:$J1010,'Data Repository Table'!$A3:$A1010,'Data Repository Table'!$A$3,'Data Repository Table'!$B3:$B1010,'Data Repository Table'!$B$183,'Data Repository Table'!$C3:$C1010,'Data Repository Table'!$C$375,'Data Repository Table'!$H3:$H1010,'Data Repository Table'!$H$363,'Data Repository Table'!$D3:$D1010,'Economic Cost Analysis'!R12)</f>
        <v>2785478.9215500001</v>
      </c>
      <c r="S44" s="50">
        <f t="shared" si="6"/>
        <v>29638834.095899999</v>
      </c>
      <c r="T44" s="23"/>
      <c r="U44" s="23"/>
      <c r="V44" s="23"/>
      <c r="W44" s="23"/>
    </row>
    <row r="45" spans="1:23" ht="15" thickBot="1" x14ac:dyDescent="0.35">
      <c r="A45" s="10" t="s">
        <v>38</v>
      </c>
      <c r="B45" s="10" t="s">
        <v>22</v>
      </c>
      <c r="C45" s="10"/>
      <c r="D45" s="10"/>
      <c r="E45" s="51"/>
      <c r="F45" s="10" t="s">
        <v>117</v>
      </c>
      <c r="G45" s="9">
        <f>SUMIFS('Data Repository Table'!$J3:$J1010,'Data Repository Table'!$A3:$A1010,'Data Repository Table'!$A$939,'Data Repository Table'!$C3:$C1010,'Data Repository Table'!$C$375,'Data Repository Table'!$D3:$D1010,G12)*1000</f>
        <v>250241.99099999998</v>
      </c>
      <c r="H45" s="9">
        <f>SUMIFS('Data Repository Table'!$J3:$J1010,'Data Repository Table'!$A3:$A1010,'Data Repository Table'!$A$939,'Data Repository Table'!$C3:$C1010,'Data Repository Table'!$C$375,'Data Repository Table'!$D3:$D1010,H12)*1000</f>
        <v>206740.70300000001</v>
      </c>
      <c r="I45" s="9">
        <f>SUMIFS('Data Repository Table'!$J3:$J1010,'Data Repository Table'!$A3:$A1010,'Data Repository Table'!$A$939,'Data Repository Table'!$C3:$C1010,'Data Repository Table'!$C$375,'Data Repository Table'!$D3:$D1010,I12)*1000</f>
        <v>201235.46099999995</v>
      </c>
      <c r="J45" s="9">
        <f>SUMIFS('Data Repository Table'!$J3:$J1010,'Data Repository Table'!$A3:$A1010,'Data Repository Table'!$A$939,'Data Repository Table'!$C3:$C1010,'Data Repository Table'!$C$375,'Data Repository Table'!$D3:$D1010,J12)*1000</f>
        <v>174369.56599999999</v>
      </c>
      <c r="K45" s="9">
        <f>SUMIFS('Data Repository Table'!$J3:$J1010,'Data Repository Table'!$A3:$A1010,'Data Repository Table'!$A$939,'Data Repository Table'!$C3:$C1010,'Data Repository Table'!$C$375,'Data Repository Table'!$D3:$D1010,K12)*1000</f>
        <v>204091.05</v>
      </c>
      <c r="L45" s="9">
        <f>SUMIFS('Data Repository Table'!$J3:$J1010,'Data Repository Table'!$A3:$A1010,'Data Repository Table'!$A$939,'Data Repository Table'!$C3:$C1010,'Data Repository Table'!$C$375,'Data Repository Table'!$D3:$D1010,L12)*1000</f>
        <v>146356.666</v>
      </c>
      <c r="M45" s="9">
        <f>SUMIFS('Data Repository Table'!$J3:$J1010,'Data Repository Table'!$A3:$A1010,'Data Repository Table'!$A$939,'Data Repository Table'!$C3:$C1010,'Data Repository Table'!$C$375,'Data Repository Table'!$D3:$D1010,M12)*1000</f>
        <v>204202.49700000003</v>
      </c>
      <c r="N45" s="9">
        <f>SUMIFS('Data Repository Table'!$J3:$J1010,'Data Repository Table'!$A3:$A1010,'Data Repository Table'!$A$939,'Data Repository Table'!$C3:$C1010,'Data Repository Table'!$C$375,'Data Repository Table'!$D3:$D1010,N12)*1000</f>
        <v>217430.19900000002</v>
      </c>
      <c r="O45" s="9">
        <f>SUMIFS('Data Repository Table'!$J3:$J1010,'Data Repository Table'!$A3:$A1010,'Data Repository Table'!$A$939,'Data Repository Table'!$C3:$C1010,'Data Repository Table'!$C$375,'Data Repository Table'!$D3:$D1010,O12)*1000</f>
        <v>230982.2</v>
      </c>
      <c r="P45" s="9">
        <f>SUMIFS('Data Repository Table'!$J3:$J1010,'Data Repository Table'!$A3:$A1010,'Data Repository Table'!$A$939,'Data Repository Table'!$C3:$C1010,'Data Repository Table'!$C$375,'Data Repository Table'!$D3:$D1010,P12)*1000</f>
        <v>236441.136</v>
      </c>
      <c r="Q45" s="9">
        <f>SUMIFS('Data Repository Table'!$J3:$J1010,'Data Repository Table'!$A3:$A1010,'Data Repository Table'!$A$939,'Data Repository Table'!$C3:$C1010,'Data Repository Table'!$C$375,'Data Repository Table'!$D3:$D1010,Q12)*1000</f>
        <v>241407.36899999998</v>
      </c>
      <c r="R45" s="9">
        <f>SUMIFS('Data Repository Table'!$J3:$J1010,'Data Repository Table'!$A3:$A1010,'Data Repository Table'!$A$939,'Data Repository Table'!$C3:$C1010,'Data Repository Table'!$C$375,'Data Repository Table'!$D3:$D1010,R12)*1000</f>
        <v>220380.334</v>
      </c>
      <c r="S45" s="69">
        <f t="shared" si="6"/>
        <v>2533879.1719999998</v>
      </c>
      <c r="T45" s="23"/>
      <c r="U45" s="23"/>
      <c r="V45" s="23"/>
      <c r="W45" s="23"/>
    </row>
    <row r="46" spans="1:23" ht="15.6" thickTop="1" thickBot="1" x14ac:dyDescent="0.35">
      <c r="A46" s="70"/>
      <c r="B46" s="71" t="s">
        <v>22</v>
      </c>
      <c r="C46" s="72"/>
      <c r="D46" s="72"/>
      <c r="E46" s="71" t="s">
        <v>71</v>
      </c>
      <c r="F46" s="72" t="s">
        <v>75</v>
      </c>
      <c r="G46" s="73">
        <f>SUM(G37:G44)/(G45)</f>
        <v>32.644395721309699</v>
      </c>
      <c r="H46" s="73">
        <f t="shared" ref="H46:S46" si="7">SUM(H37:H44)/(H45)</f>
        <v>31.479124229144556</v>
      </c>
      <c r="I46" s="73">
        <f t="shared" si="7"/>
        <v>43.716430376785929</v>
      </c>
      <c r="J46" s="73">
        <f t="shared" si="7"/>
        <v>42.437461047529588</v>
      </c>
      <c r="K46" s="73">
        <f t="shared" si="7"/>
        <v>30.832306822249631</v>
      </c>
      <c r="L46" s="73">
        <f t="shared" si="7"/>
        <v>40.056607121314855</v>
      </c>
      <c r="M46" s="73">
        <f t="shared" si="7"/>
        <v>35.252643432800426</v>
      </c>
      <c r="N46" s="73">
        <f t="shared" si="7"/>
        <v>34.40970474928254</v>
      </c>
      <c r="O46" s="73">
        <f t="shared" si="7"/>
        <v>37.625793747462467</v>
      </c>
      <c r="P46" s="73">
        <f t="shared" si="7"/>
        <v>28.473377116074253</v>
      </c>
      <c r="Q46" s="73">
        <f t="shared" si="7"/>
        <v>33.597819136852863</v>
      </c>
      <c r="R46" s="73">
        <f t="shared" si="7"/>
        <v>43.016148904686304</v>
      </c>
      <c r="S46" s="73">
        <f t="shared" si="7"/>
        <v>35.804189198254953</v>
      </c>
      <c r="T46" s="74"/>
      <c r="U46" s="74"/>
      <c r="V46" s="74"/>
      <c r="W46" s="74"/>
    </row>
    <row r="47" spans="1:23" ht="15" thickTop="1" x14ac:dyDescent="0.3">
      <c r="B47" s="23"/>
      <c r="C47" s="23"/>
      <c r="D47" s="30"/>
      <c r="E47" s="23"/>
      <c r="F47" s="50"/>
      <c r="G47" s="50"/>
      <c r="H47" s="50"/>
      <c r="I47" s="50"/>
      <c r="J47" s="50"/>
      <c r="K47" s="50"/>
      <c r="L47" s="50"/>
      <c r="M47" s="50"/>
      <c r="N47" s="50"/>
      <c r="O47" s="50"/>
      <c r="P47" s="50"/>
      <c r="Q47" s="50"/>
      <c r="R47" s="50"/>
      <c r="S47" s="23"/>
      <c r="T47" s="23"/>
      <c r="U47" s="23"/>
      <c r="V47" s="23"/>
      <c r="W47" s="23"/>
    </row>
    <row r="48" spans="1:23" x14ac:dyDescent="0.3">
      <c r="A48" s="124" t="s">
        <v>129</v>
      </c>
      <c r="B48" s="97"/>
      <c r="C48" s="97"/>
      <c r="D48" s="98"/>
      <c r="E48" s="97"/>
      <c r="F48" s="99"/>
      <c r="G48" s="99"/>
      <c r="H48" s="99"/>
      <c r="I48" s="99"/>
      <c r="J48" s="99"/>
      <c r="K48" s="99"/>
      <c r="L48" s="99"/>
      <c r="M48" s="99"/>
      <c r="N48" s="99"/>
      <c r="O48" s="99"/>
      <c r="P48" s="99"/>
      <c r="Q48" s="99"/>
      <c r="R48" s="99"/>
      <c r="S48" s="97"/>
      <c r="T48" s="97"/>
      <c r="U48" s="97"/>
      <c r="V48" s="97"/>
      <c r="W48" s="97"/>
    </row>
    <row r="49" spans="1:23" s="103" customFormat="1" x14ac:dyDescent="0.3">
      <c r="A49" s="100"/>
      <c r="B49" s="101"/>
      <c r="C49" s="101"/>
      <c r="D49" s="101"/>
      <c r="E49" s="101"/>
      <c r="F49" s="101"/>
      <c r="G49" s="101"/>
      <c r="H49" s="101"/>
      <c r="I49" s="101"/>
      <c r="J49" s="101"/>
      <c r="K49" s="101"/>
      <c r="L49" s="101"/>
      <c r="M49" s="101"/>
      <c r="N49" s="101"/>
      <c r="O49" s="101"/>
      <c r="P49" s="101"/>
      <c r="Q49" s="101"/>
      <c r="R49" s="101"/>
      <c r="S49" s="101"/>
      <c r="T49" s="101"/>
      <c r="U49" s="101"/>
      <c r="V49" s="101"/>
      <c r="W49" s="102"/>
    </row>
    <row r="50" spans="1:23" x14ac:dyDescent="0.3">
      <c r="A50" s="77" t="s">
        <v>130</v>
      </c>
      <c r="B50" s="61"/>
      <c r="C50" s="61"/>
      <c r="D50" s="61"/>
      <c r="E50" s="61"/>
      <c r="F50" s="61"/>
      <c r="G50" s="61"/>
      <c r="H50" s="61"/>
      <c r="I50" s="61"/>
      <c r="J50" s="61"/>
      <c r="K50" s="61"/>
      <c r="L50" s="61"/>
      <c r="M50" s="61"/>
      <c r="N50" s="61"/>
      <c r="O50" s="61"/>
      <c r="P50" s="61"/>
      <c r="Q50" s="61"/>
      <c r="R50" s="61"/>
      <c r="S50" s="61"/>
      <c r="T50" s="61"/>
      <c r="U50" s="61"/>
      <c r="V50" s="61"/>
      <c r="W50" s="61"/>
    </row>
    <row r="51" spans="1:23" x14ac:dyDescent="0.3">
      <c r="A51" s="63" t="s">
        <v>1</v>
      </c>
      <c r="B51" s="63" t="s">
        <v>3</v>
      </c>
      <c r="C51" s="63" t="s">
        <v>68</v>
      </c>
      <c r="D51" s="63" t="s">
        <v>24</v>
      </c>
      <c r="E51" s="63" t="s">
        <v>69</v>
      </c>
      <c r="F51" s="76"/>
      <c r="G51" s="64">
        <v>41456</v>
      </c>
      <c r="H51" s="64">
        <v>41487</v>
      </c>
      <c r="I51" s="64">
        <v>41518</v>
      </c>
      <c r="J51" s="64">
        <v>41548</v>
      </c>
      <c r="K51" s="64">
        <v>41579</v>
      </c>
      <c r="L51" s="64">
        <v>41609</v>
      </c>
      <c r="M51" s="64">
        <v>41640</v>
      </c>
      <c r="N51" s="64">
        <v>41671</v>
      </c>
      <c r="O51" s="64">
        <v>41699</v>
      </c>
      <c r="P51" s="64">
        <v>41730</v>
      </c>
      <c r="Q51" s="64">
        <v>41760</v>
      </c>
      <c r="R51" s="64">
        <v>41791</v>
      </c>
      <c r="S51" s="78"/>
      <c r="T51" s="76"/>
      <c r="U51" s="76"/>
      <c r="V51" s="76"/>
      <c r="W51" s="76"/>
    </row>
    <row r="52" spans="1:23" x14ac:dyDescent="0.3">
      <c r="A52" s="63"/>
      <c r="B52" s="63"/>
      <c r="C52" s="63"/>
      <c r="D52" s="63"/>
      <c r="E52" s="76"/>
      <c r="F52" s="76"/>
      <c r="G52" s="78"/>
      <c r="H52" s="78"/>
      <c r="I52" s="78"/>
      <c r="J52" s="78"/>
      <c r="K52" s="78"/>
      <c r="L52" s="78"/>
      <c r="M52" s="78"/>
      <c r="N52" s="78"/>
      <c r="O52" s="78"/>
      <c r="P52" s="78"/>
      <c r="Q52" s="78"/>
      <c r="R52" s="78"/>
      <c r="S52" s="65" t="s">
        <v>70</v>
      </c>
      <c r="T52" s="76"/>
      <c r="U52" s="76"/>
      <c r="V52" s="76"/>
      <c r="W52" s="76"/>
    </row>
    <row r="53" spans="1:23" x14ac:dyDescent="0.3">
      <c r="A53" s="10" t="s">
        <v>11</v>
      </c>
      <c r="B53" s="10" t="s">
        <v>72</v>
      </c>
      <c r="C53" s="10" t="s">
        <v>23</v>
      </c>
      <c r="D53" s="10" t="s">
        <v>25</v>
      </c>
      <c r="E53" s="10" t="s">
        <v>26</v>
      </c>
      <c r="F53" s="23"/>
      <c r="G53" s="50">
        <f>SUMIFS('Data Repository Table'!$J3:$J1010,'Data Repository Table'!$A3:$A1010,'Data Repository Table'!$A$3,'Data Repository Table'!$B3:$B1010,'Data Repository Table'!$B$183,'Data Repository Table'!$H3:$H1010,'Data Repository Table'!$H$843,'Data Repository Table'!$D3:$D1010,G51)</f>
        <v>4752382.6895514736</v>
      </c>
      <c r="H53" s="50">
        <f>SUMIFS('Data Repository Table'!$J3:$J1010,'Data Repository Table'!$A3:$A1010,'Data Repository Table'!$A$3,'Data Repository Table'!$B3:$B1010,'Data Repository Table'!$B$183,'Data Repository Table'!$H3:$H1010,'Data Repository Table'!$H$843,'Data Repository Table'!$D3:$D1010,H51)</f>
        <v>5167035.0438473243</v>
      </c>
      <c r="I53" s="50">
        <f>SUMIFS('Data Repository Table'!$J3:$J1010,'Data Repository Table'!$A3:$A1010,'Data Repository Table'!$A$3,'Data Repository Table'!$B3:$B1010,'Data Repository Table'!$B$183,'Data Repository Table'!$H3:$H1010,'Data Repository Table'!$H$843,'Data Repository Table'!$D3:$D1010,I51)</f>
        <v>5477119.2220016234</v>
      </c>
      <c r="J53" s="50">
        <f>SUMIFS('Data Repository Table'!$J3:$J1010,'Data Repository Table'!$A3:$A1010,'Data Repository Table'!$A$3,'Data Repository Table'!$B3:$B1010,'Data Repository Table'!$B$183,'Data Repository Table'!$H3:$H1010,'Data Repository Table'!$H$843,'Data Repository Table'!$D3:$D1010,J51)</f>
        <v>6217372.1257881755</v>
      </c>
      <c r="K53" s="50">
        <f>SUMIFS('Data Repository Table'!$J3:$J1010,'Data Repository Table'!$A3:$A1010,'Data Repository Table'!$A$3,'Data Repository Table'!$B3:$B1010,'Data Repository Table'!$B$183,'Data Repository Table'!$H3:$H1010,'Data Repository Table'!$H$843,'Data Repository Table'!$D3:$D1010,K51)</f>
        <v>6351549.5562056992</v>
      </c>
      <c r="L53" s="50">
        <f>SUMIFS('Data Repository Table'!$J3:$J1010,'Data Repository Table'!$A3:$A1010,'Data Repository Table'!$A$3,'Data Repository Table'!$B3:$B1010,'Data Repository Table'!$B$183,'Data Repository Table'!$H3:$H1010,'Data Repository Table'!$H$843,'Data Repository Table'!$D3:$D1010,L51)</f>
        <v>5473893.9778650012</v>
      </c>
      <c r="M53" s="50">
        <f>SUMIFS('Data Repository Table'!$J3:$J1010,'Data Repository Table'!$A3:$A1010,'Data Repository Table'!$A$3,'Data Repository Table'!$B3:$B1010,'Data Repository Table'!$B$183,'Data Repository Table'!$H3:$H1010,'Data Repository Table'!$H$843,'Data Repository Table'!$D3:$D1010,M51)</f>
        <v>7073236.3159125</v>
      </c>
      <c r="N53" s="50">
        <f>SUMIFS('Data Repository Table'!$J3:$J1010,'Data Repository Table'!$A3:$A1010,'Data Repository Table'!$A$3,'Data Repository Table'!$B3:$B1010,'Data Repository Table'!$B$183,'Data Repository Table'!$H3:$H1010,'Data Repository Table'!$H$843,'Data Repository Table'!$D3:$D1010,N51)</f>
        <v>7645099.2339562494</v>
      </c>
      <c r="O53" s="50">
        <f>SUMIFS('Data Repository Table'!$J3:$J1010,'Data Repository Table'!$A3:$A1010,'Data Repository Table'!$A$3,'Data Repository Table'!$B3:$B1010,'Data Repository Table'!$B$183,'Data Repository Table'!$H3:$H1010,'Data Repository Table'!$H$843,'Data Repository Table'!$D3:$D1010,O51)</f>
        <v>7576081.9643531246</v>
      </c>
      <c r="P53" s="50">
        <f>SUMIFS('Data Repository Table'!$J3:$J1010,'Data Repository Table'!$A3:$A1010,'Data Repository Table'!$A$3,'Data Repository Table'!$B3:$B1010,'Data Repository Table'!$B$183,'Data Repository Table'!$H3:$H1010,'Data Repository Table'!$H$843,'Data Repository Table'!$D3:$D1010,P51)</f>
        <v>7870566.9194312505</v>
      </c>
      <c r="Q53" s="50">
        <f>SUMIFS('Data Repository Table'!$J3:$J1010,'Data Repository Table'!$A3:$A1010,'Data Repository Table'!$A$3,'Data Repository Table'!$B3:$B1010,'Data Repository Table'!$B$183,'Data Repository Table'!$H3:$H1010,'Data Repository Table'!$H$843,'Data Repository Table'!$D3:$D1010,Q51)</f>
        <v>9096355.030431252</v>
      </c>
      <c r="R53" s="50">
        <f>SUMIFS('Data Repository Table'!$J3:$J1010,'Data Repository Table'!$A3:$A1010,'Data Repository Table'!$A$3,'Data Repository Table'!$B3:$B1010,'Data Repository Table'!$B$183,'Data Repository Table'!$H3:$H1010,'Data Repository Table'!$H$843,'Data Repository Table'!$D3:$D1010,R51)</f>
        <v>5712658.1783212498</v>
      </c>
      <c r="S53" s="50">
        <f>SUM(G53:R53)</f>
        <v>78413350.257664919</v>
      </c>
      <c r="T53" s="23"/>
      <c r="U53" s="23"/>
      <c r="V53" s="23"/>
      <c r="W53" s="23"/>
    </row>
    <row r="54" spans="1:23" x14ac:dyDescent="0.3">
      <c r="A54" s="10" t="s">
        <v>11</v>
      </c>
      <c r="B54" s="10" t="s">
        <v>72</v>
      </c>
      <c r="C54" s="10" t="s">
        <v>23</v>
      </c>
      <c r="D54" s="10" t="s">
        <v>27</v>
      </c>
      <c r="E54" s="10" t="s">
        <v>28</v>
      </c>
      <c r="F54" s="23"/>
      <c r="G54" s="50">
        <f>SUMIFS('Data Repository Table'!$J3:$J1010,'Data Repository Table'!$A3:$A1010,'Data Repository Table'!$A$3,'Data Repository Table'!$B3:$B1010,'Data Repository Table'!$B$183,'Data Repository Table'!$H3:$H1010,'Data Repository Table'!$H$291,'Data Repository Table'!$D3:$D1010,G51)</f>
        <v>2439061.3979192991</v>
      </c>
      <c r="H54" s="50">
        <f>SUMIFS('Data Repository Table'!$J3:$J1010,'Data Repository Table'!$A3:$A1010,'Data Repository Table'!$A$3,'Data Repository Table'!$B3:$B1010,'Data Repository Table'!$B$183,'Data Repository Table'!$H3:$H1010,'Data Repository Table'!$H$291,'Data Repository Table'!$D3:$D1010,H51)</f>
        <v>2621863.5100085996</v>
      </c>
      <c r="I54" s="50">
        <f>SUMIFS('Data Repository Table'!$J3:$J1010,'Data Repository Table'!$A3:$A1010,'Data Repository Table'!$A$3,'Data Repository Table'!$B3:$B1010,'Data Repository Table'!$B$183,'Data Repository Table'!$H3:$H1010,'Data Repository Table'!$H$291,'Data Repository Table'!$D3:$D1010,I51)</f>
        <v>2806168.0509719998</v>
      </c>
      <c r="J54" s="50">
        <f>SUMIFS('Data Repository Table'!$J3:$J1010,'Data Repository Table'!$A3:$A1010,'Data Repository Table'!$A$3,'Data Repository Table'!$B3:$B1010,'Data Repository Table'!$B$183,'Data Repository Table'!$H3:$H1010,'Data Repository Table'!$H$291,'Data Repository Table'!$D3:$D1010,J51)</f>
        <v>3163209.5663784007</v>
      </c>
      <c r="K54" s="50">
        <f>SUMIFS('Data Repository Table'!$J3:$J1010,'Data Repository Table'!$A3:$A1010,'Data Repository Table'!$A$3,'Data Repository Table'!$B3:$B1010,'Data Repository Table'!$B$183,'Data Repository Table'!$H3:$H1010,'Data Repository Table'!$H$291,'Data Repository Table'!$D3:$D1010,K51)</f>
        <v>3218501.5770913498</v>
      </c>
      <c r="L54" s="50">
        <f>SUMIFS('Data Repository Table'!$J3:$J1010,'Data Repository Table'!$A3:$A1010,'Data Repository Table'!$A$3,'Data Repository Table'!$B3:$B1010,'Data Repository Table'!$B$183,'Data Repository Table'!$H3:$H1010,'Data Repository Table'!$H$291,'Data Repository Table'!$D3:$D1010,L51)</f>
        <v>2788369.1117025004</v>
      </c>
      <c r="M54" s="50">
        <f>SUMIFS('Data Repository Table'!$J3:$J1010,'Data Repository Table'!$A3:$A1010,'Data Repository Table'!$A$3,'Data Repository Table'!$B3:$B1010,'Data Repository Table'!$B$183,'Data Repository Table'!$H3:$H1010,'Data Repository Table'!$H$291,'Data Repository Table'!$D3:$D1010,M51)</f>
        <v>3593667.2656375002</v>
      </c>
      <c r="N54" s="50">
        <f>SUMIFS('Data Repository Table'!$J3:$J1010,'Data Repository Table'!$A3:$A1010,'Data Repository Table'!$A$3,'Data Repository Table'!$B3:$B1010,'Data Repository Table'!$B$183,'Data Repository Table'!$H3:$H1010,'Data Repository Table'!$H$291,'Data Repository Table'!$D3:$D1010,N51)</f>
        <v>3722191.4510812499</v>
      </c>
      <c r="O54" s="50">
        <f>SUMIFS('Data Repository Table'!$J3:$J1010,'Data Repository Table'!$A3:$A1010,'Data Repository Table'!$A$3,'Data Repository Table'!$B3:$B1010,'Data Repository Table'!$B$183,'Data Repository Table'!$H3:$H1010,'Data Repository Table'!$H$291,'Data Repository Table'!$D3:$D1010,O51)</f>
        <v>3871145.1659843749</v>
      </c>
      <c r="P54" s="50">
        <f>SUMIFS('Data Repository Table'!$J3:$J1010,'Data Repository Table'!$A3:$A1010,'Data Repository Table'!$A$3,'Data Repository Table'!$B3:$B1010,'Data Repository Table'!$B$183,'Data Repository Table'!$H3:$H1010,'Data Repository Table'!$H$291,'Data Repository Table'!$D3:$D1010,P51)</f>
        <v>3465642.2342250003</v>
      </c>
      <c r="Q54" s="50">
        <f>SUMIFS('Data Repository Table'!$J3:$J1010,'Data Repository Table'!$A3:$A1010,'Data Repository Table'!$A$3,'Data Repository Table'!$B3:$B1010,'Data Repository Table'!$B$183,'Data Repository Table'!$H3:$H1010,'Data Repository Table'!$H$291,'Data Repository Table'!$D3:$D1010,Q51)</f>
        <v>4094860.7397625004</v>
      </c>
      <c r="R54" s="50">
        <f>SUMIFS('Data Repository Table'!$J3:$J1010,'Data Repository Table'!$A3:$A1010,'Data Repository Table'!$A$3,'Data Repository Table'!$B3:$B1010,'Data Repository Table'!$B$183,'Data Repository Table'!$H3:$H1010,'Data Repository Table'!$H$291,'Data Repository Table'!$D3:$D1010,R51)</f>
        <v>2932911.3268075003</v>
      </c>
      <c r="S54" s="50">
        <f t="shared" ref="S54:S61" si="8">SUM(G54:R54)</f>
        <v>38717591.397570275</v>
      </c>
      <c r="T54" s="58"/>
      <c r="U54" s="23"/>
      <c r="V54" s="23"/>
      <c r="W54" s="23"/>
    </row>
    <row r="55" spans="1:23" x14ac:dyDescent="0.3">
      <c r="A55" s="10" t="s">
        <v>11</v>
      </c>
      <c r="B55" s="10" t="s">
        <v>72</v>
      </c>
      <c r="C55" s="10" t="s">
        <v>23</v>
      </c>
      <c r="D55" s="10" t="s">
        <v>27</v>
      </c>
      <c r="E55" s="10" t="s">
        <v>29</v>
      </c>
      <c r="F55" s="23"/>
      <c r="G55" s="50">
        <f>SUMIFS('Data Repository Table'!$J3:$J1010,'Data Repository Table'!$A3:$A1010,'Data Repository Table'!$A$3,'Data Repository Table'!$B3:$B1010,'Data Repository Table'!$B$183,'Data Repository Table'!$H3:$H1010,'Data Repository Table'!$H$303,'Data Repository Table'!$D3:$D1010,G51)</f>
        <v>2300028.0101369992</v>
      </c>
      <c r="H55" s="50">
        <f>SUMIFS('Data Repository Table'!$J3:$J1010,'Data Repository Table'!$A3:$A1010,'Data Repository Table'!$A$3,'Data Repository Table'!$B3:$B1010,'Data Repository Table'!$B$183,'Data Repository Table'!$H3:$H1010,'Data Repository Table'!$H$303,'Data Repository Table'!$D3:$D1010,H51)</f>
        <v>2505939.5584575003</v>
      </c>
      <c r="I55" s="50">
        <f>SUMIFS('Data Repository Table'!$J3:$J1010,'Data Repository Table'!$A3:$A1010,'Data Repository Table'!$A$3,'Data Repository Table'!$B3:$B1010,'Data Repository Table'!$B$183,'Data Repository Table'!$H3:$H1010,'Data Repository Table'!$H$303,'Data Repository Table'!$D3:$D1010,I51)</f>
        <v>2627415.3951704986</v>
      </c>
      <c r="J55" s="50">
        <f>SUMIFS('Data Repository Table'!$J3:$J1010,'Data Repository Table'!$A3:$A1010,'Data Repository Table'!$A$3,'Data Repository Table'!$B3:$B1010,'Data Repository Table'!$B$183,'Data Repository Table'!$H3:$H1010,'Data Repository Table'!$H$303,'Data Repository Table'!$D3:$D1010,J51)</f>
        <v>2900613.3153855</v>
      </c>
      <c r="K55" s="50">
        <f>SUMIFS('Data Repository Table'!$J3:$J1010,'Data Repository Table'!$A3:$A1010,'Data Repository Table'!$A$3,'Data Repository Table'!$B3:$B1010,'Data Repository Table'!$B$183,'Data Repository Table'!$H3:$H1010,'Data Repository Table'!$H$303,'Data Repository Table'!$D3:$D1010,K51)</f>
        <v>2940556.1633002497</v>
      </c>
      <c r="L55" s="50">
        <f>SUMIFS('Data Repository Table'!$J3:$J1010,'Data Repository Table'!$A3:$A1010,'Data Repository Table'!$A$3,'Data Repository Table'!$B3:$B1010,'Data Repository Table'!$B$183,'Data Repository Table'!$H3:$H1010,'Data Repository Table'!$H$303,'Data Repository Table'!$D3:$D1010,L51)</f>
        <v>2582565.0096375002</v>
      </c>
      <c r="M55" s="50">
        <f>SUMIFS('Data Repository Table'!$J3:$J1010,'Data Repository Table'!$A3:$A1010,'Data Repository Table'!$A$3,'Data Repository Table'!$B3:$B1010,'Data Repository Table'!$B$183,'Data Repository Table'!$H3:$H1010,'Data Repository Table'!$H$303,'Data Repository Table'!$D3:$D1010,M51)</f>
        <v>3446732.8680624999</v>
      </c>
      <c r="N55" s="50">
        <f>SUMIFS('Data Repository Table'!$J3:$J1010,'Data Repository Table'!$A3:$A1010,'Data Repository Table'!$A$3,'Data Repository Table'!$B3:$B1010,'Data Repository Table'!$B$183,'Data Repository Table'!$H3:$H1010,'Data Repository Table'!$H$303,'Data Repository Table'!$D3:$D1010,N51)</f>
        <v>3483983.4045937499</v>
      </c>
      <c r="O55" s="50">
        <f>SUMIFS('Data Repository Table'!$J3:$J1010,'Data Repository Table'!$A3:$A1010,'Data Repository Table'!$A$3,'Data Repository Table'!$B3:$B1010,'Data Repository Table'!$B$183,'Data Repository Table'!$H3:$H1010,'Data Repository Table'!$H$303,'Data Repository Table'!$D3:$D1010,O51)</f>
        <v>3640816.4610781251</v>
      </c>
      <c r="P55" s="50">
        <f>SUMIFS('Data Repository Table'!$J3:$J1010,'Data Repository Table'!$A3:$A1010,'Data Repository Table'!$A$3,'Data Repository Table'!$B3:$B1010,'Data Repository Table'!$B$183,'Data Repository Table'!$H3:$H1010,'Data Repository Table'!$H$303,'Data Repository Table'!$D3:$D1010,P51)</f>
        <v>3250872.5897500003</v>
      </c>
      <c r="Q55" s="50">
        <f>SUMIFS('Data Repository Table'!$J3:$J1010,'Data Repository Table'!$A3:$A1010,'Data Repository Table'!$A$3,'Data Repository Table'!$B3:$B1010,'Data Repository Table'!$B$183,'Data Repository Table'!$H3:$H1010,'Data Repository Table'!$H$303,'Data Repository Table'!$D3:$D1010,Q51)</f>
        <v>3812121.7015625001</v>
      </c>
      <c r="R55" s="50">
        <f>SUMIFS('Data Repository Table'!$J3:$J1010,'Data Repository Table'!$A3:$A1010,'Data Repository Table'!$A$3,'Data Repository Table'!$B3:$B1010,'Data Repository Table'!$B$183,'Data Repository Table'!$H3:$H1010,'Data Repository Table'!$H$303,'Data Repository Table'!$D3:$D1010,R51)</f>
        <v>2923183.2132374998</v>
      </c>
      <c r="S55" s="50">
        <f t="shared" si="8"/>
        <v>36414827.690372624</v>
      </c>
      <c r="T55" s="23"/>
      <c r="U55" s="23"/>
      <c r="V55" s="23"/>
      <c r="W55" s="23"/>
    </row>
    <row r="56" spans="1:23" x14ac:dyDescent="0.3">
      <c r="A56" s="10" t="s">
        <v>11</v>
      </c>
      <c r="B56" s="10" t="s">
        <v>72</v>
      </c>
      <c r="C56" s="10" t="s">
        <v>23</v>
      </c>
      <c r="D56" s="10" t="s">
        <v>30</v>
      </c>
      <c r="E56" s="10" t="s">
        <v>31</v>
      </c>
      <c r="F56" s="23"/>
      <c r="G56" s="50">
        <f>SUMIFS('Data Repository Table'!$J3:$J1010,'Data Repository Table'!$A3:$A1010,'Data Repository Table'!$A$3,'Data Repository Table'!$B3:$B1010,'Data Repository Table'!$B$183,'Data Repository Table'!$H3:$H1010,'Data Repository Table'!$H$315,'Data Repository Table'!$D3:$D1010,G51)</f>
        <v>2073604.724326327</v>
      </c>
      <c r="H56" s="50">
        <f>SUMIFS('Data Repository Table'!$J3:$J1010,'Data Repository Table'!$A3:$A1010,'Data Repository Table'!$A$3,'Data Repository Table'!$B3:$B1010,'Data Repository Table'!$B$183,'Data Repository Table'!$H3:$H1010,'Data Repository Table'!$H$315,'Data Repository Table'!$D3:$D1010,H51)</f>
        <v>2269539.7804914797</v>
      </c>
      <c r="I56" s="50">
        <f>SUMIFS('Data Repository Table'!$J3:$J1010,'Data Repository Table'!$A3:$A1010,'Data Repository Table'!$A$3,'Data Repository Table'!$B3:$B1010,'Data Repository Table'!$B$183,'Data Repository Table'!$H3:$H1010,'Data Repository Table'!$H$315,'Data Repository Table'!$D3:$D1010,I51)</f>
        <v>2374998.790312151</v>
      </c>
      <c r="J56" s="50">
        <f>SUMIFS('Data Repository Table'!$J3:$J1010,'Data Repository Table'!$A3:$A1010,'Data Repository Table'!$A$3,'Data Repository Table'!$B3:$B1010,'Data Repository Table'!$B$183,'Data Repository Table'!$H3:$H1010,'Data Repository Table'!$H$315,'Data Repository Table'!$D3:$D1010,J51)</f>
        <v>2645968.110327912</v>
      </c>
      <c r="K56" s="50">
        <f>SUMIFS('Data Repository Table'!$J3:$J1010,'Data Repository Table'!$A3:$A1010,'Data Repository Table'!$A$3,'Data Repository Table'!$B3:$B1010,'Data Repository Table'!$B$183,'Data Repository Table'!$H3:$H1010,'Data Repository Table'!$H$315,'Data Repository Table'!$D3:$D1010,K51)</f>
        <v>2691801.6955241356</v>
      </c>
      <c r="L56" s="50">
        <f>SUMIFS('Data Repository Table'!$J3:$J1010,'Data Repository Table'!$A3:$A1010,'Data Repository Table'!$A$3,'Data Repository Table'!$B3:$B1010,'Data Repository Table'!$B$183,'Data Repository Table'!$H3:$H1010,'Data Repository Table'!$H$315,'Data Repository Table'!$D3:$D1010,L51)</f>
        <v>2348808.3419548003</v>
      </c>
      <c r="M56" s="50">
        <f>SUMIFS('Data Repository Table'!$J3:$J1010,'Data Repository Table'!$A3:$A1010,'Data Repository Table'!$A$3,'Data Repository Table'!$B3:$B1010,'Data Repository Table'!$B$183,'Data Repository Table'!$H3:$H1010,'Data Repository Table'!$H$315,'Data Repository Table'!$D3:$D1010,M51)</f>
        <v>2879996.1652659997</v>
      </c>
      <c r="N56" s="50">
        <f>SUMIFS('Data Repository Table'!$J3:$J1010,'Data Repository Table'!$A3:$A1010,'Data Repository Table'!$A$3,'Data Repository Table'!$B3:$B1010,'Data Repository Table'!$B$183,'Data Repository Table'!$H3:$H1010,'Data Repository Table'!$H$315,'Data Repository Table'!$D3:$D1010,N51)</f>
        <v>2972957.9397390001</v>
      </c>
      <c r="O56" s="50">
        <f>SUMIFS('Data Repository Table'!$J3:$J1010,'Data Repository Table'!$A3:$A1010,'Data Repository Table'!$A$3,'Data Repository Table'!$B3:$B1010,'Data Repository Table'!$B$183,'Data Repository Table'!$H3:$H1010,'Data Repository Table'!$H$315,'Data Repository Table'!$D3:$D1010,O51)</f>
        <v>3094867.6019314998</v>
      </c>
      <c r="P56" s="50">
        <f>SUMIFS('Data Repository Table'!$J3:$J1010,'Data Repository Table'!$A3:$A1010,'Data Repository Table'!$A$3,'Data Repository Table'!$B3:$B1010,'Data Repository Table'!$B$183,'Data Repository Table'!$H3:$H1010,'Data Repository Table'!$H$315,'Data Repository Table'!$D3:$D1010,P51)</f>
        <v>2768358.2978389999</v>
      </c>
      <c r="Q56" s="50">
        <f>SUMIFS('Data Repository Table'!$J3:$J1010,'Data Repository Table'!$A3:$A1010,'Data Repository Table'!$A$3,'Data Repository Table'!$B3:$B1010,'Data Repository Table'!$B$183,'Data Repository Table'!$H3:$H1010,'Data Repository Table'!$H$315,'Data Repository Table'!$D3:$D1010,Q51)</f>
        <v>3268026.2100749998</v>
      </c>
      <c r="R56" s="50">
        <f>SUMIFS('Data Repository Table'!$J3:$J1010,'Data Repository Table'!$A3:$A1010,'Data Repository Table'!$A$3,'Data Repository Table'!$B3:$B1010,'Data Repository Table'!$B$183,'Data Repository Table'!$H3:$H1010,'Data Repository Table'!$H$315,'Data Repository Table'!$D3:$D1010,R51)</f>
        <v>2363869.6207261998</v>
      </c>
      <c r="S56" s="50">
        <f t="shared" si="8"/>
        <v>31752797.278513506</v>
      </c>
      <c r="T56" s="23"/>
      <c r="U56" s="23"/>
      <c r="V56" s="23"/>
      <c r="W56" s="23"/>
    </row>
    <row r="57" spans="1:23" x14ac:dyDescent="0.3">
      <c r="A57" s="10" t="s">
        <v>11</v>
      </c>
      <c r="B57" s="10" t="s">
        <v>72</v>
      </c>
      <c r="C57" s="10" t="s">
        <v>23</v>
      </c>
      <c r="D57" s="10" t="s">
        <v>30</v>
      </c>
      <c r="E57" s="10" t="s">
        <v>32</v>
      </c>
      <c r="F57" s="23"/>
      <c r="G57" s="50">
        <f>SUMIFS('Data Repository Table'!$J3:$J1010,'Data Repository Table'!$A3:$A1010,'Data Repository Table'!$A$3,'Data Repository Table'!$B3:$B1010,'Data Repository Table'!$B$183,'Data Repository Table'!$H3:$H1010,'Data Repository Table'!$H$327,'Data Repository Table'!$D3:$D1010,G51)</f>
        <v>1347738.8706587995</v>
      </c>
      <c r="H57" s="50">
        <f>SUMIFS('Data Repository Table'!$J3:$J1010,'Data Repository Table'!$A3:$A1010,'Data Repository Table'!$A$3,'Data Repository Table'!$B3:$B1010,'Data Repository Table'!$B$183,'Data Repository Table'!$H3:$H1010,'Data Repository Table'!$H$327,'Data Repository Table'!$D3:$D1010,H51)</f>
        <v>1561170.3574350001</v>
      </c>
      <c r="I57" s="50">
        <f>SUMIFS('Data Repository Table'!$J3:$J1010,'Data Repository Table'!$A3:$A1010,'Data Repository Table'!$A$3,'Data Repository Table'!$B3:$B1010,'Data Repository Table'!$B$183,'Data Repository Table'!$H3:$H1010,'Data Repository Table'!$H$327,'Data Repository Table'!$D3:$D1010,I51)</f>
        <v>1574874.1415601994</v>
      </c>
      <c r="J57" s="50">
        <f>SUMIFS('Data Repository Table'!$J3:$J1010,'Data Repository Table'!$A3:$A1010,'Data Repository Table'!$A$3,'Data Repository Table'!$B3:$B1010,'Data Repository Table'!$B$183,'Data Repository Table'!$H3:$H1010,'Data Repository Table'!$H$327,'Data Repository Table'!$D3:$D1010,J51)</f>
        <v>1880373.5227742002</v>
      </c>
      <c r="K57" s="50">
        <f>SUMIFS('Data Repository Table'!$J3:$J1010,'Data Repository Table'!$A3:$A1010,'Data Repository Table'!$A$3,'Data Repository Table'!$B3:$B1010,'Data Repository Table'!$B$183,'Data Repository Table'!$H3:$H1010,'Data Repository Table'!$H$327,'Data Repository Table'!$D3:$D1010,K51)</f>
        <v>1968683.2157081</v>
      </c>
      <c r="L57" s="50">
        <f>SUMIFS('Data Repository Table'!$J3:$J1010,'Data Repository Table'!$A3:$A1010,'Data Repository Table'!$A$3,'Data Repository Table'!$B3:$B1010,'Data Repository Table'!$B$183,'Data Repository Table'!$H3:$H1010,'Data Repository Table'!$H$327,'Data Repository Table'!$D3:$D1010,L51)</f>
        <v>1158623.1401823002</v>
      </c>
      <c r="M57" s="50">
        <f>SUMIFS('Data Repository Table'!$J3:$J1010,'Data Repository Table'!$A3:$A1010,'Data Repository Table'!$A$3,'Data Repository Table'!$B3:$B1010,'Data Repository Table'!$B$183,'Data Repository Table'!$H3:$H1010,'Data Repository Table'!$H$327,'Data Repository Table'!$D3:$D1010,M51)</f>
        <v>1176136.1610068001</v>
      </c>
      <c r="N57" s="50">
        <f>SUMIFS('Data Repository Table'!$J3:$J1010,'Data Repository Table'!$A3:$A1010,'Data Repository Table'!$A$3,'Data Repository Table'!$B3:$B1010,'Data Repository Table'!$B$183,'Data Repository Table'!$H3:$H1010,'Data Repository Table'!$H$327,'Data Repository Table'!$D3:$D1010,N51)</f>
        <v>1239117.5758722001</v>
      </c>
      <c r="O57" s="50">
        <f>SUMIFS('Data Repository Table'!$J3:$J1010,'Data Repository Table'!$A3:$A1010,'Data Repository Table'!$A$3,'Data Repository Table'!$B3:$B1010,'Data Repository Table'!$B$183,'Data Repository Table'!$H3:$H1010,'Data Repository Table'!$H$327,'Data Repository Table'!$D3:$D1010,O51)</f>
        <v>1215602.9551357001</v>
      </c>
      <c r="P57" s="50">
        <f>SUMIFS('Data Repository Table'!$J3:$J1010,'Data Repository Table'!$A3:$A1010,'Data Repository Table'!$A$3,'Data Repository Table'!$B3:$B1010,'Data Repository Table'!$B$183,'Data Repository Table'!$H3:$H1010,'Data Repository Table'!$H$327,'Data Repository Table'!$D3:$D1010,P51)</f>
        <v>1190750.2535102002</v>
      </c>
      <c r="Q57" s="50">
        <f>SUMIFS('Data Repository Table'!$J3:$J1010,'Data Repository Table'!$A3:$A1010,'Data Repository Table'!$A$3,'Data Repository Table'!$B3:$B1010,'Data Repository Table'!$B$183,'Data Repository Table'!$H3:$H1010,'Data Repository Table'!$H$327,'Data Repository Table'!$D3:$D1010,Q51)</f>
        <v>1381387.0449670001</v>
      </c>
      <c r="R57" s="50">
        <f>SUMIFS('Data Repository Table'!$J3:$J1010,'Data Repository Table'!$A3:$A1010,'Data Repository Table'!$A$3,'Data Repository Table'!$B3:$B1010,'Data Repository Table'!$B$183,'Data Repository Table'!$H3:$H1010,'Data Repository Table'!$H$327,'Data Repository Table'!$D3:$D1010,R51)</f>
        <v>1040665.7581107001</v>
      </c>
      <c r="S57" s="50">
        <f t="shared" si="8"/>
        <v>16735122.996921198</v>
      </c>
      <c r="T57" s="23"/>
      <c r="U57" s="23"/>
      <c r="V57" s="23"/>
      <c r="W57" s="23"/>
    </row>
    <row r="58" spans="1:23" x14ac:dyDescent="0.3">
      <c r="A58" s="10" t="s">
        <v>11</v>
      </c>
      <c r="B58" s="10" t="s">
        <v>72</v>
      </c>
      <c r="C58" s="10" t="s">
        <v>23</v>
      </c>
      <c r="D58" s="10" t="s">
        <v>30</v>
      </c>
      <c r="E58" s="10" t="s">
        <v>33</v>
      </c>
      <c r="F58" s="23"/>
      <c r="G58" s="50">
        <f>SUMIFS('Data Repository Table'!$J3:$J1010,'Data Repository Table'!$A3:$A1010,'Data Repository Table'!$A$3,'Data Repository Table'!$B3:$B1010,'Data Repository Table'!$B$183,'Data Repository Table'!$H3:$H1010,'Data Repository Table'!$H$339,'Data Repository Table'!$D3:$D1010,G51)</f>
        <v>1800236.6472906992</v>
      </c>
      <c r="H58" s="50">
        <f>SUMIFS('Data Repository Table'!$J3:$J1010,'Data Repository Table'!$A3:$A1010,'Data Repository Table'!$A$3,'Data Repository Table'!$B3:$B1010,'Data Repository Table'!$B$183,'Data Repository Table'!$H3:$H1010,'Data Repository Table'!$H$339,'Data Repository Table'!$D3:$D1010,H51)</f>
        <v>1959718.9384044998</v>
      </c>
      <c r="I58" s="50">
        <f>SUMIFS('Data Repository Table'!$J3:$J1010,'Data Repository Table'!$A3:$A1010,'Data Repository Table'!$A$3,'Data Repository Table'!$B3:$B1010,'Data Repository Table'!$B$183,'Data Repository Table'!$H3:$H1010,'Data Repository Table'!$H$339,'Data Repository Table'!$D3:$D1010,I51)</f>
        <v>2069515.5841112991</v>
      </c>
      <c r="J58" s="50">
        <f>SUMIFS('Data Repository Table'!$J3:$J1010,'Data Repository Table'!$A3:$A1010,'Data Repository Table'!$A$3,'Data Repository Table'!$B3:$B1010,'Data Repository Table'!$B$183,'Data Repository Table'!$H3:$H1010,'Data Repository Table'!$H$339,'Data Repository Table'!$D3:$D1010,J51)</f>
        <v>2330999.3359503001</v>
      </c>
      <c r="K58" s="50">
        <f>SUMIFS('Data Repository Table'!$J3:$J1010,'Data Repository Table'!$A3:$A1010,'Data Repository Table'!$A$3,'Data Repository Table'!$B3:$B1010,'Data Repository Table'!$B$183,'Data Repository Table'!$H3:$H1010,'Data Repository Table'!$H$339,'Data Repository Table'!$D3:$D1010,K51)</f>
        <v>2376535.9434183999</v>
      </c>
      <c r="L58" s="50">
        <f>SUMIFS('Data Repository Table'!$J3:$J1010,'Data Repository Table'!$A3:$A1010,'Data Repository Table'!$A$3,'Data Repository Table'!$B3:$B1010,'Data Repository Table'!$B$183,'Data Repository Table'!$H3:$H1010,'Data Repository Table'!$H$339,'Data Repository Table'!$D3:$D1010,L51)</f>
        <v>1447049.2500542002</v>
      </c>
      <c r="M58" s="50">
        <f>SUMIFS('Data Repository Table'!$J3:$J1010,'Data Repository Table'!$A3:$A1010,'Data Repository Table'!$A$3,'Data Repository Table'!$B3:$B1010,'Data Repository Table'!$B$183,'Data Repository Table'!$H3:$H1010,'Data Repository Table'!$H$339,'Data Repository Table'!$D3:$D1010,M51)</f>
        <v>1483562.2037511999</v>
      </c>
      <c r="N58" s="50">
        <f>SUMIFS('Data Repository Table'!$J3:$J1010,'Data Repository Table'!$A3:$A1010,'Data Repository Table'!$A$3,'Data Repository Table'!$B3:$B1010,'Data Repository Table'!$B$183,'Data Repository Table'!$H3:$H1010,'Data Repository Table'!$H$339,'Data Repository Table'!$D3:$D1010,N51)</f>
        <v>1516247.7055998</v>
      </c>
      <c r="O58" s="50">
        <f>SUMIFS('Data Repository Table'!$J3:$J1010,'Data Repository Table'!$A3:$A1010,'Data Repository Table'!$A$3,'Data Repository Table'!$B3:$B1010,'Data Repository Table'!$B$183,'Data Repository Table'!$H3:$H1010,'Data Repository Table'!$H$339,'Data Repository Table'!$D3:$D1010,O51)</f>
        <v>1567231.2198758</v>
      </c>
      <c r="P58" s="50">
        <f>SUMIFS('Data Repository Table'!$J3:$J1010,'Data Repository Table'!$A3:$A1010,'Data Repository Table'!$A$3,'Data Repository Table'!$B3:$B1010,'Data Repository Table'!$B$183,'Data Repository Table'!$H3:$H1010,'Data Repository Table'!$H$339,'Data Repository Table'!$D3:$D1010,P51)</f>
        <v>1421177.7427773001</v>
      </c>
      <c r="Q58" s="50">
        <f>SUMIFS('Data Repository Table'!$J3:$J1010,'Data Repository Table'!$A3:$A1010,'Data Repository Table'!$A$3,'Data Repository Table'!$B3:$B1010,'Data Repository Table'!$B$183,'Data Repository Table'!$H3:$H1010,'Data Repository Table'!$H$339,'Data Repository Table'!$D3:$D1010,Q51)</f>
        <v>1665801.7318074999</v>
      </c>
      <c r="R58" s="50">
        <f>SUMIFS('Data Repository Table'!$J3:$J1010,'Data Repository Table'!$A3:$A1010,'Data Repository Table'!$A$3,'Data Repository Table'!$B3:$B1010,'Data Repository Table'!$B$183,'Data Repository Table'!$H3:$H1010,'Data Repository Table'!$H$339,'Data Repository Table'!$D3:$D1010,R51)</f>
        <v>1452590.2533372999</v>
      </c>
      <c r="S58" s="50">
        <f t="shared" si="8"/>
        <v>21090666.556378298</v>
      </c>
      <c r="T58" s="23"/>
      <c r="U58" s="23"/>
      <c r="V58" s="23"/>
      <c r="W58" s="23"/>
    </row>
    <row r="59" spans="1:23" x14ac:dyDescent="0.3">
      <c r="A59" s="10" t="s">
        <v>11</v>
      </c>
      <c r="B59" s="10" t="s">
        <v>72</v>
      </c>
      <c r="C59" s="10" t="s">
        <v>23</v>
      </c>
      <c r="D59" s="10" t="s">
        <v>30</v>
      </c>
      <c r="E59" s="10" t="s">
        <v>34</v>
      </c>
      <c r="F59" s="23"/>
      <c r="G59" s="50">
        <f>SUMIFS('Data Repository Table'!$J3:$J1010,'Data Repository Table'!$A3:$A1010,'Data Repository Table'!$A$3,'Data Repository Table'!$B3:$B1010,'Data Repository Table'!$B$183,'Data Repository Table'!$H3:$H1010,'Data Repository Table'!$H$351,'Data Repository Table'!$D3:$D1010,G51)</f>
        <v>886197.60176639946</v>
      </c>
      <c r="H59" s="50">
        <f>SUMIFS('Data Repository Table'!$J3:$J1010,'Data Repository Table'!$A3:$A1010,'Data Repository Table'!$A$3,'Data Repository Table'!$B3:$B1010,'Data Repository Table'!$B$183,'Data Repository Table'!$H3:$H1010,'Data Repository Table'!$H$351,'Data Repository Table'!$D3:$D1010,H51)</f>
        <v>1012646.749821</v>
      </c>
      <c r="I59" s="50">
        <f>SUMIFS('Data Repository Table'!$J3:$J1010,'Data Repository Table'!$A3:$A1010,'Data Repository Table'!$A$3,'Data Repository Table'!$B3:$B1010,'Data Repository Table'!$B$183,'Data Repository Table'!$H3:$H1010,'Data Repository Table'!$H$351,'Data Repository Table'!$D3:$D1010,I51)</f>
        <v>1025398.9493285995</v>
      </c>
      <c r="J59" s="50">
        <f>SUMIFS('Data Repository Table'!$J3:$J1010,'Data Repository Table'!$A3:$A1010,'Data Repository Table'!$A$3,'Data Repository Table'!$B3:$B1010,'Data Repository Table'!$B$183,'Data Repository Table'!$H3:$H1010,'Data Repository Table'!$H$351,'Data Repository Table'!$D3:$D1010,J51)</f>
        <v>1186610.9527146001</v>
      </c>
      <c r="K59" s="50">
        <f>SUMIFS('Data Repository Table'!$J3:$J1010,'Data Repository Table'!$A3:$A1010,'Data Repository Table'!$A$3,'Data Repository Table'!$B3:$B1010,'Data Repository Table'!$B$183,'Data Repository Table'!$H3:$H1010,'Data Repository Table'!$H$351,'Data Repository Table'!$D3:$D1010,K51)</f>
        <v>1229462.2582892999</v>
      </c>
      <c r="L59" s="50">
        <f>SUMIFS('Data Repository Table'!$J3:$J1010,'Data Repository Table'!$A3:$A1010,'Data Repository Table'!$A$3,'Data Repository Table'!$B3:$B1010,'Data Repository Table'!$B$183,'Data Repository Table'!$H3:$H1010,'Data Repository Table'!$H$351,'Data Repository Table'!$D3:$D1010,L51)</f>
        <v>749668.56593790022</v>
      </c>
      <c r="M59" s="50">
        <f>SUMIFS('Data Repository Table'!$J3:$J1010,'Data Repository Table'!$A3:$A1010,'Data Repository Table'!$A$3,'Data Repository Table'!$B3:$B1010,'Data Repository Table'!$B$183,'Data Repository Table'!$H3:$H1010,'Data Repository Table'!$H$351,'Data Repository Table'!$D3:$D1010,M51)</f>
        <v>774322.04976840003</v>
      </c>
      <c r="N59" s="50">
        <f>SUMIFS('Data Repository Table'!$J3:$J1010,'Data Repository Table'!$A3:$A1010,'Data Repository Table'!$A$3,'Data Repository Table'!$B3:$B1010,'Data Repository Table'!$B$183,'Data Repository Table'!$H3:$H1010,'Data Repository Table'!$H$351,'Data Repository Table'!$D3:$D1010,N51)</f>
        <v>795356.48947859998</v>
      </c>
      <c r="O59" s="50">
        <f>SUMIFS('Data Repository Table'!$J3:$J1010,'Data Repository Table'!$A3:$A1010,'Data Repository Table'!$A$3,'Data Repository Table'!$B3:$B1010,'Data Repository Table'!$B$183,'Data Repository Table'!$H3:$H1010,'Data Repository Table'!$H$351,'Data Repository Table'!$D3:$D1010,O51)</f>
        <v>795992.24834010005</v>
      </c>
      <c r="P59" s="50">
        <f>SUMIFS('Data Repository Table'!$J3:$J1010,'Data Repository Table'!$A3:$A1010,'Data Repository Table'!$A$3,'Data Repository Table'!$B3:$B1010,'Data Repository Table'!$B$183,'Data Repository Table'!$H3:$H1010,'Data Repository Table'!$H$351,'Data Repository Table'!$D3:$D1010,P51)</f>
        <v>759387.99960660015</v>
      </c>
      <c r="Q59" s="50">
        <f>SUMIFS('Data Repository Table'!$J3:$J1010,'Data Repository Table'!$A3:$A1010,'Data Repository Table'!$A$3,'Data Repository Table'!$B3:$B1010,'Data Repository Table'!$B$183,'Data Repository Table'!$H3:$H1010,'Data Repository Table'!$H$351,'Data Repository Table'!$D3:$D1010,Q51)</f>
        <v>879614.44655700005</v>
      </c>
      <c r="R59" s="50">
        <f>SUMIFS('Data Repository Table'!$J3:$J1010,'Data Repository Table'!$A3:$A1010,'Data Repository Table'!$A$3,'Data Repository Table'!$B3:$B1010,'Data Repository Table'!$B$183,'Data Repository Table'!$H3:$H1010,'Data Repository Table'!$H$351,'Data Repository Table'!$D3:$D1010,R51)</f>
        <v>718766.35225710005</v>
      </c>
      <c r="S59" s="50">
        <f t="shared" si="8"/>
        <v>10813424.6638656</v>
      </c>
      <c r="T59" s="23"/>
      <c r="U59" s="23"/>
      <c r="V59" s="23"/>
      <c r="W59" s="23"/>
    </row>
    <row r="60" spans="1:23" x14ac:dyDescent="0.3">
      <c r="A60" s="10" t="s">
        <v>11</v>
      </c>
      <c r="B60" s="10" t="s">
        <v>72</v>
      </c>
      <c r="C60" s="10" t="s">
        <v>23</v>
      </c>
      <c r="D60" s="10" t="s">
        <v>35</v>
      </c>
      <c r="E60" s="10" t="s">
        <v>36</v>
      </c>
      <c r="F60" s="23"/>
      <c r="G60" s="50">
        <f>SUMIFS('Data Repository Table'!$J3:$J1010,'Data Repository Table'!$A3:$A1010,'Data Repository Table'!$A$3,'Data Repository Table'!$B3:$B1010,'Data Repository Table'!$B$183,'Data Repository Table'!$H3:$H1010,'Data Repository Table'!$H$363,'Data Repository Table'!$D3:$D1010,G51)</f>
        <v>7367588.6791624967</v>
      </c>
      <c r="H60" s="50">
        <f>SUMIFS('Data Repository Table'!$J3:$J1010,'Data Repository Table'!$A3:$A1010,'Data Repository Table'!$A$3,'Data Repository Table'!$B3:$B1010,'Data Repository Table'!$B$183,'Data Repository Table'!$H3:$H1010,'Data Repository Table'!$H$363,'Data Repository Table'!$D3:$D1010,H51)</f>
        <v>7849336.0209874995</v>
      </c>
      <c r="I60" s="50">
        <f>SUMIFS('Data Repository Table'!$J3:$J1010,'Data Repository Table'!$A3:$A1010,'Data Repository Table'!$A$3,'Data Repository Table'!$B3:$B1010,'Data Repository Table'!$B$183,'Data Repository Table'!$H3:$H1010,'Data Repository Table'!$H$363,'Data Repository Table'!$D3:$D1010,I51)</f>
        <v>8389760.6297374964</v>
      </c>
      <c r="J60" s="50">
        <f>SUMIFS('Data Repository Table'!$J3:$J1010,'Data Repository Table'!$A3:$A1010,'Data Repository Table'!$A$3,'Data Repository Table'!$B3:$B1010,'Data Repository Table'!$B$183,'Data Repository Table'!$H3:$H1010,'Data Repository Table'!$H$363,'Data Repository Table'!$D3:$D1010,J51)</f>
        <v>9137407.9125625007</v>
      </c>
      <c r="K60" s="50">
        <f>SUMIFS('Data Repository Table'!$J3:$J1010,'Data Repository Table'!$A3:$A1010,'Data Repository Table'!$A$3,'Data Repository Table'!$B3:$B1010,'Data Repository Table'!$B$183,'Data Repository Table'!$H3:$H1010,'Data Repository Table'!$H$363,'Data Repository Table'!$D3:$D1010,K51)</f>
        <v>9187415.9798249993</v>
      </c>
      <c r="L60" s="50">
        <f>SUMIFS('Data Repository Table'!$J3:$J1010,'Data Repository Table'!$A3:$A1010,'Data Repository Table'!$A$3,'Data Repository Table'!$B3:$B1010,'Data Repository Table'!$B$183,'Data Repository Table'!$H3:$H1010,'Data Repository Table'!$H$363,'Data Repository Table'!$D3:$D1010,L51)</f>
        <v>5779740.0739000011</v>
      </c>
      <c r="M60" s="50">
        <f>SUMIFS('Data Repository Table'!$J3:$J1010,'Data Repository Table'!$A3:$A1010,'Data Repository Table'!$A$3,'Data Repository Table'!$B3:$B1010,'Data Repository Table'!$B$183,'Data Repository Table'!$H3:$H1010,'Data Repository Table'!$H$363,'Data Repository Table'!$D3:$D1010,M51)</f>
        <v>6008311.4579999996</v>
      </c>
      <c r="N60" s="50">
        <f>SUMIFS('Data Repository Table'!$J3:$J1010,'Data Repository Table'!$A3:$A1010,'Data Repository Table'!$A$3,'Data Repository Table'!$B3:$B1010,'Data Repository Table'!$B$183,'Data Repository Table'!$H3:$H1010,'Data Repository Table'!$H$363,'Data Repository Table'!$D3:$D1010,N51)</f>
        <v>6995040.989875</v>
      </c>
      <c r="O60" s="50">
        <f>SUMIFS('Data Repository Table'!$J3:$J1010,'Data Repository Table'!$A3:$A1010,'Data Repository Table'!$A$3,'Data Repository Table'!$B3:$B1010,'Data Repository Table'!$B$183,'Data Repository Table'!$H3:$H1010,'Data Repository Table'!$H$363,'Data Repository Table'!$D3:$D1010,O51)</f>
        <v>6352457.05155</v>
      </c>
      <c r="P60" s="50">
        <f>SUMIFS('Data Repository Table'!$J3:$J1010,'Data Repository Table'!$A3:$A1010,'Data Repository Table'!$A$3,'Data Repository Table'!$B3:$B1010,'Data Repository Table'!$B$183,'Data Repository Table'!$H3:$H1010,'Data Repository Table'!$H$363,'Data Repository Table'!$D3:$D1010,P51)</f>
        <v>6560328.9663875001</v>
      </c>
      <c r="Q60" s="50">
        <f>SUMIFS('Data Repository Table'!$J3:$J1010,'Data Repository Table'!$A3:$A1010,'Data Repository Table'!$A$3,'Data Repository Table'!$B3:$B1010,'Data Repository Table'!$B$183,'Data Repository Table'!$H3:$H1010,'Data Repository Table'!$H$363,'Data Repository Table'!$D3:$D1010,Q51)</f>
        <v>7526766.7026125006</v>
      </c>
      <c r="R60" s="50">
        <f>SUMIFS('Data Repository Table'!$J3:$J1010,'Data Repository Table'!$A3:$A1010,'Data Repository Table'!$A$3,'Data Repository Table'!$B3:$B1010,'Data Repository Table'!$B$183,'Data Repository Table'!$H3:$H1010,'Data Repository Table'!$H$363,'Data Repository Table'!$D3:$D1010,R51)</f>
        <v>6174477.1062125005</v>
      </c>
      <c r="S60" s="50">
        <f t="shared" si="8"/>
        <v>87328631.570812494</v>
      </c>
      <c r="T60" s="23"/>
      <c r="U60" s="23"/>
      <c r="V60" s="23"/>
      <c r="W60" s="23"/>
    </row>
    <row r="61" spans="1:23" ht="15" thickBot="1" x14ac:dyDescent="0.35">
      <c r="A61" s="10" t="s">
        <v>38</v>
      </c>
      <c r="B61" s="30" t="s">
        <v>72</v>
      </c>
      <c r="C61" s="10"/>
      <c r="D61" s="10"/>
      <c r="E61" s="10"/>
      <c r="F61" s="23" t="s">
        <v>118</v>
      </c>
      <c r="G61" s="9">
        <f>SUMIFS('Data Repository Table'!$J3:$J1010,'Data Repository Table'!$A3:$A1010,'Data Repository Table'!$A$939,'Data Repository Table'!$D3:$D1010,G12)*1000</f>
        <v>647144.28099999996</v>
      </c>
      <c r="H61" s="9">
        <f>SUMIFS('Data Repository Table'!$J3:$J1010,'Data Repository Table'!$A3:$A1010,'Data Repository Table'!$A$939,'Data Repository Table'!$D3:$D1010,H12)*1000</f>
        <v>622383.69699999993</v>
      </c>
      <c r="I61" s="9">
        <f>SUMIFS('Data Repository Table'!$J3:$J1010,'Data Repository Table'!$A3:$A1010,'Data Repository Table'!$A$939,'Data Repository Table'!$D3:$D1010,I12)*1000</f>
        <v>602545.58499999996</v>
      </c>
      <c r="J61" s="9">
        <f>SUMIFS('Data Repository Table'!$J3:$J1010,'Data Repository Table'!$A3:$A1010,'Data Repository Table'!$A$939,'Data Repository Table'!$D3:$D1010,J12)*1000</f>
        <v>602670.93499999994</v>
      </c>
      <c r="K61" s="9">
        <f>SUMIFS('Data Repository Table'!$J3:$J1010,'Data Repository Table'!$A3:$A1010,'Data Repository Table'!$A$939,'Data Repository Table'!$D3:$D1010,K12)*1000</f>
        <v>534239.97600000002</v>
      </c>
      <c r="L61" s="9">
        <f>SUMIFS('Data Repository Table'!$J3:$J1010,'Data Repository Table'!$A3:$A1010,'Data Repository Table'!$A$939,'Data Repository Table'!$D3:$D1010,L12)*1000</f>
        <v>571873.679</v>
      </c>
      <c r="M61" s="9">
        <f>SUMIFS('Data Repository Table'!$J3:$J1010,'Data Repository Table'!$A3:$A1010,'Data Repository Table'!$A$939,'Data Repository Table'!$D3:$D1010,M12)*1000</f>
        <v>679264.48499999999</v>
      </c>
      <c r="N61" s="9">
        <f>SUMIFS('Data Repository Table'!$J3:$J1010,'Data Repository Table'!$A3:$A1010,'Data Repository Table'!$A$939,'Data Repository Table'!$D3:$D1010,N12)*1000</f>
        <v>682901.48800000001</v>
      </c>
      <c r="O61" s="9">
        <f>SUMIFS('Data Repository Table'!$J3:$J1010,'Data Repository Table'!$A3:$A1010,'Data Repository Table'!$A$939,'Data Repository Table'!$D3:$D1010,O12)*1000</f>
        <v>790036.8820000001</v>
      </c>
      <c r="P61" s="9">
        <f>SUMIFS('Data Repository Table'!$J3:$J1010,'Data Repository Table'!$A3:$A1010,'Data Repository Table'!$A$939,'Data Repository Table'!$D3:$D1010,P12)*1000</f>
        <v>759489.16599999997</v>
      </c>
      <c r="Q61" s="9">
        <f>SUMIFS('Data Repository Table'!$J3:$J1010,'Data Repository Table'!$A3:$A1010,'Data Repository Table'!$A$939,'Data Repository Table'!$D3:$D1010,Q12)*1000</f>
        <v>773516.36800000002</v>
      </c>
      <c r="R61" s="9">
        <f>SUMIFS('Data Repository Table'!$J3:$J1010,'Data Repository Table'!$A3:$A1010,'Data Repository Table'!$A$939,'Data Repository Table'!$D3:$D1010,R12)*1000</f>
        <v>623201.35099999991</v>
      </c>
      <c r="S61" s="50">
        <f t="shared" si="8"/>
        <v>7889267.8929999992</v>
      </c>
      <c r="T61" s="23"/>
      <c r="U61" s="23"/>
      <c r="V61" s="23"/>
      <c r="W61" s="23"/>
    </row>
    <row r="62" spans="1:23" ht="15.6" thickTop="1" thickBot="1" x14ac:dyDescent="0.35">
      <c r="A62" s="120"/>
      <c r="B62" s="121"/>
      <c r="C62" s="122"/>
      <c r="D62" s="122"/>
      <c r="E62" s="121" t="s">
        <v>71</v>
      </c>
      <c r="F62" s="122" t="s">
        <v>76</v>
      </c>
      <c r="G62" s="79">
        <f>SUM(G53:G60)/(G61)</f>
        <v>35.4895180180268</v>
      </c>
      <c r="H62" s="79">
        <f t="shared" ref="H62:S62" si="9">SUM(H53:H60)/(H61)</f>
        <v>40.083392414844866</v>
      </c>
      <c r="I62" s="79">
        <f t="shared" si="9"/>
        <v>43.723249193160832</v>
      </c>
      <c r="J62" s="79">
        <f t="shared" si="9"/>
        <v>48.886636356341938</v>
      </c>
      <c r="K62" s="79">
        <f t="shared" si="9"/>
        <v>56.088102230227392</v>
      </c>
      <c r="L62" s="79">
        <f t="shared" si="9"/>
        <v>39.044842053719009</v>
      </c>
      <c r="M62" s="79">
        <f t="shared" si="9"/>
        <v>38.918514174055339</v>
      </c>
      <c r="N62" s="79">
        <f t="shared" si="9"/>
        <v>41.543319627670584</v>
      </c>
      <c r="O62" s="79">
        <f t="shared" si="9"/>
        <v>35.585926820374347</v>
      </c>
      <c r="P62" s="79">
        <f t="shared" si="9"/>
        <v>35.928208360416363</v>
      </c>
      <c r="Q62" s="79">
        <f t="shared" si="9"/>
        <v>41.013913758286819</v>
      </c>
      <c r="R62" s="79">
        <f t="shared" si="9"/>
        <v>37.418278653587279</v>
      </c>
      <c r="S62" s="79">
        <f t="shared" si="9"/>
        <v>40.721955036810527</v>
      </c>
      <c r="T62" s="74"/>
      <c r="U62" s="74"/>
      <c r="V62" s="74"/>
      <c r="W62" s="74"/>
    </row>
    <row r="63" spans="1:23" ht="15" thickTop="1" x14ac:dyDescent="0.3">
      <c r="A63" s="123"/>
      <c r="B63" s="123"/>
      <c r="C63" s="123"/>
      <c r="D63" s="123"/>
      <c r="E63" s="123"/>
      <c r="F63" s="123"/>
      <c r="G63" s="80"/>
      <c r="T63" s="102"/>
      <c r="U63" s="102"/>
      <c r="V63" s="102"/>
      <c r="W63" s="102"/>
    </row>
    <row r="64" spans="1:23" x14ac:dyDescent="0.3">
      <c r="A64" s="118"/>
      <c r="B64" s="119"/>
      <c r="C64" s="119"/>
      <c r="D64" s="119"/>
      <c r="E64" s="119"/>
      <c r="F64" s="119"/>
      <c r="T64" s="102"/>
      <c r="U64" s="102"/>
      <c r="V64" s="102"/>
      <c r="W64" s="102"/>
    </row>
    <row r="65" spans="1:23" ht="57" customHeight="1" x14ac:dyDescent="0.3">
      <c r="A65" s="56" t="s">
        <v>77</v>
      </c>
      <c r="B65" s="45"/>
      <c r="C65" s="45"/>
      <c r="D65" s="45"/>
      <c r="E65" s="45"/>
      <c r="F65" s="45"/>
      <c r="G65" s="45"/>
      <c r="H65" s="45"/>
      <c r="I65" s="45"/>
      <c r="J65" s="45"/>
      <c r="K65" s="45"/>
      <c r="L65" s="45"/>
      <c r="M65" s="45"/>
      <c r="N65" s="45"/>
      <c r="O65" s="45"/>
      <c r="P65" s="45"/>
      <c r="Q65" s="45"/>
      <c r="R65" s="45"/>
      <c r="S65" s="45"/>
      <c r="T65" s="102"/>
      <c r="U65" s="102"/>
      <c r="V65" s="102"/>
      <c r="W65" s="102"/>
    </row>
    <row r="66" spans="1:23" x14ac:dyDescent="0.3">
      <c r="A66" s="59"/>
      <c r="T66" s="102"/>
      <c r="U66" s="102"/>
      <c r="V66" s="102"/>
      <c r="W66" s="102"/>
    </row>
    <row r="67" spans="1:23" x14ac:dyDescent="0.3">
      <c r="A67" s="59"/>
      <c r="T67" s="102"/>
      <c r="U67" s="102"/>
      <c r="V67" s="102"/>
      <c r="W67" s="102"/>
    </row>
    <row r="68" spans="1:23" x14ac:dyDescent="0.3">
      <c r="A68" s="23"/>
      <c r="B68" s="23"/>
      <c r="C68" s="23"/>
      <c r="D68" s="23"/>
      <c r="E68" s="23"/>
      <c r="F68" s="6"/>
      <c r="G68" s="6"/>
      <c r="H68" s="6"/>
      <c r="I68" s="6"/>
      <c r="J68" s="6"/>
      <c r="K68" s="6"/>
      <c r="L68" s="6"/>
      <c r="M68" s="6"/>
      <c r="N68" s="6"/>
      <c r="O68" s="6"/>
      <c r="P68" s="6"/>
      <c r="Q68" s="6"/>
      <c r="R68" s="6"/>
      <c r="S68" s="23"/>
      <c r="T68" s="23"/>
      <c r="U68" s="23"/>
      <c r="V68" s="23"/>
      <c r="W68" s="23"/>
    </row>
    <row r="69" spans="1:23" x14ac:dyDescent="0.3">
      <c r="A69" s="23"/>
      <c r="B69" s="23"/>
      <c r="C69" s="23"/>
      <c r="D69" s="23"/>
      <c r="E69" s="23"/>
      <c r="F69" s="6"/>
      <c r="G69" s="6"/>
      <c r="H69" s="6"/>
      <c r="I69" s="6"/>
      <c r="J69" s="6"/>
      <c r="K69" s="6"/>
      <c r="L69" s="6"/>
      <c r="M69" s="6"/>
      <c r="N69" s="6"/>
      <c r="O69" s="6"/>
      <c r="P69" s="6"/>
      <c r="Q69" s="6"/>
      <c r="R69" s="6"/>
      <c r="S69" s="23"/>
      <c r="T69" s="23"/>
      <c r="U69" s="23"/>
      <c r="V69" s="23"/>
      <c r="W69" s="23"/>
    </row>
    <row r="70" spans="1:23" x14ac:dyDescent="0.3">
      <c r="A70" s="23"/>
      <c r="B70" s="23"/>
      <c r="C70" s="23"/>
      <c r="D70" s="23"/>
      <c r="E70" s="23"/>
      <c r="F70" s="6"/>
      <c r="G70" s="6"/>
      <c r="H70" s="6"/>
      <c r="I70" s="6"/>
      <c r="J70" s="6"/>
      <c r="K70" s="6"/>
      <c r="L70" s="6"/>
      <c r="M70" s="6"/>
      <c r="N70" s="6"/>
      <c r="O70" s="6"/>
      <c r="P70" s="6"/>
      <c r="Q70" s="6"/>
      <c r="R70" s="6"/>
      <c r="S70" s="23"/>
      <c r="T70" s="23"/>
      <c r="U70" s="23"/>
      <c r="V70" s="23"/>
      <c r="W70" s="23"/>
    </row>
    <row r="71" spans="1:23" x14ac:dyDescent="0.3">
      <c r="A71" s="23"/>
      <c r="B71" s="23"/>
      <c r="C71" s="23"/>
      <c r="D71" s="23"/>
      <c r="E71" s="23"/>
      <c r="F71" s="6"/>
      <c r="G71" s="6"/>
      <c r="H71" s="6"/>
      <c r="I71" s="6"/>
      <c r="J71" s="6"/>
      <c r="K71" s="6"/>
      <c r="L71" s="6"/>
      <c r="M71" s="6"/>
      <c r="N71" s="6"/>
      <c r="O71" s="6"/>
      <c r="P71" s="6"/>
      <c r="Q71" s="6"/>
      <c r="R71" s="6"/>
      <c r="S71" s="23"/>
      <c r="T71" s="23"/>
      <c r="U71" s="23"/>
      <c r="V71" s="23"/>
      <c r="W71" s="23"/>
    </row>
    <row r="72" spans="1:23" x14ac:dyDescent="0.3">
      <c r="A72" s="23"/>
      <c r="B72" s="23"/>
      <c r="C72" s="23"/>
      <c r="D72" s="23"/>
      <c r="E72" s="23"/>
      <c r="F72" s="6"/>
      <c r="G72" s="6"/>
      <c r="H72" s="6"/>
      <c r="I72" s="6"/>
      <c r="J72" s="6"/>
      <c r="K72" s="6"/>
      <c r="L72" s="6"/>
      <c r="M72" s="6"/>
      <c r="N72" s="6"/>
      <c r="O72" s="6"/>
      <c r="P72" s="6"/>
      <c r="Q72" s="6"/>
      <c r="R72" s="6"/>
      <c r="S72" s="23"/>
      <c r="T72" s="23"/>
      <c r="U72" s="23"/>
      <c r="V72" s="23"/>
      <c r="W72" s="23"/>
    </row>
    <row r="73" spans="1:23" x14ac:dyDescent="0.3">
      <c r="A73" s="23"/>
      <c r="B73" s="23"/>
      <c r="C73" s="23"/>
      <c r="D73" s="23"/>
      <c r="E73" s="23"/>
      <c r="F73" s="6"/>
      <c r="G73" s="6"/>
      <c r="H73" s="6"/>
      <c r="I73" s="6"/>
      <c r="J73" s="6"/>
      <c r="K73" s="6"/>
      <c r="L73" s="6"/>
      <c r="M73" s="6"/>
      <c r="N73" s="6"/>
      <c r="O73" s="6"/>
      <c r="P73" s="6"/>
      <c r="Q73" s="6"/>
      <c r="R73" s="6"/>
      <c r="S73" s="23"/>
      <c r="T73" s="23"/>
      <c r="U73" s="23"/>
      <c r="V73" s="23"/>
      <c r="W73" s="23"/>
    </row>
    <row r="74" spans="1:23" x14ac:dyDescent="0.3">
      <c r="A74" s="23"/>
      <c r="B74" s="23"/>
      <c r="C74" s="23"/>
      <c r="D74" s="23"/>
      <c r="E74" s="23"/>
      <c r="F74" s="6"/>
      <c r="G74" s="6"/>
      <c r="H74" s="6"/>
      <c r="I74" s="6"/>
      <c r="J74" s="6"/>
      <c r="K74" s="6"/>
      <c r="L74" s="6"/>
      <c r="M74" s="6"/>
      <c r="N74" s="6"/>
      <c r="O74" s="6"/>
      <c r="P74" s="6"/>
      <c r="Q74" s="6"/>
      <c r="R74" s="6"/>
      <c r="S74" s="23"/>
      <c r="T74" s="23"/>
      <c r="U74" s="23"/>
      <c r="V74" s="23"/>
      <c r="W74" s="23"/>
    </row>
    <row r="75" spans="1:23" x14ac:dyDescent="0.3">
      <c r="A75" s="23"/>
      <c r="B75" s="23"/>
      <c r="C75" s="23"/>
      <c r="D75" s="23"/>
      <c r="E75" s="23"/>
      <c r="F75" s="6"/>
      <c r="G75" s="6"/>
      <c r="H75" s="6"/>
      <c r="I75" s="6"/>
      <c r="J75" s="6"/>
      <c r="K75" s="6"/>
      <c r="L75" s="6"/>
      <c r="M75" s="6"/>
      <c r="N75" s="6"/>
      <c r="O75" s="6"/>
      <c r="P75" s="6"/>
      <c r="Q75" s="6"/>
      <c r="R75" s="6"/>
      <c r="S75" s="23"/>
      <c r="T75" s="23"/>
      <c r="U75" s="23"/>
      <c r="V75" s="23"/>
      <c r="W75" s="23"/>
    </row>
    <row r="76" spans="1:23" x14ac:dyDescent="0.3">
      <c r="A76" s="23"/>
      <c r="B76" s="23"/>
      <c r="C76" s="23"/>
      <c r="D76" s="23"/>
      <c r="E76" s="23"/>
      <c r="F76" s="6"/>
      <c r="G76" s="6"/>
      <c r="H76" s="6"/>
      <c r="I76" s="6"/>
      <c r="J76" s="6"/>
      <c r="K76" s="6"/>
      <c r="L76" s="6"/>
      <c r="M76" s="6"/>
      <c r="N76" s="6"/>
      <c r="O76" s="6"/>
      <c r="P76" s="6"/>
      <c r="Q76" s="6"/>
      <c r="R76" s="6"/>
      <c r="S76" s="23"/>
      <c r="T76" s="23"/>
      <c r="U76" s="23"/>
      <c r="V76" s="23"/>
      <c r="W76" s="23"/>
    </row>
    <row r="77" spans="1:23" x14ac:dyDescent="0.3">
      <c r="A77" s="23"/>
      <c r="B77" s="23"/>
      <c r="C77" s="23"/>
      <c r="D77" s="23"/>
      <c r="E77" s="23"/>
      <c r="F77" s="6"/>
      <c r="G77" s="6"/>
      <c r="H77" s="6"/>
      <c r="I77" s="6"/>
      <c r="J77" s="6"/>
      <c r="K77" s="6"/>
      <c r="L77" s="6"/>
      <c r="M77" s="6"/>
      <c r="N77" s="6"/>
      <c r="O77" s="6"/>
      <c r="P77" s="6"/>
      <c r="Q77" s="6"/>
      <c r="R77" s="6"/>
      <c r="S77" s="23"/>
      <c r="T77" s="23"/>
      <c r="U77" s="23"/>
      <c r="V77" s="23"/>
      <c r="W77" s="23"/>
    </row>
    <row r="78" spans="1:23" x14ac:dyDescent="0.3">
      <c r="A78" s="23"/>
      <c r="B78" s="23"/>
      <c r="C78" s="23"/>
      <c r="D78" s="23"/>
      <c r="E78" s="23"/>
      <c r="F78" s="6"/>
      <c r="G78" s="6"/>
      <c r="H78" s="6"/>
      <c r="I78" s="6"/>
      <c r="J78" s="6"/>
      <c r="K78" s="6"/>
      <c r="L78" s="6"/>
      <c r="M78" s="6"/>
      <c r="N78" s="6"/>
      <c r="O78" s="6"/>
      <c r="P78" s="6"/>
      <c r="Q78" s="6"/>
      <c r="R78" s="6"/>
      <c r="S78" s="23"/>
      <c r="T78" s="23"/>
      <c r="U78" s="23"/>
      <c r="V78" s="23"/>
      <c r="W78" s="23"/>
    </row>
    <row r="79" spans="1:23" x14ac:dyDescent="0.3">
      <c r="A79" s="23"/>
      <c r="B79" s="23"/>
      <c r="C79" s="23"/>
      <c r="D79" s="23"/>
      <c r="E79" s="23"/>
      <c r="F79" s="6"/>
      <c r="G79" s="6"/>
      <c r="H79" s="6"/>
      <c r="I79" s="6"/>
      <c r="J79" s="6"/>
      <c r="K79" s="6"/>
      <c r="L79" s="6"/>
      <c r="M79" s="6"/>
      <c r="N79" s="6"/>
      <c r="O79" s="6"/>
      <c r="P79" s="6"/>
      <c r="Q79" s="6"/>
      <c r="R79" s="6"/>
      <c r="S79" s="23"/>
      <c r="T79" s="23"/>
      <c r="U79" s="23"/>
      <c r="V79" s="23"/>
      <c r="W79" s="23"/>
    </row>
    <row r="80" spans="1:23" x14ac:dyDescent="0.3">
      <c r="A80" s="23"/>
      <c r="B80" s="23"/>
      <c r="C80" s="23"/>
      <c r="D80" s="23"/>
      <c r="E80" s="23"/>
      <c r="F80" s="6"/>
      <c r="G80" s="6"/>
      <c r="H80" s="6"/>
      <c r="I80" s="6"/>
      <c r="J80" s="6"/>
      <c r="K80" s="6"/>
      <c r="L80" s="6"/>
      <c r="M80" s="6"/>
      <c r="N80" s="6"/>
      <c r="O80" s="6"/>
      <c r="P80" s="6"/>
      <c r="Q80" s="6"/>
      <c r="R80" s="6"/>
      <c r="S80" s="23"/>
      <c r="T80" s="23"/>
      <c r="U80" s="23"/>
      <c r="V80" s="23"/>
      <c r="W80" s="23"/>
    </row>
    <row r="81" spans="1:23" x14ac:dyDescent="0.3">
      <c r="B81" s="23"/>
      <c r="C81" s="23"/>
      <c r="D81" s="23"/>
      <c r="E81" s="23"/>
      <c r="F81" s="6"/>
      <c r="G81" s="6"/>
      <c r="H81" s="6"/>
      <c r="I81" s="6"/>
      <c r="J81" s="6"/>
      <c r="K81" s="6"/>
      <c r="L81" s="6"/>
      <c r="M81" s="6"/>
      <c r="N81" s="6"/>
      <c r="O81" s="6"/>
      <c r="P81" s="6"/>
      <c r="Q81" s="6"/>
      <c r="R81" s="6"/>
      <c r="S81" s="23"/>
      <c r="T81" s="23"/>
      <c r="U81" s="23"/>
      <c r="V81" s="23"/>
      <c r="W81" s="23"/>
    </row>
    <row r="82" spans="1:23" x14ac:dyDescent="0.3">
      <c r="B82" s="23"/>
      <c r="C82" s="23"/>
      <c r="D82" s="23"/>
      <c r="E82" s="23"/>
      <c r="F82" s="6"/>
      <c r="G82" s="6"/>
      <c r="H82" s="6"/>
      <c r="I82" s="6"/>
      <c r="J82" s="6"/>
      <c r="K82" s="6"/>
      <c r="L82" s="6"/>
      <c r="M82" s="6"/>
      <c r="N82" s="6"/>
      <c r="O82" s="6"/>
      <c r="P82" s="6"/>
      <c r="Q82" s="6"/>
      <c r="R82" s="6"/>
      <c r="S82" s="23"/>
      <c r="T82" s="23"/>
      <c r="U82" s="23"/>
      <c r="V82" s="23"/>
      <c r="W82" s="23"/>
    </row>
    <row r="83" spans="1:23" x14ac:dyDescent="0.3">
      <c r="A83" s="81" t="s">
        <v>89</v>
      </c>
    </row>
    <row r="84" spans="1:23" x14ac:dyDescent="0.3">
      <c r="A84" s="36" t="s">
        <v>119</v>
      </c>
    </row>
    <row r="101" spans="1:18" x14ac:dyDescent="0.3">
      <c r="A101" s="36" t="s">
        <v>78</v>
      </c>
    </row>
    <row r="103" spans="1:18" x14ac:dyDescent="0.3">
      <c r="A103" s="36"/>
    </row>
    <row r="104" spans="1:18" x14ac:dyDescent="0.3">
      <c r="A104" s="36" t="s">
        <v>90</v>
      </c>
    </row>
    <row r="105" spans="1:18" x14ac:dyDescent="0.3">
      <c r="A105" s="36" t="s">
        <v>91</v>
      </c>
    </row>
    <row r="106" spans="1:18" x14ac:dyDescent="0.3">
      <c r="A106" s="36" t="s">
        <v>92</v>
      </c>
    </row>
    <row r="109" spans="1:18" x14ac:dyDescent="0.3">
      <c r="A109" s="26" t="s">
        <v>1</v>
      </c>
      <c r="B109" s="26" t="s">
        <v>3</v>
      </c>
      <c r="C109" s="26" t="s">
        <v>68</v>
      </c>
      <c r="D109" s="26" t="s">
        <v>24</v>
      </c>
      <c r="E109" s="26" t="s">
        <v>69</v>
      </c>
      <c r="F109" s="46">
        <v>41456</v>
      </c>
      <c r="G109" s="46">
        <v>41487</v>
      </c>
      <c r="H109" s="46">
        <v>41518</v>
      </c>
      <c r="I109" s="46">
        <v>41548</v>
      </c>
      <c r="J109" s="46">
        <v>41579</v>
      </c>
      <c r="K109" s="46">
        <v>41609</v>
      </c>
      <c r="L109" s="46">
        <v>41640</v>
      </c>
      <c r="M109" s="46">
        <v>41671</v>
      </c>
      <c r="N109" s="46">
        <v>41699</v>
      </c>
      <c r="O109" s="46">
        <v>41730</v>
      </c>
      <c r="P109" s="46">
        <v>41760</v>
      </c>
      <c r="Q109" s="46">
        <v>41791</v>
      </c>
      <c r="R109" s="57"/>
    </row>
    <row r="110" spans="1:18" x14ac:dyDescent="0.3">
      <c r="A110" s="26"/>
      <c r="B110" s="26"/>
      <c r="C110" s="26"/>
      <c r="D110" s="40"/>
      <c r="E110" s="57"/>
      <c r="F110" s="57"/>
      <c r="G110" s="57"/>
      <c r="H110" s="57"/>
      <c r="I110" s="57"/>
      <c r="J110" s="57"/>
      <c r="K110" s="57"/>
      <c r="L110" s="57"/>
      <c r="M110" s="57"/>
      <c r="N110" s="57"/>
      <c r="O110" s="57"/>
      <c r="P110" s="57"/>
      <c r="Q110" s="57"/>
      <c r="R110" s="47" t="s">
        <v>70</v>
      </c>
    </row>
    <row r="111" spans="1:18" x14ac:dyDescent="0.3">
      <c r="A111" s="10" t="s">
        <v>37</v>
      </c>
      <c r="B111" s="10" t="s">
        <v>72</v>
      </c>
      <c r="C111" s="10" t="s">
        <v>23</v>
      </c>
      <c r="D111" s="10" t="s">
        <v>25</v>
      </c>
      <c r="E111" s="10" t="s">
        <v>26</v>
      </c>
      <c r="F111" s="50">
        <f>SUMIFS('Data Repository Table'!$J3:$J1010,'Data Repository Table'!$A3:$A1010,'Data Repository Table'!$A$471,'Data Repository Table'!$B3:$B1010,'Data Repository Table'!$B$183,'Data Repository Table'!$H3:$H1010,'Data Repository Table'!$H$843,'Data Repository Table'!$D3:$D1010,G51)</f>
        <v>7410373.1595889162</v>
      </c>
      <c r="G111" s="50">
        <f>SUMIFS('Data Repository Table'!$J3:$J1010,'Data Repository Table'!$A3:$A1010,'Data Repository Table'!$A$471,'Data Repository Table'!$B3:$B1010,'Data Repository Table'!$B$183,'Data Repository Table'!$H3:$H1010,'Data Repository Table'!$H$843,'Data Repository Table'!$D3:$D1010,H51)</f>
        <v>7850476.4656415386</v>
      </c>
      <c r="H111" s="50">
        <f>SUMIFS('Data Repository Table'!$J3:$J1010,'Data Repository Table'!$A3:$A1010,'Data Repository Table'!$A$471,'Data Repository Table'!$B3:$B1010,'Data Repository Table'!$B$183,'Data Repository Table'!$H3:$H1010,'Data Repository Table'!$H$843,'Data Repository Table'!$D3:$D1010,I51)</f>
        <v>8227637.0640847692</v>
      </c>
      <c r="I111" s="50">
        <f>SUMIFS('Data Repository Table'!$J3:$J1010,'Data Repository Table'!$A3:$A1010,'Data Repository Table'!$A$471,'Data Repository Table'!$B3:$B1010,'Data Repository Table'!$B$183,'Data Repository Table'!$H3:$H1010,'Data Repository Table'!$H$843,'Data Repository Table'!$D3:$D1010,J51)</f>
        <v>9145016.7506108191</v>
      </c>
      <c r="J111" s="50">
        <f>SUMIFS('Data Repository Table'!$J3:$J1010,'Data Repository Table'!$A3:$A1010,'Data Repository Table'!$A$471,'Data Repository Table'!$B3:$B1010,'Data Repository Table'!$B$183,'Data Repository Table'!$H3:$H1010,'Data Repository Table'!$H$843,'Data Repository Table'!$D3:$D1010,K51)</f>
        <v>9402188.5510709453</v>
      </c>
      <c r="K111" s="50">
        <f>SUMIFS('Data Repository Table'!$J3:$J1010,'Data Repository Table'!$A3:$A1010,'Data Repository Table'!$A$471,'Data Repository Table'!$B3:$B1010,'Data Repository Table'!$B$183,'Data Repository Table'!$H3:$H1010,'Data Repository Table'!$H$843,'Data Repository Table'!$D3:$D1010,L51)</f>
        <v>5657148.4858589098</v>
      </c>
      <c r="L111" s="50">
        <f>SUMIFS('Data Repository Table'!$J3:$J1010,'Data Repository Table'!$A3:$A1010,'Data Repository Table'!$A$471,'Data Repository Table'!$B3:$B1010,'Data Repository Table'!$B$183,'Data Repository Table'!$H3:$H1010,'Data Repository Table'!$H$843,'Data Repository Table'!$D3:$D1010,M51)</f>
        <v>5707330.1074812328</v>
      </c>
      <c r="M111" s="50">
        <f>SUMIFS('Data Repository Table'!$J3:$J1010,'Data Repository Table'!$A3:$A1010,'Data Repository Table'!$A$471,'Data Repository Table'!$B3:$B1010,'Data Repository Table'!$B$183,'Data Repository Table'!$H3:$H1010,'Data Repository Table'!$H$843,'Data Repository Table'!$D3:$D1010,N51)</f>
        <v>5770755.1285519302</v>
      </c>
      <c r="N111" s="50">
        <f>SUMIFS('Data Repository Table'!$J3:$J1010,'Data Repository Table'!$A3:$A1010,'Data Repository Table'!$A$471,'Data Repository Table'!$B3:$B1010,'Data Repository Table'!$B$183,'Data Repository Table'!$H3:$H1010,'Data Repository Table'!$H$843,'Data Repository Table'!$D3:$D1010,O51)</f>
        <v>6200943.6717096576</v>
      </c>
      <c r="O111" s="50">
        <f>SUMIFS('Data Repository Table'!$J3:$J1010,'Data Repository Table'!$A3:$A1010,'Data Repository Table'!$A$471,'Data Repository Table'!$B3:$B1010,'Data Repository Table'!$B$183,'Data Repository Table'!$H3:$H1010,'Data Repository Table'!$H$843,'Data Repository Table'!$D3:$D1010,P51)</f>
        <v>5865501.3107279064</v>
      </c>
      <c r="P111" s="50">
        <f>SUMIFS('Data Repository Table'!$J3:$J1010,'Data Repository Table'!$A3:$A1010,'Data Repository Table'!$A$471,'Data Repository Table'!$B3:$B1010,'Data Repository Table'!$B$183,'Data Repository Table'!$H3:$H1010,'Data Repository Table'!$H$843,'Data Repository Table'!$D3:$D1010,Q51)</f>
        <v>6536462.6184871849</v>
      </c>
      <c r="Q111" s="50">
        <f>SUMIFS('Data Repository Table'!$J3:$J1010,'Data Repository Table'!$A3:$A1010,'Data Repository Table'!$A$471,'Data Repository Table'!$B3:$B1010,'Data Repository Table'!$B$183,'Data Repository Table'!$H3:$H1010,'Data Repository Table'!$H$843,'Data Repository Table'!$D3:$D1010,R51)</f>
        <v>5470028.3066542372</v>
      </c>
      <c r="R111" s="50">
        <f>SUM(F111:Q111)</f>
        <v>83243861.62046805</v>
      </c>
    </row>
    <row r="112" spans="1:18" x14ac:dyDescent="0.3">
      <c r="A112" s="10" t="s">
        <v>37</v>
      </c>
      <c r="B112" s="10" t="s">
        <v>72</v>
      </c>
      <c r="C112" s="10" t="s">
        <v>23</v>
      </c>
      <c r="D112" s="10" t="s">
        <v>27</v>
      </c>
      <c r="E112" s="10" t="s">
        <v>28</v>
      </c>
      <c r="F112" s="50">
        <f>SUMIFS('Data Repository Table'!$J3:$J1010,'Data Repository Table'!$A3:$A1010,'Data Repository Table'!$A$471,'Data Repository Table'!$B3:$B1010,'Data Repository Table'!$B$183,'Data Repository Table'!$H3:$H1010,'Data Repository Table'!$H$291,'Data Repository Table'!$D3:$D1010,G51)</f>
        <v>3702858.0392258596</v>
      </c>
      <c r="G112" s="50">
        <f>SUMIFS('Data Repository Table'!$J3:$J1010,'Data Repository Table'!$A3:$A1010,'Data Repository Table'!$A$471,'Data Repository Table'!$B3:$B1010,'Data Repository Table'!$B$183,'Data Repository Table'!$H3:$H1010,'Data Repository Table'!$H$291,'Data Repository Table'!$D3:$D1010,H51)</f>
        <v>3904628.4830790581</v>
      </c>
      <c r="H112" s="50">
        <f>SUMIFS('Data Repository Table'!$J3:$J1010,'Data Repository Table'!$A3:$A1010,'Data Repository Table'!$A$471,'Data Repository Table'!$B3:$B1010,'Data Repository Table'!$B$183,'Data Repository Table'!$H3:$H1010,'Data Repository Table'!$H$291,'Data Repository Table'!$D3:$D1010,I51)</f>
        <v>4149212.1506632119</v>
      </c>
      <c r="I112" s="50">
        <f>SUMIFS('Data Repository Table'!$J3:$J1010,'Data Repository Table'!$A3:$A1010,'Data Repository Table'!$A$471,'Data Repository Table'!$B3:$B1010,'Data Repository Table'!$B$183,'Data Repository Table'!$H3:$H1010,'Data Repository Table'!$H$291,'Data Repository Table'!$D3:$D1010,J51)</f>
        <v>4527914.3323927717</v>
      </c>
      <c r="J112" s="50">
        <f>SUMIFS('Data Repository Table'!$J3:$J1010,'Data Repository Table'!$A3:$A1010,'Data Repository Table'!$A$471,'Data Repository Table'!$B3:$B1010,'Data Repository Table'!$B$183,'Data Repository Table'!$H3:$H1010,'Data Repository Table'!$H$291,'Data Repository Table'!$D3:$D1010,K51)</f>
        <v>4595025.8539676033</v>
      </c>
      <c r="K112" s="50">
        <f>SUMIFS('Data Repository Table'!$J3:$J1010,'Data Repository Table'!$A3:$A1010,'Data Repository Table'!$A$471,'Data Repository Table'!$B3:$B1010,'Data Repository Table'!$B$183,'Data Repository Table'!$H3:$H1010,'Data Repository Table'!$H$291,'Data Repository Table'!$D3:$D1010,L51)</f>
        <v>2907880.0237676678</v>
      </c>
      <c r="L112" s="50">
        <f>SUMIFS('Data Repository Table'!$J3:$J1010,'Data Repository Table'!$A3:$A1010,'Data Repository Table'!$A$471,'Data Repository Table'!$B3:$B1010,'Data Repository Table'!$B$183,'Data Repository Table'!$H3:$H1010,'Data Repository Table'!$H$291,'Data Repository Table'!$D3:$D1010,M51)</f>
        <v>2914530.9790495913</v>
      </c>
      <c r="M112" s="50">
        <f>SUMIFS('Data Repository Table'!$J3:$J1010,'Data Repository Table'!$A3:$A1010,'Data Repository Table'!$A$471,'Data Repository Table'!$B3:$B1010,'Data Repository Table'!$B$183,'Data Repository Table'!$H3:$H1010,'Data Repository Table'!$H$291,'Data Repository Table'!$D3:$D1010,N51)</f>
        <v>2943321.4631723547</v>
      </c>
      <c r="N112" s="50">
        <f>SUMIFS('Data Repository Table'!$J3:$J1010,'Data Repository Table'!$A3:$A1010,'Data Repository Table'!$A$471,'Data Repository Table'!$B3:$B1010,'Data Repository Table'!$B$183,'Data Repository Table'!$H3:$H1010,'Data Repository Table'!$H$291,'Data Repository Table'!$D3:$D1010,O51)</f>
        <v>3217660.1686767587</v>
      </c>
      <c r="O112" s="50">
        <f>SUMIFS('Data Repository Table'!$J3:$J1010,'Data Repository Table'!$A3:$A1010,'Data Repository Table'!$A$471,'Data Repository Table'!$B3:$B1010,'Data Repository Table'!$B$183,'Data Repository Table'!$H3:$H1010,'Data Repository Table'!$H$291,'Data Repository Table'!$D3:$D1010,P51)</f>
        <v>2899192.9332085801</v>
      </c>
      <c r="P112" s="50">
        <f>SUMIFS('Data Repository Table'!$J3:$J1010,'Data Repository Table'!$A3:$A1010,'Data Repository Table'!$A$471,'Data Repository Table'!$B3:$B1010,'Data Repository Table'!$B$183,'Data Repository Table'!$H3:$H1010,'Data Repository Table'!$H$291,'Data Repository Table'!$D3:$D1010,Q51)</f>
        <v>3384855.1370801763</v>
      </c>
      <c r="Q112" s="50">
        <f>SUMIFS('Data Repository Table'!$J3:$J1010,'Data Repository Table'!$A3:$A1010,'Data Repository Table'!$A$471,'Data Repository Table'!$B3:$B1010,'Data Repository Table'!$B$183,'Data Repository Table'!$H3:$H1010,'Data Repository Table'!$H$291,'Data Repository Table'!$D3:$D1010,R51)</f>
        <v>3064827.6737993462</v>
      </c>
      <c r="R112" s="50">
        <f t="shared" ref="R112:R119" si="10">SUM(F112:Q112)</f>
        <v>42211907.238082983</v>
      </c>
    </row>
    <row r="113" spans="1:18" x14ac:dyDescent="0.3">
      <c r="A113" s="10" t="s">
        <v>37</v>
      </c>
      <c r="B113" s="10" t="s">
        <v>72</v>
      </c>
      <c r="C113" s="10" t="s">
        <v>23</v>
      </c>
      <c r="D113" s="10" t="s">
        <v>27</v>
      </c>
      <c r="E113" s="10" t="s">
        <v>29</v>
      </c>
      <c r="F113" s="50">
        <f>SUMIFS('Data Repository Table'!$J3:$J1010,'Data Repository Table'!$A3:$A1010,'Data Repository Table'!$A$471,'Data Repository Table'!$B3:$B1010,'Data Repository Table'!$B$183,'Data Repository Table'!$H3:$H1010,'Data Repository Table'!$H$303,'Data Repository Table'!$D3:$D1010,G51)</f>
        <v>3468791.8411386055</v>
      </c>
      <c r="G113" s="50">
        <f>SUMIFS('Data Repository Table'!$J3:$J1010,'Data Repository Table'!$A3:$A1010,'Data Repository Table'!$A$471,'Data Repository Table'!$B3:$B1010,'Data Repository Table'!$B$183,'Data Repository Table'!$H3:$H1010,'Data Repository Table'!$H$303,'Data Repository Table'!$D3:$D1010,H51)</f>
        <v>3910167.3939146623</v>
      </c>
      <c r="H113" s="50">
        <f>SUMIFS('Data Repository Table'!$J3:$J1010,'Data Repository Table'!$A3:$A1010,'Data Repository Table'!$A$471,'Data Repository Table'!$B3:$B1010,'Data Repository Table'!$B$183,'Data Repository Table'!$H3:$H1010,'Data Repository Table'!$H$303,'Data Repository Table'!$D3:$D1010,I51)</f>
        <v>4019733.9348969432</v>
      </c>
      <c r="I113" s="50">
        <f>SUMIFS('Data Repository Table'!$J3:$J1010,'Data Repository Table'!$A3:$A1010,'Data Repository Table'!$A$471,'Data Repository Table'!$B3:$B1010,'Data Repository Table'!$B$183,'Data Repository Table'!$H3:$H1010,'Data Repository Table'!$H$303,'Data Repository Table'!$D3:$D1010,J51)</f>
        <v>4600898.1998925097</v>
      </c>
      <c r="J113" s="50">
        <f>SUMIFS('Data Repository Table'!$J3:$J1010,'Data Repository Table'!$A3:$A1010,'Data Repository Table'!$A$471,'Data Repository Table'!$B3:$B1010,'Data Repository Table'!$B$183,'Data Repository Table'!$H3:$H1010,'Data Repository Table'!$H$303,'Data Repository Table'!$D3:$D1010,K51)</f>
        <v>4329191.466729641</v>
      </c>
      <c r="K113" s="50">
        <f>SUMIFS('Data Repository Table'!$J3:$J1010,'Data Repository Table'!$A3:$A1010,'Data Repository Table'!$A$471,'Data Repository Table'!$B3:$B1010,'Data Repository Table'!$B$183,'Data Repository Table'!$H3:$H1010,'Data Repository Table'!$H$303,'Data Repository Table'!$D3:$D1010,L51)</f>
        <v>2886240.0374634834</v>
      </c>
      <c r="L113" s="50">
        <f>SUMIFS('Data Repository Table'!$J3:$J1010,'Data Repository Table'!$A3:$A1010,'Data Repository Table'!$A$471,'Data Repository Table'!$B3:$B1010,'Data Repository Table'!$B$183,'Data Repository Table'!$H3:$H1010,'Data Repository Table'!$H$303,'Data Repository Table'!$D3:$D1010,M51)</f>
        <v>2856194.0087494198</v>
      </c>
      <c r="M113" s="50">
        <f>SUMIFS('Data Repository Table'!$J3:$J1010,'Data Repository Table'!$A3:$A1010,'Data Repository Table'!$A$471,'Data Repository Table'!$B3:$B1010,'Data Repository Table'!$B$183,'Data Repository Table'!$H3:$H1010,'Data Repository Table'!$H$303,'Data Repository Table'!$D3:$D1010,N51)</f>
        <v>2807459.9604355572</v>
      </c>
      <c r="N113" s="50">
        <f>SUMIFS('Data Repository Table'!$J3:$J1010,'Data Repository Table'!$A3:$A1010,'Data Repository Table'!$A$471,'Data Repository Table'!$B3:$B1010,'Data Repository Table'!$B$183,'Data Repository Table'!$H3:$H1010,'Data Repository Table'!$H$303,'Data Repository Table'!$D3:$D1010,O51)</f>
        <v>3086974.9961602269</v>
      </c>
      <c r="O113" s="50">
        <f>SUMIFS('Data Repository Table'!$J3:$J1010,'Data Repository Table'!$A3:$A1010,'Data Repository Table'!$A$471,'Data Repository Table'!$B3:$B1010,'Data Repository Table'!$B$183,'Data Repository Table'!$H3:$H1010,'Data Repository Table'!$H$303,'Data Repository Table'!$D3:$D1010,P51)</f>
        <v>2875769.9609229807</v>
      </c>
      <c r="P113" s="50">
        <f>SUMIFS('Data Repository Table'!$J3:$J1010,'Data Repository Table'!$A3:$A1010,'Data Repository Table'!$A$471,'Data Repository Table'!$B3:$B1010,'Data Repository Table'!$B$183,'Data Repository Table'!$H3:$H1010,'Data Repository Table'!$H$303,'Data Repository Table'!$D3:$D1010,Q51)</f>
        <v>3196136.0591219249</v>
      </c>
      <c r="Q113" s="50">
        <f>SUMIFS('Data Repository Table'!$J3:$J1010,'Data Repository Table'!$A3:$A1010,'Data Repository Table'!$A$471,'Data Repository Table'!$B3:$B1010,'Data Repository Table'!$B$183,'Data Repository Table'!$H3:$H1010,'Data Repository Table'!$H$303,'Data Repository Table'!$D3:$D1010,R51)</f>
        <v>2887114.142416215</v>
      </c>
      <c r="R113" s="50">
        <f t="shared" si="10"/>
        <v>40924672.001842164</v>
      </c>
    </row>
    <row r="114" spans="1:18" x14ac:dyDescent="0.3">
      <c r="A114" s="10" t="s">
        <v>37</v>
      </c>
      <c r="B114" s="10" t="s">
        <v>72</v>
      </c>
      <c r="C114" s="10" t="s">
        <v>23</v>
      </c>
      <c r="D114" s="10" t="s">
        <v>30</v>
      </c>
      <c r="E114" s="10" t="s">
        <v>31</v>
      </c>
      <c r="F114" s="50">
        <f>SUMIFS('Data Repository Table'!$J3:$J1010,'Data Repository Table'!$A3:$A1010,'Data Repository Table'!$A$471,'Data Repository Table'!$B3:$B1010,'Data Repository Table'!$B$183,'Data Repository Table'!$H3:$H1010,'Data Repository Table'!$H$315,'Data Repository Table'!$D3:$D1010,G51)</f>
        <v>3052923.7543166084</v>
      </c>
      <c r="G114" s="50">
        <f>SUMIFS('Data Repository Table'!$J3:$J1010,'Data Repository Table'!$A3:$A1010,'Data Repository Table'!$A$471,'Data Repository Table'!$B3:$B1010,'Data Repository Table'!$B$183,'Data Repository Table'!$H3:$H1010,'Data Repository Table'!$H$315,'Data Repository Table'!$D3:$D1010,H51)</f>
        <v>3161391.6213462814</v>
      </c>
      <c r="H114" s="50">
        <f>SUMIFS('Data Repository Table'!$J3:$J1010,'Data Repository Table'!$A3:$A1010,'Data Repository Table'!$A$471,'Data Repository Table'!$B3:$B1010,'Data Repository Table'!$B$183,'Data Repository Table'!$H3:$H1010,'Data Repository Table'!$H$315,'Data Repository Table'!$D3:$D1010,I51)</f>
        <v>3394239.6040163897</v>
      </c>
      <c r="I114" s="50">
        <f>SUMIFS('Data Repository Table'!$J3:$J1010,'Data Repository Table'!$A3:$A1010,'Data Repository Table'!$A$471,'Data Repository Table'!$B3:$B1010,'Data Repository Table'!$B$183,'Data Repository Table'!$H3:$H1010,'Data Repository Table'!$H$315,'Data Repository Table'!$D3:$D1010,J51)</f>
        <v>3628325.0596976532</v>
      </c>
      <c r="J114" s="50">
        <f>SUMIFS('Data Repository Table'!$J3:$J1010,'Data Repository Table'!$A3:$A1010,'Data Repository Table'!$A$471,'Data Repository Table'!$B3:$B1010,'Data Repository Table'!$B$183,'Data Repository Table'!$H3:$H1010,'Data Repository Table'!$H$315,'Data Repository Table'!$D3:$D1010,K51)</f>
        <v>3679629.3126392504</v>
      </c>
      <c r="K114" s="50">
        <f>SUMIFS('Data Repository Table'!$J3:$J1010,'Data Repository Table'!$A3:$A1010,'Data Repository Table'!$A$471,'Data Repository Table'!$B3:$B1010,'Data Repository Table'!$B$183,'Data Repository Table'!$H3:$H1010,'Data Repository Table'!$H$315,'Data Repository Table'!$D3:$D1010,L51)</f>
        <v>2294218.212138772</v>
      </c>
      <c r="L114" s="50">
        <f>SUMIFS('Data Repository Table'!$J3:$J1010,'Data Repository Table'!$A3:$A1010,'Data Repository Table'!$A$471,'Data Repository Table'!$B3:$B1010,'Data Repository Table'!$B$183,'Data Repository Table'!$H3:$H1010,'Data Repository Table'!$H$315,'Data Repository Table'!$D3:$D1010,M51)</f>
        <v>2316886.0728902649</v>
      </c>
      <c r="M114" s="50">
        <f>SUMIFS('Data Repository Table'!$J3:$J1010,'Data Repository Table'!$A3:$A1010,'Data Repository Table'!$A$471,'Data Repository Table'!$B3:$B1010,'Data Repository Table'!$B$183,'Data Repository Table'!$H3:$H1010,'Data Repository Table'!$H$315,'Data Repository Table'!$D3:$D1010,N51)</f>
        <v>2510834.5242147222</v>
      </c>
      <c r="N114" s="50">
        <f>SUMIFS('Data Repository Table'!$J3:$J1010,'Data Repository Table'!$A3:$A1010,'Data Repository Table'!$A$471,'Data Repository Table'!$B3:$B1010,'Data Repository Table'!$B$183,'Data Repository Table'!$H3:$H1010,'Data Repository Table'!$H$315,'Data Repository Table'!$D3:$D1010,O51)</f>
        <v>2522137.9682701197</v>
      </c>
      <c r="O114" s="50">
        <f>SUMIFS('Data Repository Table'!$J3:$J1010,'Data Repository Table'!$A3:$A1010,'Data Repository Table'!$A$471,'Data Repository Table'!$B3:$B1010,'Data Repository Table'!$B$183,'Data Repository Table'!$H3:$H1010,'Data Repository Table'!$H$315,'Data Repository Table'!$D3:$D1010,P51)</f>
        <v>2294926.1936724763</v>
      </c>
      <c r="P114" s="50">
        <f>SUMIFS('Data Repository Table'!$J3:$J1010,'Data Repository Table'!$A3:$A1010,'Data Repository Table'!$A$471,'Data Repository Table'!$B3:$B1010,'Data Repository Table'!$B$183,'Data Repository Table'!$H3:$H1010,'Data Repository Table'!$H$315,'Data Repository Table'!$D3:$D1010,Q51)</f>
        <v>2796653.6813710229</v>
      </c>
      <c r="Q114" s="50">
        <f>SUMIFS('Data Repository Table'!$J3:$J1010,'Data Repository Table'!$A3:$A1010,'Data Repository Table'!$A$471,'Data Repository Table'!$B3:$B1010,'Data Repository Table'!$B$183,'Data Repository Table'!$H3:$H1010,'Data Repository Table'!$H$315,'Data Repository Table'!$D3:$D1010,R51)</f>
        <v>2366747.1334291021</v>
      </c>
      <c r="R114" s="50">
        <f t="shared" si="10"/>
        <v>34018913.138002656</v>
      </c>
    </row>
    <row r="115" spans="1:18" x14ac:dyDescent="0.3">
      <c r="A115" s="10" t="s">
        <v>37</v>
      </c>
      <c r="B115" s="10" t="s">
        <v>72</v>
      </c>
      <c r="C115" s="10" t="s">
        <v>23</v>
      </c>
      <c r="D115" s="10" t="s">
        <v>30</v>
      </c>
      <c r="E115" s="10" t="s">
        <v>32</v>
      </c>
      <c r="F115" s="50">
        <f>SUMIFS('Data Repository Table'!$J3:$J1010,'Data Repository Table'!$A3:$A1010,'Data Repository Table'!$A$471,'Data Repository Table'!$B3:$B1010,'Data Repository Table'!$B$183,'Data Repository Table'!$H3:$H1010,'Data Repository Table'!$H$327,'Data Repository Table'!$D3:$D1010,G51)</f>
        <v>1361006.372818087</v>
      </c>
      <c r="G115" s="50">
        <f>SUMIFS('Data Repository Table'!$J3:$J1010,'Data Repository Table'!$A3:$A1010,'Data Repository Table'!$A$471,'Data Repository Table'!$B3:$B1010,'Data Repository Table'!$B$183,'Data Repository Table'!$H3:$H1010,'Data Repository Table'!$H$327,'Data Repository Table'!$D3:$D1010,H51)</f>
        <v>1540803.7527127052</v>
      </c>
      <c r="H115" s="50">
        <f>SUMIFS('Data Repository Table'!$J3:$J1010,'Data Repository Table'!$A3:$A1010,'Data Repository Table'!$A$471,'Data Repository Table'!$B3:$B1010,'Data Repository Table'!$B$183,'Data Repository Table'!$H3:$H1010,'Data Repository Table'!$H$327,'Data Repository Table'!$D3:$D1010,I51)</f>
        <v>1533870.0330063524</v>
      </c>
      <c r="I115" s="50">
        <f>SUMIFS('Data Repository Table'!$J3:$J1010,'Data Repository Table'!$A3:$A1010,'Data Repository Table'!$A$471,'Data Repository Table'!$B3:$B1010,'Data Repository Table'!$B$183,'Data Repository Table'!$H3:$H1010,'Data Repository Table'!$H$327,'Data Repository Table'!$D3:$D1010,J51)</f>
        <v>1922804.3883041467</v>
      </c>
      <c r="J115" s="50">
        <f>SUMIFS('Data Repository Table'!$J3:$J1010,'Data Repository Table'!$A3:$A1010,'Data Repository Table'!$A$471,'Data Repository Table'!$B3:$B1010,'Data Repository Table'!$B$183,'Data Repository Table'!$H3:$H1010,'Data Repository Table'!$H$327,'Data Repository Table'!$D3:$D1010,K51)</f>
        <v>2090734.6259080649</v>
      </c>
      <c r="K115" s="50">
        <f>SUMIFS('Data Repository Table'!$J3:$J1010,'Data Repository Table'!$A3:$A1010,'Data Repository Table'!$A$471,'Data Repository Table'!$B3:$B1010,'Data Repository Table'!$B$183,'Data Repository Table'!$H3:$H1010,'Data Repository Table'!$H$327,'Data Repository Table'!$D3:$D1010,L51)</f>
        <v>1138371.9567625313</v>
      </c>
      <c r="L115" s="50">
        <f>SUMIFS('Data Repository Table'!$J3:$J1010,'Data Repository Table'!$A3:$A1010,'Data Repository Table'!$A$471,'Data Repository Table'!$B3:$B1010,'Data Repository Table'!$B$183,'Data Repository Table'!$H3:$H1010,'Data Repository Table'!$H$327,'Data Repository Table'!$D3:$D1010,M51)</f>
        <v>1154882.6847980628</v>
      </c>
      <c r="M115" s="50">
        <f>SUMIFS('Data Repository Table'!$J3:$J1010,'Data Repository Table'!$A3:$A1010,'Data Repository Table'!$A$471,'Data Repository Table'!$B3:$B1010,'Data Repository Table'!$B$183,'Data Repository Table'!$H3:$H1010,'Data Repository Table'!$H$327,'Data Repository Table'!$D3:$D1010,N51)</f>
        <v>1184594.0853902877</v>
      </c>
      <c r="N115" s="50">
        <f>SUMIFS('Data Repository Table'!$J3:$J1010,'Data Repository Table'!$A3:$A1010,'Data Repository Table'!$A$471,'Data Repository Table'!$B3:$B1010,'Data Repository Table'!$B$183,'Data Repository Table'!$H3:$H1010,'Data Repository Table'!$H$327,'Data Repository Table'!$D3:$D1010,O51)</f>
        <v>1236958.6391698015</v>
      </c>
      <c r="O115" s="50">
        <f>SUMIFS('Data Repository Table'!$J3:$J1010,'Data Repository Table'!$A3:$A1010,'Data Repository Table'!$A$471,'Data Repository Table'!$B3:$B1010,'Data Repository Table'!$B$183,'Data Repository Table'!$H3:$H1010,'Data Repository Table'!$H$327,'Data Repository Table'!$D3:$D1010,P51)</f>
        <v>1218903.5397942397</v>
      </c>
      <c r="P115" s="50">
        <f>SUMIFS('Data Repository Table'!$J3:$J1010,'Data Repository Table'!$A3:$A1010,'Data Repository Table'!$A$471,'Data Repository Table'!$B3:$B1010,'Data Repository Table'!$B$183,'Data Repository Table'!$H3:$H1010,'Data Repository Table'!$H$327,'Data Repository Table'!$D3:$D1010,Q51)</f>
        <v>1371172.5088438424</v>
      </c>
      <c r="Q115" s="50">
        <f>SUMIFS('Data Repository Table'!$J3:$J1010,'Data Repository Table'!$A3:$A1010,'Data Repository Table'!$A$471,'Data Repository Table'!$B3:$B1010,'Data Repository Table'!$B$183,'Data Repository Table'!$H3:$H1010,'Data Repository Table'!$H$327,'Data Repository Table'!$D3:$D1010,R51)</f>
        <v>1009696.4295774887</v>
      </c>
      <c r="R115" s="50">
        <f t="shared" si="10"/>
        <v>16763799.017085612</v>
      </c>
    </row>
    <row r="116" spans="1:18" x14ac:dyDescent="0.3">
      <c r="A116" s="10" t="s">
        <v>37</v>
      </c>
      <c r="B116" s="10" t="s">
        <v>72</v>
      </c>
      <c r="C116" s="10" t="s">
        <v>23</v>
      </c>
      <c r="D116" s="10" t="s">
        <v>30</v>
      </c>
      <c r="E116" s="10" t="s">
        <v>33</v>
      </c>
      <c r="F116" s="50">
        <f>SUMIFS('Data Repository Table'!$J3:$J1010,'Data Repository Table'!$A3:$A1010,'Data Repository Table'!$A$471,'Data Repository Table'!$B3:$B1010,'Data Repository Table'!$B$183,'Data Repository Table'!$H3:$H1010,'Data Repository Table'!$H$339,'Data Repository Table'!$D3:$D1010,G51)</f>
        <v>1835965.7010541977</v>
      </c>
      <c r="G116" s="50">
        <f>SUMIFS('Data Repository Table'!$J3:$J1010,'Data Repository Table'!$A3:$A1010,'Data Repository Table'!$A$471,'Data Repository Table'!$B3:$B1010,'Data Repository Table'!$B$183,'Data Repository Table'!$H3:$H1010,'Data Repository Table'!$H$339,'Data Repository Table'!$D3:$D1010,H51)</f>
        <v>1942345.7166101835</v>
      </c>
      <c r="H116" s="50">
        <f>SUMIFS('Data Repository Table'!$J3:$J1010,'Data Repository Table'!$A3:$A1010,'Data Repository Table'!$A$471,'Data Repository Table'!$B3:$B1010,'Data Repository Table'!$B$183,'Data Repository Table'!$H3:$H1010,'Data Repository Table'!$H$339,'Data Repository Table'!$D3:$D1010,I51)</f>
        <v>1981073.1290546153</v>
      </c>
      <c r="I116" s="50">
        <f>SUMIFS('Data Repository Table'!$J3:$J1010,'Data Repository Table'!$A3:$A1010,'Data Repository Table'!$A$471,'Data Repository Table'!$B3:$B1010,'Data Repository Table'!$B$183,'Data Repository Table'!$H3:$H1010,'Data Repository Table'!$H$339,'Data Repository Table'!$D3:$D1010,J51)</f>
        <v>2405565.5487894928</v>
      </c>
      <c r="J116" s="50">
        <f>SUMIFS('Data Repository Table'!$J3:$J1010,'Data Repository Table'!$A3:$A1010,'Data Repository Table'!$A$471,'Data Repository Table'!$B3:$B1010,'Data Repository Table'!$B$183,'Data Repository Table'!$H3:$H1010,'Data Repository Table'!$H$339,'Data Repository Table'!$D3:$D1010,K51)</f>
        <v>2479091.8597774156</v>
      </c>
      <c r="K116" s="50">
        <f>SUMIFS('Data Repository Table'!$J3:$J1010,'Data Repository Table'!$A3:$A1010,'Data Repository Table'!$A$471,'Data Repository Table'!$B3:$B1010,'Data Repository Table'!$B$183,'Data Repository Table'!$H3:$H1010,'Data Repository Table'!$H$339,'Data Repository Table'!$D3:$D1010,L51)</f>
        <v>1430799.7606643969</v>
      </c>
      <c r="L116" s="50">
        <f>SUMIFS('Data Repository Table'!$J3:$J1010,'Data Repository Table'!$A3:$A1010,'Data Repository Table'!$A$471,'Data Repository Table'!$B3:$B1010,'Data Repository Table'!$B$183,'Data Repository Table'!$H3:$H1010,'Data Repository Table'!$H$339,'Data Repository Table'!$D3:$D1010,M51)</f>
        <v>1495407.3285604485</v>
      </c>
      <c r="M116" s="50">
        <f>SUMIFS('Data Repository Table'!$J3:$J1010,'Data Repository Table'!$A3:$A1010,'Data Repository Table'!$A$471,'Data Repository Table'!$B3:$B1010,'Data Repository Table'!$B$183,'Data Repository Table'!$H3:$H1010,'Data Repository Table'!$H$339,'Data Repository Table'!$D3:$D1010,N51)</f>
        <v>1533455.5917086077</v>
      </c>
      <c r="N116" s="50">
        <f>SUMIFS('Data Repository Table'!$J3:$J1010,'Data Repository Table'!$A3:$A1010,'Data Repository Table'!$A$471,'Data Repository Table'!$B3:$B1010,'Data Repository Table'!$B$183,'Data Repository Table'!$H3:$H1010,'Data Repository Table'!$H$339,'Data Repository Table'!$D3:$D1010,O51)</f>
        <v>1545239.8617180442</v>
      </c>
      <c r="O116" s="50">
        <f>SUMIFS('Data Repository Table'!$J3:$J1010,'Data Repository Table'!$A3:$A1010,'Data Repository Table'!$A$471,'Data Repository Table'!$B3:$B1010,'Data Repository Table'!$B$183,'Data Repository Table'!$H3:$H1010,'Data Repository Table'!$H$339,'Data Repository Table'!$D3:$D1010,P51)</f>
        <v>1439198.6174970418</v>
      </c>
      <c r="P116" s="50">
        <f>SUMIFS('Data Repository Table'!$J3:$J1010,'Data Repository Table'!$A3:$A1010,'Data Repository Table'!$A$471,'Data Repository Table'!$B3:$B1010,'Data Repository Table'!$B$183,'Data Repository Table'!$H3:$H1010,'Data Repository Table'!$H$339,'Data Repository Table'!$D3:$D1010,Q51)</f>
        <v>1711047.3619238224</v>
      </c>
      <c r="Q116" s="50">
        <f>SUMIFS('Data Repository Table'!$J3:$J1010,'Data Repository Table'!$A3:$A1010,'Data Repository Table'!$A$471,'Data Repository Table'!$B3:$B1010,'Data Repository Table'!$B$183,'Data Repository Table'!$H3:$H1010,'Data Repository Table'!$H$339,'Data Repository Table'!$D3:$D1010,R51)</f>
        <v>1513615.629663452</v>
      </c>
      <c r="R116" s="50">
        <f t="shared" si="10"/>
        <v>21312806.107021719</v>
      </c>
    </row>
    <row r="117" spans="1:18" x14ac:dyDescent="0.3">
      <c r="A117" s="10" t="s">
        <v>37</v>
      </c>
      <c r="B117" s="10" t="s">
        <v>72</v>
      </c>
      <c r="C117" s="10" t="s">
        <v>23</v>
      </c>
      <c r="D117" s="10" t="s">
        <v>30</v>
      </c>
      <c r="E117" s="10" t="s">
        <v>34</v>
      </c>
      <c r="F117" s="50">
        <f>SUMIFS('Data Repository Table'!$J3:$J1010,'Data Repository Table'!$A3:$A1010,'Data Repository Table'!$A$471,'Data Repository Table'!$B3:$B1010,'Data Repository Table'!$B$183,'Data Repository Table'!$H3:$H1010,'Data Repository Table'!$H$351,'Data Repository Table'!$D3:$D1010,G51)</f>
        <v>889528.77961707977</v>
      </c>
      <c r="G117" s="50">
        <f>SUMIFS('Data Repository Table'!$J3:$J1010,'Data Repository Table'!$A3:$A1010,'Data Repository Table'!$A$471,'Data Repository Table'!$B3:$B1010,'Data Repository Table'!$B$183,'Data Repository Table'!$H3:$H1010,'Data Repository Table'!$H$351,'Data Repository Table'!$D3:$D1010,H51)</f>
        <v>1005471.836342482</v>
      </c>
      <c r="H117" s="50">
        <f>SUMIFS('Data Repository Table'!$J3:$J1010,'Data Repository Table'!$A3:$A1010,'Data Repository Table'!$A$471,'Data Repository Table'!$B3:$B1010,'Data Repository Table'!$B$183,'Data Repository Table'!$H3:$H1010,'Data Repository Table'!$H$351,'Data Repository Table'!$D3:$D1010,I51)</f>
        <v>1083448.5035306632</v>
      </c>
      <c r="I117" s="50">
        <f>SUMIFS('Data Repository Table'!$J3:$J1010,'Data Repository Table'!$A3:$A1010,'Data Repository Table'!$A$471,'Data Repository Table'!$B3:$B1010,'Data Repository Table'!$B$183,'Data Repository Table'!$H3:$H1010,'Data Repository Table'!$H$351,'Data Repository Table'!$D3:$D1010,J51)</f>
        <v>1122929.4459370594</v>
      </c>
      <c r="J117" s="50">
        <f>SUMIFS('Data Repository Table'!$J3:$J1010,'Data Repository Table'!$A3:$A1010,'Data Repository Table'!$A$471,'Data Repository Table'!$B3:$B1010,'Data Repository Table'!$B$183,'Data Repository Table'!$H3:$H1010,'Data Repository Table'!$H$351,'Data Repository Table'!$D3:$D1010,K51)</f>
        <v>1251059.0644439589</v>
      </c>
      <c r="K117" s="50">
        <f>SUMIFS('Data Repository Table'!$J3:$J1010,'Data Repository Table'!$A3:$A1010,'Data Repository Table'!$A$471,'Data Repository Table'!$B3:$B1010,'Data Repository Table'!$B$183,'Data Repository Table'!$H3:$H1010,'Data Repository Table'!$H$351,'Data Repository Table'!$D3:$D1010,L51)</f>
        <v>732380.47840520821</v>
      </c>
      <c r="L117" s="50">
        <f>SUMIFS('Data Repository Table'!$J3:$J1010,'Data Repository Table'!$A3:$A1010,'Data Repository Table'!$A$471,'Data Repository Table'!$B3:$B1010,'Data Repository Table'!$B$183,'Data Repository Table'!$H3:$H1010,'Data Repository Table'!$H$351,'Data Repository Table'!$D3:$D1010,M51)</f>
        <v>768259.97452681593</v>
      </c>
      <c r="M117" s="50">
        <f>SUMIFS('Data Repository Table'!$J3:$J1010,'Data Repository Table'!$A3:$A1010,'Data Repository Table'!$A$471,'Data Repository Table'!$B3:$B1010,'Data Repository Table'!$B$183,'Data Repository Table'!$H3:$H1010,'Data Repository Table'!$H$351,'Data Repository Table'!$D3:$D1010,N51)</f>
        <v>790716.10373404226</v>
      </c>
      <c r="N117" s="50">
        <f>SUMIFS('Data Repository Table'!$J3:$J1010,'Data Repository Table'!$A3:$A1010,'Data Repository Table'!$A$471,'Data Repository Table'!$B3:$B1010,'Data Repository Table'!$B$183,'Data Repository Table'!$H3:$H1010,'Data Repository Table'!$H$351,'Data Repository Table'!$D3:$D1010,O51)</f>
        <v>789211.5512203821</v>
      </c>
      <c r="O117" s="50">
        <f>SUMIFS('Data Repository Table'!$J3:$J1010,'Data Repository Table'!$A3:$A1010,'Data Repository Table'!$A$471,'Data Repository Table'!$B3:$B1010,'Data Repository Table'!$B$183,'Data Repository Table'!$H3:$H1010,'Data Repository Table'!$H$351,'Data Repository Table'!$D3:$D1010,P51)</f>
        <v>749470.34376192896</v>
      </c>
      <c r="P117" s="50">
        <f>SUMIFS('Data Repository Table'!$J3:$J1010,'Data Repository Table'!$A3:$A1010,'Data Repository Table'!$A$471,'Data Repository Table'!$B3:$B1010,'Data Repository Table'!$B$183,'Data Repository Table'!$H3:$H1010,'Data Repository Table'!$H$351,'Data Repository Table'!$D3:$D1010,Q51)</f>
        <v>913113.51752314693</v>
      </c>
      <c r="Q117" s="50">
        <f>SUMIFS('Data Repository Table'!$J3:$J1010,'Data Repository Table'!$A3:$A1010,'Data Repository Table'!$A$471,'Data Repository Table'!$B3:$B1010,'Data Repository Table'!$B$183,'Data Repository Table'!$H3:$H1010,'Data Repository Table'!$H$351,'Data Repository Table'!$D3:$D1010,R51)</f>
        <v>694347.64712096064</v>
      </c>
      <c r="R117" s="50">
        <f t="shared" si="10"/>
        <v>10789937.246163728</v>
      </c>
    </row>
    <row r="118" spans="1:18" x14ac:dyDescent="0.3">
      <c r="A118" s="10" t="s">
        <v>37</v>
      </c>
      <c r="B118" s="10" t="s">
        <v>72</v>
      </c>
      <c r="C118" s="10" t="s">
        <v>23</v>
      </c>
      <c r="D118" s="10" t="s">
        <v>35</v>
      </c>
      <c r="E118" s="10" t="s">
        <v>36</v>
      </c>
      <c r="F118" s="50">
        <f>SUMIFS('Data Repository Table'!$J3:$J1010,'Data Repository Table'!$A3:$A1010,'Data Repository Table'!$A$471,'Data Repository Table'!$B3:$B1010,'Data Repository Table'!$B$183,'Data Repository Table'!$H3:$H1010,'Data Repository Table'!$H$363,'Data Repository Table'!$D3:$D1010,G51)</f>
        <v>7381010.2629159009</v>
      </c>
      <c r="G118" s="50">
        <f>SUMIFS('Data Repository Table'!$J3:$J1010,'Data Repository Table'!$A3:$A1010,'Data Repository Table'!$A$471,'Data Repository Table'!$B3:$B1010,'Data Repository Table'!$B$183,'Data Repository Table'!$H3:$H1010,'Data Repository Table'!$H$363,'Data Repository Table'!$D3:$D1010,H51)</f>
        <v>8093487.2667298131</v>
      </c>
      <c r="H118" s="50">
        <f>SUMIFS('Data Repository Table'!$J3:$J1010,'Data Repository Table'!$A3:$A1010,'Data Repository Table'!$A$471,'Data Repository Table'!$B3:$B1010,'Data Repository Table'!$B$183,'Data Repository Table'!$H3:$H1010,'Data Repository Table'!$H$363,'Data Repository Table'!$D3:$D1010,I51)</f>
        <v>8561111.533532355</v>
      </c>
      <c r="I118" s="50">
        <f>SUMIFS('Data Repository Table'!$J3:$J1010,'Data Repository Table'!$A3:$A1010,'Data Repository Table'!$A$471,'Data Repository Table'!$B3:$B1010,'Data Repository Table'!$B$183,'Data Repository Table'!$H3:$H1010,'Data Repository Table'!$H$363,'Data Repository Table'!$D3:$D1010,J51)</f>
        <v>9219328.0467704758</v>
      </c>
      <c r="J118" s="50">
        <f>SUMIFS('Data Repository Table'!$J3:$J1010,'Data Repository Table'!$A3:$A1010,'Data Repository Table'!$A$471,'Data Repository Table'!$B3:$B1010,'Data Repository Table'!$B$183,'Data Repository Table'!$H3:$H1010,'Data Repository Table'!$H$363,'Data Repository Table'!$D3:$D1010,K51)</f>
        <v>9509802.105490597</v>
      </c>
      <c r="K118" s="50">
        <f>SUMIFS('Data Repository Table'!$J3:$J1010,'Data Repository Table'!$A3:$A1010,'Data Repository Table'!$A$471,'Data Repository Table'!$B3:$B1010,'Data Repository Table'!$B$183,'Data Repository Table'!$H3:$H1010,'Data Repository Table'!$H$363,'Data Repository Table'!$D3:$D1010,L51)</f>
        <v>5721642.2694704309</v>
      </c>
      <c r="L118" s="50">
        <f>SUMIFS('Data Repository Table'!$J3:$J1010,'Data Repository Table'!$A3:$A1010,'Data Repository Table'!$A$471,'Data Repository Table'!$B3:$B1010,'Data Repository Table'!$B$183,'Data Repository Table'!$H3:$H1010,'Data Repository Table'!$H$363,'Data Repository Table'!$D3:$D1010,M51)</f>
        <v>6416899.9190566</v>
      </c>
      <c r="M118" s="50">
        <f>SUMIFS('Data Repository Table'!$J3:$J1010,'Data Repository Table'!$A3:$A1010,'Data Repository Table'!$A$471,'Data Repository Table'!$B3:$B1010,'Data Repository Table'!$B$183,'Data Repository Table'!$H3:$H1010,'Data Repository Table'!$H$363,'Data Repository Table'!$D3:$D1010,N51)</f>
        <v>6181423.2810286954</v>
      </c>
      <c r="N118" s="50">
        <f>SUMIFS('Data Repository Table'!$J3:$J1010,'Data Repository Table'!$A3:$A1010,'Data Repository Table'!$A$471,'Data Repository Table'!$B3:$B1010,'Data Repository Table'!$B$183,'Data Repository Table'!$H3:$H1010,'Data Repository Table'!$H$363,'Data Repository Table'!$D3:$D1010,O51)</f>
        <v>6357110.0722911693</v>
      </c>
      <c r="O118" s="50">
        <f>SUMIFS('Data Repository Table'!$J3:$J1010,'Data Repository Table'!$A3:$A1010,'Data Repository Table'!$A$471,'Data Repository Table'!$B3:$B1010,'Data Repository Table'!$B$183,'Data Repository Table'!$H3:$H1010,'Data Repository Table'!$H$363,'Data Repository Table'!$D3:$D1010,P51)</f>
        <v>5766515.8290388407</v>
      </c>
      <c r="P118" s="50">
        <f>SUMIFS('Data Repository Table'!$J3:$J1010,'Data Repository Table'!$A3:$A1010,'Data Repository Table'!$A$471,'Data Repository Table'!$B3:$B1010,'Data Repository Table'!$B$183,'Data Repository Table'!$H3:$H1010,'Data Repository Table'!$H$363,'Data Repository Table'!$D3:$D1010,Q51)</f>
        <v>6570388.467438193</v>
      </c>
      <c r="Q118" s="50">
        <f>SUMIFS('Data Repository Table'!$J3:$J1010,'Data Repository Table'!$A3:$A1010,'Data Repository Table'!$A$471,'Data Repository Table'!$B3:$B1010,'Data Repository Table'!$B$183,'Data Repository Table'!$H3:$H1010,'Data Repository Table'!$H$363,'Data Repository Table'!$D3:$D1010,R51)</f>
        <v>6124666.7004089803</v>
      </c>
      <c r="R118" s="50">
        <f t="shared" si="10"/>
        <v>85903385.754172057</v>
      </c>
    </row>
    <row r="119" spans="1:18" ht="15" thickBot="1" x14ac:dyDescent="0.35">
      <c r="A119" s="10" t="s">
        <v>41</v>
      </c>
      <c r="B119" s="30" t="s">
        <v>72</v>
      </c>
      <c r="C119" s="10"/>
      <c r="D119" s="10"/>
      <c r="E119" s="10"/>
      <c r="F119" s="9">
        <f>SUMIFS('Data Repository Table'!$J3:$J1010,'Data Repository Table'!$A3:$A1010,'Data Repository Table'!$A$975,'Data Repository Table'!$D3:$D1010,G12)*1000</f>
        <v>618144.28099999996</v>
      </c>
      <c r="G119" s="9">
        <f>SUMIFS('Data Repository Table'!$J3:$J1010,'Data Repository Table'!$A3:$A1010,'Data Repository Table'!$A$975,'Data Repository Table'!$D3:$D1010,H12)*1000</f>
        <v>613383.69699999993</v>
      </c>
      <c r="H119" s="9">
        <f>SUMIFS('Data Repository Table'!$J3:$J1010,'Data Repository Table'!$A3:$A1010,'Data Repository Table'!$A$975,'Data Repository Table'!$D3:$D1010,I12)*1000</f>
        <v>599545.58499999996</v>
      </c>
      <c r="I119" s="9">
        <f>SUMIFS('Data Repository Table'!$J3:$J1010,'Data Repository Table'!$A3:$A1010,'Data Repository Table'!$A$975,'Data Repository Table'!$D3:$D1010,J12)*1000</f>
        <v>673670.93499999994</v>
      </c>
      <c r="J119" s="9">
        <f>SUMIFS('Data Repository Table'!$J3:$J1010,'Data Repository Table'!$A3:$A1010,'Data Repository Table'!$A$975,'Data Repository Table'!$D3:$D1010,K12)*1000</f>
        <v>561239.97600000002</v>
      </c>
      <c r="K119" s="9">
        <f>SUMIFS('Data Repository Table'!$J3:$J1010,'Data Repository Table'!$A3:$A1010,'Data Repository Table'!$A$975,'Data Repository Table'!$D3:$D1010,L12)*1000</f>
        <v>565838.57960000006</v>
      </c>
      <c r="L119" s="9">
        <f>SUMIFS('Data Repository Table'!$J3:$J1010,'Data Repository Table'!$A3:$A1010,'Data Repository Table'!$A$975,'Data Repository Table'!$D3:$D1010,M12)*1000</f>
        <v>654264.48499999999</v>
      </c>
      <c r="M119" s="9">
        <f>SUMIFS('Data Repository Table'!$J3:$J1010,'Data Repository Table'!$A3:$A1010,'Data Repository Table'!$A$975,'Data Repository Table'!$D3:$D1010,N12)*1000</f>
        <v>671901.48800000001</v>
      </c>
      <c r="N119" s="9">
        <f>SUMIFS('Data Repository Table'!$J3:$J1010,'Data Repository Table'!$A3:$A1010,'Data Repository Table'!$A$975,'Data Repository Table'!$D3:$D1010,O12)*1000</f>
        <v>670868.89899999998</v>
      </c>
      <c r="O119" s="9">
        <f>SUMIFS('Data Repository Table'!$J3:$J1010,'Data Repository Table'!$A3:$A1010,'Data Repository Table'!$A$975,'Data Repository Table'!$D3:$D1010,P12)*1000</f>
        <v>631489.16599999997</v>
      </c>
      <c r="P119" s="9">
        <f>SUMIFS('Data Repository Table'!$J3:$J1010,'Data Repository Table'!$A3:$A1010,'Data Repository Table'!$A$975,'Data Repository Table'!$D3:$D1010,Q12)*1000</f>
        <v>582879.49800000002</v>
      </c>
      <c r="Q119" s="9">
        <f>SUMIFS('Data Repository Table'!$J3:$J1010,'Data Repository Table'!$A3:$A1010,'Data Repository Table'!$A$975,'Data Repository Table'!$D3:$D1010,R12)*1000</f>
        <v>550809.05099999998</v>
      </c>
      <c r="R119" s="9">
        <f t="shared" si="10"/>
        <v>7394035.6405999996</v>
      </c>
    </row>
    <row r="120" spans="1:18" ht="15.6" thickTop="1" thickBot="1" x14ac:dyDescent="0.35">
      <c r="A120" s="52"/>
      <c r="B120" s="53"/>
      <c r="C120" s="54"/>
      <c r="D120" s="82" t="s">
        <v>79</v>
      </c>
      <c r="E120" s="83"/>
      <c r="F120" s="55">
        <f>SUM(F111:F118)/(F119)</f>
        <v>47.080364253463436</v>
      </c>
      <c r="G120" s="55">
        <f t="shared" ref="G120:R120" si="11">SUM(G111:G118)/(G119)</f>
        <v>51.205750478850312</v>
      </c>
      <c r="H120" s="55">
        <f t="shared" si="11"/>
        <v>54.958833451813845</v>
      </c>
      <c r="I120" s="55">
        <f t="shared" si="11"/>
        <v>54.288792750714315</v>
      </c>
      <c r="J120" s="55">
        <f t="shared" si="11"/>
        <v>66.525415930150132</v>
      </c>
      <c r="K120" s="55">
        <f t="shared" si="11"/>
        <v>40.238827901460752</v>
      </c>
      <c r="L120" s="55">
        <f t="shared" si="11"/>
        <v>36.117490123451269</v>
      </c>
      <c r="M120" s="55">
        <f t="shared" si="11"/>
        <v>35.3066045572386</v>
      </c>
      <c r="N120" s="55">
        <f t="shared" si="11"/>
        <v>37.199871638730059</v>
      </c>
      <c r="O120" s="55">
        <f t="shared" si="11"/>
        <v>36.59521013639052</v>
      </c>
      <c r="P120" s="55">
        <f t="shared" si="11"/>
        <v>45.429337354715656</v>
      </c>
      <c r="Q120" s="55">
        <f t="shared" si="11"/>
        <v>41.994668789619773</v>
      </c>
      <c r="R120" s="55">
        <f t="shared" si="11"/>
        <v>45.329681707571694</v>
      </c>
    </row>
    <row r="121" spans="1:18" ht="15" thickTop="1" x14ac:dyDescent="0.3">
      <c r="F121" s="6"/>
      <c r="G121" s="6"/>
      <c r="H121" s="6"/>
      <c r="I121" s="6"/>
      <c r="J121" s="6"/>
      <c r="K121" s="6"/>
      <c r="L121" s="6"/>
      <c r="M121" s="6"/>
      <c r="N121" s="6"/>
      <c r="O121" s="6"/>
      <c r="P121" s="6"/>
      <c r="Q121" s="6"/>
      <c r="R121" s="6"/>
    </row>
    <row r="122" spans="1:18" x14ac:dyDescent="0.3">
      <c r="A122" s="26" t="s">
        <v>1</v>
      </c>
      <c r="B122" s="26" t="s">
        <v>3</v>
      </c>
      <c r="C122" s="26" t="s">
        <v>68</v>
      </c>
      <c r="D122" s="26" t="s">
        <v>24</v>
      </c>
      <c r="E122" s="26" t="s">
        <v>69</v>
      </c>
      <c r="F122" s="46">
        <v>41456</v>
      </c>
      <c r="G122" s="46">
        <v>41487</v>
      </c>
      <c r="H122" s="46">
        <v>41518</v>
      </c>
      <c r="I122" s="46">
        <v>41548</v>
      </c>
      <c r="J122" s="46">
        <v>41579</v>
      </c>
      <c r="K122" s="46">
        <v>41609</v>
      </c>
      <c r="L122" s="46">
        <v>41640</v>
      </c>
      <c r="M122" s="46">
        <v>41671</v>
      </c>
      <c r="N122" s="46">
        <v>41699</v>
      </c>
      <c r="O122" s="46">
        <v>41730</v>
      </c>
      <c r="P122" s="46">
        <v>41760</v>
      </c>
      <c r="Q122" s="46">
        <v>41791</v>
      </c>
      <c r="R122" s="57"/>
    </row>
    <row r="123" spans="1:18" x14ac:dyDescent="0.3">
      <c r="A123" s="26"/>
      <c r="B123" s="26"/>
      <c r="C123" s="26"/>
      <c r="D123" s="40"/>
      <c r="E123" s="57"/>
      <c r="F123" s="57"/>
      <c r="G123" s="57"/>
      <c r="H123" s="57"/>
      <c r="I123" s="57"/>
      <c r="J123" s="57"/>
      <c r="K123" s="57"/>
      <c r="L123" s="57"/>
      <c r="M123" s="57"/>
      <c r="N123" s="57"/>
      <c r="O123" s="57"/>
      <c r="P123" s="57"/>
      <c r="Q123" s="57"/>
      <c r="R123" s="47" t="s">
        <v>70</v>
      </c>
    </row>
    <row r="124" spans="1:18" x14ac:dyDescent="0.3">
      <c r="A124" s="10" t="s">
        <v>37</v>
      </c>
      <c r="B124" s="10" t="s">
        <v>13</v>
      </c>
      <c r="C124" s="10" t="s">
        <v>23</v>
      </c>
      <c r="D124" s="10" t="s">
        <v>25</v>
      </c>
      <c r="E124" s="10" t="s">
        <v>26</v>
      </c>
      <c r="F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Analysis'!G12)</f>
        <v>859050.95871603675</v>
      </c>
      <c r="G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Analysis'!H12)</f>
        <v>1256568.663764968</v>
      </c>
      <c r="H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Analysis'!I12)</f>
        <v>945239.11169929046</v>
      </c>
      <c r="I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Analysis'!J12)</f>
        <v>897002.08738166792</v>
      </c>
      <c r="J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Analysis'!K12)</f>
        <v>983029.73485591868</v>
      </c>
      <c r="K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Analysis'!L12)</f>
        <v>938538.15127751243</v>
      </c>
      <c r="L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Analysis'!M12)</f>
        <v>1120011.9018488396</v>
      </c>
      <c r="M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Analysis'!N12)</f>
        <v>908869.29775302368</v>
      </c>
      <c r="N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Analysis'!O12)</f>
        <v>962926.50469158008</v>
      </c>
      <c r="O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Analysis'!P12)</f>
        <v>972833.26691238175</v>
      </c>
      <c r="P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Analysis'!Q12)</f>
        <v>1071765.8371174217</v>
      </c>
      <c r="Q124" s="50">
        <f>SUMIFS('Data Repository Table'!$J3:$J1010,'Data Repository Table'!$A3:$A1010,'Data Repository Table'!$A$471,'Data Repository Table'!$B3:$B1010,'Data Repository Table'!$B$183,'Data Repository Table'!$C3:$C1010,'Data Repository Table'!$C$3,'Data Repository Table'!$H3:$H1010,'Data Repository Table'!$H$843,'Data Repository Table'!$D3:$D1010,'Economic Cost Analysis'!R12)</f>
        <v>1137792.8543239292</v>
      </c>
      <c r="R124" s="50">
        <f>SUM(F124:Q124)</f>
        <v>12053628.370342571</v>
      </c>
    </row>
    <row r="125" spans="1:18" x14ac:dyDescent="0.3">
      <c r="A125" s="10" t="s">
        <v>37</v>
      </c>
      <c r="B125" s="10" t="s">
        <v>13</v>
      </c>
      <c r="C125" s="10" t="s">
        <v>23</v>
      </c>
      <c r="D125" s="10" t="s">
        <v>27</v>
      </c>
      <c r="E125" s="10" t="s">
        <v>28</v>
      </c>
      <c r="F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Analysis'!G12)</f>
        <v>411478.37181662378</v>
      </c>
      <c r="G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Analysis'!H12)</f>
        <v>558286.81851324998</v>
      </c>
      <c r="H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Analysis'!I12)</f>
        <v>449699.38278299873</v>
      </c>
      <c r="I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Analysis'!J12)</f>
        <v>427182.91524</v>
      </c>
      <c r="J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Analysis'!K12)</f>
        <v>415259.38098750002</v>
      </c>
      <c r="K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Analysis'!L12)</f>
        <v>427041.03370000009</v>
      </c>
      <c r="L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Analysis'!M12)</f>
        <v>536309.89158199995</v>
      </c>
      <c r="M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Analysis'!N12)</f>
        <v>414358.37553974998</v>
      </c>
      <c r="N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Analysis'!O12)</f>
        <v>484912.71240800002</v>
      </c>
      <c r="O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Analysis'!P12)</f>
        <v>419935.11569100001</v>
      </c>
      <c r="P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Analysis'!Q12)</f>
        <v>448216.05637499999</v>
      </c>
      <c r="Q125" s="50">
        <f>SUMIFS('Data Repository Table'!$J3:$J1010,'Data Repository Table'!$A3:$A1010,'Data Repository Table'!$A$471,'Data Repository Table'!$B3:$B1010,'Data Repository Table'!$B$183,'Data Repository Table'!$C3:$C1010,'Data Repository Table'!$C$3,'Data Repository Table'!$H3:$H1010,'Data Repository Table'!$H$291,'Data Repository Table'!$D3:$D1010,'Economic Cost Analysis'!R12)</f>
        <v>532127.64313450002</v>
      </c>
      <c r="R125" s="50">
        <f t="shared" ref="R125:R132" si="12">SUM(F125:Q125)</f>
        <v>5524807.6977706216</v>
      </c>
    </row>
    <row r="126" spans="1:18" x14ac:dyDescent="0.3">
      <c r="A126" s="10" t="s">
        <v>37</v>
      </c>
      <c r="B126" s="10" t="s">
        <v>13</v>
      </c>
      <c r="C126" s="10" t="s">
        <v>23</v>
      </c>
      <c r="D126" s="10" t="s">
        <v>27</v>
      </c>
      <c r="E126" s="10" t="s">
        <v>29</v>
      </c>
      <c r="F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Analysis'!G12)</f>
        <v>610297.37310056051</v>
      </c>
      <c r="G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Analysis'!H12)</f>
        <v>908795.20773656247</v>
      </c>
      <c r="H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Analysis'!I12)</f>
        <v>711025.90062299802</v>
      </c>
      <c r="I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Analysis'!J12)</f>
        <v>699813.46326262481</v>
      </c>
      <c r="J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Analysis'!K12)</f>
        <v>619174.29107624991</v>
      </c>
      <c r="K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Analysis'!L12)</f>
        <v>641582.36576999992</v>
      </c>
      <c r="L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Analysis'!M12)</f>
        <v>740585.34395999974</v>
      </c>
      <c r="M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Analysis'!N12)</f>
        <v>665533.05688012496</v>
      </c>
      <c r="N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Analysis'!O12)</f>
        <v>608946.05938500003</v>
      </c>
      <c r="O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Analysis'!P12)</f>
        <v>706548.92858549999</v>
      </c>
      <c r="P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Analysis'!Q12)</f>
        <v>684073.99396875</v>
      </c>
      <c r="Q126" s="50">
        <f>SUMIFS('Data Repository Table'!$J3:$J1010,'Data Repository Table'!$A3:$A1010,'Data Repository Table'!$A$471,'Data Repository Table'!$B3:$B1010,'Data Repository Table'!$B$183,'Data Repository Table'!$C3:$C1010,'Data Repository Table'!$C$3,'Data Repository Table'!$H3:$H1010,'Data Repository Table'!$H$303,'Data Repository Table'!$D3:$D1010,'Economic Cost Analysis'!R12)</f>
        <v>795822.70165668742</v>
      </c>
      <c r="R126" s="50">
        <f t="shared" si="12"/>
        <v>8392198.6860050578</v>
      </c>
    </row>
    <row r="127" spans="1:18" x14ac:dyDescent="0.3">
      <c r="A127" s="10" t="s">
        <v>37</v>
      </c>
      <c r="B127" s="10" t="s">
        <v>13</v>
      </c>
      <c r="C127" s="10" t="s">
        <v>23</v>
      </c>
      <c r="D127" s="10" t="s">
        <v>30</v>
      </c>
      <c r="E127" s="10" t="s">
        <v>31</v>
      </c>
      <c r="F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Analysis'!G12)</f>
        <v>334574.56978850893</v>
      </c>
      <c r="G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Analysis'!H12)</f>
        <v>492735.34629342239</v>
      </c>
      <c r="H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Analysis'!I12)</f>
        <v>423886.13007635879</v>
      </c>
      <c r="I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Analysis'!J12)</f>
        <v>370340.02732499992</v>
      </c>
      <c r="J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Analysis'!K12)</f>
        <v>388537.72727419995</v>
      </c>
      <c r="K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Analysis'!L12)</f>
        <v>338577.18673479994</v>
      </c>
      <c r="L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Analysis'!M12)</f>
        <v>466373.20086803986</v>
      </c>
      <c r="M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Analysis'!N12)</f>
        <v>388574.67707873997</v>
      </c>
      <c r="N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Analysis'!O12)</f>
        <v>356192.71368815994</v>
      </c>
      <c r="O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Analysis'!P12)</f>
        <v>381723.53905412991</v>
      </c>
      <c r="P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Analysis'!Q12)</f>
        <v>429911.03490812494</v>
      </c>
      <c r="Q127" s="50">
        <f>SUMIFS('Data Repository Table'!$J3:$J1010,'Data Repository Table'!$A3:$A1010,'Data Repository Table'!$A$471,'Data Repository Table'!$B3:$B1010,'Data Repository Table'!$B$183,'Data Repository Table'!$C3:$C1010,'Data Repository Table'!$C$3,'Data Repository Table'!$H3:$H1010,'Data Repository Table'!$H$315,'Data Repository Table'!$D3:$D1010,'Economic Cost Analysis'!R12)</f>
        <v>476034.24514096242</v>
      </c>
      <c r="R127" s="50">
        <f t="shared" si="12"/>
        <v>4847460.3982304465</v>
      </c>
    </row>
    <row r="128" spans="1:18" x14ac:dyDescent="0.3">
      <c r="A128" s="10" t="s">
        <v>37</v>
      </c>
      <c r="B128" s="10" t="s">
        <v>13</v>
      </c>
      <c r="C128" s="10" t="s">
        <v>23</v>
      </c>
      <c r="D128" s="10" t="s">
        <v>30</v>
      </c>
      <c r="E128" s="10" t="s">
        <v>32</v>
      </c>
      <c r="F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Analysis'!G12)</f>
        <v>221632.12385716435</v>
      </c>
      <c r="G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Analysis'!H12)</f>
        <v>298721.115169695</v>
      </c>
      <c r="H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Analysis'!I12)</f>
        <v>263980.61528681178</v>
      </c>
      <c r="I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Analysis'!J12)</f>
        <v>219795.94496150999</v>
      </c>
      <c r="J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Analysis'!K12)</f>
        <v>258222.34619527502</v>
      </c>
      <c r="K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Analysis'!L12)</f>
        <v>230372.47477350003</v>
      </c>
      <c r="L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Analysis'!M12)</f>
        <v>269842.36896287993</v>
      </c>
      <c r="M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Analysis'!N12)</f>
        <v>229486.43250580502</v>
      </c>
      <c r="N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Analysis'!O12)</f>
        <v>247771.36577484003</v>
      </c>
      <c r="O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Analysis'!P12)</f>
        <v>247653.76578579002</v>
      </c>
      <c r="P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Analysis'!Q12)</f>
        <v>257537.95336406256</v>
      </c>
      <c r="Q128" s="50">
        <f>SUMIFS('Data Repository Table'!$J3:$J1010,'Data Repository Table'!$A3:$A1010,'Data Repository Table'!$A$471,'Data Repository Table'!$B3:$B1010,'Data Repository Table'!$B$183,'Data Repository Table'!$C3:$C1010,'Data Repository Table'!$C$3,'Data Repository Table'!$H3:$H1010,'Data Repository Table'!$H$327,'Data Repository Table'!$D3:$D1010,'Economic Cost Analysis'!R12)</f>
        <v>273028.52946296253</v>
      </c>
      <c r="R128" s="50">
        <f t="shared" si="12"/>
        <v>3018045.0361002963</v>
      </c>
    </row>
    <row r="129" spans="1:18" x14ac:dyDescent="0.3">
      <c r="A129" s="10" t="s">
        <v>37</v>
      </c>
      <c r="B129" s="10" t="s">
        <v>13</v>
      </c>
      <c r="C129" s="10" t="s">
        <v>23</v>
      </c>
      <c r="D129" s="10" t="s">
        <v>30</v>
      </c>
      <c r="E129" s="10" t="s">
        <v>33</v>
      </c>
      <c r="F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Analysis'!G12)</f>
        <v>270317.51001272164</v>
      </c>
      <c r="G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Analysis'!H12)</f>
        <v>345609.90627034125</v>
      </c>
      <c r="H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Analysis'!I12)</f>
        <v>281982.65504614048</v>
      </c>
      <c r="I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Analysis'!J12)</f>
        <v>262525.43281191739</v>
      </c>
      <c r="J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Analysis'!K12)</f>
        <v>264530.39711157506</v>
      </c>
      <c r="K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Analysis'!L12)</f>
        <v>252866.98882554998</v>
      </c>
      <c r="L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Analysis'!M12)</f>
        <v>306190.89609723992</v>
      </c>
      <c r="M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Analysis'!N12)</f>
        <v>271830.070734885</v>
      </c>
      <c r="N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Analysis'!O12)</f>
        <v>271101.39427444007</v>
      </c>
      <c r="O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Analysis'!P12)</f>
        <v>274351.7614925587</v>
      </c>
      <c r="P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Analysis'!Q12)</f>
        <v>294826.72073953127</v>
      </c>
      <c r="Q129" s="50">
        <f>SUMIFS('Data Repository Table'!$J3:$J1010,'Data Repository Table'!$A3:$A1010,'Data Repository Table'!$A$471,'Data Repository Table'!$B3:$B1010,'Data Repository Table'!$B$183,'Data Repository Table'!$C3:$C1010,'Data Repository Table'!$C$3,'Data Repository Table'!$H3:$H1010,'Data Repository Table'!$H$339,'Data Repository Table'!$D3:$D1010,'Economic Cost Analysis'!R12)</f>
        <v>340841.04228242871</v>
      </c>
      <c r="R129" s="50">
        <f t="shared" si="12"/>
        <v>3436974.7756993296</v>
      </c>
    </row>
    <row r="130" spans="1:18" x14ac:dyDescent="0.3">
      <c r="A130" s="10" t="s">
        <v>37</v>
      </c>
      <c r="B130" s="10" t="s">
        <v>13</v>
      </c>
      <c r="C130" s="10" t="s">
        <v>23</v>
      </c>
      <c r="D130" s="10" t="s">
        <v>30</v>
      </c>
      <c r="E130" s="10" t="s">
        <v>34</v>
      </c>
      <c r="F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Analysis'!F$107)</f>
        <v>186895.31347357444</v>
      </c>
      <c r="G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Analysis'!G$107)</f>
        <v>232460.33937309752</v>
      </c>
      <c r="H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Analysis'!H$107)</f>
        <v>196800.64514333947</v>
      </c>
      <c r="I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Analysis'!I$107)</f>
        <v>175238.87213904748</v>
      </c>
      <c r="J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Analysis'!J$107)</f>
        <v>184271.68199002498</v>
      </c>
      <c r="K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Analysis'!K$107)</f>
        <v>182465.61649890002</v>
      </c>
      <c r="L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Analysis'!L$107)</f>
        <v>235865.21106119995</v>
      </c>
      <c r="M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Analysis'!M$107)</f>
        <v>184781.07299609997</v>
      </c>
      <c r="N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Analysis'!N$107)</f>
        <v>187904.12488512002</v>
      </c>
      <c r="O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Analysis'!O$107)</f>
        <v>191788.36157754</v>
      </c>
      <c r="P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Analysis'!P$107)</f>
        <v>189293.90636625001</v>
      </c>
      <c r="Q130" s="50">
        <f>SUMIFS('[1]Data Repository Table'!$J:$J,'[1]Data Repository Table'!$A:$A,'[1]Economic Cost Analysis'!$A128,'[1]Data Repository Table'!$B:$B,'[1]Economic Cost Analysis'!$C128,'[1]Data Repository Table'!$G:$G,'[1]Economic Cost Analysis'!$D128,'[1]Data Repository Table'!$H:$H,'[1]Economic Cost Analysis'!$E128,'[1]Data Repository Table'!$C:$C,'[1]Economic Cost Analysis'!$B128,'[1]Data Repository Table'!$D:$D,'[1]Economic Cost Analysis'!Q$107)</f>
        <v>230880.88355771248</v>
      </c>
      <c r="R130" s="50">
        <f t="shared" si="12"/>
        <v>2378646.0290619065</v>
      </c>
    </row>
    <row r="131" spans="1:18" x14ac:dyDescent="0.3">
      <c r="A131" s="10" t="s">
        <v>37</v>
      </c>
      <c r="B131" s="10" t="s">
        <v>13</v>
      </c>
      <c r="C131" s="10" t="s">
        <v>23</v>
      </c>
      <c r="D131" s="10" t="s">
        <v>35</v>
      </c>
      <c r="E131" s="10" t="s">
        <v>36</v>
      </c>
      <c r="F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Analysis'!G12)</f>
        <v>1207341.5441326213</v>
      </c>
      <c r="G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Analysis'!H12)</f>
        <v>1627559.0630120938</v>
      </c>
      <c r="H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Analysis'!I12)</f>
        <v>1247278.3501437153</v>
      </c>
      <c r="I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Analysis'!J12)</f>
        <v>1189437.4296213749</v>
      </c>
      <c r="J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Analysis'!K12)</f>
        <v>1196568.3584903125</v>
      </c>
      <c r="K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Analysis'!L12)</f>
        <v>1176117.3688343752</v>
      </c>
      <c r="L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Analysis'!M12)</f>
        <v>1565368.1883344997</v>
      </c>
      <c r="M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Analysis'!N12)</f>
        <v>1227442.7809998749</v>
      </c>
      <c r="N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Analysis'!O12)</f>
        <v>1290433.7858775002</v>
      </c>
      <c r="O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Analysis'!P12)</f>
        <v>1298308.3953839999</v>
      </c>
      <c r="P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Analysis'!Q12)</f>
        <v>1344373.5269335939</v>
      </c>
      <c r="Q131" s="50">
        <f>SUMIFS('Data Repository Table'!$J3:$J1010,'Data Repository Table'!$A3:$A1010,'Data Repository Table'!$A$471,'Data Repository Table'!$B3:$B1010,'Data Repository Table'!$B$183,'Data Repository Table'!$C3:$C1010,'Data Repository Table'!$C$3,'Data Repository Table'!$H3:$H1010,'Data Repository Table'!$H$363,'Data Repository Table'!$D3:$D1010,'Economic Cost Analysis'!R12)</f>
        <v>1507227.5892764062</v>
      </c>
      <c r="R131" s="50">
        <f t="shared" si="12"/>
        <v>15877456.381040368</v>
      </c>
    </row>
    <row r="132" spans="1:18" ht="15" thickBot="1" x14ac:dyDescent="0.35">
      <c r="A132" s="10" t="s">
        <v>41</v>
      </c>
      <c r="B132" s="10" t="s">
        <v>13</v>
      </c>
      <c r="C132" s="10"/>
      <c r="D132" s="10"/>
      <c r="E132" s="10"/>
      <c r="F132" s="9">
        <f>SUMIFS('Data Repository Table'!$J3:$J1010,'Data Repository Table'!$A3:$A1010,'Data Repository Table'!$A$975,'Data Repository Table'!$C3:$C1010,'Data Repository Table'!$C$3,'Data Repository Table'!$D3:$D1010,G12)*1000</f>
        <v>171933.291</v>
      </c>
      <c r="G132" s="9">
        <f>SUMIFS('Data Repository Table'!$J3:$J1010,'Data Repository Table'!$A3:$A1010,'Data Repository Table'!$A$975,'Data Repository Table'!$C3:$C1010,'Data Repository Table'!$C$3,'Data Repository Table'!$D3:$D1010,H12)*1000</f>
        <v>185443.943</v>
      </c>
      <c r="H132" s="9">
        <f>SUMIFS('Data Repository Table'!$J3:$J1010,'Data Repository Table'!$A3:$A1010,'Data Repository Table'!$A$975,'Data Repository Table'!$C3:$C1010,'Data Repository Table'!$C$3,'Data Repository Table'!$D3:$D1010,I12)*1000</f>
        <v>186773.65699999998</v>
      </c>
      <c r="I132" s="9">
        <f>SUMIFS('Data Repository Table'!$J3:$J1010,'Data Repository Table'!$A3:$A1010,'Data Repository Table'!$A$975,'Data Repository Table'!$C3:$C1010,'Data Repository Table'!$C$3,'Data Repository Table'!$D3:$D1010,J12)*1000</f>
        <v>190541.09299999999</v>
      </c>
      <c r="J132" s="9">
        <f>SUMIFS('Data Repository Table'!$J3:$J1010,'Data Repository Table'!$A3:$A1010,'Data Repository Table'!$A$975,'Data Repository Table'!$C3:$C1010,'Data Repository Table'!$C$3,'Data Repository Table'!$D3:$D1010,K12)*1000</f>
        <v>95096.062000000005</v>
      </c>
      <c r="K132" s="9">
        <f>SUMIFS('Data Repository Table'!$J3:$J1010,'Data Repository Table'!$A3:$A1010,'Data Repository Table'!$A$975,'Data Repository Table'!$C3:$C1010,'Data Repository Table'!$C$3,'Data Repository Table'!$D3:$D1010,L12)*1000</f>
        <v>184306.853</v>
      </c>
      <c r="L132" s="9">
        <f>SUMIFS('Data Repository Table'!$J3:$J1010,'Data Repository Table'!$A3:$A1010,'Data Repository Table'!$A$975,'Data Repository Table'!$C3:$C1010,'Data Repository Table'!$C$3,'Data Repository Table'!$D3:$D1010,M12)*1000</f>
        <v>181901.43900000001</v>
      </c>
      <c r="M132" s="9">
        <f>SUMIFS('Data Repository Table'!$J3:$J1010,'Data Repository Table'!$A3:$A1010,'Data Repository Table'!$A$975,'Data Repository Table'!$C3:$C1010,'Data Repository Table'!$C$3,'Data Repository Table'!$D3:$D1010,N12)*1000</f>
        <v>149586.76500000001</v>
      </c>
      <c r="N132" s="9">
        <f>SUMIFS('Data Repository Table'!$J3:$J1010,'Data Repository Table'!$A3:$A1010,'Data Repository Table'!$A$975,'Data Repository Table'!$C3:$C1010,'Data Repository Table'!$C$3,'Data Repository Table'!$D3:$D1010,O12)*1000</f>
        <v>181403.67599999998</v>
      </c>
      <c r="O132" s="9">
        <f>SUMIFS('Data Repository Table'!$J3:$J1010,'Data Repository Table'!$A3:$A1010,'Data Repository Table'!$A$975,'Data Repository Table'!$C3:$C1010,'Data Repository Table'!$C$3,'Data Repository Table'!$D3:$D1010,P12)*1000</f>
        <v>171057.864</v>
      </c>
      <c r="P132" s="9">
        <f>SUMIFS('Data Repository Table'!$J3:$J1010,'Data Repository Table'!$A3:$A1010,'Data Repository Table'!$A$975,'Data Repository Table'!$C3:$C1010,'Data Repository Table'!$C$3,'Data Repository Table'!$D3:$D1010,Q12)*1000</f>
        <v>165286.99900000001</v>
      </c>
      <c r="Q132" s="9">
        <f>SUMIFS('Data Repository Table'!$J3:$J1010,'Data Repository Table'!$A3:$A1010,'Data Repository Table'!$A$975,'Data Repository Table'!$C3:$C1010,'Data Repository Table'!$C$3,'Data Repository Table'!$D3:$D1010,R12)*1000</f>
        <v>149508.717</v>
      </c>
      <c r="R132" s="9">
        <f t="shared" si="12"/>
        <v>2012840.3590000002</v>
      </c>
    </row>
    <row r="133" spans="1:18" ht="15.6" thickTop="1" thickBot="1" x14ac:dyDescent="0.35">
      <c r="A133" s="52"/>
      <c r="B133" s="53"/>
      <c r="C133" s="54"/>
      <c r="D133" s="82" t="s">
        <v>79</v>
      </c>
      <c r="E133" s="83"/>
      <c r="F133" s="55">
        <f>SUM(F124:F131)/(F132)</f>
        <v>23.855692757592891</v>
      </c>
      <c r="G133" s="55">
        <f t="shared" ref="G133:R133" si="13">SUM(G124:G131)/(G132)</f>
        <v>30.848871996501021</v>
      </c>
      <c r="H133" s="55">
        <f t="shared" si="13"/>
        <v>24.199840937962961</v>
      </c>
      <c r="I133" s="55">
        <f t="shared" si="13"/>
        <v>22.259430267586126</v>
      </c>
      <c r="J133" s="55">
        <f t="shared" si="13"/>
        <v>45.318321572359707</v>
      </c>
      <c r="K133" s="55">
        <f t="shared" si="13"/>
        <v>22.720594043318822</v>
      </c>
      <c r="L133" s="55">
        <f t="shared" si="13"/>
        <v>28.809816082404378</v>
      </c>
      <c r="M133" s="55">
        <f t="shared" si="13"/>
        <v>28.684862357229949</v>
      </c>
      <c r="N133" s="55">
        <f t="shared" si="13"/>
        <v>24.311462469948193</v>
      </c>
      <c r="O133" s="55">
        <f t="shared" si="13"/>
        <v>26.266802527610778</v>
      </c>
      <c r="P133" s="55">
        <f t="shared" si="13"/>
        <v>28.556384097534096</v>
      </c>
      <c r="Q133" s="55">
        <f t="shared" si="13"/>
        <v>35.407671171678835</v>
      </c>
      <c r="R133" s="55">
        <f t="shared" si="13"/>
        <v>27.587492036297451</v>
      </c>
    </row>
    <row r="134" spans="1:18" ht="15" thickTop="1" x14ac:dyDescent="0.3">
      <c r="F134" s="6"/>
      <c r="G134" s="6"/>
      <c r="H134" s="6"/>
      <c r="I134" s="6"/>
      <c r="J134" s="6"/>
      <c r="K134" s="6"/>
      <c r="L134" s="6"/>
      <c r="M134" s="6"/>
      <c r="N134" s="6"/>
      <c r="O134" s="6"/>
      <c r="P134" s="6"/>
      <c r="Q134" s="6"/>
      <c r="R134" s="6"/>
    </row>
    <row r="135" spans="1:18" x14ac:dyDescent="0.3">
      <c r="A135" s="26" t="s">
        <v>1</v>
      </c>
      <c r="B135" s="26" t="s">
        <v>3</v>
      </c>
      <c r="C135" s="26" t="s">
        <v>68</v>
      </c>
      <c r="D135" s="26" t="s">
        <v>24</v>
      </c>
      <c r="E135" s="26" t="s">
        <v>69</v>
      </c>
      <c r="F135" s="46">
        <v>41456</v>
      </c>
      <c r="G135" s="46">
        <v>41487</v>
      </c>
      <c r="H135" s="46">
        <v>41518</v>
      </c>
      <c r="I135" s="46">
        <v>41548</v>
      </c>
      <c r="J135" s="46">
        <v>41579</v>
      </c>
      <c r="K135" s="46">
        <v>41609</v>
      </c>
      <c r="L135" s="46">
        <v>41640</v>
      </c>
      <c r="M135" s="46">
        <v>41671</v>
      </c>
      <c r="N135" s="46">
        <v>41699</v>
      </c>
      <c r="O135" s="46">
        <v>41730</v>
      </c>
      <c r="P135" s="46">
        <v>41760</v>
      </c>
      <c r="Q135" s="46">
        <v>41791</v>
      </c>
      <c r="R135" s="57"/>
    </row>
    <row r="136" spans="1:18" x14ac:dyDescent="0.3">
      <c r="A136" s="26"/>
      <c r="B136" s="26"/>
      <c r="C136" s="26"/>
      <c r="D136" s="40"/>
      <c r="E136" s="57"/>
      <c r="F136" s="57"/>
      <c r="G136" s="57"/>
      <c r="H136" s="57"/>
      <c r="I136" s="57"/>
      <c r="J136" s="57"/>
      <c r="K136" s="57"/>
      <c r="L136" s="57"/>
      <c r="M136" s="57"/>
      <c r="N136" s="57"/>
      <c r="O136" s="57"/>
      <c r="P136" s="57"/>
      <c r="Q136" s="57"/>
      <c r="R136" s="47" t="s">
        <v>70</v>
      </c>
    </row>
    <row r="137" spans="1:18" x14ac:dyDescent="0.3">
      <c r="A137" s="10" t="s">
        <v>37</v>
      </c>
      <c r="B137" s="10" t="s">
        <v>21</v>
      </c>
      <c r="C137" s="10" t="s">
        <v>23</v>
      </c>
      <c r="D137" s="10" t="s">
        <v>25</v>
      </c>
      <c r="E137" s="10" t="s">
        <v>26</v>
      </c>
      <c r="F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Analysis'!G12)</f>
        <v>4118100.0493550403</v>
      </c>
      <c r="G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Analysis'!H12)</f>
        <v>4507082.5661568008</v>
      </c>
      <c r="H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Analysis'!I12)</f>
        <v>4703409.2060524803</v>
      </c>
      <c r="I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Analysis'!J12)</f>
        <v>6020479.2997298883</v>
      </c>
      <c r="J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Analysis'!K12)</f>
        <v>6461172.5917462073</v>
      </c>
      <c r="K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Analysis'!L12)</f>
        <v>3399470.2212770889</v>
      </c>
      <c r="L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Analysis'!M12)</f>
        <v>3168116.576105712</v>
      </c>
      <c r="M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Analysis'!N12)</f>
        <v>3601517.3685167041</v>
      </c>
      <c r="N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Analysis'!O12)</f>
        <v>3449559.2207462396</v>
      </c>
      <c r="O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Analysis'!P12)</f>
        <v>3875884.2425812325</v>
      </c>
      <c r="P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Analysis'!Q12)</f>
        <v>4224276.0222364804</v>
      </c>
      <c r="Q137" s="50">
        <f>SUMIFS('Data Repository Table'!$J3:$J1010,'Data Repository Table'!$A3:$A1010,'Data Repository Table'!$A$471,'Data Repository Table'!$B3:$B1010,'Data Repository Table'!$B$183,'Data Repository Table'!$C3:$C1010,'Data Repository Table'!$C$374,'Data Repository Table'!$H3:$H1010,'Data Repository Table'!$H$843,'Data Repository Table'!$D3:$D1010,'Economic Cost Analysis'!R12)</f>
        <v>2229175.6542357123</v>
      </c>
      <c r="R137" s="50">
        <f>SUM(F137:Q137)</f>
        <v>49758243.018739596</v>
      </c>
    </row>
    <row r="138" spans="1:18" x14ac:dyDescent="0.3">
      <c r="A138" s="10" t="s">
        <v>37</v>
      </c>
      <c r="B138" s="10" t="s">
        <v>21</v>
      </c>
      <c r="C138" s="10" t="s">
        <v>23</v>
      </c>
      <c r="D138" s="10" t="s">
        <v>27</v>
      </c>
      <c r="E138" s="10" t="s">
        <v>28</v>
      </c>
      <c r="F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Analysis'!G12)</f>
        <v>1958496.2303689439</v>
      </c>
      <c r="G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Analysis'!H12)</f>
        <v>2195052.7782959999</v>
      </c>
      <c r="H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Analysis'!I12)</f>
        <v>2264552.5099384319</v>
      </c>
      <c r="I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Analysis'!J12)</f>
        <v>2839505.8993002246</v>
      </c>
      <c r="J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Analysis'!K12)</f>
        <v>3159420.5430006236</v>
      </c>
      <c r="K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Analysis'!L12)</f>
        <v>1724509.5598100165</v>
      </c>
      <c r="L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Analysis'!M12)</f>
        <v>1542913.9169346001</v>
      </c>
      <c r="M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Analysis'!N12)</f>
        <v>1820402.6309305201</v>
      </c>
      <c r="N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Analysis'!O12)</f>
        <v>1771550.3477915039</v>
      </c>
      <c r="O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Analysis'!P12)</f>
        <v>1908978.5663007363</v>
      </c>
      <c r="P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Analysis'!Q12)</f>
        <v>2224548.7175923204</v>
      </c>
      <c r="Q138" s="50">
        <f>SUMIFS('Data Repository Table'!$J3:$J1010,'Data Repository Table'!$A3:$A1010,'Data Repository Table'!$A$471,'Data Repository Table'!$B3:$B1010,'Data Repository Table'!$B$183,'Data Repository Table'!$C3:$C1010,'Data Repository Table'!$C$374,'Data Repository Table'!$H3:$H1010,'Data Repository Table'!$H$291,'Data Repository Table'!$D3:$D1010,'Economic Cost Analysis'!R12)</f>
        <v>1199138.0695781759</v>
      </c>
      <c r="R138" s="50">
        <f t="shared" ref="R138:R145" si="14">SUM(F138:Q138)</f>
        <v>24609069.769842096</v>
      </c>
    </row>
    <row r="139" spans="1:18" x14ac:dyDescent="0.3">
      <c r="A139" s="10" t="s">
        <v>37</v>
      </c>
      <c r="B139" s="10" t="s">
        <v>21</v>
      </c>
      <c r="C139" s="10" t="s">
        <v>23</v>
      </c>
      <c r="D139" s="10" t="s">
        <v>27</v>
      </c>
      <c r="E139" s="10" t="s">
        <v>29</v>
      </c>
      <c r="F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Analysis'!G12)</f>
        <v>1652868.9853267202</v>
      </c>
      <c r="G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Analysis'!H12)</f>
        <v>1940369.6316480001</v>
      </c>
      <c r="H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Analysis'!I12)</f>
        <v>2031601.7410147204</v>
      </c>
      <c r="I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Analysis'!J12)</f>
        <v>2784735.3475135607</v>
      </c>
      <c r="J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Analysis'!K12)</f>
        <v>2777158.7847141596</v>
      </c>
      <c r="K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Analysis'!L12)</f>
        <v>1505235.4723879206</v>
      </c>
      <c r="L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Analysis'!M12)</f>
        <v>1375663.6681960202</v>
      </c>
      <c r="M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Analysis'!N12)</f>
        <v>1475521.04291592</v>
      </c>
      <c r="N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Analysis'!O12)</f>
        <v>1513094.2096040398</v>
      </c>
      <c r="O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Analysis'!P12)</f>
        <v>1628187.8009364803</v>
      </c>
      <c r="P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Analysis'!Q12)</f>
        <v>1857077.4607560001</v>
      </c>
      <c r="Q139" s="50">
        <f>SUMIFS('Data Repository Table'!$J3:$J1010,'Data Repository Table'!$A3:$A1010,'Data Repository Table'!$A$471,'Data Repository Table'!$B3:$B1010,'Data Repository Table'!$B$183,'Data Repository Table'!$C3:$C1010,'Data Repository Table'!$C$374,'Data Repository Table'!$H3:$H1010,'Data Repository Table'!$H$303,'Data Repository Table'!$D3:$D1010,'Economic Cost Analysis'!R12)</f>
        <v>981974.46025223995</v>
      </c>
      <c r="R139" s="50">
        <f t="shared" si="14"/>
        <v>21523488.605265781</v>
      </c>
    </row>
    <row r="140" spans="1:18" x14ac:dyDescent="0.3">
      <c r="A140" s="10" t="s">
        <v>37</v>
      </c>
      <c r="B140" s="10" t="s">
        <v>21</v>
      </c>
      <c r="C140" s="10" t="s">
        <v>23</v>
      </c>
      <c r="D140" s="10" t="s">
        <v>30</v>
      </c>
      <c r="E140" s="10" t="s">
        <v>31</v>
      </c>
      <c r="F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Analysis'!G12)</f>
        <v>1583857.8672582491</v>
      </c>
      <c r="G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Analysis'!H12)</f>
        <v>1861716.078207552</v>
      </c>
      <c r="H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Analysis'!I12)</f>
        <v>1818760.5971448703</v>
      </c>
      <c r="I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Analysis'!J12)</f>
        <v>2304966.198724838</v>
      </c>
      <c r="J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Analysis'!K12)</f>
        <v>2440357.2575165858</v>
      </c>
      <c r="K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Analysis'!L12)</f>
        <v>1365336.6411364649</v>
      </c>
      <c r="L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Analysis'!M12)</f>
        <v>1211465.2302915659</v>
      </c>
      <c r="M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Analysis'!N12)</f>
        <v>1521468.8063359074</v>
      </c>
      <c r="N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Analysis'!O12)</f>
        <v>1400184.8970591237</v>
      </c>
      <c r="O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Analysis'!P12)</f>
        <v>1483355.0770554726</v>
      </c>
      <c r="P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Analysis'!Q12)</f>
        <v>1790831.8374007489</v>
      </c>
      <c r="Q140" s="50">
        <f>SUMIFS('Data Repository Table'!$J3:$J1010,'Data Repository Table'!$A3:$A1010,'Data Repository Table'!$A$471,'Data Repository Table'!$B3:$B1010,'Data Repository Table'!$B$183,'Data Repository Table'!$C3:$C1010,'Data Repository Table'!$C$374,'Data Repository Table'!$H3:$H1010,'Data Repository Table'!$H$315,'Data Repository Table'!$D3:$D1010,'Economic Cost Analysis'!R12)</f>
        <v>911806.4599299801</v>
      </c>
      <c r="R140" s="50">
        <f t="shared" si="14"/>
        <v>19694106.948061358</v>
      </c>
    </row>
    <row r="141" spans="1:18" x14ac:dyDescent="0.3">
      <c r="A141" s="10" t="s">
        <v>37</v>
      </c>
      <c r="B141" s="10" t="s">
        <v>21</v>
      </c>
      <c r="C141" s="10" t="s">
        <v>23</v>
      </c>
      <c r="D141" s="10" t="s">
        <v>30</v>
      </c>
      <c r="E141" s="10" t="s">
        <v>32</v>
      </c>
      <c r="F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Analysis'!G12)</f>
        <v>884023.92783632269</v>
      </c>
      <c r="G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Analysis'!H12)</f>
        <v>1052207.4304358403</v>
      </c>
      <c r="H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Analysis'!I12)</f>
        <v>1016958.2253807157</v>
      </c>
      <c r="I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Analysis'!J12)</f>
        <v>1488480.8550150518</v>
      </c>
      <c r="J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Analysis'!K12)</f>
        <v>1639667.9831029386</v>
      </c>
      <c r="K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Analysis'!L12)</f>
        <v>765598.62357103126</v>
      </c>
      <c r="L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Analysis'!M12)</f>
        <v>742706.65420794766</v>
      </c>
      <c r="M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Analysis'!N12)</f>
        <v>822050.21729515784</v>
      </c>
      <c r="N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Analysis'!O12)</f>
        <v>806728.57071739517</v>
      </c>
      <c r="O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Analysis'!P12)</f>
        <v>866589.56529720977</v>
      </c>
      <c r="P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Analysis'!Q12)</f>
        <v>987204.11778920982</v>
      </c>
      <c r="Q141" s="50">
        <f>SUMIFS('Data Repository Table'!$J3:$J1010,'Data Repository Table'!$A3:$A1010,'Data Repository Table'!$A$471,'Data Repository Table'!$B3:$B1010,'Data Repository Table'!$B$183,'Data Repository Table'!$C3:$C1010,'Data Repository Table'!$C$374,'Data Repository Table'!$H3:$H1010,'Data Repository Table'!$H$327,'Data Repository Table'!$D3:$D1010,'Economic Cost Analysis'!R12)</f>
        <v>506308.79330234113</v>
      </c>
      <c r="R141" s="50">
        <f t="shared" si="14"/>
        <v>11578524.963951161</v>
      </c>
    </row>
    <row r="142" spans="1:18" x14ac:dyDescent="0.3">
      <c r="A142" s="10" t="s">
        <v>37</v>
      </c>
      <c r="B142" s="10" t="s">
        <v>21</v>
      </c>
      <c r="C142" s="10" t="s">
        <v>23</v>
      </c>
      <c r="D142" s="10" t="s">
        <v>30</v>
      </c>
      <c r="E142" s="10" t="s">
        <v>33</v>
      </c>
      <c r="F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Analysis'!G12)</f>
        <v>904892.03843125247</v>
      </c>
      <c r="G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Analysis'!H12)</f>
        <v>1067052.2598973438</v>
      </c>
      <c r="H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Analysis'!I12)</f>
        <v>1026646.9835398964</v>
      </c>
      <c r="I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Analysis'!J12)</f>
        <v>1557091.8051502465</v>
      </c>
      <c r="J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Analysis'!K12)</f>
        <v>1710092.7084534448</v>
      </c>
      <c r="K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Analysis'!L12)</f>
        <v>799573.69102222088</v>
      </c>
      <c r="L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Analysis'!M12)</f>
        <v>793393.06373042695</v>
      </c>
      <c r="M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Analysis'!N12)</f>
        <v>931740.99835025659</v>
      </c>
      <c r="N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Analysis'!O12)</f>
        <v>827560.38466741249</v>
      </c>
      <c r="O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Analysis'!P12)</f>
        <v>909762.07978018955</v>
      </c>
      <c r="P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Analysis'!Q12)</f>
        <v>1108803.4317190656</v>
      </c>
      <c r="Q142" s="50">
        <f>SUMIFS('Data Repository Table'!$J3:$J1010,'Data Repository Table'!$A3:$A1010,'Data Repository Table'!$A$471,'Data Repository Table'!$B3:$B1010,'Data Repository Table'!$B$183,'Data Repository Table'!$C3:$C1010,'Data Repository Table'!$C$374,'Data Repository Table'!$H3:$H1010,'Data Repository Table'!$H$339,'Data Repository Table'!$D3:$D1010,'Economic Cost Analysis'!R12)</f>
        <v>560496.60864916991</v>
      </c>
      <c r="R142" s="50">
        <f t="shared" si="14"/>
        <v>12197106.053390926</v>
      </c>
    </row>
    <row r="143" spans="1:18" x14ac:dyDescent="0.3">
      <c r="A143" s="10" t="s">
        <v>37</v>
      </c>
      <c r="B143" s="10" t="s">
        <v>21</v>
      </c>
      <c r="C143" s="10" t="s">
        <v>23</v>
      </c>
      <c r="D143" s="10" t="s">
        <v>30</v>
      </c>
      <c r="E143" s="10" t="s">
        <v>34</v>
      </c>
      <c r="F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Analysis'!G12)</f>
        <v>498631.6818381226</v>
      </c>
      <c r="G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Analysis'!H12)</f>
        <v>616274.64932342409</v>
      </c>
      <c r="H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Analysis'!I12)</f>
        <v>641878.67036756733</v>
      </c>
      <c r="I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Analysis'!J12)</f>
        <v>749185.9629367278</v>
      </c>
      <c r="J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Analysis'!K12)</f>
        <v>892113.54493715987</v>
      </c>
      <c r="K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Analysis'!L12)</f>
        <v>432516.83808086219</v>
      </c>
      <c r="L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Analysis'!M12)</f>
        <v>409538.75919692736</v>
      </c>
      <c r="M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Analysis'!N12)</f>
        <v>489965.80230679538</v>
      </c>
      <c r="N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Analysis'!O12)</f>
        <v>444871.43123762979</v>
      </c>
      <c r="O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Analysis'!P12)</f>
        <v>472382.50156978617</v>
      </c>
      <c r="P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Analysis'!Q12)</f>
        <v>608634.95143913291</v>
      </c>
      <c r="Q143" s="50">
        <f>SUMIFS('Data Repository Table'!$J3:$J1010,'Data Repository Table'!$A3:$A1010,'Data Repository Table'!$A$471,'Data Repository Table'!$B3:$B1010,'Data Repository Table'!$B$183,'Data Repository Table'!$C3:$C1010,'Data Repository Table'!$C$374,'Data Repository Table'!$H3:$H1010,'Data Repository Table'!$H$351,'Data Repository Table'!$D3:$D1010,'Economic Cost Analysis'!R12)</f>
        <v>272324.41448756552</v>
      </c>
      <c r="R143" s="50">
        <f t="shared" si="14"/>
        <v>6528319.2077217009</v>
      </c>
    </row>
    <row r="144" spans="1:18" x14ac:dyDescent="0.3">
      <c r="A144" s="10" t="s">
        <v>37</v>
      </c>
      <c r="B144" s="10" t="s">
        <v>21</v>
      </c>
      <c r="C144" s="10" t="s">
        <v>23</v>
      </c>
      <c r="D144" s="10" t="s">
        <v>35</v>
      </c>
      <c r="E144" s="10" t="s">
        <v>36</v>
      </c>
      <c r="F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Analysis'!G12)</f>
        <v>3105845.72687844</v>
      </c>
      <c r="G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Analysis'!H12)</f>
        <v>4010585.2851120001</v>
      </c>
      <c r="H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Analysis'!I12)</f>
        <v>3923012.4475718406</v>
      </c>
      <c r="I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Analysis'!J12)</f>
        <v>5304755.0634176014</v>
      </c>
      <c r="J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Analysis'!K12)</f>
        <v>5796055.2061697599</v>
      </c>
      <c r="K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Analysis'!L12)</f>
        <v>2778318.7637284808</v>
      </c>
      <c r="L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Analysis'!M12)</f>
        <v>2890095.0972502003</v>
      </c>
      <c r="M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Analysis'!N12)</f>
        <v>3360449.90644272</v>
      </c>
      <c r="N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Analysis'!O12)</f>
        <v>2808562.4972675201</v>
      </c>
      <c r="O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Analysis'!P12)</f>
        <v>3278176.1271341606</v>
      </c>
      <c r="P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Analysis'!Q12)</f>
        <v>3653895.7708680006</v>
      </c>
      <c r="Q144" s="50">
        <f>SUMIFS('Data Repository Table'!$J3:$J1010,'Data Repository Table'!$A3:$A1010,'Data Repository Table'!$A$471,'Data Repository Table'!$B3:$B1010,'Data Repository Table'!$B$183,'Data Repository Table'!$C3:$C1010,'Data Repository Table'!$C$374,'Data Repository Table'!$H3:$H1010,'Data Repository Table'!$H$363,'Data Repository Table'!$D3:$D1010,'Economic Cost Analysis'!R12)</f>
        <v>1788228.1705142399</v>
      </c>
      <c r="R144" s="50">
        <f t="shared" si="14"/>
        <v>42697980.062354967</v>
      </c>
    </row>
    <row r="145" spans="1:18" ht="15" thickBot="1" x14ac:dyDescent="0.35">
      <c r="A145" s="10" t="s">
        <v>41</v>
      </c>
      <c r="B145" s="10" t="s">
        <v>21</v>
      </c>
      <c r="C145" s="10"/>
      <c r="D145" s="10"/>
      <c r="E145" s="10"/>
      <c r="F145" s="9">
        <f>SUMIFS('Data Repository Table'!$J3:$J1010,'Data Repository Table'!$A3:$A1010,'Data Repository Table'!$A$975,'Data Repository Table'!$C3:$C1010,'Data Repository Table'!$C$374,'Data Repository Table'!$D3:$D1010,G12)*1000</f>
        <v>211968.99900000001</v>
      </c>
      <c r="G145" s="9">
        <f>SUMIFS('Data Repository Table'!$J3:$J1010,'Data Repository Table'!$A3:$A1010,'Data Repository Table'!$A$975,'Data Repository Table'!$C3:$C1010,'Data Repository Table'!$C$374,'Data Repository Table'!$D3:$D1010,H12)*1000</f>
        <v>224199.05100000001</v>
      </c>
      <c r="H145" s="9">
        <f>SUMIFS('Data Repository Table'!$J3:$J1010,'Data Repository Table'!$A3:$A1010,'Data Repository Table'!$A$975,'Data Repository Table'!$C3:$C1010,'Data Repository Table'!$C$374,'Data Repository Table'!$D3:$D1010,I12)*1000</f>
        <v>220536.46699999998</v>
      </c>
      <c r="I145" s="9">
        <f>SUMIFS('Data Repository Table'!$J3:$J1010,'Data Repository Table'!$A3:$A1010,'Data Repository Table'!$A$975,'Data Repository Table'!$C3:$C1010,'Data Repository Table'!$C$374,'Data Repository Table'!$D3:$D1010,J12)*1000</f>
        <v>306760.27599999995</v>
      </c>
      <c r="J145" s="9">
        <f>SUMIFS('Data Repository Table'!$J3:$J1010,'Data Repository Table'!$A3:$A1010,'Data Repository Table'!$A$975,'Data Repository Table'!$C3:$C1010,'Data Repository Table'!$C$374,'Data Repository Table'!$D3:$D1010,K12)*1000</f>
        <v>260052.864</v>
      </c>
      <c r="K145" s="9">
        <f>SUMIFS('Data Repository Table'!$J3:$J1010,'Data Repository Table'!$A3:$A1010,'Data Repository Table'!$A$975,'Data Repository Table'!$C3:$C1010,'Data Repository Table'!$C$374,'Data Repository Table'!$D3:$D1010,L12)*1000</f>
        <v>240210.16</v>
      </c>
      <c r="L145" s="9">
        <f>SUMIFS('Data Repository Table'!$J3:$J1010,'Data Repository Table'!$A3:$A1010,'Data Repository Table'!$A$975,'Data Repository Table'!$C3:$C1010,'Data Repository Table'!$C$374,'Data Repository Table'!$D3:$D1010,M12)*1000</f>
        <v>258160.549</v>
      </c>
      <c r="M145" s="9">
        <f>SUMIFS('Data Repository Table'!$J3:$J1010,'Data Repository Table'!$A3:$A1010,'Data Repository Table'!$A$975,'Data Repository Table'!$C3:$C1010,'Data Repository Table'!$C$374,'Data Repository Table'!$D3:$D1010,N12)*1000</f>
        <v>310884.52399999998</v>
      </c>
      <c r="N145" s="9">
        <f>SUMIFS('Data Repository Table'!$J3:$J1010,'Data Repository Table'!$A3:$A1010,'Data Repository Table'!$A$975,'Data Repository Table'!$C3:$C1010,'Data Repository Table'!$C$374,'Data Repository Table'!$D3:$D1010,O12)*1000</f>
        <v>347651.00599999999</v>
      </c>
      <c r="O145" s="9">
        <f>SUMIFS('Data Repository Table'!$J3:$J1010,'Data Repository Table'!$A3:$A1010,'Data Repository Table'!$A$975,'Data Repository Table'!$C3:$C1010,'Data Repository Table'!$C$374,'Data Repository Table'!$D3:$D1010,P12)*1000</f>
        <v>341990.16599999997</v>
      </c>
      <c r="P145" s="9">
        <f>SUMIFS('Data Repository Table'!$J3:$J1010,'Data Repository Table'!$A3:$A1010,'Data Repository Table'!$A$975,'Data Repository Table'!$C3:$C1010,'Data Repository Table'!$C$374,'Data Repository Table'!$D3:$D1010,Q12)*1000</f>
        <v>301185.12999999995</v>
      </c>
      <c r="Q145" s="9">
        <f>SUMIFS('Data Repository Table'!$J3:$J1010,'Data Repository Table'!$A3:$A1010,'Data Repository Table'!$A$975,'Data Repository Table'!$C3:$C1010,'Data Repository Table'!$C$374,'Data Repository Table'!$D3:$D1010,R12)*1000</f>
        <v>260920.00000000003</v>
      </c>
      <c r="R145" s="9">
        <f t="shared" si="14"/>
        <v>3284519.1919999998</v>
      </c>
    </row>
    <row r="146" spans="1:18" ht="15.6" thickTop="1" thickBot="1" x14ac:dyDescent="0.35">
      <c r="A146" s="52"/>
      <c r="B146" s="53"/>
      <c r="C146" s="54"/>
      <c r="D146" s="82" t="s">
        <v>79</v>
      </c>
      <c r="E146" s="83"/>
      <c r="F146" s="55">
        <f>SUM(F137:F144)/(F145)</f>
        <v>69.381450007664057</v>
      </c>
      <c r="G146" s="55">
        <f t="shared" ref="G146:R146" si="15">SUM(G137:G144)/(G145)</f>
        <v>76.942077150348695</v>
      </c>
      <c r="H146" s="55">
        <f t="shared" si="15"/>
        <v>79.020130403243115</v>
      </c>
      <c r="I146" s="55">
        <f t="shared" si="15"/>
        <v>75.137500631888031</v>
      </c>
      <c r="J146" s="55">
        <f t="shared" si="15"/>
        <v>95.657622211924107</v>
      </c>
      <c r="K146" s="55">
        <f t="shared" si="15"/>
        <v>53.164111838625338</v>
      </c>
      <c r="L146" s="55">
        <f t="shared" si="15"/>
        <v>47.001344755868963</v>
      </c>
      <c r="M146" s="55">
        <f t="shared" si="15"/>
        <v>45.107156164177489</v>
      </c>
      <c r="N146" s="55">
        <f t="shared" si="15"/>
        <v>37.4574252176646</v>
      </c>
      <c r="O146" s="55">
        <f t="shared" si="15"/>
        <v>42.17465118764634</v>
      </c>
      <c r="P146" s="55">
        <f t="shared" si="15"/>
        <v>54.635075476006946</v>
      </c>
      <c r="Q146" s="55">
        <f t="shared" si="15"/>
        <v>32.383307645827941</v>
      </c>
      <c r="R146" s="55">
        <f t="shared" si="15"/>
        <v>57.416878272065702</v>
      </c>
    </row>
    <row r="147" spans="1:18" ht="15" thickTop="1" x14ac:dyDescent="0.3">
      <c r="A147" s="30"/>
      <c r="B147" s="30"/>
      <c r="C147" s="30"/>
      <c r="D147" s="23"/>
      <c r="E147" s="6"/>
      <c r="F147" s="6"/>
      <c r="G147" s="6"/>
      <c r="H147" s="6"/>
      <c r="I147" s="6"/>
      <c r="J147" s="6"/>
      <c r="K147" s="6"/>
      <c r="L147" s="6"/>
      <c r="M147" s="6"/>
      <c r="N147" s="6"/>
      <c r="O147" s="6"/>
      <c r="P147" s="6"/>
      <c r="Q147" s="6"/>
      <c r="R147" s="81"/>
    </row>
    <row r="148" spans="1:18" x14ac:dyDescent="0.3">
      <c r="A148" s="26" t="s">
        <v>1</v>
      </c>
      <c r="B148" s="26" t="s">
        <v>3</v>
      </c>
      <c r="C148" s="26" t="s">
        <v>68</v>
      </c>
      <c r="D148" s="26" t="s">
        <v>24</v>
      </c>
      <c r="E148" s="26" t="s">
        <v>69</v>
      </c>
      <c r="F148" s="46">
        <v>41456</v>
      </c>
      <c r="G148" s="46">
        <v>41487</v>
      </c>
      <c r="H148" s="46">
        <v>41518</v>
      </c>
      <c r="I148" s="46">
        <v>41548</v>
      </c>
      <c r="J148" s="46">
        <v>41579</v>
      </c>
      <c r="K148" s="46">
        <v>41609</v>
      </c>
      <c r="L148" s="46">
        <v>41640</v>
      </c>
      <c r="M148" s="46">
        <v>41671</v>
      </c>
      <c r="N148" s="46">
        <v>41699</v>
      </c>
      <c r="O148" s="46">
        <v>41730</v>
      </c>
      <c r="P148" s="46">
        <v>41760</v>
      </c>
      <c r="Q148" s="46">
        <v>41791</v>
      </c>
      <c r="R148" s="57"/>
    </row>
    <row r="149" spans="1:18" x14ac:dyDescent="0.3">
      <c r="A149" s="26"/>
      <c r="B149" s="26"/>
      <c r="C149" s="26"/>
      <c r="D149" s="40"/>
      <c r="E149" s="57"/>
      <c r="F149" s="57"/>
      <c r="G149" s="57"/>
      <c r="H149" s="57"/>
      <c r="I149" s="57"/>
      <c r="J149" s="57"/>
      <c r="K149" s="57"/>
      <c r="L149" s="57"/>
      <c r="M149" s="57"/>
      <c r="N149" s="57"/>
      <c r="O149" s="57"/>
      <c r="P149" s="57"/>
      <c r="Q149" s="57"/>
      <c r="R149" s="47" t="s">
        <v>70</v>
      </c>
    </row>
    <row r="150" spans="1:18" x14ac:dyDescent="0.3">
      <c r="A150" s="10" t="s">
        <v>37</v>
      </c>
      <c r="B150" s="10" t="s">
        <v>22</v>
      </c>
      <c r="C150" s="10" t="s">
        <v>23</v>
      </c>
      <c r="D150" s="10" t="s">
        <v>25</v>
      </c>
      <c r="E150" s="10" t="s">
        <v>26</v>
      </c>
      <c r="F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Analysis'!G12)</f>
        <v>2433222.1515178396</v>
      </c>
      <c r="G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Analysis'!H12)</f>
        <v>2086825.2357197695</v>
      </c>
      <c r="H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Analysis'!I12)</f>
        <v>2578988.7463329984</v>
      </c>
      <c r="I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Analysis'!J12)</f>
        <v>2227535.3634992633</v>
      </c>
      <c r="J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Analysis'!K12)</f>
        <v>1957986.2244688198</v>
      </c>
      <c r="K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Analysis'!L12)</f>
        <v>1319140.1133043088</v>
      </c>
      <c r="L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Analysis'!M12)</f>
        <v>1419201.629526681</v>
      </c>
      <c r="M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Analysis'!N12)</f>
        <v>1260368.462282202</v>
      </c>
      <c r="N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Analysis'!O12)</f>
        <v>1788457.9462718377</v>
      </c>
      <c r="O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Analysis'!P12)</f>
        <v>1016783.8012342919</v>
      </c>
      <c r="P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Analysis'!Q12)</f>
        <v>1240420.7591332828</v>
      </c>
      <c r="Q150" s="50">
        <f>SUMIFS('Data Repository Table'!$J3:$J1010,'Data Repository Table'!$A3:$A1010,'Data Repository Table'!$A$471,'Data Repository Table'!$B3:$B1010,'Data Repository Table'!$B$183,'Data Repository Table'!$C3:$C1010,'Data Repository Table'!$C$375,'Data Repository Table'!$H3:$H1010,'Data Repository Table'!$H$843,'Data Repository Table'!$D3:$D1010,'Economic Cost Analysis'!R12)</f>
        <v>2103059.7980945962</v>
      </c>
      <c r="R150" s="50">
        <f>SUM(F150:Q150)</f>
        <v>21431990.231385894</v>
      </c>
    </row>
    <row r="151" spans="1:18" x14ac:dyDescent="0.3">
      <c r="A151" s="10" t="s">
        <v>37</v>
      </c>
      <c r="B151" s="10" t="s">
        <v>22</v>
      </c>
      <c r="C151" s="10" t="s">
        <v>23</v>
      </c>
      <c r="D151" s="10" t="s">
        <v>27</v>
      </c>
      <c r="E151" s="10" t="s">
        <v>28</v>
      </c>
      <c r="F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Analysis'!G12)</f>
        <v>1332883.4370402915</v>
      </c>
      <c r="G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Analysis'!H12)</f>
        <v>1151288.886269808</v>
      </c>
      <c r="H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Analysis'!I12)</f>
        <v>1434960.2579417818</v>
      </c>
      <c r="I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Analysis'!J12)</f>
        <v>1261225.5178525469</v>
      </c>
      <c r="J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Analysis'!K12)</f>
        <v>1020345.9299794802</v>
      </c>
      <c r="K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Analysis'!L12)</f>
        <v>756329.43025765126</v>
      </c>
      <c r="L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Analysis'!M12)</f>
        <v>835307.17053299106</v>
      </c>
      <c r="M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Analysis'!N12)</f>
        <v>708560.45670208498</v>
      </c>
      <c r="N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Analysis'!O12)</f>
        <v>961197.10847725498</v>
      </c>
      <c r="O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Analysis'!P12)</f>
        <v>570279.25121684396</v>
      </c>
      <c r="P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Analysis'!Q12)</f>
        <v>712090.36311285582</v>
      </c>
      <c r="Q151" s="50">
        <f>SUMIFS('Data Repository Table'!$J3:$J1010,'Data Repository Table'!$A3:$A1010,'Data Repository Table'!$A$471,'Data Repository Table'!$B3:$B1010,'Data Repository Table'!$B$183,'Data Repository Table'!$C3:$C1010,'Data Repository Table'!$C$375,'Data Repository Table'!$H3:$H1010,'Data Repository Table'!$H$291,'Data Repository Table'!$D3:$D1010,'Economic Cost Analysis'!R12)</f>
        <v>1333561.9610866704</v>
      </c>
      <c r="R151" s="50">
        <f t="shared" ref="R151:R158" si="16">SUM(F151:Q151)</f>
        <v>12078029.77047026</v>
      </c>
    </row>
    <row r="152" spans="1:18" x14ac:dyDescent="0.3">
      <c r="A152" s="10" t="s">
        <v>37</v>
      </c>
      <c r="B152" s="10" t="s">
        <v>22</v>
      </c>
      <c r="C152" s="10" t="s">
        <v>23</v>
      </c>
      <c r="D152" s="10" t="s">
        <v>27</v>
      </c>
      <c r="E152" s="10" t="s">
        <v>29</v>
      </c>
      <c r="F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Analysis'!G12)</f>
        <v>1205625.4827113249</v>
      </c>
      <c r="G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Analysis'!H12)</f>
        <v>1061002.5545301</v>
      </c>
      <c r="H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Analysis'!I12)</f>
        <v>1277106.2932592249</v>
      </c>
      <c r="I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Analysis'!J12)</f>
        <v>1116349.389116325</v>
      </c>
      <c r="J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Analysis'!K12)</f>
        <v>932858.39093923138</v>
      </c>
      <c r="K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Analysis'!L12)</f>
        <v>739422.19930556254</v>
      </c>
      <c r="L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Analysis'!M12)</f>
        <v>739944.9965933999</v>
      </c>
      <c r="M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Analysis'!N12)</f>
        <v>666405.86063951231</v>
      </c>
      <c r="N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Analysis'!O12)</f>
        <v>964934.72717118752</v>
      </c>
      <c r="O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Analysis'!P12)</f>
        <v>541033.23140099994</v>
      </c>
      <c r="P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Analysis'!Q12)</f>
        <v>654984.60439717479</v>
      </c>
      <c r="Q152" s="50">
        <f>SUMIFS('Data Repository Table'!$J3:$J1010,'Data Repository Table'!$A3:$A1010,'Data Repository Table'!$A$471,'Data Repository Table'!$B3:$B1010,'Data Repository Table'!$B$183,'Data Repository Table'!$C3:$C1010,'Data Repository Table'!$C$375,'Data Repository Table'!$H3:$H1010,'Data Repository Table'!$H$303,'Data Repository Table'!$D3:$D1010,'Economic Cost Analysis'!R12)</f>
        <v>1109316.9805072877</v>
      </c>
      <c r="R152" s="50">
        <f t="shared" si="16"/>
        <v>11008984.71057133</v>
      </c>
    </row>
    <row r="153" spans="1:18" x14ac:dyDescent="0.3">
      <c r="A153" s="10" t="s">
        <v>37</v>
      </c>
      <c r="B153" s="10" t="s">
        <v>22</v>
      </c>
      <c r="C153" s="10" t="s">
        <v>23</v>
      </c>
      <c r="D153" s="10" t="s">
        <v>30</v>
      </c>
      <c r="E153" s="10" t="s">
        <v>31</v>
      </c>
      <c r="F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Analysis'!G12)</f>
        <v>1134491.3172698508</v>
      </c>
      <c r="G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Analysis'!H12)</f>
        <v>806940.19684530701</v>
      </c>
      <c r="H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Analysis'!I12)</f>
        <v>1151592.8767951606</v>
      </c>
      <c r="I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Analysis'!J12)</f>
        <v>953018.83364781574</v>
      </c>
      <c r="J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Analysis'!K12)</f>
        <v>850734.32784846472</v>
      </c>
      <c r="K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Analysis'!L12)</f>
        <v>590304.384267507</v>
      </c>
      <c r="L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Analysis'!M12)</f>
        <v>639047.64173065918</v>
      </c>
      <c r="M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Analysis'!N12)</f>
        <v>600791.0408000747</v>
      </c>
      <c r="N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Analysis'!O12)</f>
        <v>765760.35752283596</v>
      </c>
      <c r="O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Analysis'!P12)</f>
        <v>429847.5775628736</v>
      </c>
      <c r="P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Analysis'!Q12)</f>
        <v>575910.80906214949</v>
      </c>
      <c r="Q153" s="50">
        <f>SUMIFS('Data Repository Table'!$J3:$J1010,'Data Repository Table'!$A3:$A1010,'Data Repository Table'!$A$471,'Data Repository Table'!$B3:$B1010,'Data Repository Table'!$B$183,'Data Repository Table'!$C3:$C1010,'Data Repository Table'!$C$375,'Data Repository Table'!$H3:$H1010,'Data Repository Table'!$H$315,'Data Repository Table'!$D3:$D1010,'Economic Cost Analysis'!R12)</f>
        <v>978906.42835815961</v>
      </c>
      <c r="R153" s="50">
        <f t="shared" si="16"/>
        <v>9477345.7917108573</v>
      </c>
    </row>
    <row r="154" spans="1:18" x14ac:dyDescent="0.3">
      <c r="A154" s="10" t="s">
        <v>37</v>
      </c>
      <c r="B154" s="10" t="s">
        <v>22</v>
      </c>
      <c r="C154" s="10" t="s">
        <v>23</v>
      </c>
      <c r="D154" s="10" t="s">
        <v>30</v>
      </c>
      <c r="E154" s="10" t="s">
        <v>32</v>
      </c>
      <c r="F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Analysis'!G12)</f>
        <v>255350.32112459998</v>
      </c>
      <c r="G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Analysis'!H12)</f>
        <v>189875.20710716999</v>
      </c>
      <c r="H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Analysis'!I12)</f>
        <v>252931.19233882497</v>
      </c>
      <c r="I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Analysis'!J12)</f>
        <v>214527.58832758496</v>
      </c>
      <c r="J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Analysis'!K12)</f>
        <v>192844.29660985127</v>
      </c>
      <c r="K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Analysis'!L12)</f>
        <v>142400.85841800002</v>
      </c>
      <c r="L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Analysis'!M12)</f>
        <v>142333.66162723501</v>
      </c>
      <c r="M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Analysis'!N12)</f>
        <v>133057.43558932497</v>
      </c>
      <c r="N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Analysis'!O12)</f>
        <v>182458.70267756627</v>
      </c>
      <c r="O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Analysis'!P12)</f>
        <v>104660.20871123999</v>
      </c>
      <c r="P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Analysis'!Q12)</f>
        <v>126430.43769056996</v>
      </c>
      <c r="Q154" s="50">
        <f>SUMIFS('Data Repository Table'!$J3:$J1010,'Data Repository Table'!$A3:$A1010,'Data Repository Table'!$A$471,'Data Repository Table'!$B3:$B1010,'Data Repository Table'!$B$183,'Data Repository Table'!$C3:$C1010,'Data Repository Table'!$C$375,'Data Repository Table'!$H3:$H1010,'Data Repository Table'!$H$327,'Data Repository Table'!$D3:$D1010,'Economic Cost Analysis'!R12)</f>
        <v>230359.10681218505</v>
      </c>
      <c r="R154" s="50">
        <f t="shared" si="16"/>
        <v>2167229.0170341525</v>
      </c>
    </row>
    <row r="155" spans="1:18" x14ac:dyDescent="0.3">
      <c r="A155" s="10" t="s">
        <v>37</v>
      </c>
      <c r="B155" s="10" t="s">
        <v>22</v>
      </c>
      <c r="C155" s="10" t="s">
        <v>23</v>
      </c>
      <c r="D155" s="10" t="s">
        <v>30</v>
      </c>
      <c r="E155" s="10" t="s">
        <v>33</v>
      </c>
      <c r="F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Analysis'!G12)</f>
        <v>660756.15261022374</v>
      </c>
      <c r="G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Analysis'!H12)</f>
        <v>529683.55044249841</v>
      </c>
      <c r="H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Analysis'!I12)</f>
        <v>672443.49046857841</v>
      </c>
      <c r="I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Analysis'!J12)</f>
        <v>585948.31082732871</v>
      </c>
      <c r="J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Analysis'!K12)</f>
        <v>504468.75421239575</v>
      </c>
      <c r="K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Analysis'!L12)</f>
        <v>378359.08081662602</v>
      </c>
      <c r="L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Analysis'!M12)</f>
        <v>395823.36873278162</v>
      </c>
      <c r="M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Analysis'!N12)</f>
        <v>329884.52262346615</v>
      </c>
      <c r="N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Analysis'!O12)</f>
        <v>446578.08277619159</v>
      </c>
      <c r="O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Analysis'!P12)</f>
        <v>255084.77622429357</v>
      </c>
      <c r="P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Analysis'!Q12)</f>
        <v>307417.20946522552</v>
      </c>
      <c r="Q155" s="50">
        <f>SUMIFS('Data Repository Table'!$J3:$J1010,'Data Repository Table'!$A3:$A1010,'Data Repository Table'!$A$471,'Data Repository Table'!$B3:$B1010,'Data Repository Table'!$B$183,'Data Repository Table'!$C3:$C1010,'Data Repository Table'!$C$375,'Data Repository Table'!$H3:$H1010,'Data Repository Table'!$H$339,'Data Repository Table'!$D3:$D1010,'Economic Cost Analysis'!R12)</f>
        <v>612277.97873185331</v>
      </c>
      <c r="R155" s="50">
        <f t="shared" si="16"/>
        <v>5678725.277931462</v>
      </c>
    </row>
    <row r="156" spans="1:18" x14ac:dyDescent="0.3">
      <c r="A156" s="10" t="s">
        <v>37</v>
      </c>
      <c r="B156" s="10" t="s">
        <v>22</v>
      </c>
      <c r="C156" s="10" t="s">
        <v>23</v>
      </c>
      <c r="D156" s="10" t="s">
        <v>30</v>
      </c>
      <c r="E156" s="10" t="s">
        <v>34</v>
      </c>
      <c r="F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Analysis'!G12)</f>
        <v>204001.78430538269</v>
      </c>
      <c r="G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Analysis'!H12)</f>
        <v>156736.8476459604</v>
      </c>
      <c r="H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Analysis'!I12)</f>
        <v>244769.18801975637</v>
      </c>
      <c r="I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Analysis'!J12)</f>
        <v>198504.61086128399</v>
      </c>
      <c r="J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Analysis'!K12)</f>
        <v>174673.83751677407</v>
      </c>
      <c r="K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Analysis'!L12)</f>
        <v>117398.02382544601</v>
      </c>
      <c r="L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Analysis'!M12)</f>
        <v>122856.00426868859</v>
      </c>
      <c r="M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Analysis'!N12)</f>
        <v>115969.228431147</v>
      </c>
      <c r="N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Analysis'!O12)</f>
        <v>156435.99509763226</v>
      </c>
      <c r="O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Analysis'!P12)</f>
        <v>85299.480614602799</v>
      </c>
      <c r="P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Analysis'!Q12)</f>
        <v>115184.65971776398</v>
      </c>
      <c r="Q156" s="50">
        <f>SUMIFS('Data Repository Table'!$J3:$J1010,'Data Repository Table'!$A3:$A1010,'Data Repository Table'!$A$471,'Data Repository Table'!$B3:$B1010,'Data Repository Table'!$B$183,'Data Repository Table'!$C3:$C1010,'Data Repository Table'!$C$375,'Data Repository Table'!$H3:$H1010,'Data Repository Table'!$H$351,'Data Repository Table'!$D3:$D1010,'Economic Cost Analysis'!R12)</f>
        <v>191142.34907568261</v>
      </c>
      <c r="R156" s="50">
        <f t="shared" si="16"/>
        <v>1882972.009380121</v>
      </c>
    </row>
    <row r="157" spans="1:18" x14ac:dyDescent="0.3">
      <c r="A157" s="10" t="s">
        <v>37</v>
      </c>
      <c r="B157" s="10" t="s">
        <v>22</v>
      </c>
      <c r="C157" s="10" t="s">
        <v>23</v>
      </c>
      <c r="D157" s="10" t="s">
        <v>35</v>
      </c>
      <c r="E157" s="10" t="s">
        <v>36</v>
      </c>
      <c r="F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Analysis'!G12)</f>
        <v>3067822.9919048399</v>
      </c>
      <c r="G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Analysis'!H12)</f>
        <v>2455342.9186057192</v>
      </c>
      <c r="H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Analysis'!I12)</f>
        <v>3390820.7358167996</v>
      </c>
      <c r="I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Analysis'!J12)</f>
        <v>2725135.5537314997</v>
      </c>
      <c r="J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Analysis'!K12)</f>
        <v>2517178.5408305251</v>
      </c>
      <c r="K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Analysis'!L12)</f>
        <v>1767206.136907575</v>
      </c>
      <c r="L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Analysis'!M12)</f>
        <v>1961436.6334718997</v>
      </c>
      <c r="M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Analysis'!N12)</f>
        <v>1593530.5935860998</v>
      </c>
      <c r="N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Analysis'!O12)</f>
        <v>2258113.7891461495</v>
      </c>
      <c r="O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Analysis'!P12)</f>
        <v>1190031.30652068</v>
      </c>
      <c r="P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Analysis'!Q12)</f>
        <v>1572119.1696365993</v>
      </c>
      <c r="Q157" s="50">
        <f>SUMIFS('Data Repository Table'!$J3:$J1010,'Data Repository Table'!$A3:$A1010,'Data Repository Table'!$A$471,'Data Repository Table'!$B3:$B1010,'Data Repository Table'!$B$183,'Data Repository Table'!$C3:$C1010,'Data Repository Table'!$C$375,'Data Repository Table'!$H3:$H1010,'Data Repository Table'!$H$363,'Data Repository Table'!$D3:$D1010,'Economic Cost Analysis'!R12)</f>
        <v>2829210.9406183348</v>
      </c>
      <c r="R157" s="50">
        <f t="shared" si="16"/>
        <v>27327949.310776718</v>
      </c>
    </row>
    <row r="158" spans="1:18" ht="15" thickBot="1" x14ac:dyDescent="0.35">
      <c r="A158" s="10" t="s">
        <v>41</v>
      </c>
      <c r="B158" s="10" t="s">
        <v>22</v>
      </c>
      <c r="C158" s="10"/>
      <c r="D158" s="10"/>
      <c r="E158" s="10"/>
      <c r="F158" s="9">
        <f>SUMIFS('Data Repository Table'!$J3:$J1010,'Data Repository Table'!$A3:$A1010,'Data Repository Table'!$A$975,'Data Repository Table'!$C3:$C1010,'Data Repository Table'!$C$375,'Data Repository Table'!$D3:$D1010,G12)*1000</f>
        <v>234241.99100000001</v>
      </c>
      <c r="G158" s="9">
        <f>SUMIFS('[1]Data Repository Table'!$J:$J,'[1]Data Repository Table'!$A:$A,'[1]Economic Cost Analysis'!$A156,'[1]Data Repository Table'!$C:$C,'[1]Economic Cost Analysis'!$B156,'[1]Data Repository Table'!$D:$D,'[1]Economic Cost Analysis'!G133)*1000</f>
        <v>203740.70300000001</v>
      </c>
      <c r="H158" s="9">
        <f>SUMIFS('[1]Data Repository Table'!$J:$J,'[1]Data Repository Table'!$A:$A,'[1]Economic Cost Analysis'!$A156,'[1]Data Repository Table'!$C:$C,'[1]Economic Cost Analysis'!$B156,'[1]Data Repository Table'!$D:$D,'[1]Economic Cost Analysis'!H133)*1000</f>
        <v>192235.46099999998</v>
      </c>
      <c r="I158" s="9">
        <f>SUMIFS('[1]Data Repository Table'!$J:$J,'[1]Data Repository Table'!$A:$A,'[1]Economic Cost Analysis'!$A156,'[1]Data Repository Table'!$C:$C,'[1]Economic Cost Analysis'!$B156,'[1]Data Repository Table'!$D:$D,'[1]Economic Cost Analysis'!I133)*1000</f>
        <v>176369.56599999999</v>
      </c>
      <c r="J158" s="9">
        <f>SUMIFS('[1]Data Repository Table'!$J:$J,'[1]Data Repository Table'!$A:$A,'[1]Economic Cost Analysis'!$A156,'[1]Data Repository Table'!$C:$C,'[1]Economic Cost Analysis'!$B156,'[1]Data Repository Table'!$D:$D,'[1]Economic Cost Analysis'!J133)*1000</f>
        <v>206091.05</v>
      </c>
      <c r="K158" s="9">
        <f>SUMIFS('[1]Data Repository Table'!$J:$J,'[1]Data Repository Table'!$A:$A,'[1]Economic Cost Analysis'!$A156,'[1]Data Repository Table'!$C:$C,'[1]Economic Cost Analysis'!$B156,'[1]Data Repository Table'!$D:$D,'[1]Economic Cost Analysis'!K133)*1000</f>
        <v>141321.56660000002</v>
      </c>
      <c r="L158" s="9">
        <f>SUMIFS('[1]Data Repository Table'!$J:$J,'[1]Data Repository Table'!$A:$A,'[1]Economic Cost Analysis'!$A156,'[1]Data Repository Table'!$C:$C,'[1]Economic Cost Analysis'!$B156,'[1]Data Repository Table'!$D:$D,'[1]Economic Cost Analysis'!L133)*1000</f>
        <v>214202.497</v>
      </c>
      <c r="M158" s="9">
        <f>SUMIFS('[1]Data Repository Table'!$J:$J,'[1]Data Repository Table'!$A:$A,'[1]Economic Cost Analysis'!$A156,'[1]Data Repository Table'!$C:$C,'[1]Economic Cost Analysis'!$B156,'[1]Data Repository Table'!$D:$D,'[1]Economic Cost Analysis'!M133)*1000</f>
        <v>211430.19899999999</v>
      </c>
      <c r="N158" s="9">
        <f>SUMIFS('[1]Data Repository Table'!$J:$J,'[1]Data Repository Table'!$A:$A,'[1]Economic Cost Analysis'!$A156,'[1]Data Repository Table'!$C:$C,'[1]Economic Cost Analysis'!$B156,'[1]Data Repository Table'!$D:$D,'[1]Economic Cost Analysis'!N133)*1000</f>
        <v>141814.217</v>
      </c>
      <c r="O158" s="9">
        <f>SUMIFS('[1]Data Repository Table'!$J:$J,'[1]Data Repository Table'!$A:$A,'[1]Economic Cost Analysis'!$A156,'[1]Data Repository Table'!$C:$C,'[1]Economic Cost Analysis'!$B156,'[1]Data Repository Table'!$D:$D,'[1]Economic Cost Analysis'!O133)*1000</f>
        <v>118441.136</v>
      </c>
      <c r="P158" s="9">
        <f>SUMIFS('[1]Data Repository Table'!$J:$J,'[1]Data Repository Table'!$A:$A,'[1]Economic Cost Analysis'!$A156,'[1]Data Repository Table'!$C:$C,'[1]Economic Cost Analysis'!$B156,'[1]Data Repository Table'!$D:$D,'[1]Economic Cost Analysis'!P133)*1000</f>
        <v>116407.36900000001</v>
      </c>
      <c r="Q158" s="9">
        <f>SUMIFS('[1]Data Repository Table'!$J:$J,'[1]Data Repository Table'!$A:$A,'[1]Economic Cost Analysis'!$A156,'[1]Data Repository Table'!$C:$C,'[1]Economic Cost Analysis'!$B156,'[1]Data Repository Table'!$D:$D,'[1]Economic Cost Analysis'!Q133)*1000</f>
        <v>140380.33399999997</v>
      </c>
      <c r="R158" s="9">
        <f t="shared" si="16"/>
        <v>2096676.0895999998</v>
      </c>
    </row>
    <row r="159" spans="1:18" ht="15.6" thickTop="1" thickBot="1" x14ac:dyDescent="0.35">
      <c r="A159" s="52"/>
      <c r="B159" s="53"/>
      <c r="C159" s="54"/>
      <c r="D159" s="82" t="s">
        <v>79</v>
      </c>
      <c r="E159" s="83"/>
      <c r="F159" s="55">
        <f>SUM(F150:F157)/(F158)</f>
        <v>43.946662144296546</v>
      </c>
      <c r="G159" s="55">
        <f t="shared" ref="G159:R159" si="17">SUM(G150:G157)/(G158)</f>
        <v>41.413891642291681</v>
      </c>
      <c r="H159" s="55">
        <f t="shared" si="17"/>
        <v>57.240286072781991</v>
      </c>
      <c r="I159" s="55">
        <f t="shared" si="17"/>
        <v>52.62951754308704</v>
      </c>
      <c r="J159" s="55">
        <f t="shared" si="17"/>
        <v>39.550918404295302</v>
      </c>
      <c r="K159" s="55">
        <f t="shared" si="17"/>
        <v>41.115877547190145</v>
      </c>
      <c r="L159" s="55">
        <f t="shared" si="17"/>
        <v>29.20578048389574</v>
      </c>
      <c r="M159" s="55">
        <f t="shared" si="17"/>
        <v>25.580866055250283</v>
      </c>
      <c r="N159" s="55">
        <f t="shared" si="17"/>
        <v>53.054883130234089</v>
      </c>
      <c r="O159" s="55">
        <f t="shared" si="17"/>
        <v>35.401717469898514</v>
      </c>
      <c r="P159" s="55">
        <f t="shared" si="17"/>
        <v>45.568919371553029</v>
      </c>
      <c r="Q159" s="55">
        <f t="shared" si="17"/>
        <v>66.874292686073616</v>
      </c>
      <c r="R159" s="55">
        <f t="shared" si="17"/>
        <v>43.427416648144138</v>
      </c>
    </row>
    <row r="160" spans="1:18" ht="15" thickTop="1" x14ac:dyDescent="0.3"/>
    <row r="167" spans="1:18" x14ac:dyDescent="0.3">
      <c r="A167" s="36" t="s">
        <v>94</v>
      </c>
    </row>
    <row r="169" spans="1:18" x14ac:dyDescent="0.3">
      <c r="A169" s="43" t="s">
        <v>93</v>
      </c>
      <c r="B169" s="105"/>
      <c r="C169" s="105"/>
      <c r="D169" s="105"/>
      <c r="E169" s="105"/>
      <c r="F169" s="105"/>
      <c r="G169" s="105"/>
      <c r="H169" s="105"/>
      <c r="I169" s="105"/>
      <c r="J169" s="105"/>
      <c r="K169" s="105"/>
      <c r="L169" s="105"/>
      <c r="M169" s="105"/>
    </row>
    <row r="171" spans="1:18" x14ac:dyDescent="0.3">
      <c r="A171" s="84" t="s">
        <v>80</v>
      </c>
      <c r="B171" s="84"/>
      <c r="C171" s="84"/>
      <c r="D171" s="84"/>
      <c r="E171" s="84"/>
      <c r="F171" s="85"/>
      <c r="G171" s="85"/>
      <c r="H171" s="85"/>
      <c r="I171" s="85"/>
      <c r="J171" s="85"/>
      <c r="K171" s="85"/>
      <c r="L171" s="85"/>
      <c r="M171" s="85"/>
      <c r="N171" s="85"/>
      <c r="O171" s="85"/>
      <c r="P171" s="85"/>
      <c r="Q171" s="85"/>
      <c r="R171" s="85"/>
    </row>
    <row r="172" spans="1:18" x14ac:dyDescent="0.3">
      <c r="A172" s="10"/>
      <c r="B172" s="10"/>
      <c r="C172" s="10"/>
      <c r="D172" s="10"/>
      <c r="E172" s="10"/>
      <c r="F172" s="9"/>
      <c r="G172" s="9"/>
      <c r="H172" s="9"/>
      <c r="I172" s="9"/>
      <c r="J172" s="9"/>
      <c r="K172" s="9"/>
      <c r="L172" s="9"/>
      <c r="M172" s="9"/>
      <c r="N172" s="9"/>
      <c r="O172" s="9"/>
      <c r="P172" s="9"/>
      <c r="Q172" s="9"/>
      <c r="R172" s="9"/>
    </row>
    <row r="173" spans="1:18" x14ac:dyDescent="0.3">
      <c r="A173" s="30" t="s">
        <v>81</v>
      </c>
      <c r="F173" s="6"/>
      <c r="G173" s="6"/>
      <c r="H173" s="6"/>
      <c r="I173" s="6"/>
      <c r="J173" s="6"/>
      <c r="K173" s="6"/>
      <c r="L173" s="6"/>
      <c r="M173" s="6"/>
      <c r="N173" s="6"/>
      <c r="O173" s="6"/>
      <c r="P173" s="6"/>
      <c r="Q173" s="6"/>
      <c r="R173" s="6"/>
    </row>
    <row r="174" spans="1:18" x14ac:dyDescent="0.3">
      <c r="A174" s="26" t="s">
        <v>1</v>
      </c>
      <c r="B174" s="26" t="s">
        <v>3</v>
      </c>
      <c r="C174" s="26" t="s">
        <v>68</v>
      </c>
      <c r="D174" s="26" t="s">
        <v>24</v>
      </c>
      <c r="E174" s="26" t="s">
        <v>69</v>
      </c>
      <c r="F174" s="46">
        <v>41456</v>
      </c>
      <c r="G174" s="46">
        <v>41487</v>
      </c>
      <c r="H174" s="46">
        <v>41518</v>
      </c>
      <c r="I174" s="46">
        <v>41548</v>
      </c>
      <c r="J174" s="46">
        <v>41579</v>
      </c>
      <c r="K174" s="46">
        <v>41609</v>
      </c>
      <c r="L174" s="46">
        <v>41640</v>
      </c>
      <c r="M174" s="46">
        <v>41671</v>
      </c>
      <c r="N174" s="46">
        <v>41699</v>
      </c>
      <c r="O174" s="46">
        <v>41730</v>
      </c>
      <c r="P174" s="46">
        <v>41760</v>
      </c>
      <c r="Q174" s="46">
        <v>41791</v>
      </c>
      <c r="R174" s="6"/>
    </row>
    <row r="175" spans="1:18" x14ac:dyDescent="0.3">
      <c r="A175" s="26"/>
      <c r="B175" s="26"/>
      <c r="C175" s="26"/>
      <c r="D175" s="40"/>
      <c r="E175" s="57"/>
      <c r="F175" s="57"/>
      <c r="G175" s="57"/>
      <c r="H175" s="57"/>
      <c r="I175" s="57"/>
      <c r="J175" s="57"/>
      <c r="K175" s="57"/>
      <c r="L175" s="57"/>
      <c r="M175" s="57"/>
      <c r="N175" s="57"/>
      <c r="O175" s="57"/>
      <c r="P175" s="57"/>
      <c r="Q175" s="57"/>
      <c r="R175" s="81" t="s">
        <v>70</v>
      </c>
    </row>
    <row r="176" spans="1:18" x14ac:dyDescent="0.3">
      <c r="A176" s="10" t="s">
        <v>37</v>
      </c>
      <c r="B176" s="10" t="s">
        <v>72</v>
      </c>
      <c r="C176" s="10" t="s">
        <v>23</v>
      </c>
      <c r="D176" s="10" t="s">
        <v>25</v>
      </c>
      <c r="E176" s="10" t="s">
        <v>26</v>
      </c>
      <c r="F176" s="50">
        <f>F111-G53</f>
        <v>2657990.4700374426</v>
      </c>
      <c r="G176" s="50">
        <f t="shared" ref="G176:Q176" si="18">G111-H53</f>
        <v>2683441.4217942143</v>
      </c>
      <c r="H176" s="50">
        <f t="shared" si="18"/>
        <v>2750517.8420831459</v>
      </c>
      <c r="I176" s="50">
        <f t="shared" si="18"/>
        <v>2927644.6248226436</v>
      </c>
      <c r="J176" s="50">
        <f t="shared" si="18"/>
        <v>3050638.9948652461</v>
      </c>
      <c r="K176" s="50">
        <f t="shared" si="18"/>
        <v>183254.5079939086</v>
      </c>
      <c r="L176" s="50">
        <f t="shared" si="18"/>
        <v>-1365906.2084312672</v>
      </c>
      <c r="M176" s="50">
        <f t="shared" si="18"/>
        <v>-1874344.1054043192</v>
      </c>
      <c r="N176" s="50">
        <f t="shared" si="18"/>
        <v>-1375138.292643467</v>
      </c>
      <c r="O176" s="50">
        <f t="shared" si="18"/>
        <v>-2005065.6087033441</v>
      </c>
      <c r="P176" s="50">
        <f t="shared" si="18"/>
        <v>-2559892.4119440671</v>
      </c>
      <c r="Q176" s="50">
        <f t="shared" si="18"/>
        <v>-242629.87166701257</v>
      </c>
      <c r="R176" s="50">
        <f>R111-S53</f>
        <v>4830511.3628031313</v>
      </c>
    </row>
    <row r="177" spans="1:18" x14ac:dyDescent="0.3">
      <c r="A177" s="10" t="s">
        <v>37</v>
      </c>
      <c r="B177" s="10" t="s">
        <v>72</v>
      </c>
      <c r="C177" s="10" t="s">
        <v>23</v>
      </c>
      <c r="D177" s="10" t="s">
        <v>27</v>
      </c>
      <c r="E177" s="10" t="s">
        <v>28</v>
      </c>
      <c r="F177" s="50">
        <f t="shared" ref="F177:Q183" si="19">F112-G54</f>
        <v>1263796.6413065605</v>
      </c>
      <c r="G177" s="50">
        <f t="shared" si="19"/>
        <v>1282764.9730704585</v>
      </c>
      <c r="H177" s="50">
        <f t="shared" si="19"/>
        <v>1343044.0996912122</v>
      </c>
      <c r="I177" s="50">
        <f t="shared" si="19"/>
        <v>1364704.7660143711</v>
      </c>
      <c r="J177" s="50">
        <f t="shared" si="19"/>
        <v>1376524.2768762535</v>
      </c>
      <c r="K177" s="50">
        <f t="shared" si="19"/>
        <v>119510.91206516745</v>
      </c>
      <c r="L177" s="50">
        <f t="shared" si="19"/>
        <v>-679136.28658790886</v>
      </c>
      <c r="M177" s="50">
        <f t="shared" si="19"/>
        <v>-778869.98790889513</v>
      </c>
      <c r="N177" s="50">
        <f t="shared" si="19"/>
        <v>-653484.99730761629</v>
      </c>
      <c r="O177" s="50">
        <f t="shared" si="19"/>
        <v>-566449.30101642013</v>
      </c>
      <c r="P177" s="50">
        <f t="shared" si="19"/>
        <v>-710005.60268232413</v>
      </c>
      <c r="Q177" s="50">
        <f t="shared" si="19"/>
        <v>131916.34699184587</v>
      </c>
      <c r="R177" s="50">
        <f t="shared" ref="R177" si="20">R112-S54</f>
        <v>3494315.8405127078</v>
      </c>
    </row>
    <row r="178" spans="1:18" x14ac:dyDescent="0.3">
      <c r="A178" s="10" t="s">
        <v>37</v>
      </c>
      <c r="B178" s="10" t="s">
        <v>72</v>
      </c>
      <c r="C178" s="10" t="s">
        <v>23</v>
      </c>
      <c r="D178" s="10" t="s">
        <v>27</v>
      </c>
      <c r="E178" s="10" t="s">
        <v>29</v>
      </c>
      <c r="F178" s="50">
        <f t="shared" si="19"/>
        <v>1168763.8310016063</v>
      </c>
      <c r="G178" s="50">
        <f t="shared" si="19"/>
        <v>1404227.835457162</v>
      </c>
      <c r="H178" s="50">
        <f t="shared" si="19"/>
        <v>1392318.5397264445</v>
      </c>
      <c r="I178" s="50">
        <f t="shared" si="19"/>
        <v>1700284.8845070098</v>
      </c>
      <c r="J178" s="50">
        <f t="shared" si="19"/>
        <v>1388635.3034293912</v>
      </c>
      <c r="K178" s="50">
        <f t="shared" si="19"/>
        <v>303675.02782598324</v>
      </c>
      <c r="L178" s="50">
        <f t="shared" si="19"/>
        <v>-590538.85931308009</v>
      </c>
      <c r="M178" s="50">
        <f t="shared" si="19"/>
        <v>-676523.44415819272</v>
      </c>
      <c r="N178" s="50">
        <f t="shared" si="19"/>
        <v>-553841.46491789818</v>
      </c>
      <c r="O178" s="50">
        <f t="shared" si="19"/>
        <v>-375102.62882701959</v>
      </c>
      <c r="P178" s="50">
        <f t="shared" si="19"/>
        <v>-615985.64244057517</v>
      </c>
      <c r="Q178" s="50">
        <f t="shared" si="19"/>
        <v>-36069.070821284782</v>
      </c>
      <c r="R178" s="50">
        <f t="shared" ref="R178" si="21">R113-S55</f>
        <v>4509844.31146954</v>
      </c>
    </row>
    <row r="179" spans="1:18" x14ac:dyDescent="0.3">
      <c r="A179" s="10" t="s">
        <v>37</v>
      </c>
      <c r="B179" s="10" t="s">
        <v>72</v>
      </c>
      <c r="C179" s="10" t="s">
        <v>23</v>
      </c>
      <c r="D179" s="10" t="s">
        <v>30</v>
      </c>
      <c r="E179" s="10" t="s">
        <v>31</v>
      </c>
      <c r="F179" s="50">
        <f t="shared" si="19"/>
        <v>979319.02999028144</v>
      </c>
      <c r="G179" s="50">
        <f t="shared" si="19"/>
        <v>891851.8408548017</v>
      </c>
      <c r="H179" s="50">
        <f t="shared" si="19"/>
        <v>1019240.8137042387</v>
      </c>
      <c r="I179" s="50">
        <f t="shared" si="19"/>
        <v>982356.94936974114</v>
      </c>
      <c r="J179" s="50">
        <f t="shared" si="19"/>
        <v>987827.61711511482</v>
      </c>
      <c r="K179" s="50">
        <f t="shared" si="19"/>
        <v>-54590.129816028289</v>
      </c>
      <c r="L179" s="50">
        <f t="shared" si="19"/>
        <v>-563110.09237573482</v>
      </c>
      <c r="M179" s="50">
        <f t="shared" si="19"/>
        <v>-462123.41552427784</v>
      </c>
      <c r="N179" s="50">
        <f t="shared" si="19"/>
        <v>-572729.63366138004</v>
      </c>
      <c r="O179" s="50">
        <f t="shared" si="19"/>
        <v>-473432.10416652355</v>
      </c>
      <c r="P179" s="50">
        <f t="shared" si="19"/>
        <v>-471372.52870397689</v>
      </c>
      <c r="Q179" s="50">
        <f t="shared" si="19"/>
        <v>2877.5127029023133</v>
      </c>
      <c r="R179" s="50">
        <f t="shared" ref="R179" si="22">R114-S56</f>
        <v>2266115.8594891503</v>
      </c>
    </row>
    <row r="180" spans="1:18" x14ac:dyDescent="0.3">
      <c r="A180" s="10" t="s">
        <v>37</v>
      </c>
      <c r="B180" s="10" t="s">
        <v>72</v>
      </c>
      <c r="C180" s="10" t="s">
        <v>23</v>
      </c>
      <c r="D180" s="10" t="s">
        <v>30</v>
      </c>
      <c r="E180" s="10" t="s">
        <v>32</v>
      </c>
      <c r="F180" s="50">
        <f t="shared" si="19"/>
        <v>13267.502159287455</v>
      </c>
      <c r="G180" s="50">
        <f t="shared" si="19"/>
        <v>-20366.604722294956</v>
      </c>
      <c r="H180" s="50">
        <f t="shared" si="19"/>
        <v>-41004.108553847065</v>
      </c>
      <c r="I180" s="50">
        <f t="shared" si="19"/>
        <v>42430.865529946517</v>
      </c>
      <c r="J180" s="50">
        <f t="shared" si="19"/>
        <v>122051.41019996488</v>
      </c>
      <c r="K180" s="50">
        <f t="shared" si="19"/>
        <v>-20251.183419768931</v>
      </c>
      <c r="L180" s="50">
        <f t="shared" si="19"/>
        <v>-21253.476208737353</v>
      </c>
      <c r="M180" s="50">
        <f t="shared" si="19"/>
        <v>-54523.490481912391</v>
      </c>
      <c r="N180" s="50">
        <f t="shared" si="19"/>
        <v>21355.684034101432</v>
      </c>
      <c r="O180" s="50">
        <f t="shared" si="19"/>
        <v>28153.286284039496</v>
      </c>
      <c r="P180" s="50">
        <f t="shared" si="19"/>
        <v>-10214.536123157712</v>
      </c>
      <c r="Q180" s="50">
        <f t="shared" si="19"/>
        <v>-30969.328533211374</v>
      </c>
      <c r="R180" s="50">
        <f t="shared" ref="R180" si="23">R115-S57</f>
        <v>28676.020164413378</v>
      </c>
    </row>
    <row r="181" spans="1:18" x14ac:dyDescent="0.3">
      <c r="A181" s="10" t="s">
        <v>37</v>
      </c>
      <c r="B181" s="10" t="s">
        <v>72</v>
      </c>
      <c r="C181" s="10" t="s">
        <v>23</v>
      </c>
      <c r="D181" s="10" t="s">
        <v>30</v>
      </c>
      <c r="E181" s="10" t="s">
        <v>33</v>
      </c>
      <c r="F181" s="50">
        <f t="shared" si="19"/>
        <v>35729.053763498552</v>
      </c>
      <c r="G181" s="50">
        <f t="shared" si="19"/>
        <v>-17373.221794316312</v>
      </c>
      <c r="H181" s="50">
        <f t="shared" si="19"/>
        <v>-88442.455056683859</v>
      </c>
      <c r="I181" s="50">
        <f t="shared" si="19"/>
        <v>74566.212839192711</v>
      </c>
      <c r="J181" s="50">
        <f t="shared" si="19"/>
        <v>102555.91635901574</v>
      </c>
      <c r="K181" s="50">
        <f t="shared" si="19"/>
        <v>-16249.489389803261</v>
      </c>
      <c r="L181" s="50">
        <f t="shared" si="19"/>
        <v>11845.124809248606</v>
      </c>
      <c r="M181" s="50">
        <f t="shared" si="19"/>
        <v>17207.886108807754</v>
      </c>
      <c r="N181" s="50">
        <f t="shared" si="19"/>
        <v>-21991.358157755807</v>
      </c>
      <c r="O181" s="50">
        <f t="shared" si="19"/>
        <v>18020.874719741754</v>
      </c>
      <c r="P181" s="50">
        <f t="shared" si="19"/>
        <v>45245.630116322543</v>
      </c>
      <c r="Q181" s="50">
        <f t="shared" si="19"/>
        <v>61025.376326152124</v>
      </c>
      <c r="R181" s="50">
        <f t="shared" ref="R181" si="24">R116-S58</f>
        <v>222139.55064342171</v>
      </c>
    </row>
    <row r="182" spans="1:18" x14ac:dyDescent="0.3">
      <c r="A182" s="10" t="s">
        <v>37</v>
      </c>
      <c r="B182" s="10" t="s">
        <v>72</v>
      </c>
      <c r="C182" s="10" t="s">
        <v>23</v>
      </c>
      <c r="D182" s="10" t="s">
        <v>30</v>
      </c>
      <c r="E182" s="10" t="s">
        <v>34</v>
      </c>
      <c r="F182" s="50">
        <f t="shared" si="19"/>
        <v>3331.1778506803093</v>
      </c>
      <c r="G182" s="50">
        <f t="shared" si="19"/>
        <v>-7174.9134785180213</v>
      </c>
      <c r="H182" s="50">
        <f t="shared" si="19"/>
        <v>58049.554202063708</v>
      </c>
      <c r="I182" s="50">
        <f t="shared" si="19"/>
        <v>-63681.506777540781</v>
      </c>
      <c r="J182" s="50">
        <f t="shared" si="19"/>
        <v>21596.806154659018</v>
      </c>
      <c r="K182" s="50">
        <f t="shared" si="19"/>
        <v>-17288.087532692007</v>
      </c>
      <c r="L182" s="50">
        <f t="shared" si="19"/>
        <v>-6062.075241584098</v>
      </c>
      <c r="M182" s="50">
        <f t="shared" si="19"/>
        <v>-4640.385744557716</v>
      </c>
      <c r="N182" s="50">
        <f t="shared" si="19"/>
        <v>-6780.6971197179519</v>
      </c>
      <c r="O182" s="50">
        <f t="shared" si="19"/>
        <v>-9917.6558446711861</v>
      </c>
      <c r="P182" s="50">
        <f t="shared" si="19"/>
        <v>33499.070966146886</v>
      </c>
      <c r="Q182" s="50">
        <f t="shared" si="19"/>
        <v>-24418.705136139411</v>
      </c>
      <c r="R182" s="50">
        <f t="shared" ref="R182" si="25">R117-S59</f>
        <v>-23487.417701872066</v>
      </c>
    </row>
    <row r="183" spans="1:18" x14ac:dyDescent="0.3">
      <c r="A183" s="10" t="s">
        <v>37</v>
      </c>
      <c r="B183" s="10" t="s">
        <v>72</v>
      </c>
      <c r="C183" s="10" t="s">
        <v>23</v>
      </c>
      <c r="D183" s="10" t="s">
        <v>35</v>
      </c>
      <c r="E183" s="10" t="s">
        <v>36</v>
      </c>
      <c r="F183" s="50">
        <f t="shared" si="19"/>
        <v>13421.583753404208</v>
      </c>
      <c r="G183" s="50">
        <f t="shared" si="19"/>
        <v>244151.24574231356</v>
      </c>
      <c r="H183" s="50">
        <f t="shared" si="19"/>
        <v>171350.9037948586</v>
      </c>
      <c r="I183" s="50">
        <f t="shared" si="19"/>
        <v>81920.134207975119</v>
      </c>
      <c r="J183" s="50">
        <f t="shared" si="19"/>
        <v>322386.12566559762</v>
      </c>
      <c r="K183" s="50">
        <f t="shared" si="19"/>
        <v>-58097.804429570213</v>
      </c>
      <c r="L183" s="50">
        <f t="shared" si="19"/>
        <v>408588.46105660032</v>
      </c>
      <c r="M183" s="50">
        <f t="shared" si="19"/>
        <v>-813617.70884630457</v>
      </c>
      <c r="N183" s="50">
        <f t="shared" si="19"/>
        <v>4653.0207411693409</v>
      </c>
      <c r="O183" s="50">
        <f t="shared" si="19"/>
        <v>-793813.13734865934</v>
      </c>
      <c r="P183" s="50">
        <f t="shared" si="19"/>
        <v>-956378.2351743076</v>
      </c>
      <c r="Q183" s="50">
        <f t="shared" si="19"/>
        <v>-49810.405803520232</v>
      </c>
      <c r="R183" s="50">
        <f t="shared" ref="R183" si="26">R118-S60</f>
        <v>-1425245.8166404366</v>
      </c>
    </row>
    <row r="184" spans="1:18" ht="15" thickBot="1" x14ac:dyDescent="0.35">
      <c r="A184" s="10" t="s">
        <v>41</v>
      </c>
      <c r="B184" s="30" t="s">
        <v>72</v>
      </c>
      <c r="C184" s="10"/>
      <c r="D184" s="10"/>
      <c r="E184" s="10"/>
      <c r="F184" s="50">
        <f>F119-G61</f>
        <v>-29000</v>
      </c>
      <c r="G184" s="50">
        <f t="shared" ref="G184:Q184" si="27">G119-H61</f>
        <v>-9000</v>
      </c>
      <c r="H184" s="50">
        <f t="shared" si="27"/>
        <v>-3000</v>
      </c>
      <c r="I184" s="50">
        <f t="shared" si="27"/>
        <v>71000</v>
      </c>
      <c r="J184" s="50">
        <f t="shared" si="27"/>
        <v>27000</v>
      </c>
      <c r="K184" s="50">
        <f t="shared" si="27"/>
        <v>-6035.0993999999482</v>
      </c>
      <c r="L184" s="50">
        <f t="shared" si="27"/>
        <v>-25000</v>
      </c>
      <c r="M184" s="50">
        <f t="shared" si="27"/>
        <v>-11000</v>
      </c>
      <c r="N184" s="50">
        <f t="shared" si="27"/>
        <v>-119167.98300000012</v>
      </c>
      <c r="O184" s="50">
        <f t="shared" si="27"/>
        <v>-128000</v>
      </c>
      <c r="P184" s="50">
        <f t="shared" si="27"/>
        <v>-190636.87</v>
      </c>
      <c r="Q184" s="50">
        <f t="shared" si="27"/>
        <v>-72392.29999999993</v>
      </c>
      <c r="R184" s="50">
        <f>R119-S61</f>
        <v>-495232.25239999965</v>
      </c>
    </row>
    <row r="185" spans="1:18" ht="15.6" thickTop="1" thickBot="1" x14ac:dyDescent="0.35">
      <c r="A185" s="86"/>
      <c r="B185" s="87"/>
      <c r="C185" s="54"/>
      <c r="D185" s="88" t="s">
        <v>82</v>
      </c>
      <c r="E185" s="89"/>
      <c r="F185" s="55">
        <f>F120-G62</f>
        <v>11.590846235436636</v>
      </c>
      <c r="G185" s="55">
        <f t="shared" ref="G185:R185" si="28">G120-H62</f>
        <v>11.122358064005446</v>
      </c>
      <c r="H185" s="55">
        <f t="shared" si="28"/>
        <v>11.235584258653013</v>
      </c>
      <c r="I185" s="55">
        <f t="shared" si="28"/>
        <v>5.4021563943723763</v>
      </c>
      <c r="J185" s="55">
        <f t="shared" si="28"/>
        <v>10.43731369992274</v>
      </c>
      <c r="K185" s="55">
        <f t="shared" si="28"/>
        <v>1.1939858477417431</v>
      </c>
      <c r="L185" s="55">
        <f t="shared" si="28"/>
        <v>-2.8010240506040702</v>
      </c>
      <c r="M185" s="55">
        <f t="shared" si="28"/>
        <v>-6.236715070431984</v>
      </c>
      <c r="N185" s="55">
        <f t="shared" si="28"/>
        <v>1.6139448183557121</v>
      </c>
      <c r="O185" s="55">
        <f t="shared" si="28"/>
        <v>0.66700177597415689</v>
      </c>
      <c r="P185" s="55">
        <f t="shared" si="28"/>
        <v>4.4154235964288375</v>
      </c>
      <c r="Q185" s="55">
        <f t="shared" si="28"/>
        <v>4.5763901360324937</v>
      </c>
      <c r="R185" s="55">
        <f t="shared" si="28"/>
        <v>4.607726670761167</v>
      </c>
    </row>
    <row r="186" spans="1:18" ht="15" thickTop="1" x14ac:dyDescent="0.3">
      <c r="A186" s="90"/>
      <c r="C186" s="90"/>
      <c r="D186" s="91"/>
      <c r="E186" s="92"/>
      <c r="F186" s="50"/>
      <c r="G186" s="50"/>
      <c r="H186" s="50"/>
      <c r="I186" s="50"/>
      <c r="J186" s="50"/>
      <c r="K186" s="50"/>
      <c r="L186" s="50"/>
      <c r="M186" s="50"/>
      <c r="N186" s="50"/>
      <c r="O186" s="50"/>
      <c r="P186" s="50"/>
      <c r="Q186" s="50"/>
      <c r="R186" s="50"/>
    </row>
    <row r="187" spans="1:18" x14ac:dyDescent="0.3">
      <c r="A187" s="30" t="s">
        <v>83</v>
      </c>
      <c r="F187" s="6"/>
      <c r="G187" s="6"/>
      <c r="H187" s="6"/>
      <c r="I187" s="6"/>
      <c r="J187" s="6"/>
      <c r="K187" s="6"/>
      <c r="L187" s="6"/>
      <c r="M187" s="6"/>
      <c r="N187" s="6"/>
      <c r="O187" s="6"/>
      <c r="P187" s="6"/>
      <c r="Q187" s="6"/>
      <c r="R187" s="6"/>
    </row>
    <row r="188" spans="1:18" x14ac:dyDescent="0.3">
      <c r="A188" s="26" t="s">
        <v>1</v>
      </c>
      <c r="B188" s="26" t="s">
        <v>3</v>
      </c>
      <c r="C188" s="26" t="s">
        <v>68</v>
      </c>
      <c r="D188" s="26" t="s">
        <v>24</v>
      </c>
      <c r="E188" s="26" t="s">
        <v>69</v>
      </c>
      <c r="F188" s="46">
        <v>41456</v>
      </c>
      <c r="G188" s="46">
        <v>41487</v>
      </c>
      <c r="H188" s="46">
        <v>41518</v>
      </c>
      <c r="I188" s="46">
        <v>41548</v>
      </c>
      <c r="J188" s="46">
        <v>41579</v>
      </c>
      <c r="K188" s="46">
        <v>41609</v>
      </c>
      <c r="L188" s="46">
        <v>41640</v>
      </c>
      <c r="M188" s="46">
        <v>41671</v>
      </c>
      <c r="N188" s="46">
        <v>41699</v>
      </c>
      <c r="O188" s="46">
        <v>41730</v>
      </c>
      <c r="P188" s="46">
        <v>41760</v>
      </c>
      <c r="Q188" s="46">
        <v>41791</v>
      </c>
      <c r="R188" s="6"/>
    </row>
    <row r="189" spans="1:18" x14ac:dyDescent="0.3">
      <c r="A189" s="26"/>
      <c r="B189" s="26"/>
      <c r="C189" s="26"/>
      <c r="D189" s="40"/>
      <c r="E189" s="57"/>
      <c r="F189" s="57"/>
      <c r="G189" s="57"/>
      <c r="H189" s="57"/>
      <c r="I189" s="57"/>
      <c r="J189" s="57"/>
      <c r="K189" s="57"/>
      <c r="L189" s="57"/>
      <c r="M189" s="57"/>
      <c r="N189" s="57"/>
      <c r="O189" s="57"/>
      <c r="P189" s="57"/>
      <c r="Q189" s="57"/>
      <c r="R189" s="81" t="s">
        <v>70</v>
      </c>
    </row>
    <row r="190" spans="1:18" x14ac:dyDescent="0.3">
      <c r="A190" s="10" t="s">
        <v>37</v>
      </c>
      <c r="B190" s="10" t="s">
        <v>13</v>
      </c>
      <c r="C190" s="10" t="s">
        <v>23</v>
      </c>
      <c r="D190" s="10" t="s">
        <v>25</v>
      </c>
      <c r="E190" s="10" t="s">
        <v>26</v>
      </c>
      <c r="F190" s="50">
        <f t="shared" ref="F190:Q197" si="29">SUMIFS(F$124:F$132,$B$124:$B$132,$B190,$E$124:$E$132,$E190)-SUMIFS(G$15:G$23,$B$15:$B$23,$B190,$E$15:$E$23,$E190)</f>
        <v>265299.11794466362</v>
      </c>
      <c r="G190" s="50">
        <f t="shared" si="29"/>
        <v>436175.62975084316</v>
      </c>
      <c r="H190" s="50">
        <f t="shared" si="29"/>
        <v>302947.52957066719</v>
      </c>
      <c r="I190" s="50">
        <f t="shared" si="29"/>
        <v>287362.11449329299</v>
      </c>
      <c r="J190" s="50">
        <f t="shared" si="29"/>
        <v>356956.56588466873</v>
      </c>
      <c r="K190" s="50">
        <f t="shared" si="29"/>
        <v>336384.77338001237</v>
      </c>
      <c r="L190" s="50">
        <f t="shared" si="29"/>
        <v>-26132.082851160085</v>
      </c>
      <c r="M190" s="50">
        <f t="shared" si="29"/>
        <v>-56062.539759476203</v>
      </c>
      <c r="N190" s="50">
        <f t="shared" si="29"/>
        <v>192.54679158004001</v>
      </c>
      <c r="O190" s="50">
        <f t="shared" si="29"/>
        <v>8008.0493061318994</v>
      </c>
      <c r="P190" s="50">
        <f t="shared" si="29"/>
        <v>47231.053523671697</v>
      </c>
      <c r="Q190" s="50">
        <f t="shared" si="29"/>
        <v>-30252.371344820829</v>
      </c>
      <c r="R190" s="50">
        <f>SUM(F190:Q190)</f>
        <v>1928110.3866900743</v>
      </c>
    </row>
    <row r="191" spans="1:18" x14ac:dyDescent="0.3">
      <c r="A191" s="10" t="s">
        <v>37</v>
      </c>
      <c r="B191" s="10" t="s">
        <v>13</v>
      </c>
      <c r="C191" s="10" t="s">
        <v>23</v>
      </c>
      <c r="D191" s="10" t="s">
        <v>27</v>
      </c>
      <c r="E191" s="10" t="s">
        <v>28</v>
      </c>
      <c r="F191" s="50">
        <f t="shared" si="29"/>
        <v>134670.9868416246</v>
      </c>
      <c r="G191" s="50">
        <f t="shared" si="29"/>
        <v>175819.20358824998</v>
      </c>
      <c r="H191" s="50">
        <f t="shared" si="29"/>
        <v>150262.74775799952</v>
      </c>
      <c r="I191" s="50">
        <f t="shared" si="29"/>
        <v>142968.47566500003</v>
      </c>
      <c r="J191" s="50">
        <f t="shared" si="29"/>
        <v>123383.77773749997</v>
      </c>
      <c r="K191" s="50">
        <f t="shared" si="29"/>
        <v>146316.84820000007</v>
      </c>
      <c r="L191" s="50">
        <f t="shared" si="29"/>
        <v>1977.0315820000833</v>
      </c>
      <c r="M191" s="50">
        <f t="shared" si="29"/>
        <v>-35493.296960250009</v>
      </c>
      <c r="N191" s="50">
        <f t="shared" si="29"/>
        <v>36085.692408000003</v>
      </c>
      <c r="O191" s="50">
        <f t="shared" si="29"/>
        <v>-29866.850558999984</v>
      </c>
      <c r="P191" s="50">
        <f t="shared" si="29"/>
        <v>-29422.537375000014</v>
      </c>
      <c r="Q191" s="50">
        <f t="shared" si="29"/>
        <v>-12415.585615499993</v>
      </c>
      <c r="R191" s="50">
        <f t="shared" ref="R191:R197" si="30">SUM(F191:Q191)</f>
        <v>804286.49327062431</v>
      </c>
    </row>
    <row r="192" spans="1:18" x14ac:dyDescent="0.3">
      <c r="A192" s="10" t="s">
        <v>37</v>
      </c>
      <c r="B192" s="10" t="s">
        <v>13</v>
      </c>
      <c r="C192" s="10" t="s">
        <v>23</v>
      </c>
      <c r="D192" s="10" t="s">
        <v>27</v>
      </c>
      <c r="E192" s="10" t="s">
        <v>29</v>
      </c>
      <c r="F192" s="50">
        <f t="shared" si="29"/>
        <v>195086.29563806183</v>
      </c>
      <c r="G192" s="50">
        <f t="shared" si="29"/>
        <v>335093.78534906241</v>
      </c>
      <c r="H192" s="50">
        <f t="shared" si="29"/>
        <v>261870.94808549929</v>
      </c>
      <c r="I192" s="50">
        <f t="shared" si="29"/>
        <v>273491.80390012491</v>
      </c>
      <c r="J192" s="50">
        <f t="shared" si="29"/>
        <v>181360.88620124996</v>
      </c>
      <c r="K192" s="50">
        <f t="shared" si="29"/>
        <v>220496.08751999994</v>
      </c>
      <c r="L192" s="50">
        <f t="shared" si="29"/>
        <v>-60913.946040000068</v>
      </c>
      <c r="M192" s="50">
        <f t="shared" si="29"/>
        <v>-9244.4518698749598</v>
      </c>
      <c r="N192" s="50">
        <f t="shared" si="29"/>
        <v>-64294.470614999998</v>
      </c>
      <c r="O192" s="50">
        <f t="shared" si="29"/>
        <v>31845.979210500023</v>
      </c>
      <c r="P192" s="50">
        <f t="shared" si="29"/>
        <v>-32383.896656249999</v>
      </c>
      <c r="Q192" s="50">
        <f t="shared" si="29"/>
        <v>-20992.141468312475</v>
      </c>
      <c r="R192" s="50">
        <f t="shared" si="30"/>
        <v>1311416.8792550606</v>
      </c>
    </row>
    <row r="193" spans="1:18" x14ac:dyDescent="0.3">
      <c r="A193" s="10" t="s">
        <v>37</v>
      </c>
      <c r="B193" s="10" t="s">
        <v>13</v>
      </c>
      <c r="C193" s="10" t="s">
        <v>23</v>
      </c>
      <c r="D193" s="10" t="s">
        <v>30</v>
      </c>
      <c r="E193" s="10" t="s">
        <v>31</v>
      </c>
      <c r="F193" s="50">
        <f t="shared" si="29"/>
        <v>-26113.840936489927</v>
      </c>
      <c r="G193" s="50">
        <f t="shared" si="29"/>
        <v>-5631.5458815775346</v>
      </c>
      <c r="H193" s="50">
        <f t="shared" si="29"/>
        <v>33711.120801359939</v>
      </c>
      <c r="I193" s="50">
        <f t="shared" si="29"/>
        <v>0</v>
      </c>
      <c r="J193" s="50">
        <f t="shared" si="29"/>
        <v>8214.9715241999947</v>
      </c>
      <c r="K193" s="50">
        <f t="shared" si="29"/>
        <v>-27214.933765200025</v>
      </c>
      <c r="L193" s="50">
        <f t="shared" si="29"/>
        <v>6846.9412680399837</v>
      </c>
      <c r="M193" s="50">
        <f t="shared" si="29"/>
        <v>1702.2387287400197</v>
      </c>
      <c r="N193" s="50">
        <f t="shared" si="29"/>
        <v>-29798.523511840031</v>
      </c>
      <c r="O193" s="50">
        <f t="shared" si="29"/>
        <v>-5106.1519208700047</v>
      </c>
      <c r="P193" s="50">
        <f t="shared" si="29"/>
        <v>19141.844283124956</v>
      </c>
      <c r="Q193" s="50">
        <f t="shared" si="29"/>
        <v>7727.0684159625089</v>
      </c>
      <c r="R193" s="50">
        <f t="shared" si="30"/>
        <v>-16520.81099455012</v>
      </c>
    </row>
    <row r="194" spans="1:18" x14ac:dyDescent="0.3">
      <c r="A194" s="10" t="s">
        <v>37</v>
      </c>
      <c r="B194" s="10" t="s">
        <v>13</v>
      </c>
      <c r="C194" s="10" t="s">
        <v>23</v>
      </c>
      <c r="D194" s="10" t="s">
        <v>30</v>
      </c>
      <c r="E194" s="10" t="s">
        <v>32</v>
      </c>
      <c r="F194" s="50">
        <f t="shared" si="29"/>
        <v>-4846.6456678349932</v>
      </c>
      <c r="G194" s="50">
        <f t="shared" si="29"/>
        <v>-14206.933405305026</v>
      </c>
      <c r="H194" s="50">
        <f t="shared" si="29"/>
        <v>18987.004811812425</v>
      </c>
      <c r="I194" s="50">
        <f t="shared" si="29"/>
        <v>-12743.141963489994</v>
      </c>
      <c r="J194" s="50">
        <f t="shared" si="29"/>
        <v>19415.034445275</v>
      </c>
      <c r="K194" s="50">
        <f t="shared" si="29"/>
        <v>689.05027350000455</v>
      </c>
      <c r="L194" s="50">
        <f t="shared" si="29"/>
        <v>-18697.375437120034</v>
      </c>
      <c r="M194" s="50">
        <f t="shared" si="29"/>
        <v>-13433.470644194982</v>
      </c>
      <c r="N194" s="50">
        <f t="shared" si="29"/>
        <v>5404.7749748399947</v>
      </c>
      <c r="O194" s="50">
        <f t="shared" si="29"/>
        <v>4760.7040107900102</v>
      </c>
      <c r="P194" s="50">
        <f t="shared" si="29"/>
        <v>-386.88726093748119</v>
      </c>
      <c r="Q194" s="50">
        <f t="shared" si="29"/>
        <v>-21024.814062037505</v>
      </c>
      <c r="R194" s="50">
        <f t="shared" si="30"/>
        <v>-36082.699924702581</v>
      </c>
    </row>
    <row r="195" spans="1:18" x14ac:dyDescent="0.3">
      <c r="A195" s="10" t="s">
        <v>37</v>
      </c>
      <c r="B195" s="10" t="s">
        <v>13</v>
      </c>
      <c r="C195" s="10" t="s">
        <v>23</v>
      </c>
      <c r="D195" s="10" t="s">
        <v>30</v>
      </c>
      <c r="E195" s="10" t="s">
        <v>33</v>
      </c>
      <c r="F195" s="50">
        <f t="shared" si="29"/>
        <v>14480.381475222443</v>
      </c>
      <c r="G195" s="50">
        <f t="shared" si="29"/>
        <v>-7882.8893421587418</v>
      </c>
      <c r="H195" s="50">
        <f t="shared" si="29"/>
        <v>5230.6135836412432</v>
      </c>
      <c r="I195" s="50">
        <f t="shared" si="29"/>
        <v>-157.60982558253454</v>
      </c>
      <c r="J195" s="50">
        <f t="shared" si="29"/>
        <v>-5233.4180134249618</v>
      </c>
      <c r="K195" s="50">
        <f t="shared" si="29"/>
        <v>-6590.2129244500247</v>
      </c>
      <c r="L195" s="50">
        <f t="shared" si="29"/>
        <v>-19752.148502759985</v>
      </c>
      <c r="M195" s="50">
        <f t="shared" si="29"/>
        <v>-2579.4494901149883</v>
      </c>
      <c r="N195" s="50">
        <f t="shared" si="29"/>
        <v>-2683.0879255599575</v>
      </c>
      <c r="O195" s="50">
        <f t="shared" si="29"/>
        <v>-27.437919941265136</v>
      </c>
      <c r="P195" s="50">
        <f t="shared" si="29"/>
        <v>3467.1785520312842</v>
      </c>
      <c r="Q195" s="50">
        <f t="shared" si="29"/>
        <v>8669.6727449287428</v>
      </c>
      <c r="R195" s="50">
        <f t="shared" si="30"/>
        <v>-13058.407588168746</v>
      </c>
    </row>
    <row r="196" spans="1:18" x14ac:dyDescent="0.3">
      <c r="A196" s="10" t="s">
        <v>37</v>
      </c>
      <c r="B196" s="10" t="s">
        <v>13</v>
      </c>
      <c r="C196" s="10" t="s">
        <v>23</v>
      </c>
      <c r="D196" s="10" t="s">
        <v>30</v>
      </c>
      <c r="E196" s="10" t="s">
        <v>34</v>
      </c>
      <c r="F196" s="50">
        <f t="shared" si="29"/>
        <v>10745.159398574964</v>
      </c>
      <c r="G196" s="50">
        <f t="shared" si="29"/>
        <v>-10928.142851902492</v>
      </c>
      <c r="H196" s="50">
        <f t="shared" si="29"/>
        <v>6250.0592183400004</v>
      </c>
      <c r="I196" s="50">
        <f t="shared" si="29"/>
        <v>-5624.8621359524841</v>
      </c>
      <c r="J196" s="50">
        <f t="shared" si="29"/>
        <v>-1467.3382599750184</v>
      </c>
      <c r="K196" s="50">
        <f t="shared" si="29"/>
        <v>3822.9529989000002</v>
      </c>
      <c r="L196" s="50">
        <f t="shared" si="29"/>
        <v>11445.409861199994</v>
      </c>
      <c r="M196" s="50">
        <f t="shared" si="29"/>
        <v>-4156.6294539000082</v>
      </c>
      <c r="N196" s="50">
        <f t="shared" si="29"/>
        <v>-603.22351487999549</v>
      </c>
      <c r="O196" s="50">
        <f t="shared" si="29"/>
        <v>2871.5357525399886</v>
      </c>
      <c r="P196" s="50">
        <f t="shared" si="29"/>
        <v>-11314.303008749994</v>
      </c>
      <c r="Q196" s="50">
        <f t="shared" si="29"/>
        <v>2172.7274827124784</v>
      </c>
      <c r="R196" s="50">
        <f t="shared" si="30"/>
        <v>3213.345486907434</v>
      </c>
    </row>
    <row r="197" spans="1:18" x14ac:dyDescent="0.3">
      <c r="A197" s="10" t="s">
        <v>37</v>
      </c>
      <c r="B197" s="10" t="s">
        <v>13</v>
      </c>
      <c r="C197" s="10" t="s">
        <v>23</v>
      </c>
      <c r="D197" s="10" t="s">
        <v>35</v>
      </c>
      <c r="E197" s="10" t="s">
        <v>36</v>
      </c>
      <c r="F197" s="50">
        <f t="shared" si="29"/>
        <v>53977.440070124809</v>
      </c>
      <c r="G197" s="50">
        <f t="shared" si="29"/>
        <v>33944.000824593706</v>
      </c>
      <c r="H197" s="50">
        <f t="shared" si="29"/>
        <v>-374.29579378128983</v>
      </c>
      <c r="I197" s="50">
        <f t="shared" si="29"/>
        <v>5210.5980588749517</v>
      </c>
      <c r="J197" s="50">
        <f t="shared" si="29"/>
        <v>-19579.988384687575</v>
      </c>
      <c r="K197" s="50">
        <f t="shared" si="29"/>
        <v>6433.2625843749847</v>
      </c>
      <c r="L197" s="50">
        <f t="shared" si="29"/>
        <v>95952.823334499961</v>
      </c>
      <c r="M197" s="50">
        <f t="shared" si="29"/>
        <v>-9649.3183751250617</v>
      </c>
      <c r="N197" s="50">
        <f t="shared" si="29"/>
        <v>56159.480877500027</v>
      </c>
      <c r="O197" s="50">
        <f t="shared" si="29"/>
        <v>61352.988196499879</v>
      </c>
      <c r="P197" s="50">
        <f t="shared" si="29"/>
        <v>30867.394121093908</v>
      </c>
      <c r="Q197" s="50">
        <f t="shared" si="29"/>
        <v>9733.7102139061317</v>
      </c>
      <c r="R197" s="50">
        <f t="shared" si="30"/>
        <v>324028.09572787443</v>
      </c>
    </row>
    <row r="198" spans="1:18" ht="15" thickBot="1" x14ac:dyDescent="0.35">
      <c r="A198" s="10" t="s">
        <v>41</v>
      </c>
      <c r="B198" s="10" t="s">
        <v>13</v>
      </c>
      <c r="C198" s="10"/>
      <c r="D198" s="10"/>
      <c r="E198" s="10"/>
      <c r="F198" s="9">
        <f>F132-G23</f>
        <v>-10000</v>
      </c>
      <c r="G198" s="9">
        <f t="shared" ref="G198:Q199" si="31">G132-H23</f>
        <v>-2000</v>
      </c>
      <c r="H198" s="9">
        <f t="shared" si="31"/>
        <v>2000</v>
      </c>
      <c r="I198" s="9">
        <f t="shared" si="31"/>
        <v>-1000</v>
      </c>
      <c r="J198" s="9">
        <f t="shared" si="31"/>
        <v>-3000</v>
      </c>
      <c r="K198" s="9">
        <f t="shared" si="31"/>
        <v>-1000</v>
      </c>
      <c r="L198" s="9">
        <f t="shared" si="31"/>
        <v>-5000</v>
      </c>
      <c r="M198" s="9">
        <f t="shared" si="31"/>
        <v>-9000</v>
      </c>
      <c r="N198" s="9">
        <f t="shared" si="31"/>
        <v>-10000</v>
      </c>
      <c r="O198" s="9">
        <f t="shared" si="31"/>
        <v>0</v>
      </c>
      <c r="P198" s="9">
        <f t="shared" si="31"/>
        <v>-4000</v>
      </c>
      <c r="Q198" s="9">
        <f t="shared" si="31"/>
        <v>7000</v>
      </c>
      <c r="R198" s="9">
        <f>SUM(F198:Q198)</f>
        <v>-36000</v>
      </c>
    </row>
    <row r="199" spans="1:18" ht="15.6" thickTop="1" thickBot="1" x14ac:dyDescent="0.35">
      <c r="A199" s="86"/>
      <c r="B199" s="87"/>
      <c r="C199" s="54"/>
      <c r="D199" s="88" t="s">
        <v>82</v>
      </c>
      <c r="E199" s="89"/>
      <c r="F199" s="55">
        <f>F133-G24</f>
        <v>4.8471382971897938</v>
      </c>
      <c r="G199" s="55">
        <f t="shared" si="31"/>
        <v>5.3566993734484605</v>
      </c>
      <c r="H199" s="55">
        <f t="shared" si="31"/>
        <v>3.9534101236065915</v>
      </c>
      <c r="I199" s="55">
        <f t="shared" si="31"/>
        <v>3.7212213697655692</v>
      </c>
      <c r="J199" s="55">
        <f t="shared" si="31"/>
        <v>8.1451328377675907</v>
      </c>
      <c r="K199" s="55">
        <f t="shared" si="31"/>
        <v>3.7940227839844454</v>
      </c>
      <c r="L199" s="55">
        <f t="shared" si="31"/>
        <v>0.72110591736387164</v>
      </c>
      <c r="M199" s="55">
        <f t="shared" si="31"/>
        <v>0.81499136066538469</v>
      </c>
      <c r="N199" s="55">
        <f t="shared" si="31"/>
        <v>1.2725869182581597</v>
      </c>
      <c r="O199" s="55">
        <f t="shared" si="31"/>
        <v>0.43165987432562858</v>
      </c>
      <c r="P199" s="55">
        <f t="shared" si="31"/>
        <v>0.83541786081942959</v>
      </c>
      <c r="Q199" s="55">
        <f t="shared" si="31"/>
        <v>-2.1348548933670628</v>
      </c>
      <c r="R199" s="55"/>
    </row>
    <row r="200" spans="1:18" ht="15" thickTop="1" x14ac:dyDescent="0.3">
      <c r="A200" s="90"/>
      <c r="C200" s="90"/>
      <c r="D200" s="91"/>
      <c r="E200" s="92"/>
      <c r="F200" s="50"/>
      <c r="G200" s="50"/>
      <c r="H200" s="50"/>
      <c r="I200" s="50"/>
      <c r="J200" s="50"/>
      <c r="K200" s="50"/>
      <c r="L200" s="50"/>
      <c r="M200" s="50"/>
      <c r="N200" s="50"/>
      <c r="O200" s="50"/>
      <c r="P200" s="50"/>
      <c r="Q200" s="50"/>
      <c r="R200" s="50"/>
    </row>
    <row r="201" spans="1:18" x14ac:dyDescent="0.3">
      <c r="A201" s="30" t="s">
        <v>84</v>
      </c>
      <c r="F201" s="6"/>
      <c r="G201" s="6"/>
      <c r="H201" s="6"/>
      <c r="I201" s="6"/>
      <c r="J201" s="6"/>
      <c r="K201" s="6"/>
      <c r="L201" s="6"/>
      <c r="M201" s="6"/>
      <c r="N201" s="6"/>
      <c r="O201" s="6"/>
      <c r="P201" s="6"/>
      <c r="Q201" s="6"/>
      <c r="R201" s="6"/>
    </row>
    <row r="202" spans="1:18" x14ac:dyDescent="0.3">
      <c r="A202" s="26" t="s">
        <v>1</v>
      </c>
      <c r="B202" s="26" t="s">
        <v>3</v>
      </c>
      <c r="C202" s="26" t="s">
        <v>68</v>
      </c>
      <c r="D202" s="26" t="s">
        <v>24</v>
      </c>
      <c r="E202" s="26" t="s">
        <v>69</v>
      </c>
      <c r="F202" s="46">
        <v>41456</v>
      </c>
      <c r="G202" s="46">
        <v>41487</v>
      </c>
      <c r="H202" s="46">
        <v>41518</v>
      </c>
      <c r="I202" s="46">
        <v>41548</v>
      </c>
      <c r="J202" s="46">
        <v>41579</v>
      </c>
      <c r="K202" s="46">
        <v>41609</v>
      </c>
      <c r="L202" s="46">
        <v>41640</v>
      </c>
      <c r="M202" s="46">
        <v>41671</v>
      </c>
      <c r="N202" s="46">
        <v>41699</v>
      </c>
      <c r="O202" s="46">
        <v>41730</v>
      </c>
      <c r="P202" s="46">
        <v>41760</v>
      </c>
      <c r="Q202" s="46">
        <v>41791</v>
      </c>
      <c r="R202" s="6"/>
    </row>
    <row r="203" spans="1:18" x14ac:dyDescent="0.3">
      <c r="A203" s="26"/>
      <c r="B203" s="26"/>
      <c r="C203" s="26"/>
      <c r="D203" s="40"/>
      <c r="E203" s="57"/>
      <c r="F203" s="57"/>
      <c r="G203" s="57"/>
      <c r="H203" s="57"/>
      <c r="I203" s="57"/>
      <c r="J203" s="57"/>
      <c r="K203" s="57"/>
      <c r="L203" s="57"/>
      <c r="M203" s="57"/>
      <c r="N203" s="57"/>
      <c r="O203" s="57"/>
      <c r="P203" s="57"/>
      <c r="Q203" s="57"/>
      <c r="R203" s="81" t="s">
        <v>70</v>
      </c>
    </row>
    <row r="204" spans="1:18" x14ac:dyDescent="0.3">
      <c r="A204" s="10" t="s">
        <v>37</v>
      </c>
      <c r="B204" s="10" t="s">
        <v>21</v>
      </c>
      <c r="C204" s="10" t="s">
        <v>23</v>
      </c>
      <c r="D204" s="10" t="s">
        <v>25</v>
      </c>
      <c r="E204" s="10" t="s">
        <v>26</v>
      </c>
      <c r="F204" s="50">
        <f t="shared" ref="F204:Q211" si="32">SUMIFS(F$137:F$145,$B$137:$B$145,$B204,$E$137:$E$145,$E204)-SUMIFS(G$26:G$34,$B$26:$B$34,$B204,$E$26:$E$34,$E204)</f>
        <v>1585065.5362382401</v>
      </c>
      <c r="G204" s="50">
        <f t="shared" si="32"/>
        <v>1455508.4035968008</v>
      </c>
      <c r="H204" s="50">
        <f t="shared" si="32"/>
        <v>1619206.4479852798</v>
      </c>
      <c r="I204" s="50">
        <f t="shared" si="32"/>
        <v>1885276.5337586873</v>
      </c>
      <c r="J204" s="50">
        <f t="shared" si="32"/>
        <v>1987896.696904608</v>
      </c>
      <c r="K204" s="50">
        <f t="shared" si="32"/>
        <v>-65487.704802912194</v>
      </c>
      <c r="L204" s="50">
        <f t="shared" si="32"/>
        <v>-881526.25049428828</v>
      </c>
      <c r="M204" s="50">
        <f t="shared" si="32"/>
        <v>-1166430.8528832961</v>
      </c>
      <c r="N204" s="50">
        <f t="shared" si="32"/>
        <v>-897163.58765375987</v>
      </c>
      <c r="O204" s="50">
        <f t="shared" si="32"/>
        <v>-795656.88481876813</v>
      </c>
      <c r="P204" s="50">
        <f t="shared" si="32"/>
        <v>-1253828.5817635208</v>
      </c>
      <c r="Q204" s="50">
        <f t="shared" si="32"/>
        <v>-40629.512484287843</v>
      </c>
      <c r="R204" s="50">
        <f>SUM(F204:Q204)</f>
        <v>3432230.2435827814</v>
      </c>
    </row>
    <row r="205" spans="1:18" x14ac:dyDescent="0.3">
      <c r="A205" s="10" t="s">
        <v>37</v>
      </c>
      <c r="B205" s="10" t="s">
        <v>21</v>
      </c>
      <c r="C205" s="10" t="s">
        <v>23</v>
      </c>
      <c r="D205" s="10" t="s">
        <v>27</v>
      </c>
      <c r="E205" s="10" t="s">
        <v>28</v>
      </c>
      <c r="F205" s="50">
        <f t="shared" si="32"/>
        <v>691978.97381054377</v>
      </c>
      <c r="G205" s="50">
        <f t="shared" si="32"/>
        <v>669265.69701599982</v>
      </c>
      <c r="H205" s="50">
        <f t="shared" si="32"/>
        <v>722451.13090483169</v>
      </c>
      <c r="I205" s="50">
        <f t="shared" si="32"/>
        <v>771904.51631462411</v>
      </c>
      <c r="J205" s="50">
        <f t="shared" si="32"/>
        <v>922782.59557982394</v>
      </c>
      <c r="K205" s="50">
        <f t="shared" si="32"/>
        <v>-7969.4032299839891</v>
      </c>
      <c r="L205" s="50">
        <f t="shared" si="32"/>
        <v>-481907.49636540003</v>
      </c>
      <c r="M205" s="50">
        <f t="shared" si="32"/>
        <v>-563571.47976947995</v>
      </c>
      <c r="N205" s="50">
        <f t="shared" si="32"/>
        <v>-401811.05640849588</v>
      </c>
      <c r="O205" s="50">
        <f t="shared" si="32"/>
        <v>-426791.99739926402</v>
      </c>
      <c r="P205" s="50">
        <f t="shared" si="32"/>
        <v>-514503.5844076802</v>
      </c>
      <c r="Q205" s="50">
        <f t="shared" si="32"/>
        <v>64235.486218175851</v>
      </c>
      <c r="R205" s="50">
        <f t="shared" ref="R205:R211" si="33">SUM(F205:Q205)</f>
        <v>1446063.3822636954</v>
      </c>
    </row>
    <row r="206" spans="1:18" x14ac:dyDescent="0.3">
      <c r="A206" s="10" t="s">
        <v>37</v>
      </c>
      <c r="B206" s="10" t="s">
        <v>21</v>
      </c>
      <c r="C206" s="10" t="s">
        <v>23</v>
      </c>
      <c r="D206" s="10" t="s">
        <v>27</v>
      </c>
      <c r="E206" s="10" t="s">
        <v>29</v>
      </c>
      <c r="F206" s="50">
        <f t="shared" si="32"/>
        <v>597437.93819472007</v>
      </c>
      <c r="G206" s="50">
        <f t="shared" si="32"/>
        <v>668880.39724799991</v>
      </c>
      <c r="H206" s="50">
        <f t="shared" si="32"/>
        <v>746517.25848672027</v>
      </c>
      <c r="I206" s="50">
        <f t="shared" si="32"/>
        <v>1061734.1950255604</v>
      </c>
      <c r="J206" s="50">
        <f t="shared" si="32"/>
        <v>913293.82853015978</v>
      </c>
      <c r="K206" s="50">
        <f t="shared" si="32"/>
        <v>61503.0031879202</v>
      </c>
      <c r="L206" s="50">
        <f t="shared" si="32"/>
        <v>-311687.50955398008</v>
      </c>
      <c r="M206" s="50">
        <f t="shared" si="32"/>
        <v>-511124.04933408019</v>
      </c>
      <c r="N206" s="50">
        <f t="shared" si="32"/>
        <v>-298040.29389596032</v>
      </c>
      <c r="O206" s="50">
        <f t="shared" si="32"/>
        <v>-318287.66881352011</v>
      </c>
      <c r="P206" s="50">
        <f t="shared" si="32"/>
        <v>-425466.1242440003</v>
      </c>
      <c r="Q206" s="50">
        <f t="shared" si="32"/>
        <v>36222.307452239911</v>
      </c>
      <c r="R206" s="50">
        <f t="shared" si="33"/>
        <v>2220983.2822837802</v>
      </c>
    </row>
    <row r="207" spans="1:18" x14ac:dyDescent="0.3">
      <c r="A207" s="10" t="s">
        <v>37</v>
      </c>
      <c r="B207" s="10" t="s">
        <v>21</v>
      </c>
      <c r="C207" s="10" t="s">
        <v>23</v>
      </c>
      <c r="D207" s="10" t="s">
        <v>30</v>
      </c>
      <c r="E207" s="10" t="s">
        <v>31</v>
      </c>
      <c r="F207" s="50">
        <f t="shared" si="32"/>
        <v>587530.95876564109</v>
      </c>
      <c r="G207" s="50">
        <f t="shared" si="32"/>
        <v>661430.24093395192</v>
      </c>
      <c r="H207" s="50">
        <f t="shared" si="32"/>
        <v>605640.84563843813</v>
      </c>
      <c r="I207" s="50">
        <f t="shared" si="32"/>
        <v>678453.11077616573</v>
      </c>
      <c r="J207" s="50">
        <f t="shared" si="32"/>
        <v>680868.73887888994</v>
      </c>
      <c r="K207" s="50">
        <f t="shared" si="32"/>
        <v>2453.1902116646525</v>
      </c>
      <c r="L207" s="50">
        <f t="shared" si="32"/>
        <v>-381394.28150443407</v>
      </c>
      <c r="M207" s="50">
        <f t="shared" si="32"/>
        <v>-353924.16074809269</v>
      </c>
      <c r="N207" s="50">
        <f t="shared" si="32"/>
        <v>-309526.07424487616</v>
      </c>
      <c r="O207" s="50">
        <f t="shared" si="32"/>
        <v>-354117.76638852758</v>
      </c>
      <c r="P207" s="50">
        <f t="shared" si="32"/>
        <v>-363889.30683925143</v>
      </c>
      <c r="Q207" s="50">
        <f t="shared" si="32"/>
        <v>19016.427686780109</v>
      </c>
      <c r="R207" s="50">
        <f t="shared" si="33"/>
        <v>1472541.9231663491</v>
      </c>
    </row>
    <row r="208" spans="1:18" x14ac:dyDescent="0.3">
      <c r="A208" s="10" t="s">
        <v>37</v>
      </c>
      <c r="B208" s="10" t="s">
        <v>21</v>
      </c>
      <c r="C208" s="10" t="s">
        <v>23</v>
      </c>
      <c r="D208" s="10" t="s">
        <v>30</v>
      </c>
      <c r="E208" s="10" t="s">
        <v>32</v>
      </c>
      <c r="F208" s="50">
        <f t="shared" si="32"/>
        <v>14092.882927522529</v>
      </c>
      <c r="G208" s="50">
        <f t="shared" si="32"/>
        <v>4192.0614758401643</v>
      </c>
      <c r="H208" s="50">
        <f t="shared" si="32"/>
        <v>-42262.923854484456</v>
      </c>
      <c r="I208" s="50">
        <f t="shared" si="32"/>
        <v>68310.208115851507</v>
      </c>
      <c r="J208" s="50">
        <f t="shared" si="32"/>
        <v>103391.41315733874</v>
      </c>
      <c r="K208" s="50">
        <f t="shared" si="32"/>
        <v>-19791.839673768962</v>
      </c>
      <c r="L208" s="50">
        <f t="shared" si="32"/>
        <v>8371.4216511475388</v>
      </c>
      <c r="M208" s="50">
        <f t="shared" si="32"/>
        <v>-42537.726852042251</v>
      </c>
      <c r="N208" s="50">
        <f t="shared" si="32"/>
        <v>18522.834794195136</v>
      </c>
      <c r="O208" s="50">
        <f t="shared" si="32"/>
        <v>19483.440862009535</v>
      </c>
      <c r="P208" s="50">
        <f t="shared" si="32"/>
        <v>-6158.8504027903546</v>
      </c>
      <c r="Q208" s="50">
        <f t="shared" si="32"/>
        <v>-8180.3778208589065</v>
      </c>
      <c r="R208" s="50">
        <f t="shared" si="33"/>
        <v>117432.54437996022</v>
      </c>
    </row>
    <row r="209" spans="1:18" x14ac:dyDescent="0.3">
      <c r="A209" s="10" t="s">
        <v>37</v>
      </c>
      <c r="B209" s="10" t="s">
        <v>21</v>
      </c>
      <c r="C209" s="10" t="s">
        <v>23</v>
      </c>
      <c r="D209" s="10" t="s">
        <v>30</v>
      </c>
      <c r="E209" s="10" t="s">
        <v>33</v>
      </c>
      <c r="F209" s="50">
        <f t="shared" si="32"/>
        <v>-16211.420883947518</v>
      </c>
      <c r="G209" s="50">
        <f t="shared" si="32"/>
        <v>-42611.071942656068</v>
      </c>
      <c r="H209" s="50">
        <f t="shared" si="32"/>
        <v>-94881.292120903614</v>
      </c>
      <c r="I209" s="50">
        <f t="shared" si="32"/>
        <v>53381.708433446474</v>
      </c>
      <c r="J209" s="50">
        <f t="shared" si="32"/>
        <v>83446.928511044942</v>
      </c>
      <c r="K209" s="50">
        <f t="shared" si="32"/>
        <v>-32016.21123697923</v>
      </c>
      <c r="L209" s="50">
        <f t="shared" si="32"/>
        <v>15861.641023226897</v>
      </c>
      <c r="M209" s="50">
        <f t="shared" si="32"/>
        <v>16294.939841456595</v>
      </c>
      <c r="N209" s="50">
        <f t="shared" si="32"/>
        <v>-7010.3945453874767</v>
      </c>
      <c r="O209" s="50">
        <f t="shared" si="32"/>
        <v>12826.183319389471</v>
      </c>
      <c r="P209" s="50">
        <f t="shared" si="32"/>
        <v>57007.347751065623</v>
      </c>
      <c r="Q209" s="50">
        <f t="shared" si="32"/>
        <v>15743.368636369938</v>
      </c>
      <c r="R209" s="50">
        <f t="shared" si="33"/>
        <v>61831.726786126033</v>
      </c>
    </row>
    <row r="210" spans="1:18" x14ac:dyDescent="0.3">
      <c r="A210" s="10" t="s">
        <v>37</v>
      </c>
      <c r="B210" s="10" t="s">
        <v>21</v>
      </c>
      <c r="C210" s="10" t="s">
        <v>23</v>
      </c>
      <c r="D210" s="10" t="s">
        <v>30</v>
      </c>
      <c r="E210" s="10" t="s">
        <v>34</v>
      </c>
      <c r="F210" s="50">
        <f t="shared" si="32"/>
        <v>-299.35862427740358</v>
      </c>
      <c r="G210" s="50">
        <f t="shared" si="32"/>
        <v>15207.011243424029</v>
      </c>
      <c r="H210" s="50">
        <f t="shared" si="32"/>
        <v>34384.187717967317</v>
      </c>
      <c r="I210" s="50">
        <f t="shared" si="32"/>
        <v>-65323.672784872353</v>
      </c>
      <c r="J210" s="50">
        <f t="shared" si="32"/>
        <v>11013.747468360001</v>
      </c>
      <c r="K210" s="50">
        <f t="shared" si="32"/>
        <v>-17927.692309537961</v>
      </c>
      <c r="L210" s="50">
        <f t="shared" si="32"/>
        <v>-11624.094769472664</v>
      </c>
      <c r="M210" s="50">
        <f t="shared" si="32"/>
        <v>-5900.8127188046346</v>
      </c>
      <c r="N210" s="50">
        <f t="shared" si="32"/>
        <v>-7187.7408359702094</v>
      </c>
      <c r="O210" s="50">
        <f t="shared" si="32"/>
        <v>-13457.775679813931</v>
      </c>
      <c r="P210" s="50">
        <f t="shared" si="32"/>
        <v>38912.072623132844</v>
      </c>
      <c r="Q210" s="50">
        <f t="shared" si="32"/>
        <v>-22750.25718603452</v>
      </c>
      <c r="R210" s="50">
        <f t="shared" si="33"/>
        <v>-44954.385855899483</v>
      </c>
    </row>
    <row r="211" spans="1:18" x14ac:dyDescent="0.3">
      <c r="A211" s="10" t="s">
        <v>37</v>
      </c>
      <c r="B211" s="10" t="s">
        <v>21</v>
      </c>
      <c r="C211" s="10" t="s">
        <v>23</v>
      </c>
      <c r="D211" s="10" t="s">
        <v>35</v>
      </c>
      <c r="E211" s="10" t="s">
        <v>36</v>
      </c>
      <c r="F211" s="50">
        <f t="shared" si="32"/>
        <v>-92430.173521560151</v>
      </c>
      <c r="G211" s="50">
        <f t="shared" si="32"/>
        <v>157587.6051119999</v>
      </c>
      <c r="H211" s="50">
        <f t="shared" si="32"/>
        <v>28817.045971840154</v>
      </c>
      <c r="I211" s="50">
        <f t="shared" si="32"/>
        <v>83539.44981760066</v>
      </c>
      <c r="J211" s="50">
        <f t="shared" si="32"/>
        <v>147979.58136976045</v>
      </c>
      <c r="K211" s="50">
        <f t="shared" si="32"/>
        <v>-109146.17467152001</v>
      </c>
      <c r="L211" s="50">
        <f t="shared" si="32"/>
        <v>190333.21285020001</v>
      </c>
      <c r="M211" s="50">
        <f t="shared" si="32"/>
        <v>181817.75884271972</v>
      </c>
      <c r="N211" s="50">
        <f t="shared" si="32"/>
        <v>-89252.708332479931</v>
      </c>
      <c r="O211" s="50">
        <f t="shared" si="32"/>
        <v>163815.37553416006</v>
      </c>
      <c r="P211" s="50">
        <f t="shared" si="32"/>
        <v>1826.0348680000752</v>
      </c>
      <c r="Q211" s="50">
        <f t="shared" si="32"/>
        <v>-103276.13508576015</v>
      </c>
      <c r="R211" s="50">
        <f t="shared" si="33"/>
        <v>561610.87275496079</v>
      </c>
    </row>
    <row r="212" spans="1:18" ht="15" thickBot="1" x14ac:dyDescent="0.35">
      <c r="A212" s="10" t="s">
        <v>41</v>
      </c>
      <c r="B212" s="10" t="s">
        <v>21</v>
      </c>
      <c r="C212" s="10"/>
      <c r="D212" s="10"/>
      <c r="E212" s="10"/>
      <c r="F212" s="9">
        <f>F145-G34</f>
        <v>-3000</v>
      </c>
      <c r="G212" s="9">
        <f t="shared" ref="G212:Q213" si="34">G145-H34</f>
        <v>-4000</v>
      </c>
      <c r="H212" s="9">
        <f t="shared" si="34"/>
        <v>3999.9999999999709</v>
      </c>
      <c r="I212" s="9">
        <f t="shared" si="34"/>
        <v>69999.999999999942</v>
      </c>
      <c r="J212" s="9">
        <f t="shared" si="34"/>
        <v>28000</v>
      </c>
      <c r="K212" s="9">
        <f t="shared" si="34"/>
        <v>0</v>
      </c>
      <c r="L212" s="9">
        <f t="shared" si="34"/>
        <v>-30000</v>
      </c>
      <c r="M212" s="9">
        <f t="shared" si="34"/>
        <v>4000</v>
      </c>
      <c r="N212" s="9">
        <f t="shared" si="34"/>
        <v>-20000.000000000058</v>
      </c>
      <c r="O212" s="9">
        <f t="shared" si="34"/>
        <v>-10000</v>
      </c>
      <c r="P212" s="9">
        <f t="shared" si="34"/>
        <v>-61636.870000000054</v>
      </c>
      <c r="Q212" s="9">
        <f t="shared" si="34"/>
        <v>607.70000000004075</v>
      </c>
      <c r="R212" s="9">
        <f>SUM(F212:Q212)</f>
        <v>-22029.170000000158</v>
      </c>
    </row>
    <row r="213" spans="1:18" ht="15.6" thickTop="1" thickBot="1" x14ac:dyDescent="0.35">
      <c r="A213" s="86"/>
      <c r="B213" s="87"/>
      <c r="C213" s="54"/>
      <c r="D213" s="88" t="s">
        <v>82</v>
      </c>
      <c r="E213" s="89"/>
      <c r="F213" s="55">
        <f>F146-G35</f>
        <v>16.631745524059852</v>
      </c>
      <c r="G213" s="55">
        <f t="shared" si="34"/>
        <v>17.078198336963098</v>
      </c>
      <c r="H213" s="55">
        <f t="shared" si="34"/>
        <v>15.257440120313383</v>
      </c>
      <c r="I213" s="55">
        <f t="shared" si="34"/>
        <v>-3.0509720928653223</v>
      </c>
      <c r="J213" s="55">
        <f t="shared" si="34"/>
        <v>9.3610570928618699</v>
      </c>
      <c r="K213" s="55">
        <f t="shared" si="34"/>
        <v>-0.78424173450913059</v>
      </c>
      <c r="L213" s="55">
        <f t="shared" si="34"/>
        <v>-1.5391871511423645</v>
      </c>
      <c r="M213" s="55">
        <f t="shared" si="34"/>
        <v>-8.556329182237711</v>
      </c>
      <c r="N213" s="55">
        <f t="shared" si="34"/>
        <v>-3.3790755267767238</v>
      </c>
      <c r="O213" s="55">
        <f t="shared" si="34"/>
        <v>-3.6661268017012532</v>
      </c>
      <c r="P213" s="55">
        <f t="shared" si="34"/>
        <v>2.4845076983749266</v>
      </c>
      <c r="Q213" s="55">
        <f t="shared" si="34"/>
        <v>-0.22779572321301345</v>
      </c>
      <c r="R213" s="55"/>
    </row>
    <row r="214" spans="1:18" ht="15" thickTop="1" x14ac:dyDescent="0.3">
      <c r="A214" s="90"/>
      <c r="C214" s="90"/>
      <c r="D214" s="91"/>
      <c r="E214" s="92"/>
      <c r="F214" s="50"/>
      <c r="G214" s="50"/>
      <c r="H214" s="50"/>
      <c r="I214" s="50"/>
      <c r="J214" s="50"/>
      <c r="K214" s="50"/>
      <c r="L214" s="50"/>
      <c r="M214" s="50"/>
      <c r="N214" s="50"/>
      <c r="O214" s="50"/>
      <c r="P214" s="50"/>
      <c r="Q214" s="50"/>
      <c r="R214" s="50"/>
    </row>
    <row r="215" spans="1:18" x14ac:dyDescent="0.3">
      <c r="A215" s="30" t="s">
        <v>85</v>
      </c>
      <c r="F215" s="6"/>
      <c r="G215" s="6"/>
      <c r="H215" s="6"/>
      <c r="I215" s="6"/>
      <c r="J215" s="6"/>
      <c r="K215" s="6"/>
      <c r="L215" s="6"/>
      <c r="M215" s="6"/>
      <c r="N215" s="6"/>
      <c r="O215" s="6"/>
      <c r="P215" s="6"/>
      <c r="Q215" s="6"/>
      <c r="R215" s="6"/>
    </row>
    <row r="216" spans="1:18" x14ac:dyDescent="0.3">
      <c r="A216" s="26" t="s">
        <v>1</v>
      </c>
      <c r="B216" s="26" t="s">
        <v>3</v>
      </c>
      <c r="C216" s="26" t="s">
        <v>68</v>
      </c>
      <c r="D216" s="26" t="s">
        <v>24</v>
      </c>
      <c r="E216" s="26" t="s">
        <v>69</v>
      </c>
      <c r="F216" s="46">
        <v>41456</v>
      </c>
      <c r="G216" s="46">
        <v>41487</v>
      </c>
      <c r="H216" s="46">
        <v>41518</v>
      </c>
      <c r="I216" s="46">
        <v>41548</v>
      </c>
      <c r="J216" s="46">
        <v>41579</v>
      </c>
      <c r="K216" s="46">
        <v>41609</v>
      </c>
      <c r="L216" s="46">
        <v>41640</v>
      </c>
      <c r="M216" s="46">
        <v>41671</v>
      </c>
      <c r="N216" s="46">
        <v>41699</v>
      </c>
      <c r="O216" s="46">
        <v>41730</v>
      </c>
      <c r="P216" s="46">
        <v>41760</v>
      </c>
      <c r="Q216" s="46">
        <v>41791</v>
      </c>
      <c r="R216" s="6"/>
    </row>
    <row r="217" spans="1:18" x14ac:dyDescent="0.3">
      <c r="A217" s="26"/>
      <c r="B217" s="26"/>
      <c r="C217" s="26"/>
      <c r="D217" s="40"/>
      <c r="E217" s="57"/>
      <c r="F217" s="57"/>
      <c r="G217" s="57"/>
      <c r="H217" s="57"/>
      <c r="I217" s="57"/>
      <c r="J217" s="57"/>
      <c r="K217" s="57"/>
      <c r="L217" s="57"/>
      <c r="M217" s="57"/>
      <c r="N217" s="57"/>
      <c r="O217" s="57"/>
      <c r="P217" s="57"/>
      <c r="Q217" s="57"/>
      <c r="R217" s="81" t="s">
        <v>70</v>
      </c>
    </row>
    <row r="218" spans="1:18" x14ac:dyDescent="0.3">
      <c r="A218" s="10" t="s">
        <v>37</v>
      </c>
      <c r="B218" s="10" t="s">
        <v>22</v>
      </c>
      <c r="C218" s="10" t="s">
        <v>23</v>
      </c>
      <c r="D218" s="10" t="s">
        <v>25</v>
      </c>
      <c r="E218" s="10" t="s">
        <v>26</v>
      </c>
      <c r="F218" s="50">
        <f t="shared" ref="F218:Q225" si="35">SUMIFS(F$150:F$158,$B$150:$B$158,$B218,$E$150:$E$158,$E218)-SUMIFS(G$37:G$45,$B$37:$B$45,$B218,$E$37:$E$45,$E218)</f>
        <v>807625.81585453963</v>
      </c>
      <c r="G218" s="50">
        <f t="shared" si="35"/>
        <v>791757.38844656968</v>
      </c>
      <c r="H218" s="50">
        <f t="shared" si="35"/>
        <v>828363.86452719872</v>
      </c>
      <c r="I218" s="50">
        <f t="shared" si="35"/>
        <v>755005.97657066374</v>
      </c>
      <c r="J218" s="50">
        <f t="shared" si="35"/>
        <v>705785.73207596969</v>
      </c>
      <c r="K218" s="50">
        <f t="shared" si="35"/>
        <v>-87642.560583191225</v>
      </c>
      <c r="L218" s="50">
        <f t="shared" si="35"/>
        <v>-458247.87508581905</v>
      </c>
      <c r="M218" s="50">
        <f t="shared" si="35"/>
        <v>-651850.71276154811</v>
      </c>
      <c r="N218" s="50">
        <f t="shared" si="35"/>
        <v>-478167.2517812876</v>
      </c>
      <c r="O218" s="50">
        <f t="shared" si="35"/>
        <v>-1217416.7731907084</v>
      </c>
      <c r="P218" s="50">
        <f t="shared" si="35"/>
        <v>-1353294.8837042174</v>
      </c>
      <c r="Q218" s="50">
        <f t="shared" si="35"/>
        <v>-171747.98783790413</v>
      </c>
      <c r="R218" s="50">
        <f>SUM(F218:Q218)</f>
        <v>-529829.26746973372</v>
      </c>
    </row>
    <row r="219" spans="1:18" x14ac:dyDescent="0.3">
      <c r="A219" s="10" t="s">
        <v>37</v>
      </c>
      <c r="B219" s="10" t="s">
        <v>22</v>
      </c>
      <c r="C219" s="10" t="s">
        <v>23</v>
      </c>
      <c r="D219" s="10" t="s">
        <v>27</v>
      </c>
      <c r="E219" s="10" t="s">
        <v>28</v>
      </c>
      <c r="F219" s="50">
        <f t="shared" si="35"/>
        <v>437146.68065439153</v>
      </c>
      <c r="G219" s="50">
        <f t="shared" si="35"/>
        <v>437680.07246620813</v>
      </c>
      <c r="H219" s="50">
        <f t="shared" si="35"/>
        <v>470330.22102838173</v>
      </c>
      <c r="I219" s="50">
        <f t="shared" si="35"/>
        <v>449831.77403474692</v>
      </c>
      <c r="J219" s="50">
        <f t="shared" si="35"/>
        <v>330357.90355893015</v>
      </c>
      <c r="K219" s="50">
        <f t="shared" si="35"/>
        <v>-18836.532904848806</v>
      </c>
      <c r="L219" s="50">
        <f t="shared" si="35"/>
        <v>-199205.82180450892</v>
      </c>
      <c r="M219" s="50">
        <f t="shared" si="35"/>
        <v>-179805.21117916494</v>
      </c>
      <c r="N219" s="50">
        <f t="shared" si="35"/>
        <v>-287759.63330712018</v>
      </c>
      <c r="O219" s="50">
        <f t="shared" si="35"/>
        <v>-109790.45305815595</v>
      </c>
      <c r="P219" s="50">
        <f t="shared" si="35"/>
        <v>-166079.48089964397</v>
      </c>
      <c r="Q219" s="50">
        <f t="shared" si="35"/>
        <v>80096.446389170131</v>
      </c>
      <c r="R219" s="50">
        <f t="shared" ref="R219:R226" si="36">SUM(F219:Q219)</f>
        <v>1243965.9649783859</v>
      </c>
    </row>
    <row r="220" spans="1:18" x14ac:dyDescent="0.3">
      <c r="A220" s="10" t="s">
        <v>37</v>
      </c>
      <c r="B220" s="10" t="s">
        <v>22</v>
      </c>
      <c r="C220" s="10" t="s">
        <v>23</v>
      </c>
      <c r="D220" s="10" t="s">
        <v>27</v>
      </c>
      <c r="E220" s="10" t="s">
        <v>29</v>
      </c>
      <c r="F220" s="50">
        <f t="shared" si="35"/>
        <v>376239.59716882487</v>
      </c>
      <c r="G220" s="50">
        <f t="shared" si="35"/>
        <v>400253.65286010003</v>
      </c>
      <c r="H220" s="50">
        <f t="shared" si="35"/>
        <v>383930.33315422491</v>
      </c>
      <c r="I220" s="50">
        <f t="shared" si="35"/>
        <v>365058.88558132504</v>
      </c>
      <c r="J220" s="50">
        <f t="shared" si="35"/>
        <v>293980.58869798132</v>
      </c>
      <c r="K220" s="50">
        <f t="shared" si="35"/>
        <v>21675.937118062517</v>
      </c>
      <c r="L220" s="50">
        <f t="shared" si="35"/>
        <v>-217937.40371910005</v>
      </c>
      <c r="M220" s="50">
        <f t="shared" si="35"/>
        <v>-156154.94295423757</v>
      </c>
      <c r="N220" s="50">
        <f t="shared" si="35"/>
        <v>-191506.70040693739</v>
      </c>
      <c r="O220" s="50">
        <f t="shared" si="35"/>
        <v>-88660.939224000089</v>
      </c>
      <c r="P220" s="50">
        <f t="shared" si="35"/>
        <v>-158135.621540325</v>
      </c>
      <c r="Q220" s="50">
        <f t="shared" si="35"/>
        <v>-51299.236805212451</v>
      </c>
      <c r="R220" s="50">
        <f t="shared" si="36"/>
        <v>977444.14993070625</v>
      </c>
    </row>
    <row r="221" spans="1:18" x14ac:dyDescent="0.3">
      <c r="A221" s="10" t="s">
        <v>37</v>
      </c>
      <c r="B221" s="10" t="s">
        <v>22</v>
      </c>
      <c r="C221" s="10" t="s">
        <v>23</v>
      </c>
      <c r="D221" s="10" t="s">
        <v>30</v>
      </c>
      <c r="E221" s="10" t="s">
        <v>31</v>
      </c>
      <c r="F221" s="50">
        <f t="shared" si="35"/>
        <v>417901.91216113081</v>
      </c>
      <c r="G221" s="50">
        <f t="shared" si="35"/>
        <v>236053.14580242708</v>
      </c>
      <c r="H221" s="50">
        <f t="shared" si="35"/>
        <v>379888.84726444073</v>
      </c>
      <c r="I221" s="50">
        <f t="shared" si="35"/>
        <v>303903.83859357587</v>
      </c>
      <c r="J221" s="50">
        <f t="shared" si="35"/>
        <v>298743.90671202471</v>
      </c>
      <c r="K221" s="50">
        <f t="shared" si="35"/>
        <v>-29828.386262492975</v>
      </c>
      <c r="L221" s="50">
        <f t="shared" si="35"/>
        <v>-188562.75213934085</v>
      </c>
      <c r="M221" s="50">
        <f t="shared" si="35"/>
        <v>-109901.49350492517</v>
      </c>
      <c r="N221" s="50">
        <f t="shared" si="35"/>
        <v>-233405.03590466396</v>
      </c>
      <c r="O221" s="50">
        <f t="shared" si="35"/>
        <v>-114208.18585712637</v>
      </c>
      <c r="P221" s="50">
        <f t="shared" si="35"/>
        <v>-126625.06614785024</v>
      </c>
      <c r="Q221" s="50">
        <f t="shared" si="35"/>
        <v>-23865.983399840421</v>
      </c>
      <c r="R221" s="50">
        <f t="shared" si="36"/>
        <v>810094.7473173592</v>
      </c>
    </row>
    <row r="222" spans="1:18" x14ac:dyDescent="0.3">
      <c r="A222" s="10" t="s">
        <v>37</v>
      </c>
      <c r="B222" s="10" t="s">
        <v>22</v>
      </c>
      <c r="C222" s="10" t="s">
        <v>23</v>
      </c>
      <c r="D222" s="10" t="s">
        <v>30</v>
      </c>
      <c r="E222" s="10" t="s">
        <v>32</v>
      </c>
      <c r="F222" s="50">
        <f t="shared" si="35"/>
        <v>4021.2648995999771</v>
      </c>
      <c r="G222" s="50">
        <f t="shared" si="35"/>
        <v>-10351.732792830007</v>
      </c>
      <c r="H222" s="50">
        <f t="shared" si="35"/>
        <v>-17728.189511174976</v>
      </c>
      <c r="I222" s="50">
        <f t="shared" si="35"/>
        <v>-13136.200622414995</v>
      </c>
      <c r="J222" s="50">
        <f t="shared" si="35"/>
        <v>-755.03740264874068</v>
      </c>
      <c r="K222" s="50">
        <f t="shared" si="35"/>
        <v>-1148.3940195000032</v>
      </c>
      <c r="L222" s="50">
        <f t="shared" si="35"/>
        <v>-10927.522422765003</v>
      </c>
      <c r="M222" s="50">
        <f t="shared" si="35"/>
        <v>1447.7070143249875</v>
      </c>
      <c r="N222" s="50">
        <f t="shared" si="35"/>
        <v>-2571.9257349337568</v>
      </c>
      <c r="O222" s="50">
        <f t="shared" si="35"/>
        <v>3909.1414112399943</v>
      </c>
      <c r="P222" s="50">
        <f t="shared" si="35"/>
        <v>-3668.7984594300069</v>
      </c>
      <c r="Q222" s="50">
        <f t="shared" si="35"/>
        <v>-1764.1366503149911</v>
      </c>
      <c r="R222" s="50">
        <f t="shared" si="36"/>
        <v>-52673.824290847522</v>
      </c>
    </row>
    <row r="223" spans="1:18" x14ac:dyDescent="0.3">
      <c r="A223" s="10" t="s">
        <v>37</v>
      </c>
      <c r="B223" s="10" t="s">
        <v>22</v>
      </c>
      <c r="C223" s="10" t="s">
        <v>23</v>
      </c>
      <c r="D223" s="10" t="s">
        <v>30</v>
      </c>
      <c r="E223" s="10" t="s">
        <v>33</v>
      </c>
      <c r="F223" s="50">
        <f t="shared" si="35"/>
        <v>37460.093172223773</v>
      </c>
      <c r="G223" s="50">
        <f t="shared" si="35"/>
        <v>33120.739490498498</v>
      </c>
      <c r="H223" s="50">
        <f t="shared" si="35"/>
        <v>1208.223480578512</v>
      </c>
      <c r="I223" s="50">
        <f t="shared" si="35"/>
        <v>21342.114231328829</v>
      </c>
      <c r="J223" s="50">
        <f t="shared" si="35"/>
        <v>24342.405861395702</v>
      </c>
      <c r="K223" s="50">
        <f t="shared" si="35"/>
        <v>22356.934771626024</v>
      </c>
      <c r="L223" s="50">
        <f t="shared" si="35"/>
        <v>15735.632288781635</v>
      </c>
      <c r="M223" s="50">
        <f t="shared" si="35"/>
        <v>3492.3957574662054</v>
      </c>
      <c r="N223" s="50">
        <f t="shared" si="35"/>
        <v>-12297.875686808431</v>
      </c>
      <c r="O223" s="50">
        <f t="shared" si="35"/>
        <v>5222.1293202935776</v>
      </c>
      <c r="P223" s="50">
        <f t="shared" si="35"/>
        <v>-15228.896186774364</v>
      </c>
      <c r="Q223" s="50">
        <f t="shared" si="35"/>
        <v>36612.33494485321</v>
      </c>
      <c r="R223" s="50">
        <f t="shared" si="36"/>
        <v>173366.23144546317</v>
      </c>
    </row>
    <row r="224" spans="1:18" x14ac:dyDescent="0.3">
      <c r="A224" s="10" t="s">
        <v>37</v>
      </c>
      <c r="B224" s="10" t="s">
        <v>22</v>
      </c>
      <c r="C224" s="10" t="s">
        <v>23</v>
      </c>
      <c r="D224" s="10" t="s">
        <v>30</v>
      </c>
      <c r="E224" s="10" t="s">
        <v>34</v>
      </c>
      <c r="F224" s="50">
        <f t="shared" si="35"/>
        <v>-7114.6229236173094</v>
      </c>
      <c r="G224" s="50">
        <f t="shared" si="35"/>
        <v>-11453.781870039587</v>
      </c>
      <c r="H224" s="50">
        <f t="shared" si="35"/>
        <v>17415.30726575639</v>
      </c>
      <c r="I224" s="50">
        <f t="shared" si="35"/>
        <v>7267.0281432839984</v>
      </c>
      <c r="J224" s="50">
        <f t="shared" si="35"/>
        <v>12050.396946274064</v>
      </c>
      <c r="K224" s="50">
        <f t="shared" si="35"/>
        <v>-3183.3482220540027</v>
      </c>
      <c r="L224" s="50">
        <f t="shared" si="35"/>
        <v>-5883.390333311414</v>
      </c>
      <c r="M224" s="50">
        <f t="shared" si="35"/>
        <v>5417.0564281470142</v>
      </c>
      <c r="N224" s="50">
        <f t="shared" si="35"/>
        <v>1010.2672311322531</v>
      </c>
      <c r="O224" s="50">
        <f t="shared" si="35"/>
        <v>668.58408260279975</v>
      </c>
      <c r="P224" s="50">
        <f t="shared" si="35"/>
        <v>5901.3013517640065</v>
      </c>
      <c r="Q224" s="50">
        <f t="shared" si="35"/>
        <v>-3841.1754328174284</v>
      </c>
      <c r="R224" s="50">
        <f t="shared" si="36"/>
        <v>18253.622667120784</v>
      </c>
    </row>
    <row r="225" spans="1:18" x14ac:dyDescent="0.3">
      <c r="A225" s="10" t="s">
        <v>37</v>
      </c>
      <c r="B225" s="10" t="s">
        <v>22</v>
      </c>
      <c r="C225" s="10" t="s">
        <v>23</v>
      </c>
      <c r="D225" s="10" t="s">
        <v>35</v>
      </c>
      <c r="E225" s="10" t="s">
        <v>36</v>
      </c>
      <c r="F225" s="50">
        <f t="shared" si="35"/>
        <v>51874.317204840016</v>
      </c>
      <c r="G225" s="50">
        <f t="shared" si="35"/>
        <v>52619.639805719722</v>
      </c>
      <c r="H225" s="50">
        <f t="shared" si="35"/>
        <v>142908.15361679997</v>
      </c>
      <c r="I225" s="50">
        <f t="shared" si="35"/>
        <v>-6829.9136684997939</v>
      </c>
      <c r="J225" s="50">
        <f t="shared" si="35"/>
        <v>193986.53268052498</v>
      </c>
      <c r="K225" s="50">
        <f t="shared" si="35"/>
        <v>44615.107657575049</v>
      </c>
      <c r="L225" s="50">
        <f t="shared" si="35"/>
        <v>122302.42487189989</v>
      </c>
      <c r="M225" s="50">
        <f t="shared" si="35"/>
        <v>-985786.14931390015</v>
      </c>
      <c r="N225" s="50">
        <f t="shared" si="35"/>
        <v>37746.248196149711</v>
      </c>
      <c r="O225" s="50">
        <f t="shared" si="35"/>
        <v>-1018981.50107932</v>
      </c>
      <c r="P225" s="50">
        <f t="shared" si="35"/>
        <v>-989071.66416340088</v>
      </c>
      <c r="Q225" s="50">
        <f t="shared" si="35"/>
        <v>43732.019068334717</v>
      </c>
      <c r="R225" s="50">
        <f t="shared" si="36"/>
        <v>-2310884.785123277</v>
      </c>
    </row>
    <row r="226" spans="1:18" ht="15" thickBot="1" x14ac:dyDescent="0.35">
      <c r="A226" s="10" t="s">
        <v>41</v>
      </c>
      <c r="B226" s="10" t="s">
        <v>22</v>
      </c>
      <c r="C226" s="10"/>
      <c r="D226" s="10"/>
      <c r="E226" s="10"/>
      <c r="F226" s="9">
        <f>F158-G45</f>
        <v>-15999.999999999971</v>
      </c>
      <c r="G226" s="9">
        <f t="shared" ref="G226:Q227" si="37">G158-H45</f>
        <v>-3000</v>
      </c>
      <c r="H226" s="9">
        <f t="shared" si="37"/>
        <v>-8999.9999999999709</v>
      </c>
      <c r="I226" s="9">
        <f t="shared" si="37"/>
        <v>2000</v>
      </c>
      <c r="J226" s="9">
        <f t="shared" si="37"/>
        <v>2000</v>
      </c>
      <c r="K226" s="9">
        <f t="shared" si="37"/>
        <v>-5035.0993999999773</v>
      </c>
      <c r="L226" s="9">
        <f t="shared" si="37"/>
        <v>9999.9999999999709</v>
      </c>
      <c r="M226" s="9">
        <f t="shared" si="37"/>
        <v>-6000.0000000000291</v>
      </c>
      <c r="N226" s="9">
        <f t="shared" si="37"/>
        <v>-89167.983000000007</v>
      </c>
      <c r="O226" s="9">
        <f t="shared" si="37"/>
        <v>-118000</v>
      </c>
      <c r="P226" s="9">
        <f t="shared" si="37"/>
        <v>-124999.99999999997</v>
      </c>
      <c r="Q226" s="9">
        <f t="shared" si="37"/>
        <v>-80000.000000000029</v>
      </c>
      <c r="R226" s="9">
        <f t="shared" si="36"/>
        <v>-437203.08239999996</v>
      </c>
    </row>
    <row r="227" spans="1:18" ht="15.6" thickTop="1" thickBot="1" x14ac:dyDescent="0.35">
      <c r="A227" s="86"/>
      <c r="B227" s="87"/>
      <c r="C227" s="54"/>
      <c r="D227" s="88" t="s">
        <v>82</v>
      </c>
      <c r="E227" s="89"/>
      <c r="F227" s="55">
        <f>F159-G46</f>
        <v>11.302266422986847</v>
      </c>
      <c r="G227" s="55">
        <f t="shared" si="37"/>
        <v>9.9347674131471244</v>
      </c>
      <c r="H227" s="55">
        <f t="shared" si="37"/>
        <v>13.523855695996062</v>
      </c>
      <c r="I227" s="55">
        <f t="shared" si="37"/>
        <v>10.192056495557452</v>
      </c>
      <c r="J227" s="55">
        <f t="shared" si="37"/>
        <v>8.7186115820456713</v>
      </c>
      <c r="K227" s="55">
        <f t="shared" si="37"/>
        <v>1.0592704258752903</v>
      </c>
      <c r="L227" s="55">
        <f t="shared" si="37"/>
        <v>-6.0468629489046855</v>
      </c>
      <c r="M227" s="55">
        <f t="shared" si="37"/>
        <v>-8.8288386940322567</v>
      </c>
      <c r="N227" s="55">
        <f t="shared" si="37"/>
        <v>15.429089382771622</v>
      </c>
      <c r="O227" s="55">
        <f t="shared" si="37"/>
        <v>6.9283403538242609</v>
      </c>
      <c r="P227" s="55">
        <f t="shared" si="37"/>
        <v>11.971100234700167</v>
      </c>
      <c r="Q227" s="55">
        <f t="shared" si="37"/>
        <v>23.858143781387312</v>
      </c>
      <c r="R227" s="55"/>
    </row>
    <row r="228" spans="1:18" ht="15" thickTop="1" x14ac:dyDescent="0.3"/>
    <row r="229" spans="1:18" x14ac:dyDescent="0.3">
      <c r="A229" s="36" t="s">
        <v>86</v>
      </c>
    </row>
    <row r="231" spans="1:18" ht="34.799999999999997" customHeight="1" x14ac:dyDescent="0.3">
      <c r="A231" s="30" t="s">
        <v>3</v>
      </c>
      <c r="B231" s="96" t="s">
        <v>87</v>
      </c>
      <c r="C231" s="96" t="s">
        <v>88</v>
      </c>
    </row>
    <row r="232" spans="1:18" x14ac:dyDescent="0.3">
      <c r="A232" s="30" t="s">
        <v>13</v>
      </c>
      <c r="B232" s="94">
        <f>S24</f>
        <v>25.001374005209875</v>
      </c>
      <c r="C232" s="95">
        <f>AVERAGE('Water Trading Repository Table'!C:C)</f>
        <v>76.577683416577656</v>
      </c>
    </row>
    <row r="233" spans="1:18" x14ac:dyDescent="0.3">
      <c r="A233" s="30" t="s">
        <v>21</v>
      </c>
      <c r="B233" s="95">
        <f>S35</f>
        <v>54.231506516209812</v>
      </c>
      <c r="C233" s="95">
        <f>AVERAGE('Water Trading Repository Table'!C:C)</f>
        <v>76.577683416577656</v>
      </c>
    </row>
    <row r="234" spans="1:18" x14ac:dyDescent="0.3">
      <c r="A234" s="30" t="s">
        <v>22</v>
      </c>
      <c r="B234" s="95">
        <f>S46</f>
        <v>35.804189198254953</v>
      </c>
      <c r="C234" s="95">
        <f>AVERAGE('Water Trading Repository Table'!C:C)</f>
        <v>76.577683416577656</v>
      </c>
    </row>
    <row r="241" customFormat="1" x14ac:dyDescent="0.3"/>
    <row r="242" customFormat="1" x14ac:dyDescent="0.3"/>
    <row r="257" spans="10:10" x14ac:dyDescent="0.3">
      <c r="J257" s="104"/>
    </row>
  </sheetData>
  <mergeCells count="22">
    <mergeCell ref="A5:O5"/>
    <mergeCell ref="A6:P6"/>
    <mergeCell ref="A8:V8"/>
    <mergeCell ref="A199:B199"/>
    <mergeCell ref="D199:E199"/>
    <mergeCell ref="A213:B213"/>
    <mergeCell ref="D213:E213"/>
    <mergeCell ref="A227:B227"/>
    <mergeCell ref="D227:E227"/>
    <mergeCell ref="D120:E120"/>
    <mergeCell ref="D133:E133"/>
    <mergeCell ref="D146:E146"/>
    <mergeCell ref="D159:E159"/>
    <mergeCell ref="A185:B185"/>
    <mergeCell ref="D185:E185"/>
    <mergeCell ref="A169:M169"/>
    <mergeCell ref="A10:V10"/>
    <mergeCell ref="A11:W11"/>
    <mergeCell ref="A49:V49"/>
    <mergeCell ref="A50:W50"/>
    <mergeCell ref="A64:F64"/>
    <mergeCell ref="A65:S65"/>
  </mergeCells>
  <conditionalFormatting sqref="G26:S26 S27:S34 G27:R33">
    <cfRule type="colorScale" priority="5">
      <colorScale>
        <cfvo type="min"/>
        <cfvo type="percentile" val="50"/>
        <cfvo type="max"/>
        <color rgb="FF5A8AC6"/>
        <color rgb="FFFCFCFF"/>
        <color rgb="FFF8696B"/>
      </colorScale>
    </cfRule>
  </conditionalFormatting>
  <conditionalFormatting sqref="G37:R44">
    <cfRule type="colorScale" priority="6">
      <colorScale>
        <cfvo type="min"/>
        <cfvo type="percentile" val="50"/>
        <cfvo type="max"/>
        <color rgb="FF5A8AC6"/>
        <color rgb="FFFCFCFF"/>
        <color rgb="FFF8696B"/>
      </colorScale>
    </cfRule>
  </conditionalFormatting>
  <conditionalFormatting sqref="G53:R60">
    <cfRule type="colorScale" priority="7">
      <colorScale>
        <cfvo type="min"/>
        <cfvo type="percentile" val="50"/>
        <cfvo type="max"/>
        <color rgb="FFF8696B"/>
        <color rgb="FFFCFCFF"/>
        <color rgb="FF5A8AC6"/>
      </colorScale>
    </cfRule>
  </conditionalFormatting>
  <conditionalFormatting sqref="G15:R22">
    <cfRule type="colorScale" priority="8">
      <colorScale>
        <cfvo type="min"/>
        <cfvo type="percentile" val="50"/>
        <cfvo type="max"/>
        <color rgb="FF5A8AC6"/>
        <color rgb="FFFCFCFF"/>
        <color rgb="FFF8696B"/>
      </colorScale>
    </cfRule>
  </conditionalFormatting>
  <conditionalFormatting sqref="G24:S24">
    <cfRule type="colorScale" priority="9">
      <colorScale>
        <cfvo type="min"/>
        <cfvo type="percentile" val="50"/>
        <cfvo type="max"/>
        <color rgb="FF5A8AC6"/>
        <color rgb="FFFCFCFF"/>
        <color rgb="FFF8696B"/>
      </colorScale>
    </cfRule>
  </conditionalFormatting>
  <conditionalFormatting sqref="G35:S35">
    <cfRule type="colorScale" priority="10">
      <colorScale>
        <cfvo type="min"/>
        <cfvo type="percentile" val="50"/>
        <cfvo type="max"/>
        <color rgb="FF5A8AC6"/>
        <color rgb="FFFCFCFF"/>
        <color rgb="FFF8696B"/>
      </colorScale>
    </cfRule>
  </conditionalFormatting>
  <conditionalFormatting sqref="G46:S46">
    <cfRule type="colorScale" priority="11">
      <colorScale>
        <cfvo type="min"/>
        <cfvo type="percentile" val="50"/>
        <cfvo type="max"/>
        <color rgb="FF5A8AC6"/>
        <color rgb="FFFCFCFF"/>
        <color rgb="FFF8696B"/>
      </colorScale>
    </cfRule>
  </conditionalFormatting>
  <conditionalFormatting sqref="G61:R61">
    <cfRule type="colorScale" priority="12">
      <colorScale>
        <cfvo type="min"/>
        <cfvo type="percentile" val="50"/>
        <cfvo type="max"/>
        <color rgb="FFF8696B"/>
        <color rgb="FFFCFCFF"/>
        <color rgb="FF5A8AC6"/>
      </colorScale>
    </cfRule>
  </conditionalFormatting>
  <conditionalFormatting sqref="G62:S62">
    <cfRule type="colorScale" priority="13">
      <colorScale>
        <cfvo type="min"/>
        <cfvo type="percentile" val="50"/>
        <cfvo type="max"/>
        <color rgb="FF5A8AC6"/>
        <color rgb="FFFCFCFF"/>
        <color rgb="FFF8696B"/>
      </colorScale>
    </cfRule>
  </conditionalFormatting>
  <conditionalFormatting sqref="F111:Q118">
    <cfRule type="colorScale" priority="4">
      <colorScale>
        <cfvo type="min"/>
        <cfvo type="percentile" val="50"/>
        <cfvo type="max"/>
        <color rgb="FF5A8AC6"/>
        <color rgb="FFFCFCFF"/>
        <color rgb="FFF8696B"/>
      </colorScale>
    </cfRule>
  </conditionalFormatting>
  <conditionalFormatting sqref="F124:Q131">
    <cfRule type="colorScale" priority="3">
      <colorScale>
        <cfvo type="min"/>
        <cfvo type="percentile" val="50"/>
        <cfvo type="max"/>
        <color rgb="FF5A8AC6"/>
        <color rgb="FFFCFCFF"/>
        <color rgb="FFF8696B"/>
      </colorScale>
    </cfRule>
  </conditionalFormatting>
  <conditionalFormatting sqref="F137:Q144">
    <cfRule type="colorScale" priority="2">
      <colorScale>
        <cfvo type="min"/>
        <cfvo type="percentile" val="50"/>
        <cfvo type="max"/>
        <color rgb="FF5A8AC6"/>
        <color rgb="FFFCFCFF"/>
        <color rgb="FFF8696B"/>
      </colorScale>
    </cfRule>
  </conditionalFormatting>
  <conditionalFormatting sqref="F150:Q157">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AC21-D58F-43E2-BEBF-F676C0260DD0}">
  <dimension ref="A1:S97"/>
  <sheetViews>
    <sheetView workbookViewId="0"/>
  </sheetViews>
  <sheetFormatPr defaultRowHeight="14.4" x14ac:dyDescent="0.3"/>
  <cols>
    <col min="1" max="1" width="24.5546875" customWidth="1"/>
    <col min="2" max="2" width="36" bestFit="1" customWidth="1"/>
    <col min="3" max="3" width="24.109375" customWidth="1"/>
    <col min="4" max="4" width="17.109375" customWidth="1"/>
    <col min="5" max="16" width="13.77734375" bestFit="1" customWidth="1"/>
    <col min="17" max="17" width="14.77734375" bestFit="1" customWidth="1"/>
  </cols>
  <sheetData>
    <row r="1" spans="1:17" ht="17.399999999999999" x14ac:dyDescent="0.3">
      <c r="A1" s="115" t="s">
        <v>143</v>
      </c>
    </row>
    <row r="2" spans="1:17" x14ac:dyDescent="0.3">
      <c r="A2" s="36" t="s">
        <v>97</v>
      </c>
    </row>
    <row r="3" spans="1:17" x14ac:dyDescent="0.3">
      <c r="A3" s="36" t="s">
        <v>98</v>
      </c>
    </row>
    <row r="4" spans="1:17" x14ac:dyDescent="0.3">
      <c r="A4" s="36"/>
    </row>
    <row r="5" spans="1:17" x14ac:dyDescent="0.3">
      <c r="A5" s="36" t="s">
        <v>99</v>
      </c>
    </row>
    <row r="6" spans="1:17" x14ac:dyDescent="0.3">
      <c r="A6" s="36" t="s">
        <v>100</v>
      </c>
    </row>
    <row r="7" spans="1:17" x14ac:dyDescent="0.3">
      <c r="A7" s="36"/>
    </row>
    <row r="8" spans="1:17" x14ac:dyDescent="0.3">
      <c r="A8" s="36" t="s">
        <v>101</v>
      </c>
    </row>
    <row r="9" spans="1:17" x14ac:dyDescent="0.3">
      <c r="A9" s="36"/>
    </row>
    <row r="10" spans="1:17" x14ac:dyDescent="0.3">
      <c r="A10" s="36" t="s">
        <v>102</v>
      </c>
    </row>
    <row r="11" spans="1:17" x14ac:dyDescent="0.3">
      <c r="A11" s="23"/>
      <c r="B11" s="23"/>
      <c r="C11" s="46">
        <v>41821</v>
      </c>
      <c r="D11" s="46">
        <v>41852</v>
      </c>
      <c r="E11" s="46">
        <v>41883</v>
      </c>
      <c r="F11" s="46">
        <v>41913</v>
      </c>
      <c r="G11" s="46">
        <v>41944</v>
      </c>
      <c r="H11" s="46">
        <v>41974</v>
      </c>
      <c r="I11" s="46">
        <v>42005</v>
      </c>
      <c r="J11" s="46">
        <v>42036</v>
      </c>
      <c r="K11" s="46">
        <v>42064</v>
      </c>
      <c r="L11" s="46">
        <v>42095</v>
      </c>
      <c r="M11" s="46">
        <v>42125</v>
      </c>
      <c r="N11" s="46">
        <v>42156</v>
      </c>
      <c r="O11" s="47" t="s">
        <v>70</v>
      </c>
      <c r="P11" s="23"/>
      <c r="Q11" s="23"/>
    </row>
    <row r="12" spans="1:17" x14ac:dyDescent="0.3">
      <c r="A12" s="23"/>
      <c r="C12" s="48">
        <f>MONTH(C11)</f>
        <v>7</v>
      </c>
      <c r="D12" s="48">
        <f t="shared" ref="D12:N12" si="0">MONTH(D11)</f>
        <v>8</v>
      </c>
      <c r="E12" s="48">
        <f t="shared" si="0"/>
        <v>9</v>
      </c>
      <c r="F12" s="48">
        <f t="shared" si="0"/>
        <v>10</v>
      </c>
      <c r="G12" s="48">
        <f t="shared" si="0"/>
        <v>11</v>
      </c>
      <c r="H12" s="48">
        <f t="shared" si="0"/>
        <v>12</v>
      </c>
      <c r="I12" s="48">
        <f t="shared" si="0"/>
        <v>1</v>
      </c>
      <c r="J12" s="48">
        <f t="shared" si="0"/>
        <v>2</v>
      </c>
      <c r="K12" s="48">
        <f t="shared" si="0"/>
        <v>3</v>
      </c>
      <c r="L12" s="48">
        <f t="shared" si="0"/>
        <v>4</v>
      </c>
      <c r="M12" s="48">
        <f t="shared" si="0"/>
        <v>5</v>
      </c>
      <c r="N12" s="48">
        <f t="shared" si="0"/>
        <v>6</v>
      </c>
      <c r="O12" s="47"/>
      <c r="P12" s="23"/>
      <c r="Q12" s="23"/>
    </row>
    <row r="13" spans="1:17" x14ac:dyDescent="0.3">
      <c r="A13" s="23"/>
      <c r="B13" s="23" t="s">
        <v>95</v>
      </c>
      <c r="C13" s="106">
        <f>AVERAGEIFS('Water Trading Repository Table'!$C:$C,'Water Trading Repository Table'!$D:$D,'What-If Analysis'!C12)</f>
        <v>76.602720430107496</v>
      </c>
      <c r="D13" s="106">
        <f>AVERAGEIFS('Water Trading Repository Table'!$C:$C,'Water Trading Repository Table'!$D:$D,'What-If Analysis'!D12)</f>
        <v>74.932540098566292</v>
      </c>
      <c r="E13" s="106">
        <f>AVERAGEIFS('Water Trading Repository Table'!$C:$C,'Water Trading Repository Table'!$D:$D,'What-If Analysis'!E12)</f>
        <v>74.066319823232305</v>
      </c>
      <c r="F13" s="106">
        <f>AVERAGEIFS('Water Trading Repository Table'!$C:$C,'Water Trading Repository Table'!$D:$D,'What-If Analysis'!F12)</f>
        <v>75.093148943932377</v>
      </c>
      <c r="G13" s="106">
        <f>AVERAGEIFS('Water Trading Repository Table'!$C:$C,'Water Trading Repository Table'!$D:$D,'What-If Analysis'!G12)</f>
        <v>73.700956254509322</v>
      </c>
      <c r="H13" s="106">
        <f>AVERAGEIFS('Water Trading Repository Table'!$C:$C,'Water Trading Repository Table'!$D:$D,'What-If Analysis'!H12)</f>
        <v>74.376656830400748</v>
      </c>
      <c r="I13" s="106">
        <f>AVERAGEIFS('Water Trading Repository Table'!$C:$C,'Water Trading Repository Table'!$D:$D,'What-If Analysis'!I12)</f>
        <v>86.391757235371969</v>
      </c>
      <c r="J13" s="106">
        <f>AVERAGEIFS('Water Trading Repository Table'!$C:$C,'Water Trading Repository Table'!$D:$D,'What-If Analysis'!J12)</f>
        <v>86.829490475868141</v>
      </c>
      <c r="K13" s="106">
        <f>AVERAGEIFS('Water Trading Repository Table'!$C:$C,'Water Trading Repository Table'!$D:$D,'What-If Analysis'!K12)</f>
        <v>81.49989122823844</v>
      </c>
      <c r="L13" s="106">
        <f>AVERAGEIFS('Water Trading Repository Table'!$C:$C,'Water Trading Repository Table'!$D:$D,'What-If Analysis'!L12)</f>
        <v>72.569232168710826</v>
      </c>
      <c r="M13" s="106">
        <f>AVERAGEIFS('Water Trading Repository Table'!$C:$C,'Water Trading Repository Table'!$D:$D,'What-If Analysis'!M12)</f>
        <v>71.259354341223244</v>
      </c>
      <c r="N13" s="106">
        <f>AVERAGEIFS('Water Trading Repository Table'!$C:$C,'Water Trading Repository Table'!$D:$D,'What-If Analysis'!N12)</f>
        <v>72.156510799663252</v>
      </c>
      <c r="O13" s="106">
        <f>AVERAGE(C13:N13)</f>
        <v>76.623214885818712</v>
      </c>
      <c r="P13" s="23"/>
      <c r="Q13" s="23"/>
    </row>
    <row r="14" spans="1:17" x14ac:dyDescent="0.3">
      <c r="A14" s="23"/>
      <c r="B14" s="23" t="s">
        <v>96</v>
      </c>
      <c r="C14" s="107">
        <f>AVERAGEIFS('Water Trading Repository Table'!$B:$B,'Water Trading Repository Table'!$D:$D,'What-If Analysis'!C12)</f>
        <v>2283.0502472527673</v>
      </c>
      <c r="D14" s="107">
        <f>AVERAGEIFS('Water Trading Repository Table'!$B:$B,'Water Trading Repository Table'!$D:$D,'What-If Analysis'!D12)</f>
        <v>2201.0592458815067</v>
      </c>
      <c r="E14" s="107">
        <f>AVERAGEIFS('Water Trading Repository Table'!$B:$B,'Water Trading Repository Table'!$D:$D,'What-If Analysis'!E12)</f>
        <v>2153.3431850899528</v>
      </c>
      <c r="F14" s="107">
        <f>AVERAGEIFS('Water Trading Repository Table'!$B:$B,'Water Trading Repository Table'!$D:$D,'What-If Analysis'!F12)</f>
        <v>2098.9913812617792</v>
      </c>
      <c r="G14" s="107">
        <f>AVERAGEIFS('Water Trading Repository Table'!$B:$B,'Water Trading Repository Table'!$D:$D,'What-If Analysis'!G12)</f>
        <v>2200.9293289926659</v>
      </c>
      <c r="H14" s="107">
        <f>AVERAGEIFS('Water Trading Repository Table'!$B:$B,'Water Trading Repository Table'!$D:$D,'What-If Analysis'!H12)</f>
        <v>2312.1995397611418</v>
      </c>
      <c r="I14" s="107">
        <f>AVERAGEIFS('Water Trading Repository Table'!$B:$B,'Water Trading Repository Table'!$D:$D,'What-If Analysis'!I12)</f>
        <v>2298.1901589653967</v>
      </c>
      <c r="J14" s="107">
        <f>AVERAGEIFS('Water Trading Repository Table'!$B:$B,'Water Trading Repository Table'!$D:$D,'What-If Analysis'!J12)</f>
        <v>2406.0918962111036</v>
      </c>
      <c r="K14" s="107">
        <f>AVERAGEIFS('Water Trading Repository Table'!$B:$B,'Water Trading Repository Table'!$D:$D,'What-If Analysis'!K12)</f>
        <v>2127.8145432709766</v>
      </c>
      <c r="L14" s="107">
        <f>AVERAGEIFS('Water Trading Repository Table'!$B:$B,'Water Trading Repository Table'!$D:$D,'What-If Analysis'!L12)</f>
        <v>2185.7997542263706</v>
      </c>
      <c r="M14" s="107">
        <f>AVERAGEIFS('Water Trading Repository Table'!$B:$B,'Water Trading Repository Table'!$D:$D,'What-If Analysis'!M12)</f>
        <v>2145.7837188661065</v>
      </c>
      <c r="N14" s="107">
        <f>AVERAGEIFS('Water Trading Repository Table'!$B:$B,'Water Trading Repository Table'!$D:$D,'What-If Analysis'!N12)</f>
        <v>2229.7496611442612</v>
      </c>
      <c r="O14" s="107">
        <f>AVERAGE(C14:N14)</f>
        <v>2220.250221743669</v>
      </c>
      <c r="P14" s="23"/>
      <c r="Q14" s="23"/>
    </row>
    <row r="15" spans="1:17" x14ac:dyDescent="0.3">
      <c r="A15" s="23"/>
      <c r="B15" s="23"/>
      <c r="C15" s="23"/>
      <c r="D15" s="23"/>
      <c r="E15" s="23"/>
      <c r="F15" s="23"/>
      <c r="G15" s="23"/>
      <c r="H15" s="23"/>
      <c r="I15" s="23"/>
      <c r="J15" s="23"/>
      <c r="K15" s="23"/>
      <c r="L15" s="23"/>
      <c r="M15" s="23"/>
      <c r="N15" s="23"/>
      <c r="O15" s="23"/>
      <c r="P15" s="23"/>
      <c r="Q15" s="23"/>
    </row>
    <row r="16" spans="1:17" x14ac:dyDescent="0.3">
      <c r="A16" s="23"/>
      <c r="B16" s="23"/>
      <c r="C16" s="23"/>
      <c r="D16" s="23"/>
      <c r="E16" s="23"/>
      <c r="F16" s="23"/>
      <c r="G16" s="23"/>
      <c r="H16" s="23"/>
      <c r="I16" s="23"/>
      <c r="J16" s="23"/>
      <c r="K16" s="23"/>
      <c r="L16" s="23"/>
      <c r="M16" s="23"/>
      <c r="N16" s="23"/>
      <c r="O16" s="23"/>
      <c r="P16" s="23"/>
      <c r="Q16" s="23"/>
    </row>
    <row r="17" spans="1:17" x14ac:dyDescent="0.3">
      <c r="A17" s="23"/>
      <c r="B17" s="23"/>
      <c r="C17" s="23"/>
      <c r="D17" s="23"/>
      <c r="E17" s="23"/>
      <c r="F17" s="23"/>
      <c r="G17" s="23"/>
      <c r="H17" s="23"/>
      <c r="I17" s="23"/>
      <c r="J17" s="23"/>
      <c r="K17" s="23"/>
      <c r="L17" s="23"/>
      <c r="M17" s="23"/>
      <c r="N17" s="23"/>
      <c r="O17" s="23"/>
      <c r="P17" s="23"/>
      <c r="Q17" s="23"/>
    </row>
    <row r="18" spans="1:17" x14ac:dyDescent="0.3">
      <c r="A18" s="23"/>
      <c r="B18" s="23"/>
      <c r="C18" s="23"/>
      <c r="D18" s="23"/>
      <c r="E18" s="23"/>
      <c r="F18" s="23"/>
      <c r="G18" s="23"/>
      <c r="H18" s="23"/>
      <c r="I18" s="23"/>
      <c r="J18" s="23"/>
      <c r="K18" s="23"/>
      <c r="L18" s="23"/>
      <c r="M18" s="23"/>
      <c r="N18" s="23"/>
      <c r="O18" s="23"/>
      <c r="P18" s="23"/>
      <c r="Q18" s="23"/>
    </row>
    <row r="19" spans="1:17" x14ac:dyDescent="0.3">
      <c r="A19" s="23"/>
      <c r="B19" s="23"/>
      <c r="C19" s="23"/>
      <c r="D19" s="23"/>
      <c r="E19" s="23"/>
      <c r="F19" s="23"/>
      <c r="G19" s="23"/>
      <c r="H19" s="23"/>
      <c r="I19" s="23"/>
      <c r="J19" s="23"/>
      <c r="K19" s="23"/>
      <c r="L19" s="23"/>
      <c r="M19" s="23"/>
      <c r="N19" s="23"/>
      <c r="O19" s="23"/>
      <c r="P19" s="23"/>
      <c r="Q19" s="23"/>
    </row>
    <row r="20" spans="1:17" x14ac:dyDescent="0.3">
      <c r="A20" s="23"/>
      <c r="B20" s="23"/>
      <c r="C20" s="23"/>
      <c r="D20" s="23"/>
      <c r="E20" s="23"/>
      <c r="F20" s="23"/>
      <c r="G20" s="23"/>
      <c r="H20" s="23"/>
      <c r="I20" s="23"/>
      <c r="J20" s="23"/>
      <c r="K20" s="23"/>
      <c r="L20" s="23"/>
      <c r="M20" s="23"/>
      <c r="N20" s="23"/>
      <c r="O20" s="23"/>
      <c r="P20" s="23"/>
      <c r="Q20" s="23"/>
    </row>
    <row r="21" spans="1:17" x14ac:dyDescent="0.3">
      <c r="A21" s="23"/>
      <c r="B21" s="23"/>
      <c r="C21" s="23"/>
      <c r="D21" s="23"/>
      <c r="E21" s="23"/>
      <c r="F21" s="23"/>
      <c r="G21" s="23"/>
      <c r="H21" s="23"/>
      <c r="I21" s="23"/>
      <c r="J21" s="23"/>
      <c r="K21" s="23"/>
      <c r="L21" s="23"/>
      <c r="M21" s="23"/>
      <c r="N21" s="23"/>
      <c r="O21" s="23"/>
      <c r="P21" s="23"/>
      <c r="Q21" s="23"/>
    </row>
    <row r="22" spans="1:17" x14ac:dyDescent="0.3">
      <c r="A22" s="23"/>
      <c r="B22" s="23"/>
      <c r="C22" s="23"/>
      <c r="D22" s="23"/>
      <c r="E22" s="23"/>
      <c r="F22" s="23"/>
      <c r="G22" s="23"/>
      <c r="H22" s="23"/>
      <c r="I22" s="23"/>
      <c r="J22" s="23"/>
      <c r="K22" s="23"/>
      <c r="L22" s="23"/>
      <c r="M22" s="23"/>
      <c r="N22" s="23"/>
      <c r="O22" s="23"/>
      <c r="P22" s="23"/>
      <c r="Q22" s="23"/>
    </row>
    <row r="23" spans="1:17" x14ac:dyDescent="0.3">
      <c r="A23" s="23"/>
      <c r="B23" s="23"/>
      <c r="C23" s="23"/>
      <c r="D23" s="23"/>
      <c r="E23" s="23"/>
      <c r="F23" s="23"/>
      <c r="G23" s="23"/>
      <c r="H23" s="23"/>
      <c r="I23" s="23"/>
      <c r="J23" s="23"/>
      <c r="K23" s="23"/>
      <c r="L23" s="23"/>
      <c r="M23" s="23"/>
      <c r="N23" s="23"/>
      <c r="O23" s="23"/>
      <c r="P23" s="23"/>
      <c r="Q23" s="23"/>
    </row>
    <row r="24" spans="1:17" x14ac:dyDescent="0.3">
      <c r="A24" s="23"/>
      <c r="B24" s="23"/>
      <c r="C24" s="23"/>
      <c r="D24" s="23"/>
      <c r="E24" s="23"/>
      <c r="F24" s="23"/>
      <c r="G24" s="23"/>
      <c r="H24" s="23"/>
      <c r="I24" s="23"/>
      <c r="J24" s="23"/>
      <c r="K24" s="23"/>
      <c r="L24" s="23"/>
      <c r="M24" s="23"/>
      <c r="N24" s="23"/>
      <c r="O24" s="23"/>
      <c r="P24" s="23"/>
      <c r="Q24" s="23"/>
    </row>
    <row r="25" spans="1:17" x14ac:dyDescent="0.3">
      <c r="A25" s="23"/>
      <c r="B25" s="23"/>
      <c r="C25" s="23"/>
      <c r="D25" s="23"/>
      <c r="E25" s="23"/>
      <c r="F25" s="23"/>
      <c r="G25" s="23"/>
      <c r="H25" s="23"/>
      <c r="I25" s="23"/>
      <c r="J25" s="23"/>
      <c r="K25" s="23"/>
      <c r="L25" s="23"/>
      <c r="M25" s="23"/>
      <c r="N25" s="23"/>
      <c r="O25" s="23"/>
      <c r="P25" s="23"/>
      <c r="Q25" s="23"/>
    </row>
    <row r="26" spans="1:17" x14ac:dyDescent="0.3">
      <c r="A26" s="23"/>
      <c r="B26" s="23"/>
      <c r="C26" s="23"/>
      <c r="D26" s="23"/>
      <c r="E26" s="23"/>
      <c r="F26" s="23"/>
      <c r="G26" s="23"/>
      <c r="H26" s="23"/>
      <c r="I26" s="23"/>
      <c r="J26" s="23"/>
      <c r="K26" s="23"/>
      <c r="L26" s="23"/>
      <c r="M26" s="23"/>
      <c r="N26" s="23"/>
      <c r="O26" s="23"/>
      <c r="P26" s="23"/>
      <c r="Q26" s="23"/>
    </row>
    <row r="27" spans="1:17" x14ac:dyDescent="0.3">
      <c r="A27" s="23"/>
      <c r="B27" s="23"/>
      <c r="C27" s="23"/>
      <c r="D27" s="23"/>
      <c r="E27" s="23"/>
      <c r="F27" s="23"/>
      <c r="G27" s="23"/>
      <c r="H27" s="23"/>
      <c r="I27" s="23"/>
      <c r="J27" s="23"/>
      <c r="K27" s="23"/>
      <c r="L27" s="23"/>
      <c r="M27" s="23"/>
      <c r="N27" s="23"/>
      <c r="O27" s="23"/>
      <c r="P27" s="23"/>
      <c r="Q27" s="23"/>
    </row>
    <row r="28" spans="1:17" x14ac:dyDescent="0.3">
      <c r="A28" s="23"/>
      <c r="B28" s="23"/>
      <c r="C28" s="23"/>
      <c r="D28" s="23"/>
      <c r="E28" s="23"/>
      <c r="F28" s="23"/>
      <c r="G28" s="23"/>
      <c r="H28" s="23"/>
      <c r="I28" s="23"/>
      <c r="J28" s="23"/>
      <c r="K28" s="23"/>
      <c r="L28" s="23"/>
      <c r="M28" s="23"/>
      <c r="N28" s="23"/>
      <c r="O28" s="23"/>
      <c r="P28" s="23"/>
      <c r="Q28" s="23"/>
    </row>
    <row r="39" spans="1:8" x14ac:dyDescent="0.3">
      <c r="A39" s="36" t="s">
        <v>103</v>
      </c>
    </row>
    <row r="42" spans="1:8" x14ac:dyDescent="0.3">
      <c r="A42" s="36" t="s">
        <v>104</v>
      </c>
    </row>
    <row r="43" spans="1:8" x14ac:dyDescent="0.3">
      <c r="A43" s="36" t="s">
        <v>105</v>
      </c>
    </row>
    <row r="44" spans="1:8" x14ac:dyDescent="0.3">
      <c r="A44" s="36"/>
    </row>
    <row r="45" spans="1:8" x14ac:dyDescent="0.3">
      <c r="A45" s="36" t="s">
        <v>106</v>
      </c>
    </row>
    <row r="46" spans="1:8" x14ac:dyDescent="0.3">
      <c r="A46" s="36" t="s">
        <v>107</v>
      </c>
    </row>
    <row r="48" spans="1:8" ht="36.6" x14ac:dyDescent="0.3">
      <c r="A48" s="30" t="s">
        <v>108</v>
      </c>
      <c r="B48" s="93" t="s">
        <v>109</v>
      </c>
      <c r="C48" s="93" t="s">
        <v>110</v>
      </c>
      <c r="E48" s="30"/>
      <c r="F48" s="23"/>
      <c r="G48" s="23"/>
      <c r="H48" s="23"/>
    </row>
    <row r="49" spans="1:19" x14ac:dyDescent="0.3">
      <c r="A49" s="110" t="s">
        <v>111</v>
      </c>
      <c r="B49" s="95">
        <f>AVERAGEIFS('Water Trading Repository Table'!C:C,'Water Trading Repository Table'!D:D,"&gt;="&amp;1,'Water Trading Repository Table'!D:D,"&lt;="&amp;3)</f>
        <v>84.842964841069204</v>
      </c>
      <c r="C49" s="32">
        <f>AVERAGEIFS('Water Trading Repository Table'!B:B,'Water Trading Repository Table'!D:D,"&gt;="&amp;1,'Water Trading Repository Table'!D:D,"&lt;="&amp;3)</f>
        <v>2273.0746540359828</v>
      </c>
      <c r="E49" s="111"/>
      <c r="F49" s="22"/>
      <c r="G49" s="23"/>
      <c r="H49" s="112"/>
    </row>
    <row r="50" spans="1:19" x14ac:dyDescent="0.3">
      <c r="A50" s="110" t="s">
        <v>112</v>
      </c>
      <c r="B50" s="95">
        <f>AVERAGEIFS('Water Trading Repository Table'!C:C,'Water Trading Repository Table'!D:D,"&gt;="&amp;4,'Water Trading Repository Table'!D:D,"&lt;="&amp;6)</f>
        <v>71.986948061858712</v>
      </c>
      <c r="C50" s="32">
        <f>AVERAGEIFS('Water Trading Repository Table'!B:B,'Water Trading Repository Table'!D:D,"&gt;="&amp;4,'Water Trading Repository Table'!D:D,"&lt;="&amp;6)</f>
        <v>2186.6568983073435</v>
      </c>
      <c r="E50" s="111"/>
      <c r="F50" s="22"/>
      <c r="G50" s="23"/>
      <c r="H50" s="112"/>
    </row>
    <row r="51" spans="1:19" x14ac:dyDescent="0.3">
      <c r="A51" s="110" t="s">
        <v>113</v>
      </c>
      <c r="B51" s="95">
        <f>AVERAGEIFS('Water Trading Repository Table'!C:C,'Water Trading Repository Table'!D:D,"&gt;="&amp;7,'Water Trading Repository Table'!D:D,"&lt;="&amp;9)</f>
        <v>75.212855120498432</v>
      </c>
      <c r="C51" s="32">
        <f>AVERAGEIFS('Water Trading Repository Table'!B:B,'Water Trading Repository Table'!D:D,"&gt;="&amp;7,'Water Trading Repository Table'!D:D,"&lt;="&amp;9)</f>
        <v>2213.1270634767498</v>
      </c>
      <c r="E51" s="111"/>
      <c r="F51" s="22"/>
      <c r="G51" s="23"/>
      <c r="H51" s="112"/>
    </row>
    <row r="52" spans="1:19" ht="24" x14ac:dyDescent="0.3">
      <c r="A52" s="110" t="s">
        <v>114</v>
      </c>
      <c r="B52" s="95">
        <f>AVERAGEIFS('Water Trading Repository Table'!C:C,'Water Trading Repository Table'!D:D,"&gt;="&amp;10,'Water Trading Repository Table'!D:D,"&lt;="&amp;12)</f>
        <v>74.39774637651746</v>
      </c>
      <c r="C52" s="32">
        <f>AVERAGEIFS('Water Trading Repository Table'!B:B,'Water Trading Repository Table'!D:D,"&gt;="&amp;10,'Water Trading Repository Table'!D:D,"&lt;="&amp;12)</f>
        <v>2204.0738958857687</v>
      </c>
      <c r="E52" s="111"/>
      <c r="F52" s="22"/>
      <c r="G52" s="23"/>
      <c r="H52" s="112"/>
    </row>
    <row r="54" spans="1:19" x14ac:dyDescent="0.3">
      <c r="A54" s="36" t="s">
        <v>132</v>
      </c>
    </row>
    <row r="55" spans="1:19" x14ac:dyDescent="0.3">
      <c r="A55" s="36" t="s">
        <v>131</v>
      </c>
    </row>
    <row r="58" spans="1:19" x14ac:dyDescent="0.3">
      <c r="A58" s="36" t="s">
        <v>133</v>
      </c>
    </row>
    <row r="60" spans="1:19" x14ac:dyDescent="0.3">
      <c r="A60" s="36" t="s">
        <v>140</v>
      </c>
    </row>
    <row r="64" spans="1:19" x14ac:dyDescent="0.3">
      <c r="A64" s="40"/>
      <c r="B64" s="40"/>
      <c r="C64" s="40"/>
      <c r="D64" s="40"/>
      <c r="E64" s="125" t="s">
        <v>134</v>
      </c>
      <c r="F64" s="125" t="s">
        <v>134</v>
      </c>
      <c r="G64" s="125" t="s">
        <v>134</v>
      </c>
      <c r="H64" s="125" t="s">
        <v>135</v>
      </c>
      <c r="I64" s="125" t="s">
        <v>135</v>
      </c>
      <c r="J64" s="125" t="s">
        <v>135</v>
      </c>
      <c r="K64" s="125" t="s">
        <v>136</v>
      </c>
      <c r="L64" s="125" t="s">
        <v>136</v>
      </c>
      <c r="M64" s="125" t="s">
        <v>136</v>
      </c>
      <c r="N64" s="125" t="s">
        <v>137</v>
      </c>
      <c r="O64" s="125" t="s">
        <v>137</v>
      </c>
      <c r="P64" s="125" t="s">
        <v>137</v>
      </c>
      <c r="Q64" s="40"/>
      <c r="R64" s="40"/>
      <c r="S64" s="40"/>
    </row>
    <row r="65" spans="1:19" x14ac:dyDescent="0.3">
      <c r="A65" s="25" t="s">
        <v>1</v>
      </c>
      <c r="B65" s="25" t="s">
        <v>3</v>
      </c>
      <c r="C65" s="25" t="s">
        <v>68</v>
      </c>
      <c r="D65" s="40"/>
      <c r="E65" s="46">
        <v>41456</v>
      </c>
      <c r="F65" s="46">
        <v>41487</v>
      </c>
      <c r="G65" s="46">
        <v>41518</v>
      </c>
      <c r="H65" s="46">
        <v>41548</v>
      </c>
      <c r="I65" s="46">
        <v>41579</v>
      </c>
      <c r="J65" s="46">
        <v>41609</v>
      </c>
      <c r="K65" s="46">
        <v>41640</v>
      </c>
      <c r="L65" s="46">
        <v>41671</v>
      </c>
      <c r="M65" s="46">
        <v>41699</v>
      </c>
      <c r="N65" s="46">
        <v>41730</v>
      </c>
      <c r="O65" s="46">
        <v>41760</v>
      </c>
      <c r="P65" s="46">
        <v>41791</v>
      </c>
      <c r="Q65" s="25" t="s">
        <v>70</v>
      </c>
      <c r="R65" s="40"/>
      <c r="S65" s="40"/>
    </row>
    <row r="66" spans="1:19" x14ac:dyDescent="0.3">
      <c r="A66" s="23" t="s">
        <v>11</v>
      </c>
      <c r="B66" s="23" t="s">
        <v>13</v>
      </c>
      <c r="C66" s="23" t="s">
        <v>12</v>
      </c>
      <c r="D66" s="23"/>
      <c r="E66" s="126">
        <f>SUMIFS('Data Repository Table'!$J:$J,'Data Repository Table'!$B:$B,'What-If Analysis'!$C66,'Data Repository Table'!$C:$C,'What-If Analysis'!$B66,'Data Repository Table'!$A:$A,$A66,'Data Repository Table'!$D:$D,'What-If Analysis'!E$65)</f>
        <v>5914581.1976700742</v>
      </c>
      <c r="F66" s="126">
        <f>SUMIFS('Data Repository Table'!$J:$J,'Data Repository Table'!$B:$B,'What-If Analysis'!$C66,'Data Repository Table'!$C:$C,'What-If Analysis'!$B66,'Data Repository Table'!$A:$A,$A66,'Data Repository Table'!$D:$D,'What-If Analysis'!F$65)</f>
        <v>5696664.2399759311</v>
      </c>
      <c r="G66" s="126">
        <f>SUMIFS('Data Repository Table'!$J:$J,'Data Repository Table'!$B:$B,'What-If Analysis'!$C66,'Data Repository Table'!$C:$C,'What-If Analysis'!$B66,'Data Repository Table'!$A:$A,$A66,'Data Repository Table'!$D:$D,'What-If Analysis'!G$65)</f>
        <v>5260681.8298072498</v>
      </c>
      <c r="H66" s="126">
        <f>SUMIFS('Data Repository Table'!$J:$J,'Data Repository Table'!$B:$B,'What-If Analysis'!$C66,'Data Repository Table'!$C:$C,'What-If Analysis'!$B66,'Data Repository Table'!$A:$A,$A66,'Data Repository Table'!$D:$D,'What-If Analysis'!H$65)</f>
        <v>5221955.4924466992</v>
      </c>
      <c r="I66" s="126">
        <f>SUMIFS('Data Repository Table'!$J:$J,'Data Repository Table'!$B:$B,'What-If Analysis'!$C66,'Data Repository Table'!$C:$C,'What-If Analysis'!$B66,'Data Repository Table'!$A:$A,$A66,'Data Repository Table'!$D:$D,'What-If Analysis'!I$65)</f>
        <v>5514147.1707946751</v>
      </c>
      <c r="J66" s="126">
        <f>SUMIFS('Data Repository Table'!$J:$J,'Data Repository Table'!$B:$B,'What-If Analysis'!$C66,'Data Repository Table'!$C:$C,'What-If Analysis'!$B66,'Data Repository Table'!$A:$A,$A66,'Data Repository Table'!$D:$D,'What-If Analysis'!J$65)</f>
        <v>5380892.2001862573</v>
      </c>
      <c r="K66" s="126">
        <f>SUMIFS('Data Repository Table'!$J:$J,'Data Repository Table'!$B:$B,'What-If Analysis'!$C66,'Data Repository Table'!$C:$C,'What-If Analysis'!$B66,'Data Repository Table'!$A:$A,$A66,'Data Repository Table'!$D:$D,'What-If Analysis'!K$65)</f>
        <v>7822599.7200296307</v>
      </c>
      <c r="L66" s="126">
        <f>SUMIFS('Data Repository Table'!$J:$J,'Data Repository Table'!$B:$B,'What-If Analysis'!$C66,'Data Repository Table'!$C:$C,'What-If Analysis'!$B66,'Data Repository Table'!$A:$A,$A66,'Data Repository Table'!$D:$D,'What-If Analysis'!L$65)</f>
        <v>6924324.6322913244</v>
      </c>
      <c r="M66" s="126">
        <f>SUMIFS('Data Repository Table'!$J:$J,'Data Repository Table'!$B:$B,'What-If Analysis'!$C66,'Data Repository Table'!$C:$C,'What-If Analysis'!$B66,'Data Repository Table'!$A:$A,$A66,'Data Repository Table'!$D:$D,'What-If Analysis'!M$65)</f>
        <v>7297789.3913026378</v>
      </c>
      <c r="N66" s="126">
        <f>SUMIFS('Data Repository Table'!$J:$J,'Data Repository Table'!$B:$B,'What-If Analysis'!$C66,'Data Repository Table'!$C:$C,'What-If Analysis'!$B66,'Data Repository Table'!$A:$A,$A66,'Data Repository Table'!$D:$D,'What-If Analysis'!N$65)</f>
        <v>5332240.4186026063</v>
      </c>
      <c r="O66" s="126">
        <f>SUMIFS('Data Repository Table'!$J:$J,'Data Repository Table'!$B:$B,'What-If Analysis'!$C66,'Data Repository Table'!$C:$C,'What-If Analysis'!$B66,'Data Repository Table'!$A:$A,$A66,'Data Repository Table'!$D:$D,'What-If Analysis'!O$65)</f>
        <v>5394917.135688588</v>
      </c>
      <c r="P66" s="126">
        <f>SUMIFS('Data Repository Table'!$J:$J,'Data Repository Table'!$B:$B,'What-If Analysis'!$C66,'Data Repository Table'!$C:$C,'What-If Analysis'!$B66,'Data Repository Table'!$A:$A,$A66,'Data Repository Table'!$D:$D,'What-If Analysis'!P$65)</f>
        <v>5184163.8693572879</v>
      </c>
      <c r="Q66" s="50">
        <f>SUM(E66:P66)</f>
        <v>70944957.298152953</v>
      </c>
      <c r="R66" s="23"/>
      <c r="S66" s="23"/>
    </row>
    <row r="67" spans="1:19" x14ac:dyDescent="0.3">
      <c r="A67" s="23" t="s">
        <v>11</v>
      </c>
      <c r="B67" s="23" t="s">
        <v>21</v>
      </c>
      <c r="C67" s="23" t="s">
        <v>12</v>
      </c>
      <c r="D67" s="23"/>
      <c r="E67" s="126">
        <f>SUMIFS('Data Repository Table'!$J:$J,'Data Repository Table'!$B:$B,'What-If Analysis'!$C67,'Data Repository Table'!$C:$C,'What-If Analysis'!$B67,'Data Repository Table'!$A:$A,$A67,'Data Repository Table'!$D:$D,'What-If Analysis'!E$65)</f>
        <v>17328050.972999997</v>
      </c>
      <c r="F67" s="126">
        <f>SUMIFS('Data Repository Table'!$J:$J,'Data Repository Table'!$B:$B,'What-If Analysis'!$C67,'Data Repository Table'!$C:$C,'What-If Analysis'!$B67,'Data Repository Table'!$A:$A,$A67,'Data Repository Table'!$D:$D,'What-If Analysis'!F$65)</f>
        <v>14604314.435999997</v>
      </c>
      <c r="G67" s="126">
        <f>SUMIFS('Data Repository Table'!$J:$J,'Data Repository Table'!$B:$B,'What-If Analysis'!$C67,'Data Repository Table'!$C:$C,'What-If Analysis'!$B67,'Data Repository Table'!$A:$A,$A67,'Data Repository Table'!$D:$D,'What-If Analysis'!G$65)</f>
        <v>16135900.118999999</v>
      </c>
      <c r="H67" s="126">
        <f>SUMIFS('Data Repository Table'!$J:$J,'Data Repository Table'!$B:$B,'What-If Analysis'!$C67,'Data Repository Table'!$C:$C,'What-If Analysis'!$B67,'Data Repository Table'!$A:$A,$A67,'Data Repository Table'!$D:$D,'What-If Analysis'!H$65)</f>
        <v>15151633.271999998</v>
      </c>
      <c r="I67" s="126">
        <f>SUMIFS('Data Repository Table'!$J:$J,'Data Repository Table'!$B:$B,'What-If Analysis'!$C67,'Data Repository Table'!$C:$C,'What-If Analysis'!$B67,'Data Repository Table'!$A:$A,$A67,'Data Repository Table'!$D:$D,'What-If Analysis'!I$65)</f>
        <v>13832900.801999997</v>
      </c>
      <c r="J67" s="126">
        <f>SUMIFS('Data Repository Table'!$J:$J,'Data Repository Table'!$B:$B,'What-If Analysis'!$C67,'Data Repository Table'!$C:$C,'What-If Analysis'!$B67,'Data Repository Table'!$A:$A,$A67,'Data Repository Table'!$D:$D,'What-If Analysis'!J$65)</f>
        <v>15562959.623999998</v>
      </c>
      <c r="K67" s="126">
        <f>SUMIFS('Data Repository Table'!$J:$J,'Data Repository Table'!$B:$B,'What-If Analysis'!$C67,'Data Repository Table'!$C:$C,'What-If Analysis'!$B67,'Data Repository Table'!$A:$A,$A67,'Data Repository Table'!$D:$D,'What-If Analysis'!K$65)</f>
        <v>22354057.620000001</v>
      </c>
      <c r="L67" s="126">
        <f>SUMIFS('Data Repository Table'!$J:$J,'Data Repository Table'!$B:$B,'What-If Analysis'!$C67,'Data Repository Table'!$C:$C,'What-If Analysis'!$B67,'Data Repository Table'!$A:$A,$A67,'Data Repository Table'!$D:$D,'What-If Analysis'!L$65)</f>
        <v>18580950.729999997</v>
      </c>
      <c r="M67" s="126">
        <f>SUMIFS('Data Repository Table'!$J:$J,'Data Repository Table'!$B:$B,'What-If Analysis'!$C67,'Data Repository Table'!$C:$C,'What-If Analysis'!$B67,'Data Repository Table'!$A:$A,$A67,'Data Repository Table'!$D:$D,'What-If Analysis'!M$65)</f>
        <v>19644680.780999999</v>
      </c>
      <c r="N67" s="126">
        <f>SUMIFS('Data Repository Table'!$J:$J,'Data Repository Table'!$B:$B,'What-If Analysis'!$C67,'Data Repository Table'!$C:$C,'What-If Analysis'!$B67,'Data Repository Table'!$A:$A,$A67,'Data Repository Table'!$D:$D,'What-If Analysis'!N$65)</f>
        <v>18268435.046</v>
      </c>
      <c r="O67" s="126">
        <f>SUMIFS('Data Repository Table'!$J:$J,'Data Repository Table'!$B:$B,'What-If Analysis'!$C67,'Data Repository Table'!$C:$C,'What-If Analysis'!$B67,'Data Repository Table'!$A:$A,$A67,'Data Repository Table'!$D:$D,'What-If Analysis'!O$65)</f>
        <v>14627298.491999999</v>
      </c>
      <c r="P67" s="126">
        <f>SUMIFS('Data Repository Table'!$J:$J,'Data Repository Table'!$B:$B,'What-If Analysis'!$C67,'Data Repository Table'!$C:$C,'What-If Analysis'!$B67,'Data Repository Table'!$A:$A,$A67,'Data Repository Table'!$D:$D,'What-If Analysis'!P$65)</f>
        <v>16164167.273999998</v>
      </c>
      <c r="Q67" s="50">
        <f t="shared" ref="Q67:Q69" si="1">SUM(E67:P67)</f>
        <v>202255349.16899997</v>
      </c>
      <c r="R67" s="41"/>
      <c r="S67" s="23"/>
    </row>
    <row r="68" spans="1:19" x14ac:dyDescent="0.3">
      <c r="A68" s="23" t="s">
        <v>11</v>
      </c>
      <c r="B68" s="23" t="s">
        <v>22</v>
      </c>
      <c r="C68" s="23" t="s">
        <v>12</v>
      </c>
      <c r="D68" s="23"/>
      <c r="E68" s="126">
        <f>SUMIFS('Data Repository Table'!$J:$J,'Data Repository Table'!$B:$B,'What-If Analysis'!$C68,'Data Repository Table'!$C:$C,'What-If Analysis'!$B68,'Data Repository Table'!$A:$A,$A68,'Data Repository Table'!$D:$D,'What-If Analysis'!E$65)</f>
        <v>12716846.793</v>
      </c>
      <c r="F68" s="126">
        <f>SUMIFS('Data Repository Table'!$J:$J,'Data Repository Table'!$B:$B,'What-If Analysis'!$C68,'Data Repository Table'!$C:$C,'What-If Analysis'!$B68,'Data Repository Table'!$A:$A,$A68,'Data Repository Table'!$D:$D,'What-If Analysis'!F$65)</f>
        <v>13050243.880999997</v>
      </c>
      <c r="G68" s="126">
        <f>SUMIFS('Data Repository Table'!$J:$J,'Data Repository Table'!$B:$B,'What-If Analysis'!$C68,'Data Repository Table'!$C:$C,'What-If Analysis'!$B68,'Data Repository Table'!$A:$A,$A68,'Data Repository Table'!$D:$D,'What-If Analysis'!G$65)</f>
        <v>13235472.919</v>
      </c>
      <c r="H68" s="126">
        <f>SUMIFS('Data Repository Table'!$J:$J,'Data Repository Table'!$B:$B,'What-If Analysis'!$C68,'Data Repository Table'!$C:$C,'What-If Analysis'!$B68,'Data Repository Table'!$A:$A,$A68,'Data Repository Table'!$D:$D,'What-If Analysis'!H$65)</f>
        <v>11815762.267000001</v>
      </c>
      <c r="I68" s="126">
        <f>SUMIFS('Data Repository Table'!$J:$J,'Data Repository Table'!$B:$B,'What-If Analysis'!$C68,'Data Repository Table'!$C:$C,'What-If Analysis'!$B68,'Data Repository Table'!$A:$A,$A68,'Data Repository Table'!$D:$D,'What-If Analysis'!I$65)</f>
        <v>11881724.445</v>
      </c>
      <c r="J68" s="126">
        <f>SUMIFS('Data Repository Table'!$J:$J,'Data Repository Table'!$B:$B,'What-If Analysis'!$C68,'Data Repository Table'!$C:$C,'What-If Analysis'!$B68,'Data Repository Table'!$A:$A,$A68,'Data Repository Table'!$D:$D,'What-If Analysis'!J$65)</f>
        <v>11127131.811999999</v>
      </c>
      <c r="K68" s="126">
        <f>SUMIFS('Data Repository Table'!$J:$J,'Data Repository Table'!$B:$B,'What-If Analysis'!$C68,'Data Repository Table'!$C:$C,'What-If Analysis'!$B68,'Data Repository Table'!$A:$A,$A68,'Data Repository Table'!$D:$D,'What-If Analysis'!K$65)</f>
        <v>15491089.403999997</v>
      </c>
      <c r="L68" s="126">
        <f>SUMIFS('Data Repository Table'!$J:$J,'Data Repository Table'!$B:$B,'What-If Analysis'!$C68,'Data Repository Table'!$C:$C,'What-If Analysis'!$B68,'Data Repository Table'!$A:$A,$A68,'Data Repository Table'!$D:$D,'What-If Analysis'!L$65)</f>
        <v>15776843.228999998</v>
      </c>
      <c r="M68" s="126">
        <f>SUMIFS('Data Repository Table'!$J:$J,'Data Repository Table'!$B:$B,'What-If Analysis'!$C68,'Data Repository Table'!$C:$C,'What-If Analysis'!$B68,'Data Repository Table'!$A:$A,$A68,'Data Repository Table'!$D:$D,'What-If Analysis'!M$65)</f>
        <v>14151791.636999998</v>
      </c>
      <c r="N68" s="126">
        <f>SUMIFS('Data Repository Table'!$J:$J,'Data Repository Table'!$B:$B,'What-If Analysis'!$C68,'Data Repository Table'!$C:$C,'What-If Analysis'!$B68,'Data Repository Table'!$A:$A,$A68,'Data Repository Table'!$D:$D,'What-If Analysis'!N$65)</f>
        <v>15011361.791999999</v>
      </c>
      <c r="O68" s="126">
        <f>SUMIFS('Data Repository Table'!$J:$J,'Data Repository Table'!$B:$B,'What-If Analysis'!$C68,'Data Repository Table'!$C:$C,'What-If Analysis'!$B68,'Data Repository Table'!$A:$A,$A68,'Data Repository Table'!$D:$D,'What-If Analysis'!O$65)</f>
        <v>14286635.347000001</v>
      </c>
      <c r="P68" s="126">
        <f>SUMIFS('Data Repository Table'!$J:$J,'Data Repository Table'!$B:$B,'What-If Analysis'!$C68,'Data Repository Table'!$C:$C,'What-If Analysis'!$B68,'Data Repository Table'!$A:$A,$A68,'Data Repository Table'!$D:$D,'What-If Analysis'!P$65)</f>
        <v>15120321.851</v>
      </c>
      <c r="Q68" s="50">
        <f t="shared" si="1"/>
        <v>163665225.377</v>
      </c>
      <c r="R68" s="23"/>
      <c r="S68" s="23"/>
    </row>
    <row r="69" spans="1:19" x14ac:dyDescent="0.3">
      <c r="A69" s="23"/>
      <c r="B69" s="23"/>
      <c r="C69" s="23"/>
      <c r="D69" s="23"/>
      <c r="E69" s="126">
        <f>SUM(E66:E68)</f>
        <v>35959478.963670067</v>
      </c>
      <c r="F69" s="126">
        <f t="shared" ref="F69:P69" si="2">SUM(F66:F68)</f>
        <v>33351222.556975923</v>
      </c>
      <c r="G69" s="126">
        <f t="shared" si="2"/>
        <v>34632054.867807247</v>
      </c>
      <c r="H69" s="126">
        <f t="shared" si="2"/>
        <v>32189351.031446699</v>
      </c>
      <c r="I69" s="126">
        <f t="shared" si="2"/>
        <v>31228772.417794675</v>
      </c>
      <c r="J69" s="126">
        <f t="shared" si="2"/>
        <v>32070983.636186253</v>
      </c>
      <c r="K69" s="126">
        <f t="shared" si="2"/>
        <v>45667746.744029626</v>
      </c>
      <c r="L69" s="126">
        <f t="shared" si="2"/>
        <v>41282118.591291323</v>
      </c>
      <c r="M69" s="126">
        <f t="shared" si="2"/>
        <v>41094261.809302635</v>
      </c>
      <c r="N69" s="126">
        <f t="shared" si="2"/>
        <v>38612037.2566026</v>
      </c>
      <c r="O69" s="126">
        <f t="shared" si="2"/>
        <v>34308850.97468859</v>
      </c>
      <c r="P69" s="126">
        <f t="shared" si="2"/>
        <v>36468652.994357288</v>
      </c>
      <c r="Q69" s="50">
        <f t="shared" si="1"/>
        <v>436865531.84415287</v>
      </c>
      <c r="R69" s="23"/>
      <c r="S69" s="23"/>
    </row>
    <row r="70" spans="1:19" x14ac:dyDescent="0.3">
      <c r="A70" s="23"/>
      <c r="B70" s="23"/>
      <c r="C70" s="23"/>
      <c r="D70" s="23"/>
      <c r="E70" s="127"/>
      <c r="F70" s="128"/>
      <c r="G70" s="129"/>
      <c r="H70" s="23"/>
      <c r="I70" s="130"/>
      <c r="J70" s="129"/>
      <c r="K70" s="23"/>
      <c r="L70" s="126"/>
      <c r="M70" s="23"/>
      <c r="N70" s="23"/>
      <c r="O70" s="126"/>
      <c r="P70" s="23"/>
      <c r="Q70" s="23"/>
      <c r="R70" s="23"/>
      <c r="S70" s="23"/>
    </row>
    <row r="71" spans="1:19" x14ac:dyDescent="0.3">
      <c r="A71" s="23"/>
      <c r="B71" s="23"/>
      <c r="C71" s="23"/>
      <c r="D71" s="23"/>
      <c r="E71" s="23"/>
      <c r="F71" s="23"/>
      <c r="G71" s="23"/>
      <c r="H71" s="23"/>
      <c r="I71" s="23"/>
      <c r="J71" s="23"/>
      <c r="K71" s="23"/>
      <c r="L71" s="23"/>
      <c r="M71" s="23"/>
      <c r="N71" s="23"/>
      <c r="O71" s="23"/>
      <c r="P71" s="23"/>
      <c r="Q71" s="23"/>
      <c r="R71" s="23"/>
      <c r="S71" s="23"/>
    </row>
    <row r="72" spans="1:19" x14ac:dyDescent="0.3">
      <c r="A72" s="124" t="s">
        <v>138</v>
      </c>
      <c r="B72" s="23"/>
      <c r="C72" s="23"/>
      <c r="D72" s="23"/>
      <c r="E72" s="23"/>
      <c r="F72" s="23"/>
      <c r="G72" s="23"/>
      <c r="H72" s="23"/>
      <c r="I72" s="23"/>
      <c r="J72" s="23"/>
      <c r="K72" s="23"/>
      <c r="L72" s="23"/>
      <c r="M72" s="23"/>
      <c r="N72" s="23"/>
      <c r="O72" s="23"/>
      <c r="P72" s="23"/>
      <c r="Q72" s="23"/>
      <c r="R72" s="23"/>
      <c r="S72" s="23"/>
    </row>
    <row r="73" spans="1:19" x14ac:dyDescent="0.3">
      <c r="A73" s="25" t="s">
        <v>1</v>
      </c>
      <c r="B73" s="25" t="s">
        <v>3</v>
      </c>
      <c r="C73" s="25" t="s">
        <v>68</v>
      </c>
      <c r="D73" s="25" t="s">
        <v>108</v>
      </c>
      <c r="E73" s="46">
        <v>41456</v>
      </c>
      <c r="F73" s="46">
        <v>41487</v>
      </c>
      <c r="G73" s="46">
        <v>41518</v>
      </c>
      <c r="H73" s="46">
        <v>41548</v>
      </c>
      <c r="I73" s="46">
        <v>41579</v>
      </c>
      <c r="J73" s="46">
        <v>41609</v>
      </c>
      <c r="K73" s="46">
        <v>41640</v>
      </c>
      <c r="L73" s="46">
        <v>41671</v>
      </c>
      <c r="M73" s="46">
        <v>41699</v>
      </c>
      <c r="N73" s="46">
        <v>41730</v>
      </c>
      <c r="O73" s="46">
        <v>41760</v>
      </c>
      <c r="P73" s="46">
        <v>41791</v>
      </c>
      <c r="Q73" s="25" t="s">
        <v>70</v>
      </c>
      <c r="R73" s="25" t="s">
        <v>139</v>
      </c>
      <c r="S73" s="40"/>
    </row>
    <row r="74" spans="1:19" x14ac:dyDescent="0.3">
      <c r="A74" s="23" t="s">
        <v>11</v>
      </c>
      <c r="B74" s="23" t="s">
        <v>21</v>
      </c>
      <c r="C74" s="23" t="s">
        <v>12</v>
      </c>
      <c r="D74" s="124" t="s">
        <v>136</v>
      </c>
      <c r="E74" s="126">
        <f>SUMIFS('Data Repository Table'!$J:$J,'Data Repository Table'!$B:$B,'What-If Analysis'!$C74,'Data Repository Table'!$C:$C,'What-If Analysis'!$B74,'Data Repository Table'!$A:$A,$A74,'Data Repository Table'!$D:$D,'What-If Analysis'!E$65)</f>
        <v>17328050.972999997</v>
      </c>
      <c r="F74" s="126">
        <f>SUMIFS('Data Repository Table'!$J:$J,'Data Repository Table'!$B:$B,'What-If Analysis'!$C74,'Data Repository Table'!$C:$C,'What-If Analysis'!$B74,'Data Repository Table'!$A:$A,$A74,'Data Repository Table'!$D:$D,'What-If Analysis'!F$65)</f>
        <v>14604314.435999997</v>
      </c>
      <c r="G74" s="126">
        <f>SUMIFS('Data Repository Table'!$J:$J,'Data Repository Table'!$B:$B,'What-If Analysis'!$C74,'Data Repository Table'!$C:$C,'What-If Analysis'!$B74,'Data Repository Table'!$A:$A,$A74,'Data Repository Table'!$D:$D,'What-If Analysis'!G$65)</f>
        <v>16135900.118999999</v>
      </c>
      <c r="H74" s="126">
        <f>SUMIFS('Data Repository Table'!$J:$J,'Data Repository Table'!$B:$B,'What-If Analysis'!$C74,'Data Repository Table'!$C:$C,'What-If Analysis'!$B74,'Data Repository Table'!$A:$A,$A74,'Data Repository Table'!$D:$D,'What-If Analysis'!H$65)</f>
        <v>15151633.271999998</v>
      </c>
      <c r="I74" s="126">
        <f>SUMIFS('Data Repository Table'!$J:$J,'Data Repository Table'!$B:$B,'What-If Analysis'!$C74,'Data Repository Table'!$C:$C,'What-If Analysis'!$B74,'Data Repository Table'!$A:$A,$A74,'Data Repository Table'!$D:$D,'What-If Analysis'!I$65)</f>
        <v>13832900.801999997</v>
      </c>
      <c r="J74" s="126">
        <f>SUMIFS('Data Repository Table'!$J:$J,'Data Repository Table'!$B:$B,'What-If Analysis'!$C74,'Data Repository Table'!$C:$C,'What-If Analysis'!$B74,'Data Repository Table'!$A:$A,$A74,'Data Repository Table'!$D:$D,'What-If Analysis'!J$65)</f>
        <v>15562959.623999998</v>
      </c>
      <c r="K74" s="126">
        <v>0</v>
      </c>
      <c r="L74" s="126">
        <v>0</v>
      </c>
      <c r="M74" s="126">
        <v>0</v>
      </c>
      <c r="N74" s="126">
        <f>SUMIFS('Data Repository Table'!$J:$J,'Data Repository Table'!$B:$B,'What-If Analysis'!$C74,'Data Repository Table'!$C:$C,'What-If Analysis'!$B74,'Data Repository Table'!$A:$A,$A74,'Data Repository Table'!$D:$D,'What-If Analysis'!N$65)</f>
        <v>18268435.046</v>
      </c>
      <c r="O74" s="126">
        <f>SUMIFS('Data Repository Table'!$J:$J,'Data Repository Table'!$B:$B,'What-If Analysis'!$C74,'Data Repository Table'!$C:$C,'What-If Analysis'!$B74,'Data Repository Table'!$A:$A,$A74,'Data Repository Table'!$D:$D,'What-If Analysis'!O$65)</f>
        <v>14627298.491999999</v>
      </c>
      <c r="P74" s="126">
        <f>SUMIFS('Data Repository Table'!$J:$J,'Data Repository Table'!$B:$B,'What-If Analysis'!$C74,'Data Repository Table'!$C:$C,'What-If Analysis'!$B74,'Data Repository Table'!$A:$A,$A74,'Data Repository Table'!$D:$D,'What-If Analysis'!P$65)</f>
        <v>16164167.273999998</v>
      </c>
      <c r="Q74" s="50">
        <f t="shared" ref="Q74:Q77" si="3">SUM(E74:P74)</f>
        <v>141675660.03799999</v>
      </c>
      <c r="R74" s="131">
        <f>1-(Q74/$Q$67)</f>
        <v>0.2995208254313263</v>
      </c>
      <c r="S74" s="23"/>
    </row>
    <row r="75" spans="1:19" x14ac:dyDescent="0.3">
      <c r="A75" s="23" t="s">
        <v>11</v>
      </c>
      <c r="B75" s="23" t="s">
        <v>21</v>
      </c>
      <c r="C75" s="23" t="s">
        <v>12</v>
      </c>
      <c r="D75" s="124" t="s">
        <v>137</v>
      </c>
      <c r="E75" s="126">
        <f t="shared" ref="E75:M75" si="4">E67</f>
        <v>17328050.972999997</v>
      </c>
      <c r="F75" s="126">
        <f t="shared" si="4"/>
        <v>14604314.435999997</v>
      </c>
      <c r="G75" s="126">
        <f t="shared" si="4"/>
        <v>16135900.118999999</v>
      </c>
      <c r="H75" s="126">
        <f t="shared" si="4"/>
        <v>15151633.271999998</v>
      </c>
      <c r="I75" s="126">
        <f t="shared" si="4"/>
        <v>13832900.801999997</v>
      </c>
      <c r="J75" s="126">
        <f t="shared" si="4"/>
        <v>15562959.623999998</v>
      </c>
      <c r="K75" s="126">
        <f t="shared" si="4"/>
        <v>22354057.620000001</v>
      </c>
      <c r="L75" s="126">
        <f t="shared" si="4"/>
        <v>18580950.729999997</v>
      </c>
      <c r="M75" s="126">
        <f t="shared" si="4"/>
        <v>19644680.780999999</v>
      </c>
      <c r="N75" s="126">
        <v>0</v>
      </c>
      <c r="O75" s="126">
        <v>0</v>
      </c>
      <c r="P75" s="126">
        <v>0</v>
      </c>
      <c r="Q75" s="50">
        <f t="shared" si="3"/>
        <v>153195448.35699999</v>
      </c>
      <c r="R75" s="131">
        <f t="shared" ref="R75:R77" si="5">1-(Q75/$Q$67)</f>
        <v>0.24256416956867055</v>
      </c>
      <c r="S75" s="23"/>
    </row>
    <row r="76" spans="1:19" x14ac:dyDescent="0.3">
      <c r="A76" s="23" t="s">
        <v>11</v>
      </c>
      <c r="B76" s="23" t="s">
        <v>21</v>
      </c>
      <c r="C76" s="23" t="s">
        <v>12</v>
      </c>
      <c r="D76" s="124" t="s">
        <v>134</v>
      </c>
      <c r="E76" s="126">
        <v>0</v>
      </c>
      <c r="F76" s="126">
        <v>0</v>
      </c>
      <c r="G76" s="126">
        <v>0</v>
      </c>
      <c r="H76" s="126">
        <f>H67</f>
        <v>15151633.271999998</v>
      </c>
      <c r="I76" s="126">
        <f t="shared" ref="I76:P76" si="6">I67</f>
        <v>13832900.801999997</v>
      </c>
      <c r="J76" s="126">
        <f t="shared" si="6"/>
        <v>15562959.623999998</v>
      </c>
      <c r="K76" s="126">
        <f t="shared" si="6"/>
        <v>22354057.620000001</v>
      </c>
      <c r="L76" s="126">
        <f t="shared" si="6"/>
        <v>18580950.729999997</v>
      </c>
      <c r="M76" s="126">
        <f t="shared" si="6"/>
        <v>19644680.780999999</v>
      </c>
      <c r="N76" s="126">
        <f t="shared" si="6"/>
        <v>18268435.046</v>
      </c>
      <c r="O76" s="126">
        <f t="shared" si="6"/>
        <v>14627298.491999999</v>
      </c>
      <c r="P76" s="126">
        <f t="shared" si="6"/>
        <v>16164167.273999998</v>
      </c>
      <c r="Q76" s="50">
        <f t="shared" si="3"/>
        <v>154187083.64099997</v>
      </c>
      <c r="R76" s="131">
        <f t="shared" si="5"/>
        <v>0.23766128176830192</v>
      </c>
      <c r="S76" s="23"/>
    </row>
    <row r="77" spans="1:19" x14ac:dyDescent="0.3">
      <c r="A77" s="23" t="s">
        <v>11</v>
      </c>
      <c r="B77" s="23" t="s">
        <v>21</v>
      </c>
      <c r="C77" s="23" t="s">
        <v>12</v>
      </c>
      <c r="D77" s="124" t="s">
        <v>135</v>
      </c>
      <c r="E77" s="126">
        <f>E67</f>
        <v>17328050.972999997</v>
      </c>
      <c r="F77" s="126">
        <f>F67</f>
        <v>14604314.435999997</v>
      </c>
      <c r="G77" s="126">
        <f>G67</f>
        <v>16135900.118999999</v>
      </c>
      <c r="H77" s="126">
        <v>0</v>
      </c>
      <c r="I77" s="126">
        <v>0</v>
      </c>
      <c r="J77" s="126">
        <v>0</v>
      </c>
      <c r="K77" s="126">
        <f t="shared" ref="K77:P77" si="7">K67</f>
        <v>22354057.620000001</v>
      </c>
      <c r="L77" s="126">
        <f t="shared" si="7"/>
        <v>18580950.729999997</v>
      </c>
      <c r="M77" s="126">
        <f t="shared" si="7"/>
        <v>19644680.780999999</v>
      </c>
      <c r="N77" s="126">
        <f t="shared" si="7"/>
        <v>18268435.046</v>
      </c>
      <c r="O77" s="126">
        <f t="shared" si="7"/>
        <v>14627298.491999999</v>
      </c>
      <c r="P77" s="126">
        <f t="shared" si="7"/>
        <v>16164167.273999998</v>
      </c>
      <c r="Q77" s="50">
        <f t="shared" si="3"/>
        <v>157707855.47099999</v>
      </c>
      <c r="R77" s="131">
        <f t="shared" si="5"/>
        <v>0.22025372323170112</v>
      </c>
      <c r="S77" s="23"/>
    </row>
    <row r="96" spans="1:1" x14ac:dyDescent="0.3">
      <c r="A96" s="124" t="s">
        <v>142</v>
      </c>
    </row>
    <row r="97" spans="1:1" x14ac:dyDescent="0.3">
      <c r="A97" s="132" t="s">
        <v>141</v>
      </c>
    </row>
  </sheetData>
  <conditionalFormatting sqref="C13:O13">
    <cfRule type="colorScale" priority="11">
      <colorScale>
        <cfvo type="min"/>
        <cfvo type="percentile" val="50"/>
        <cfvo type="max"/>
        <color rgb="FFF8696B"/>
        <color rgb="FFFCFCFF"/>
        <color rgb="FF5A8AC6"/>
      </colorScale>
    </cfRule>
  </conditionalFormatting>
  <conditionalFormatting sqref="C14:O14">
    <cfRule type="colorScale" priority="10">
      <colorScale>
        <cfvo type="min"/>
        <cfvo type="percentile" val="50"/>
        <cfvo type="max"/>
        <color rgb="FFF8696B"/>
        <color rgb="FFFCFCFF"/>
        <color rgb="FF5A8AC6"/>
      </colorScale>
    </cfRule>
  </conditionalFormatting>
  <conditionalFormatting sqref="E49:E52">
    <cfRule type="colorScale" priority="7">
      <colorScale>
        <cfvo type="min"/>
        <cfvo type="percentile" val="50"/>
        <cfvo type="max"/>
        <color rgb="FFF8696B"/>
        <color rgb="FFFCFCFF"/>
        <color rgb="FF5A8AC6"/>
      </colorScale>
    </cfRule>
  </conditionalFormatting>
  <conditionalFormatting sqref="B49:B52">
    <cfRule type="colorScale" priority="8">
      <colorScale>
        <cfvo type="min"/>
        <cfvo type="percentile" val="50"/>
        <cfvo type="max"/>
        <color rgb="FFF8696B"/>
        <color rgb="FFFCFCFF"/>
        <color rgb="FF5A8AC6"/>
      </colorScale>
    </cfRule>
  </conditionalFormatting>
  <conditionalFormatting sqref="C49:C52">
    <cfRule type="colorScale" priority="9">
      <colorScale>
        <cfvo type="min"/>
        <cfvo type="percentile" val="50"/>
        <cfvo type="max"/>
        <color rgb="FFF8696B"/>
        <color rgb="FFFCFCFF"/>
        <color rgb="FF5A8AC6"/>
      </colorScale>
    </cfRule>
  </conditionalFormatting>
  <conditionalFormatting sqref="E66:P68">
    <cfRule type="colorScale" priority="5">
      <colorScale>
        <cfvo type="min"/>
        <cfvo type="percentile" val="50"/>
        <cfvo type="max"/>
        <color rgb="FFF8696B"/>
        <color rgb="FFFCFCFF"/>
        <color rgb="FF5A8AC6"/>
      </colorScale>
    </cfRule>
  </conditionalFormatting>
  <conditionalFormatting sqref="E69:P69">
    <cfRule type="colorScale" priority="4">
      <colorScale>
        <cfvo type="min"/>
        <cfvo type="percentile" val="50"/>
        <cfvo type="max"/>
        <color rgb="FFF8696B"/>
        <color rgb="FFFCFCFF"/>
        <color rgb="FF5A8AC6"/>
      </colorScale>
    </cfRule>
  </conditionalFormatting>
  <conditionalFormatting sqref="E70:O70">
    <cfRule type="colorScale" priority="3">
      <colorScale>
        <cfvo type="min"/>
        <cfvo type="percentile" val="50"/>
        <cfvo type="max"/>
        <color rgb="FFF8696B"/>
        <color rgb="FFFFEB84"/>
        <color rgb="FF63BE7B"/>
      </colorScale>
    </cfRule>
  </conditionalFormatting>
  <conditionalFormatting sqref="E74:P74">
    <cfRule type="colorScale" priority="6">
      <colorScale>
        <cfvo type="min"/>
        <cfvo type="percentile" val="50"/>
        <cfvo type="max"/>
        <color rgb="FFF8696B"/>
        <color rgb="FFFCFCFF"/>
        <color rgb="FF5A8AC6"/>
      </colorScale>
    </cfRule>
  </conditionalFormatting>
  <conditionalFormatting sqref="E75:P77">
    <cfRule type="colorScale" priority="2">
      <colorScale>
        <cfvo type="min"/>
        <cfvo type="percentile" val="50"/>
        <cfvo type="max"/>
        <color rgb="FFF8696B"/>
        <color rgb="FFFCFCFF"/>
        <color rgb="FF5A8AC6"/>
      </colorScale>
    </cfRule>
  </conditionalFormatting>
  <conditionalFormatting sqref="Q74:Q7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Repository Table</vt:lpstr>
      <vt:lpstr>Water Trading Repository Table</vt:lpstr>
      <vt:lpstr>Economic Market Analysis</vt:lpstr>
      <vt:lpstr>Economic Cost Analysis</vt:lpstr>
      <vt:lpstr>What-If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Samson King</dc:creator>
  <cp:lastModifiedBy>Samson King</cp:lastModifiedBy>
  <dcterms:created xsi:type="dcterms:W3CDTF">2021-02-17T21:49:02Z</dcterms:created>
  <dcterms:modified xsi:type="dcterms:W3CDTF">2021-02-19T07:52:53Z</dcterms:modified>
</cp:coreProperties>
</file>