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1720" yWindow="-2175" windowWidth="20610" windowHeight="11640"/>
  </bookViews>
  <sheets>
    <sheet name="DAILY WORKSHEET" sheetId="3" r:id="rId1"/>
    <sheet name="WEEKLY WORKSHEET" sheetId="1" r:id="rId2"/>
    <sheet name="CUMULATIVE" sheetId="2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5" i="3" l="1"/>
  <c r="G5" i="3"/>
  <c r="I6" i="3"/>
  <c r="G6" i="3"/>
  <c r="G13" i="1" l="1"/>
  <c r="G16" i="1"/>
  <c r="G15" i="1"/>
  <c r="G14" i="1"/>
  <c r="G12" i="1"/>
  <c r="F6" i="3" l="1"/>
  <c r="G11" i="1"/>
  <c r="G10" i="1"/>
  <c r="G8" i="1"/>
  <c r="G7" i="1"/>
  <c r="G6" i="1"/>
  <c r="G5" i="1"/>
  <c r="G4" i="1"/>
  <c r="F4" i="3" l="1"/>
  <c r="G19" i="1"/>
  <c r="F7" i="3"/>
  <c r="F11" i="3" l="1"/>
  <c r="F9" i="3"/>
  <c r="F10" i="3" l="1"/>
  <c r="F8" i="3" l="1"/>
  <c r="AG4" i="4" l="1"/>
  <c r="AG5" i="4"/>
  <c r="AG6" i="4"/>
  <c r="AG7" i="4"/>
  <c r="AG3" i="4"/>
  <c r="F12" i="3" l="1"/>
</calcChain>
</file>

<file path=xl/sharedStrings.xml><?xml version="1.0" encoding="utf-8"?>
<sst xmlns="http://schemas.openxmlformats.org/spreadsheetml/2006/main" count="71" uniqueCount="29">
  <si>
    <t>COMMISSIONS</t>
  </si>
  <si>
    <t>Name</t>
  </si>
  <si>
    <t>Board rate</t>
  </si>
  <si>
    <t>Trade Rate</t>
  </si>
  <si>
    <t>Amount</t>
  </si>
  <si>
    <t>Comm Rate</t>
  </si>
  <si>
    <t>Payable</t>
  </si>
  <si>
    <t>Comment</t>
  </si>
  <si>
    <t>Mudima</t>
  </si>
  <si>
    <t>(Board-Trade)/2* Amount</t>
  </si>
  <si>
    <t>Mungala</t>
  </si>
  <si>
    <t>Chanda</t>
  </si>
  <si>
    <t>K3,500/$50k</t>
  </si>
  <si>
    <t>Chiyanzu</t>
  </si>
  <si>
    <t>Date</t>
  </si>
  <si>
    <t>COMM. PAYOUT</t>
  </si>
  <si>
    <t>Eric</t>
  </si>
  <si>
    <t>K800/$50k</t>
  </si>
  <si>
    <t>MARCH</t>
  </si>
  <si>
    <t>Rudolph</t>
  </si>
  <si>
    <t>K1250/$50k</t>
  </si>
  <si>
    <t>Eugene</t>
  </si>
  <si>
    <t>K600/$50k</t>
  </si>
  <si>
    <t>Roy</t>
  </si>
  <si>
    <t>Anthony</t>
  </si>
  <si>
    <t>K500/$50k</t>
  </si>
  <si>
    <t>paid</t>
  </si>
  <si>
    <t>K2,500/$50k</t>
  </si>
  <si>
    <t>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</si>
</sst>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&quot;$&quot;#,##0.00_);[Red]\(&quot;$&quot;#,##0.00\)"/>
    <numFmt numFmtId="165" formatCode="_(* #,##0.00_);_(* \(#,##0.00\);_(* &quot;-&quot;??_);_(@_)"/>
    <numFmt numFmtId="166" formatCode="_ * #,##0.00_ ;_ * \-#,##0.00_ ;_ * &quot;-&quot;??_ ;_ @_ "/>
    <numFmt numFmtId="167" formatCode="_ [$K-455]* #,##0.00_ ;_ [$K-455]* \-#,##0.00_ ;_ [$K-455]* &quot;-&quot;??_ ;_ @_ "/>
    <numFmt numFmtId="168" formatCode="[$-409]d\-mmm\-yyyy;@"/>
    <numFmt numFmtId="169" formatCode="dd/mm/yyyy;@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166" fontId="20" fillId="0" borderId="0" applyFont="0" applyFill="0" applyBorder="0" applyAlignment="0" applyProtection="0">
      <alignment vertical="center"/>
    </xf>
    <xf numFmtId="166" fontId="1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66" fontId="14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166" fontId="12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/>
  </cellStyleXfs>
  <cellXfs count="5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67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18" fillId="2" borderId="0" xfId="0" applyFont="1" applyFill="1" applyAlignment="1">
      <alignment horizontal="left" vertical="center"/>
    </xf>
    <xf numFmtId="167" fontId="18" fillId="2" borderId="0" xfId="0" applyNumberFormat="1" applyFont="1" applyFill="1">
      <alignment vertical="center"/>
    </xf>
    <xf numFmtId="168" fontId="0" fillId="0" borderId="0" xfId="0" applyNumberFormat="1" applyAlignment="1">
      <alignment horizontal="left" vertical="center"/>
    </xf>
    <xf numFmtId="166" fontId="0" fillId="0" borderId="0" xfId="1" applyFont="1">
      <alignment vertical="center"/>
    </xf>
    <xf numFmtId="0" fontId="19" fillId="2" borderId="0" xfId="0" applyFont="1" applyFill="1">
      <alignment vertical="center"/>
    </xf>
    <xf numFmtId="166" fontId="19" fillId="2" borderId="0" xfId="1" applyFont="1" applyFill="1">
      <alignment vertical="center"/>
    </xf>
    <xf numFmtId="166" fontId="0" fillId="0" borderId="0" xfId="1" applyNumberFormat="1" applyFont="1">
      <alignment vertical="center"/>
    </xf>
    <xf numFmtId="0" fontId="19" fillId="3" borderId="3" xfId="0" applyFont="1" applyFill="1" applyBorder="1">
      <alignment vertical="center"/>
    </xf>
    <xf numFmtId="169" fontId="19" fillId="3" borderId="4" xfId="0" applyNumberFormat="1" applyFont="1" applyFill="1" applyBorder="1">
      <alignment vertical="center"/>
    </xf>
    <xf numFmtId="0" fontId="22" fillId="0" borderId="0" xfId="0" applyFont="1">
      <alignment vertical="center"/>
    </xf>
    <xf numFmtId="0" fontId="22" fillId="0" borderId="5" xfId="0" applyFont="1" applyBorder="1">
      <alignment vertical="center"/>
    </xf>
    <xf numFmtId="0" fontId="22" fillId="0" borderId="6" xfId="0" applyFont="1" applyBorder="1">
      <alignment vertical="center"/>
    </xf>
    <xf numFmtId="169" fontId="19" fillId="3" borderId="8" xfId="0" applyNumberFormat="1" applyFont="1" applyFill="1" applyBorder="1">
      <alignment vertical="center"/>
    </xf>
    <xf numFmtId="0" fontId="22" fillId="4" borderId="9" xfId="0" applyFont="1" applyFill="1" applyBorder="1">
      <alignment vertical="center"/>
    </xf>
    <xf numFmtId="166" fontId="16" fillId="0" borderId="2" xfId="2" applyFont="1" applyBorder="1">
      <alignment vertical="center"/>
    </xf>
    <xf numFmtId="166" fontId="16" fillId="0" borderId="7" xfId="2" applyFont="1" applyBorder="1">
      <alignment vertical="center"/>
    </xf>
    <xf numFmtId="166" fontId="16" fillId="0" borderId="2" xfId="1" applyFont="1" applyBorder="1">
      <alignment vertical="center"/>
    </xf>
    <xf numFmtId="166" fontId="0" fillId="4" borderId="10" xfId="1" applyFont="1" applyFill="1" applyBorder="1">
      <alignment vertical="center"/>
    </xf>
    <xf numFmtId="166" fontId="0" fillId="0" borderId="2" xfId="1" applyFont="1" applyBorder="1">
      <alignment vertical="center"/>
    </xf>
    <xf numFmtId="166" fontId="16" fillId="0" borderId="7" xfId="1" applyFont="1" applyBorder="1">
      <alignment vertical="center"/>
    </xf>
    <xf numFmtId="166" fontId="0" fillId="0" borderId="7" xfId="1" applyFont="1" applyBorder="1">
      <alignment vertical="center"/>
    </xf>
    <xf numFmtId="166" fontId="0" fillId="4" borderId="11" xfId="1" applyFont="1" applyFill="1" applyBorder="1">
      <alignment vertical="center"/>
    </xf>
    <xf numFmtId="166" fontId="14" fillId="0" borderId="0" xfId="1" applyFont="1">
      <alignment vertical="center"/>
    </xf>
    <xf numFmtId="0" fontId="14" fillId="0" borderId="0" xfId="3">
      <alignment vertical="center"/>
    </xf>
    <xf numFmtId="166" fontId="14" fillId="0" borderId="0" xfId="4" applyFont="1">
      <alignment vertical="center"/>
    </xf>
    <xf numFmtId="0" fontId="13" fillId="0" borderId="0" xfId="0" applyFont="1">
      <alignment vertical="center"/>
    </xf>
    <xf numFmtId="166" fontId="0" fillId="4" borderId="1" xfId="1" applyNumberFormat="1" applyFont="1" applyFill="1" applyBorder="1">
      <alignment vertical="center"/>
    </xf>
    <xf numFmtId="0" fontId="11" fillId="0" borderId="0" xfId="0" applyFont="1">
      <alignment vertical="center"/>
    </xf>
    <xf numFmtId="166" fontId="22" fillId="4" borderId="1" xfId="1" applyNumberFormat="1" applyFont="1" applyFill="1" applyBorder="1">
      <alignment vertical="center"/>
    </xf>
    <xf numFmtId="165" fontId="0" fillId="0" borderId="0" xfId="0" applyNumberFormat="1">
      <alignment vertical="center"/>
    </xf>
    <xf numFmtId="9" fontId="0" fillId="0" borderId="0" xfId="7" applyFont="1" applyAlignme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166" fontId="6" fillId="0" borderId="0" xfId="1" applyFont="1">
      <alignment vertical="center"/>
    </xf>
    <xf numFmtId="166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2" fontId="8" fillId="0" borderId="0" xfId="0" applyNumberFormat="1" applyFont="1">
      <alignment vertical="center"/>
    </xf>
    <xf numFmtId="166" fontId="4" fillId="0" borderId="0" xfId="1" applyFont="1">
      <alignment vertical="center"/>
    </xf>
    <xf numFmtId="0" fontId="4" fillId="0" borderId="0" xfId="0" applyFont="1">
      <alignment vertical="center"/>
    </xf>
    <xf numFmtId="0" fontId="8" fillId="0" borderId="0" xfId="0" applyNumberFormat="1" applyFont="1">
      <alignment vertical="center"/>
    </xf>
    <xf numFmtId="0" fontId="10" fillId="0" borderId="0" xfId="0" applyNumberFormat="1" applyFont="1">
      <alignment vertical="center"/>
    </xf>
    <xf numFmtId="0" fontId="9" fillId="0" borderId="0" xfId="0" applyNumberFormat="1" applyFont="1">
      <alignment vertical="center"/>
    </xf>
    <xf numFmtId="14" fontId="8" fillId="0" borderId="0" xfId="0" applyNumberFormat="1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166" fontId="15" fillId="0" borderId="0" xfId="1" applyFont="1">
      <alignment vertical="center"/>
    </xf>
    <xf numFmtId="0" fontId="19" fillId="2" borderId="0" xfId="0" applyFont="1" applyFill="1" applyAlignment="1">
      <alignment horizontal="center" vertical="center"/>
    </xf>
    <xf numFmtId="166" fontId="17" fillId="0" borderId="0" xfId="0" applyNumberFormat="1" applyFont="1">
      <alignment vertical="center"/>
    </xf>
  </cellXfs>
  <cellStyles count="8">
    <cellStyle name="Comma" xfId="1" builtinId="3"/>
    <cellStyle name="Comma 2" xfId="2"/>
    <cellStyle name="Comma 3" xfId="4"/>
    <cellStyle name="Comma 4" xfId="6"/>
    <cellStyle name="Normal" xfId="0" builtinId="0"/>
    <cellStyle name="Normal 2" xfId="3"/>
    <cellStyle name="Normal 3" xfId="5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F5" sqref="F5"/>
    </sheetView>
  </sheetViews>
  <sheetFormatPr defaultColWidth="8.7109375" defaultRowHeight="15"/>
  <cols>
    <col min="1" max="1" width="10" customWidth="1"/>
    <col min="2" max="2" width="14.28515625" customWidth="1"/>
    <col min="3" max="3" width="13.28515625" customWidth="1"/>
    <col min="4" max="4" width="13" style="7" customWidth="1"/>
    <col min="5" max="5" width="25" customWidth="1"/>
    <col min="6" max="6" width="11.42578125" style="7" customWidth="1"/>
    <col min="7" max="7" width="33.5703125" customWidth="1"/>
    <col min="8" max="9" width="13.28515625" bestFit="1" customWidth="1"/>
    <col min="10" max="10" width="11.5703125" bestFit="1" customWidth="1"/>
  </cols>
  <sheetData>
    <row r="1" spans="1:10">
      <c r="A1" s="54" t="s">
        <v>0</v>
      </c>
      <c r="B1" s="54"/>
      <c r="C1" s="54"/>
      <c r="D1" s="54"/>
      <c r="E1" s="54"/>
      <c r="F1" s="54"/>
    </row>
    <row r="3" spans="1:10">
      <c r="A3" s="8" t="s">
        <v>1</v>
      </c>
      <c r="B3" s="8" t="s">
        <v>2</v>
      </c>
      <c r="C3" s="8" t="s">
        <v>3</v>
      </c>
      <c r="D3" s="9" t="s">
        <v>4</v>
      </c>
      <c r="E3" s="8" t="s">
        <v>5</v>
      </c>
      <c r="F3" s="9" t="s">
        <v>6</v>
      </c>
      <c r="G3" s="8" t="s">
        <v>7</v>
      </c>
    </row>
    <row r="4" spans="1:10">
      <c r="A4" t="s">
        <v>8</v>
      </c>
      <c r="B4">
        <v>22.45</v>
      </c>
      <c r="C4">
        <v>22.38</v>
      </c>
      <c r="D4" s="7">
        <v>50000</v>
      </c>
      <c r="E4" t="s">
        <v>9</v>
      </c>
      <c r="F4" s="10">
        <f>+((B4-C4)/2)*D4</f>
        <v>1750.000000000007</v>
      </c>
      <c r="H4" s="39"/>
      <c r="I4" s="39"/>
      <c r="J4" s="39"/>
    </row>
    <row r="5" spans="1:10">
      <c r="A5" t="s">
        <v>10</v>
      </c>
      <c r="B5">
        <v>22.459099999999999</v>
      </c>
      <c r="C5">
        <v>22.38</v>
      </c>
      <c r="D5" s="7">
        <v>250000</v>
      </c>
      <c r="E5" t="s">
        <v>9</v>
      </c>
      <c r="F5" s="10">
        <f>+((B5-C5)/2)*D5</f>
        <v>9887.5000000000491</v>
      </c>
      <c r="G5" s="39">
        <f>F5-7910</f>
        <v>1977.5000000000491</v>
      </c>
      <c r="H5" s="39" t="s">
        <v>28</v>
      </c>
      <c r="I5" s="39">
        <v>28437.5</v>
      </c>
      <c r="J5" s="39"/>
    </row>
    <row r="6" spans="1:10">
      <c r="A6" t="s">
        <v>11</v>
      </c>
      <c r="C6">
        <v>22.38</v>
      </c>
      <c r="D6" s="7">
        <v>300000</v>
      </c>
      <c r="E6" s="52" t="s">
        <v>27</v>
      </c>
      <c r="F6" s="10">
        <f>+(D6/50000)*2500</f>
        <v>15000</v>
      </c>
      <c r="G6" s="55">
        <f>SUM(F5:F6)</f>
        <v>24887.500000000051</v>
      </c>
      <c r="H6" s="39"/>
      <c r="I6" s="39">
        <f>I5-G6</f>
        <v>3549.9999999999491</v>
      </c>
      <c r="J6" s="39"/>
    </row>
    <row r="7" spans="1:10">
      <c r="A7" t="s">
        <v>24</v>
      </c>
      <c r="E7" t="s">
        <v>25</v>
      </c>
      <c r="F7" s="10">
        <f>+(D7/50000)*500</f>
        <v>0</v>
      </c>
      <c r="H7" s="39"/>
      <c r="I7" s="39"/>
      <c r="J7" s="39"/>
    </row>
    <row r="8" spans="1:10">
      <c r="A8" t="s">
        <v>16</v>
      </c>
      <c r="C8">
        <v>22.42</v>
      </c>
      <c r="D8" s="7">
        <v>100000</v>
      </c>
      <c r="E8" t="s">
        <v>20</v>
      </c>
      <c r="F8" s="7">
        <f>+(D8/50000)*1250</f>
        <v>2500</v>
      </c>
      <c r="J8" s="39"/>
    </row>
    <row r="9" spans="1:10">
      <c r="A9" t="s">
        <v>19</v>
      </c>
      <c r="C9">
        <v>22.45</v>
      </c>
      <c r="D9" s="7">
        <v>45000</v>
      </c>
      <c r="E9" t="s">
        <v>17</v>
      </c>
      <c r="F9" s="7">
        <f>D9/50000*800</f>
        <v>720</v>
      </c>
    </row>
    <row r="10" spans="1:10">
      <c r="A10" t="s">
        <v>21</v>
      </c>
      <c r="E10" s="35" t="s">
        <v>22</v>
      </c>
      <c r="F10" s="7">
        <f>D10/50000*600</f>
        <v>0</v>
      </c>
    </row>
    <row r="11" spans="1:10">
      <c r="A11" s="35" t="s">
        <v>23</v>
      </c>
      <c r="E11" s="35" t="s">
        <v>17</v>
      </c>
      <c r="F11" s="7">
        <f>D11/50000*800</f>
        <v>0</v>
      </c>
    </row>
    <row r="12" spans="1:10" ht="15.75" thickBot="1">
      <c r="F12" s="32">
        <f>SUM(F4:F11)</f>
        <v>29857.500000000058</v>
      </c>
    </row>
    <row r="13" spans="1:10">
      <c r="E13" s="33"/>
    </row>
    <row r="14" spans="1:10">
      <c r="E14" s="33"/>
    </row>
    <row r="15" spans="1:10">
      <c r="B15" s="51"/>
    </row>
    <row r="16" spans="1:10">
      <c r="E16" s="33"/>
    </row>
    <row r="17" spans="5:10">
      <c r="E17" s="33"/>
      <c r="G17" s="33"/>
    </row>
    <row r="20" spans="5:10">
      <c r="J20" s="34"/>
    </row>
    <row r="21" spans="5:10">
      <c r="J21" s="34"/>
    </row>
    <row r="22" spans="5:10">
      <c r="J22" s="34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14" sqref="E14"/>
    </sheetView>
  </sheetViews>
  <sheetFormatPr defaultColWidth="8.7109375" defaultRowHeight="15"/>
  <cols>
    <col min="1" max="1" width="11" customWidth="1"/>
    <col min="2" max="2" width="10.7109375" bestFit="1" customWidth="1"/>
    <col min="3" max="3" width="14.28515625" customWidth="1"/>
    <col min="4" max="4" width="13.28515625" customWidth="1"/>
    <col min="5" max="5" width="13" style="7" customWidth="1"/>
    <col min="6" max="6" width="25" customWidth="1"/>
    <col min="7" max="7" width="13.42578125" style="7" bestFit="1" customWidth="1"/>
    <col min="8" max="8" width="33.5703125" customWidth="1"/>
    <col min="9" max="9" width="19.5703125" customWidth="1"/>
  </cols>
  <sheetData>
    <row r="1" spans="1:9">
      <c r="A1" s="54" t="s">
        <v>0</v>
      </c>
      <c r="B1" s="54"/>
      <c r="C1" s="54"/>
      <c r="D1" s="54"/>
      <c r="E1" s="54"/>
      <c r="F1" s="54"/>
      <c r="G1" s="54"/>
    </row>
    <row r="3" spans="1:9">
      <c r="A3" s="8" t="s">
        <v>1</v>
      </c>
      <c r="B3" s="8" t="s">
        <v>14</v>
      </c>
      <c r="C3" s="8" t="s">
        <v>2</v>
      </c>
      <c r="D3" s="8" t="s">
        <v>3</v>
      </c>
      <c r="E3" s="9" t="s">
        <v>4</v>
      </c>
      <c r="F3" s="8" t="s">
        <v>5</v>
      </c>
      <c r="G3" s="9" t="s">
        <v>6</v>
      </c>
      <c r="H3" s="8" t="s">
        <v>7</v>
      </c>
      <c r="I3" s="36"/>
    </row>
    <row r="4" spans="1:9">
      <c r="A4" t="s">
        <v>8</v>
      </c>
      <c r="B4" s="41">
        <v>44305</v>
      </c>
      <c r="C4" s="40">
        <v>22.4422</v>
      </c>
      <c r="D4" s="40">
        <v>22.33</v>
      </c>
      <c r="E4" s="7">
        <v>70000</v>
      </c>
      <c r="F4" s="7" t="s">
        <v>9</v>
      </c>
      <c r="G4" s="7">
        <f>+((C4-D4)/2)*E4</f>
        <v>3927.0000000000491</v>
      </c>
      <c r="H4" s="50" t="s">
        <v>26</v>
      </c>
      <c r="I4" s="38"/>
    </row>
    <row r="5" spans="1:9">
      <c r="A5" s="31" t="s">
        <v>10</v>
      </c>
      <c r="B5" s="41">
        <v>44305</v>
      </c>
      <c r="C5" s="40">
        <v>22.449000000000002</v>
      </c>
      <c r="D5" s="40">
        <v>22.3</v>
      </c>
      <c r="E5" s="7">
        <v>70000</v>
      </c>
      <c r="F5" s="7" t="s">
        <v>9</v>
      </c>
      <c r="G5" s="7">
        <f>+((C5-D5)/2)*E5</f>
        <v>5215.0000000000318</v>
      </c>
      <c r="H5" s="50" t="s">
        <v>26</v>
      </c>
      <c r="I5" s="38"/>
    </row>
    <row r="6" spans="1:9">
      <c r="A6" t="s">
        <v>11</v>
      </c>
      <c r="B6" s="41">
        <v>44305</v>
      </c>
      <c r="C6" s="40"/>
      <c r="D6" s="47">
        <v>22.34</v>
      </c>
      <c r="E6" s="7">
        <v>300000</v>
      </c>
      <c r="F6" s="7" t="s">
        <v>12</v>
      </c>
      <c r="G6" s="7">
        <f>+(E6/50000)*3500</f>
        <v>21000</v>
      </c>
      <c r="H6" s="50" t="s">
        <v>26</v>
      </c>
      <c r="I6" s="39"/>
    </row>
    <row r="7" spans="1:9">
      <c r="A7" t="s">
        <v>16</v>
      </c>
      <c r="B7" s="41">
        <v>44305</v>
      </c>
      <c r="C7" s="40"/>
      <c r="D7" s="40">
        <v>22.41</v>
      </c>
      <c r="E7" s="7">
        <v>100000</v>
      </c>
      <c r="F7" s="7" t="s">
        <v>20</v>
      </c>
      <c r="G7" s="7">
        <f>+(E7/50000)*1250</f>
        <v>2500</v>
      </c>
      <c r="H7" s="42"/>
      <c r="I7" s="39"/>
    </row>
    <row r="8" spans="1:9">
      <c r="A8" t="s">
        <v>19</v>
      </c>
      <c r="B8" s="41">
        <v>44305</v>
      </c>
      <c r="C8" s="48"/>
      <c r="D8" s="40">
        <v>22.43</v>
      </c>
      <c r="E8" s="7">
        <v>30000</v>
      </c>
      <c r="F8" s="7" t="s">
        <v>17</v>
      </c>
      <c r="G8" s="7">
        <f>E8/50000*800</f>
        <v>480</v>
      </c>
      <c r="H8" s="42"/>
    </row>
    <row r="9" spans="1:9">
      <c r="A9" t="s">
        <v>19</v>
      </c>
      <c r="B9" s="41">
        <v>44306</v>
      </c>
      <c r="C9" s="40"/>
      <c r="D9" s="40">
        <v>22.44</v>
      </c>
      <c r="E9" s="7">
        <v>30000</v>
      </c>
      <c r="F9" s="7" t="s">
        <v>17</v>
      </c>
      <c r="G9" s="38">
        <v>480</v>
      </c>
      <c r="H9" s="45"/>
    </row>
    <row r="10" spans="1:9">
      <c r="A10" s="31" t="s">
        <v>10</v>
      </c>
      <c r="B10" s="41">
        <v>44306</v>
      </c>
      <c r="C10" s="48">
        <v>22.45</v>
      </c>
      <c r="D10" s="40">
        <v>22.38</v>
      </c>
      <c r="E10" s="7">
        <v>75000</v>
      </c>
      <c r="F10" s="7" t="s">
        <v>9</v>
      </c>
      <c r="G10" s="7">
        <f>+((C10-D10)/2)*E10</f>
        <v>2625.0000000000105</v>
      </c>
      <c r="H10" s="45"/>
    </row>
    <row r="11" spans="1:9">
      <c r="A11" s="27" t="s">
        <v>11</v>
      </c>
      <c r="B11" s="41">
        <v>44306</v>
      </c>
      <c r="C11" s="48"/>
      <c r="D11" s="46">
        <v>22.37</v>
      </c>
      <c r="E11" s="26">
        <v>100000</v>
      </c>
      <c r="F11" s="7" t="s">
        <v>12</v>
      </c>
      <c r="G11" s="28">
        <f>+(E11/50000)*3500</f>
        <v>7000</v>
      </c>
      <c r="H11" s="36"/>
    </row>
    <row r="12" spans="1:9">
      <c r="A12" s="27" t="s">
        <v>8</v>
      </c>
      <c r="B12" s="41">
        <v>44307</v>
      </c>
      <c r="C12" s="48">
        <v>22.45</v>
      </c>
      <c r="D12" s="43">
        <v>22.38</v>
      </c>
      <c r="E12" s="7">
        <v>50000</v>
      </c>
      <c r="F12" s="26" t="s">
        <v>9</v>
      </c>
      <c r="G12" s="7">
        <f>+((C12-D12)/2)*E12</f>
        <v>1750.000000000007</v>
      </c>
    </row>
    <row r="13" spans="1:9">
      <c r="A13" s="27" t="s">
        <v>10</v>
      </c>
      <c r="B13" s="41">
        <v>44307</v>
      </c>
      <c r="C13" s="48">
        <v>22.459099999999999</v>
      </c>
      <c r="D13">
        <v>22.38</v>
      </c>
      <c r="E13" s="26">
        <v>250000</v>
      </c>
      <c r="F13" s="26" t="s">
        <v>9</v>
      </c>
      <c r="G13" s="7">
        <f>+((C13-D13)/2)*E13</f>
        <v>9887.5000000000491</v>
      </c>
    </row>
    <row r="14" spans="1:9">
      <c r="A14" s="27" t="s">
        <v>11</v>
      </c>
      <c r="B14" s="41">
        <v>44307</v>
      </c>
      <c r="C14" s="49"/>
      <c r="D14">
        <v>22.38</v>
      </c>
      <c r="E14" s="7">
        <v>300000</v>
      </c>
      <c r="F14" s="26" t="s">
        <v>27</v>
      </c>
      <c r="G14" s="26">
        <f>+(E14/50000)*2500</f>
        <v>15000</v>
      </c>
      <c r="H14" s="44"/>
    </row>
    <row r="15" spans="1:9">
      <c r="A15" s="29" t="s">
        <v>16</v>
      </c>
      <c r="B15" s="49">
        <v>44307</v>
      </c>
      <c r="D15">
        <v>22.42</v>
      </c>
      <c r="E15" s="53">
        <v>100000</v>
      </c>
      <c r="F15" s="7" t="s">
        <v>20</v>
      </c>
      <c r="G15" s="7">
        <f>+(E15/50000)*1250</f>
        <v>2500</v>
      </c>
      <c r="H15" s="37"/>
    </row>
    <row r="16" spans="1:9" ht="16.5" customHeight="1">
      <c r="A16" t="s">
        <v>19</v>
      </c>
      <c r="B16" s="49">
        <v>44307</v>
      </c>
      <c r="D16" s="46">
        <v>22.45</v>
      </c>
      <c r="E16" s="7">
        <v>45000</v>
      </c>
      <c r="F16" s="7" t="s">
        <v>17</v>
      </c>
      <c r="G16" s="7">
        <f>E16/50000*800</f>
        <v>720</v>
      </c>
      <c r="H16" s="37"/>
    </row>
    <row r="17" spans="2:7" ht="16.5" customHeight="1">
      <c r="B17" s="41"/>
      <c r="C17" s="46"/>
      <c r="F17" s="7"/>
    </row>
    <row r="18" spans="2:7" ht="16.5" customHeight="1">
      <c r="B18" s="41"/>
      <c r="F18" s="7"/>
      <c r="G18"/>
    </row>
    <row r="19" spans="2:7" ht="15.75" thickBot="1">
      <c r="B19" s="41"/>
      <c r="G19" s="30">
        <f>SUM(G4:G18)</f>
        <v>73084.500000000146</v>
      </c>
    </row>
    <row r="20" spans="2:7">
      <c r="B20" s="41"/>
    </row>
    <row r="21" spans="2:7">
      <c r="B21" s="41"/>
    </row>
    <row r="22" spans="2:7">
      <c r="B22" s="41"/>
    </row>
  </sheetData>
  <mergeCells count="1">
    <mergeCell ref="A1:G1"/>
  </mergeCells>
  <phoneticPr fontId="2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0" sqref="B10"/>
    </sheetView>
  </sheetViews>
  <sheetFormatPr defaultColWidth="8.7109375" defaultRowHeight="15"/>
  <cols>
    <col min="1" max="1" width="12.42578125" style="1" customWidth="1"/>
    <col min="2" max="2" width="16.42578125" style="2" customWidth="1"/>
    <col min="3" max="3" width="8.7109375" style="3"/>
  </cols>
  <sheetData>
    <row r="1" spans="1:2">
      <c r="A1" s="4" t="s">
        <v>14</v>
      </c>
      <c r="B1" s="5" t="s">
        <v>15</v>
      </c>
    </row>
    <row r="2" spans="1:2">
      <c r="A2" s="6">
        <v>44287</v>
      </c>
    </row>
    <row r="3" spans="1:2">
      <c r="A3" s="6">
        <v>44288</v>
      </c>
    </row>
    <row r="4" spans="1:2">
      <c r="A4" s="6">
        <v>44289</v>
      </c>
    </row>
    <row r="5" spans="1:2">
      <c r="A5" s="6">
        <v>44290</v>
      </c>
    </row>
    <row r="6" spans="1:2">
      <c r="A6" s="6">
        <v>44291</v>
      </c>
    </row>
    <row r="7" spans="1:2">
      <c r="A7" s="6">
        <v>44292</v>
      </c>
      <c r="B7" s="2">
        <v>27250</v>
      </c>
    </row>
    <row r="8" spans="1:2">
      <c r="A8" s="6">
        <v>44293</v>
      </c>
      <c r="B8" s="2">
        <v>24980</v>
      </c>
    </row>
    <row r="9" spans="1:2">
      <c r="A9" s="6">
        <v>44294</v>
      </c>
    </row>
    <row r="10" spans="1:2">
      <c r="A10" s="6">
        <v>44295</v>
      </c>
    </row>
    <row r="11" spans="1:2">
      <c r="A11" s="6">
        <v>44296</v>
      </c>
    </row>
    <row r="12" spans="1:2">
      <c r="A12" s="6">
        <v>44297</v>
      </c>
    </row>
    <row r="13" spans="1:2">
      <c r="A13" s="6">
        <v>44298</v>
      </c>
    </row>
    <row r="14" spans="1:2">
      <c r="A14" s="6">
        <v>44299</v>
      </c>
    </row>
    <row r="15" spans="1:2">
      <c r="A15" s="6">
        <v>44300</v>
      </c>
    </row>
    <row r="16" spans="1:2">
      <c r="A16" s="6">
        <v>44301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workbookViewId="0">
      <pane xSplit="1" topLeftCell="F1" activePane="topRight" state="frozen"/>
      <selection pane="topRight" activeCell="A4" sqref="A4:XFD4"/>
    </sheetView>
  </sheetViews>
  <sheetFormatPr defaultRowHeight="15"/>
  <cols>
    <col min="1" max="1" width="9" style="13" bestFit="1" customWidth="1"/>
    <col min="2" max="5" width="10.7109375" bestFit="1" customWidth="1"/>
    <col min="6" max="32" width="10.85546875" bestFit="1" customWidth="1"/>
    <col min="33" max="33" width="10" bestFit="1" customWidth="1"/>
  </cols>
  <sheetData>
    <row r="1" spans="1:33" ht="15.75" thickBot="1">
      <c r="A1" s="13" t="s">
        <v>18</v>
      </c>
    </row>
    <row r="2" spans="1:33" s="13" customFormat="1">
      <c r="A2" s="11"/>
      <c r="B2" s="12">
        <v>44256</v>
      </c>
      <c r="C2" s="12">
        <v>44257</v>
      </c>
      <c r="D2" s="12">
        <v>44258</v>
      </c>
      <c r="E2" s="12">
        <v>44259</v>
      </c>
      <c r="F2" s="12">
        <v>44260</v>
      </c>
      <c r="G2" s="12">
        <v>44261</v>
      </c>
      <c r="H2" s="12">
        <v>44262</v>
      </c>
      <c r="I2" s="12">
        <v>44263</v>
      </c>
      <c r="J2" s="12">
        <v>44264</v>
      </c>
      <c r="K2" s="12">
        <v>44265</v>
      </c>
      <c r="L2" s="12">
        <v>44266</v>
      </c>
      <c r="M2" s="12">
        <v>44267</v>
      </c>
      <c r="N2" s="12">
        <v>44268</v>
      </c>
      <c r="O2" s="12">
        <v>44269</v>
      </c>
      <c r="P2" s="12">
        <v>44270</v>
      </c>
      <c r="Q2" s="12">
        <v>44271</v>
      </c>
      <c r="R2" s="12">
        <v>44272</v>
      </c>
      <c r="S2" s="12">
        <v>44273</v>
      </c>
      <c r="T2" s="12">
        <v>44274</v>
      </c>
      <c r="U2" s="12">
        <v>44275</v>
      </c>
      <c r="V2" s="12">
        <v>44276</v>
      </c>
      <c r="W2" s="12">
        <v>44277</v>
      </c>
      <c r="X2" s="12">
        <v>44278</v>
      </c>
      <c r="Y2" s="12">
        <v>44279</v>
      </c>
      <c r="Z2" s="12">
        <v>44280</v>
      </c>
      <c r="AA2" s="12">
        <v>44281</v>
      </c>
      <c r="AB2" s="12">
        <v>44282</v>
      </c>
      <c r="AC2" s="12">
        <v>44283</v>
      </c>
      <c r="AD2" s="12">
        <v>44284</v>
      </c>
      <c r="AE2" s="12">
        <v>44285</v>
      </c>
      <c r="AF2" s="16">
        <v>44286</v>
      </c>
      <c r="AG2" s="17"/>
    </row>
    <row r="3" spans="1:33">
      <c r="A3" s="14" t="s">
        <v>8</v>
      </c>
      <c r="B3" s="18">
        <v>0</v>
      </c>
      <c r="C3" s="18">
        <v>0</v>
      </c>
      <c r="D3" s="18">
        <v>0</v>
      </c>
      <c r="E3" s="18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2000.0000000000284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1">
        <f>SUM(B3:AF3)</f>
        <v>2000.0000000000284</v>
      </c>
    </row>
    <row r="4" spans="1:33">
      <c r="A4" s="14" t="s">
        <v>10</v>
      </c>
      <c r="B4" s="18">
        <v>0</v>
      </c>
      <c r="C4" s="18">
        <v>0</v>
      </c>
      <c r="D4" s="18">
        <v>0</v>
      </c>
      <c r="E4" s="18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1999.9999999999573</v>
      </c>
      <c r="R4" s="22">
        <v>2249.9999999999964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1">
        <f t="shared" ref="AG4:AG7" si="0">SUM(B4:AF4)</f>
        <v>4249.9999999999536</v>
      </c>
    </row>
    <row r="5" spans="1:33">
      <c r="A5" s="14" t="s">
        <v>11</v>
      </c>
      <c r="B5" s="18">
        <v>0</v>
      </c>
      <c r="C5" s="18">
        <v>0</v>
      </c>
      <c r="D5" s="18">
        <v>0</v>
      </c>
      <c r="E5" s="18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2">
        <v>14000</v>
      </c>
      <c r="Q5" s="20">
        <v>17500</v>
      </c>
      <c r="R5" s="22">
        <v>10500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1">
        <f t="shared" si="0"/>
        <v>42000</v>
      </c>
    </row>
    <row r="6" spans="1:33">
      <c r="A6" s="14" t="s">
        <v>13</v>
      </c>
      <c r="B6" s="18">
        <v>0</v>
      </c>
      <c r="C6" s="18">
        <v>0</v>
      </c>
      <c r="D6" s="18">
        <v>0</v>
      </c>
      <c r="E6" s="18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3000</v>
      </c>
      <c r="Q6" s="20">
        <v>0</v>
      </c>
      <c r="R6" s="20">
        <v>3000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1">
        <f t="shared" si="0"/>
        <v>6000</v>
      </c>
    </row>
    <row r="7" spans="1:33" ht="15.75" thickBot="1">
      <c r="A7" s="15" t="s">
        <v>16</v>
      </c>
      <c r="B7" s="19">
        <v>0</v>
      </c>
      <c r="C7" s="19">
        <v>0</v>
      </c>
      <c r="D7" s="19">
        <v>0</v>
      </c>
      <c r="E7" s="19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800</v>
      </c>
      <c r="R7" s="24">
        <v>800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5">
        <f t="shared" si="0"/>
        <v>1600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WORKSHEET</vt:lpstr>
      <vt:lpstr>WEEKLY WORKSHEET</vt:lpstr>
      <vt:lpstr>CUMULATIVE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CAPITALS</dc:creator>
  <cp:lastModifiedBy>Accountant</cp:lastModifiedBy>
  <dcterms:created xsi:type="dcterms:W3CDTF">2021-03-11T14:02:59Z</dcterms:created>
  <dcterms:modified xsi:type="dcterms:W3CDTF">2021-04-23T06:33:27Z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