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uan\Desktop\S2 MYO\"/>
    </mc:Choice>
  </mc:AlternateContent>
  <xr:revisionPtr revIDLastSave="0" documentId="13_ncr:1_{EFA6A47A-8EA2-437D-9A2F-27B1569AFE2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.2.1" sheetId="1" r:id="rId1"/>
    <sheet name="2.2.2" sheetId="2" r:id="rId2"/>
  </sheets>
  <definedNames>
    <definedName name="_xlnm.Print_Area" localSheetId="0">'2.2.1'!$A$1:$AF$98</definedName>
    <definedName name="_xlnm.Print_Area" localSheetId="1">'2.2.2'!$B$2:$G$19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57" i="1" l="1"/>
  <c r="U56" i="1"/>
  <c r="U55" i="1"/>
  <c r="U54" i="1"/>
  <c r="U36" i="1"/>
  <c r="U39" i="1"/>
  <c r="U38" i="1"/>
  <c r="U37" i="1"/>
  <c r="U19" i="1"/>
  <c r="U17" i="1"/>
  <c r="U18" i="1"/>
  <c r="U16" i="1"/>
  <c r="V50" i="1" a="1"/>
  <c r="V50" i="1" s="1"/>
  <c r="T50" i="1" a="1"/>
  <c r="T52" i="1" s="1"/>
  <c r="V31" i="1" a="1"/>
  <c r="V31" i="1" s="1"/>
  <c r="T31" i="1" a="1"/>
  <c r="T31" i="1" s="1"/>
  <c r="V12" i="1" a="1"/>
  <c r="V12" i="1" s="1"/>
  <c r="T12" i="1" a="1"/>
  <c r="U12" i="1" s="1"/>
  <c r="V51" i="1" l="1"/>
  <c r="W52" i="1"/>
  <c r="W50" i="1"/>
  <c r="V52" i="1"/>
  <c r="W51" i="1"/>
  <c r="U51" i="1"/>
  <c r="T51" i="1"/>
  <c r="U50" i="1"/>
  <c r="T50" i="1"/>
  <c r="U52" i="1"/>
  <c r="W32" i="1"/>
  <c r="V32" i="1"/>
  <c r="W34" i="1"/>
  <c r="V34" i="1"/>
  <c r="W33" i="1"/>
  <c r="V33" i="1"/>
  <c r="W31" i="1"/>
  <c r="U34" i="1"/>
  <c r="T33" i="1"/>
  <c r="U32" i="1"/>
  <c r="T34" i="1"/>
  <c r="U33" i="1"/>
  <c r="T32" i="1"/>
  <c r="U31" i="1"/>
  <c r="V14" i="1"/>
  <c r="W12" i="1"/>
  <c r="W14" i="1"/>
  <c r="W13" i="1"/>
  <c r="V13" i="1"/>
  <c r="U14" i="1"/>
  <c r="T14" i="1"/>
  <c r="U13" i="1"/>
  <c r="T13" i="1"/>
  <c r="T12" i="1"/>
  <c r="D17" i="1"/>
  <c r="C17" i="1" s="1"/>
  <c r="E19" i="2" l="1"/>
  <c r="B19" i="2" s="1"/>
  <c r="C19" i="2" s="1"/>
  <c r="E6" i="2"/>
  <c r="B6" i="2" s="1"/>
  <c r="C6" i="2" s="1"/>
  <c r="E7" i="2"/>
  <c r="E8" i="2"/>
  <c r="E9" i="2"/>
  <c r="B9" i="2" s="1"/>
  <c r="C9" i="2" s="1"/>
  <c r="E10" i="2"/>
  <c r="B10" i="2" s="1"/>
  <c r="C10" i="2" s="1"/>
  <c r="E11" i="2"/>
  <c r="B11" i="2" s="1"/>
  <c r="C11" i="2" s="1"/>
  <c r="E12" i="2"/>
  <c r="B12" i="2" s="1"/>
  <c r="C12" i="2" s="1"/>
  <c r="E5" i="2"/>
  <c r="B5" i="2" s="1"/>
  <c r="C5" i="2" s="1"/>
  <c r="E13" i="2"/>
  <c r="B13" i="2" s="1"/>
  <c r="C13" i="2" s="1"/>
  <c r="E14" i="2"/>
  <c r="E15" i="2"/>
  <c r="E16" i="2"/>
  <c r="E17" i="2"/>
  <c r="B17" i="2" s="1"/>
  <c r="C17" i="2" s="1"/>
  <c r="E18" i="2"/>
  <c r="B18" i="2" s="1"/>
  <c r="C18" i="2" s="1"/>
  <c r="E4" i="2"/>
  <c r="B4" i="2" s="1"/>
  <c r="C4" i="2" s="1"/>
  <c r="B7" i="2"/>
  <c r="C7" i="2" s="1"/>
  <c r="B8" i="2"/>
  <c r="C8" i="2" s="1"/>
  <c r="B14" i="2"/>
  <c r="C14" i="2" s="1"/>
  <c r="B15" i="2"/>
  <c r="C15" i="2" s="1"/>
  <c r="B16" i="2"/>
  <c r="C16" i="2" s="1"/>
  <c r="E3" i="2"/>
  <c r="B3" i="2" s="1"/>
  <c r="C3" i="2" s="1"/>
  <c r="D34" i="1" l="1"/>
  <c r="D33" i="1"/>
  <c r="D32" i="1"/>
  <c r="D31" i="1"/>
  <c r="D30" i="1"/>
  <c r="D29" i="1"/>
  <c r="D22" i="1"/>
  <c r="D21" i="1"/>
  <c r="D20" i="1"/>
  <c r="D19" i="1"/>
  <c r="D18" i="1"/>
  <c r="B17" i="1"/>
  <c r="D6" i="1"/>
  <c r="D7" i="1"/>
  <c r="D8" i="1"/>
  <c r="D9" i="1"/>
  <c r="D10" i="1"/>
  <c r="D5" i="1"/>
  <c r="B8" i="1" l="1"/>
  <c r="D11" i="1"/>
  <c r="C8" i="1"/>
  <c r="B29" i="1"/>
  <c r="C29" i="1"/>
  <c r="B9" i="1"/>
  <c r="C9" i="1"/>
  <c r="B6" i="1"/>
  <c r="C6" i="1"/>
  <c r="B30" i="1"/>
  <c r="D35" i="1"/>
  <c r="C30" i="1"/>
  <c r="B31" i="1"/>
  <c r="C31" i="1"/>
  <c r="B18" i="1"/>
  <c r="C18" i="1"/>
  <c r="B32" i="1"/>
  <c r="C32" i="1"/>
  <c r="B21" i="1"/>
  <c r="C21" i="1"/>
  <c r="B33" i="1"/>
  <c r="C33" i="1"/>
  <c r="B22" i="1"/>
  <c r="C22" i="1"/>
  <c r="B7" i="1"/>
  <c r="C7" i="1"/>
  <c r="B5" i="1"/>
  <c r="C5" i="1"/>
  <c r="B19" i="1"/>
  <c r="C19" i="1"/>
  <c r="B10" i="1"/>
  <c r="C10" i="1"/>
  <c r="B20" i="1"/>
  <c r="C20" i="1"/>
  <c r="B34" i="1"/>
  <c r="C34" i="1"/>
  <c r="D23" i="1"/>
</calcChain>
</file>

<file path=xl/sharedStrings.xml><?xml version="1.0" encoding="utf-8"?>
<sst xmlns="http://schemas.openxmlformats.org/spreadsheetml/2006/main" count="51" uniqueCount="16">
  <si>
    <r>
      <t>T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(±0,01 s)</t>
    </r>
  </si>
  <si>
    <t xml:space="preserve">t (±0,01 s) </t>
  </si>
  <si>
    <t># oscilaciones</t>
  </si>
  <si>
    <t>disp</t>
  </si>
  <si>
    <t>n</t>
  </si>
  <si>
    <r>
      <t>ω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</si>
  <si>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Δω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 xml:space="preserve"> 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</si>
  <si>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A max (± 1,5°)</t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</si>
  <si>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(0±0,01)A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</si>
  <si>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(0,3±0,01)A</t>
    </r>
  </si>
  <si>
    <r>
      <t>I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= (0,5±0,01)A</t>
    </r>
  </si>
  <si>
    <r>
      <t>Δω 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</si>
  <si>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r>
      <t>ω (s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</t>
    </r>
  </si>
  <si>
    <t>m</t>
  </si>
  <si>
    <t>Δm</t>
  </si>
  <si>
    <t>Δn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</si>
</sst>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2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28" xfId="0" applyBorder="1"/>
    <xf numFmtId="0" fontId="0" fillId="0" borderId="34" xfId="0" applyBorder="1"/>
    <xf numFmtId="0" fontId="0" fillId="0" borderId="14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9" xfId="0" applyBorder="1"/>
    <xf numFmtId="0" fontId="0" fillId="0" borderId="30" xfId="0" applyBorder="1"/>
    <xf numFmtId="0" fontId="0" fillId="0" borderId="19" xfId="0" applyBorder="1"/>
    <xf numFmtId="0" fontId="0" fillId="0" borderId="31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3" fillId="0" borderId="21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</a:t>
            </a:r>
            <a:r>
              <a:rPr lang="es-ES" sz="900"/>
              <a:t>B</a:t>
            </a:r>
            <a:r>
              <a:rPr lang="es-ES"/>
              <a:t> = 0,3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rgbClr val="00B050"/>
              </a:solidFill>
              <a:ln w="6350" cap="flat" cmpd="sng" algn="ctr">
                <a:solidFill>
                  <a:schemeClr val="dk1">
                    <a:tint val="55000"/>
                  </a:schemeClr>
                </a:solidFill>
                <a:prstDash val="solid"/>
                <a:round/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'2.2.1'!$O$40</c:f>
                <c:numCache>
                  <c:formatCode>General</c:formatCode>
                  <c:ptCount val="1"/>
                </c:numCache>
              </c:numRef>
            </c:plus>
            <c:minus>
              <c:numRef>
                <c:f>'2.2.1'!$O$40</c:f>
                <c:numCache>
                  <c:formatCode>General</c:formatCode>
                  <c:ptCount val="1"/>
                </c:numCache>
              </c:numRef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xVal>
            <c:numRef>
              <c:f>'2.2.1'!$J$24:$J$39</c:f>
              <c:numCache>
                <c:formatCode>General</c:formatCode>
                <c:ptCount val="16"/>
                <c:pt idx="0">
                  <c:v>0</c:v>
                </c:pt>
                <c:pt idx="1">
                  <c:v>0.84</c:v>
                </c:pt>
                <c:pt idx="2">
                  <c:v>1.75</c:v>
                </c:pt>
                <c:pt idx="3">
                  <c:v>2.79</c:v>
                </c:pt>
                <c:pt idx="4">
                  <c:v>3.54</c:v>
                </c:pt>
                <c:pt idx="5">
                  <c:v>4.37</c:v>
                </c:pt>
                <c:pt idx="6">
                  <c:v>5.27</c:v>
                </c:pt>
                <c:pt idx="7">
                  <c:v>6.34</c:v>
                </c:pt>
                <c:pt idx="8">
                  <c:v>7.3</c:v>
                </c:pt>
                <c:pt idx="9">
                  <c:v>8.1999999999999993</c:v>
                </c:pt>
                <c:pt idx="10">
                  <c:v>9.14</c:v>
                </c:pt>
                <c:pt idx="11">
                  <c:v>9.98</c:v>
                </c:pt>
                <c:pt idx="12">
                  <c:v>10.91</c:v>
                </c:pt>
                <c:pt idx="13">
                  <c:v>11.83</c:v>
                </c:pt>
                <c:pt idx="14">
                  <c:v>12.81</c:v>
                </c:pt>
                <c:pt idx="15">
                  <c:v>13.7</c:v>
                </c:pt>
              </c:numCache>
            </c:numRef>
          </c:xVal>
          <c:yVal>
            <c:numRef>
              <c:f>'2.2.1'!$K$24:$K$39</c:f>
              <c:numCache>
                <c:formatCode>General</c:formatCode>
                <c:ptCount val="16"/>
                <c:pt idx="0">
                  <c:v>19</c:v>
                </c:pt>
                <c:pt idx="1">
                  <c:v>-16.399999999999999</c:v>
                </c:pt>
                <c:pt idx="2">
                  <c:v>16.2</c:v>
                </c:pt>
                <c:pt idx="3">
                  <c:v>-14.8</c:v>
                </c:pt>
                <c:pt idx="4">
                  <c:v>14.4</c:v>
                </c:pt>
                <c:pt idx="5">
                  <c:v>-12.4</c:v>
                </c:pt>
                <c:pt idx="6">
                  <c:v>13</c:v>
                </c:pt>
                <c:pt idx="7">
                  <c:v>-11</c:v>
                </c:pt>
                <c:pt idx="8">
                  <c:v>10.6</c:v>
                </c:pt>
                <c:pt idx="9">
                  <c:v>-9</c:v>
                </c:pt>
                <c:pt idx="10">
                  <c:v>8</c:v>
                </c:pt>
                <c:pt idx="11">
                  <c:v>-7.8</c:v>
                </c:pt>
                <c:pt idx="12">
                  <c:v>7.8</c:v>
                </c:pt>
                <c:pt idx="13">
                  <c:v>-6</c:v>
                </c:pt>
                <c:pt idx="14">
                  <c:v>6.8</c:v>
                </c:pt>
                <c:pt idx="15">
                  <c:v>-5.4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EC8-46B6-A90D-5507AEFF4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772256"/>
        <c:axId val="553784064"/>
      </c:scatterChart>
      <c:valAx>
        <c:axId val="553772256"/>
        <c:scaling>
          <c:orientation val="minMax"/>
          <c:max val="14"/>
          <c:min val="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baseline="0">
                    <a:effectLst/>
                  </a:rPr>
                  <a:t>t (s) </a:t>
                </a:r>
                <a:r>
                  <a:rPr lang="es-ES" sz="1000" b="0" i="0" u="none" strike="noStrike" baseline="0"/>
                  <a:t> 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6615857392825899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3784064"/>
        <c:crosses val="autoZero"/>
        <c:crossBetween val="midCat"/>
      </c:valAx>
      <c:valAx>
        <c:axId val="553784064"/>
        <c:scaling>
          <c:orientation val="minMax"/>
          <c:max val="20"/>
          <c:min val="-20"/>
        </c:scaling>
        <c:delete val="0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baseline="0">
                    <a:effectLst/>
                  </a:rPr>
                  <a:t>A max (°)</a:t>
                </a:r>
                <a:r>
                  <a:rPr lang="es-ES" sz="1000" b="0" i="0" u="none" strike="noStrike" baseline="0"/>
                  <a:t> 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3772256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</a:t>
            </a:r>
            <a:r>
              <a:rPr lang="es-ES" sz="900"/>
              <a:t>B</a:t>
            </a:r>
            <a:r>
              <a:rPr lang="es-ES"/>
              <a:t> = 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dk1">
                  <a:tint val="55000"/>
                </a:schemeClr>
              </a:solidFill>
              <a:ln w="6350" cap="flat" cmpd="sng" algn="ctr">
                <a:solidFill>
                  <a:schemeClr val="dk1">
                    <a:tint val="55000"/>
                  </a:schemeClr>
                </a:solidFill>
                <a:prstDash val="solid"/>
                <a:round/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'2.2.1'!$O$40</c:f>
                <c:numCache>
                  <c:formatCode>General</c:formatCode>
                  <c:ptCount val="1"/>
                </c:numCache>
              </c:numRef>
            </c:plus>
            <c:minus>
              <c:numRef>
                <c:f>'2.2.1'!$O$40</c:f>
                <c:numCache>
                  <c:formatCode>General</c:formatCode>
                  <c:ptCount val="1"/>
                </c:numCache>
              </c:numRef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xVal>
            <c:numRef>
              <c:f>'2.2.1'!$J$5:$J$20</c:f>
              <c:numCache>
                <c:formatCode>General</c:formatCode>
                <c:ptCount val="16"/>
                <c:pt idx="0">
                  <c:v>0</c:v>
                </c:pt>
                <c:pt idx="1">
                  <c:v>0.89</c:v>
                </c:pt>
                <c:pt idx="2">
                  <c:v>1.76</c:v>
                </c:pt>
                <c:pt idx="3">
                  <c:v>2.68</c:v>
                </c:pt>
                <c:pt idx="4">
                  <c:v>3.59</c:v>
                </c:pt>
                <c:pt idx="5">
                  <c:v>4.5199999999999996</c:v>
                </c:pt>
                <c:pt idx="6">
                  <c:v>5.44</c:v>
                </c:pt>
                <c:pt idx="7">
                  <c:v>6.38</c:v>
                </c:pt>
                <c:pt idx="8">
                  <c:v>7.31</c:v>
                </c:pt>
                <c:pt idx="9">
                  <c:v>8.18</c:v>
                </c:pt>
                <c:pt idx="10">
                  <c:v>9.16</c:v>
                </c:pt>
                <c:pt idx="11">
                  <c:v>10.06</c:v>
                </c:pt>
                <c:pt idx="12">
                  <c:v>11.06</c:v>
                </c:pt>
                <c:pt idx="13">
                  <c:v>11.96</c:v>
                </c:pt>
                <c:pt idx="14">
                  <c:v>12.89</c:v>
                </c:pt>
                <c:pt idx="15">
                  <c:v>13.74</c:v>
                </c:pt>
              </c:numCache>
            </c:numRef>
          </c:xVal>
          <c:yVal>
            <c:numRef>
              <c:f>'2.2.1'!$K$5:$K$20</c:f>
              <c:numCache>
                <c:formatCode>General</c:formatCode>
                <c:ptCount val="16"/>
                <c:pt idx="0">
                  <c:v>19</c:v>
                </c:pt>
                <c:pt idx="1">
                  <c:v>-17.600000000000001</c:v>
                </c:pt>
                <c:pt idx="2">
                  <c:v>18.8</c:v>
                </c:pt>
                <c:pt idx="3">
                  <c:v>-17.399999999999999</c:v>
                </c:pt>
                <c:pt idx="4">
                  <c:v>18.2</c:v>
                </c:pt>
                <c:pt idx="5">
                  <c:v>-17.2</c:v>
                </c:pt>
                <c:pt idx="6">
                  <c:v>18.2</c:v>
                </c:pt>
                <c:pt idx="7">
                  <c:v>-17.2</c:v>
                </c:pt>
                <c:pt idx="8">
                  <c:v>18</c:v>
                </c:pt>
                <c:pt idx="9">
                  <c:v>-16.600000000000001</c:v>
                </c:pt>
                <c:pt idx="10">
                  <c:v>17.2</c:v>
                </c:pt>
                <c:pt idx="11">
                  <c:v>-16.399999999999999</c:v>
                </c:pt>
                <c:pt idx="12">
                  <c:v>17.2</c:v>
                </c:pt>
                <c:pt idx="13">
                  <c:v>-16</c:v>
                </c:pt>
                <c:pt idx="14">
                  <c:v>17</c:v>
                </c:pt>
                <c:pt idx="15">
                  <c:v>-15.6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884-4154-87C9-FA6C5B2702D6}"/>
            </c:ext>
          </c:extLst>
        </c:ser>
        <c:ser>
          <c:idx val="0"/>
          <c:order val="1"/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'2.2.1'!$O$40</c:f>
                <c:numCache>
                  <c:formatCode>General</c:formatCode>
                  <c:ptCount val="1"/>
                </c:numCache>
              </c:numRef>
            </c:plus>
            <c:minus>
              <c:numRef>
                <c:f>'2.2.1'!$O$40</c:f>
                <c:numCache>
                  <c:formatCode>General</c:formatCode>
                  <c:ptCount val="1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solid"/>
                <a:round/>
              </a:ln>
              <a:effectLst/>
            </c:spPr>
          </c:errBars>
          <c:xVal>
            <c:numRef>
              <c:f>'2.2.1'!$J$5:$J$20</c:f>
              <c:numCache>
                <c:formatCode>General</c:formatCode>
                <c:ptCount val="16"/>
                <c:pt idx="0">
                  <c:v>0</c:v>
                </c:pt>
                <c:pt idx="1">
                  <c:v>0.89</c:v>
                </c:pt>
                <c:pt idx="2">
                  <c:v>1.76</c:v>
                </c:pt>
                <c:pt idx="3">
                  <c:v>2.68</c:v>
                </c:pt>
                <c:pt idx="4">
                  <c:v>3.59</c:v>
                </c:pt>
                <c:pt idx="5">
                  <c:v>4.5199999999999996</c:v>
                </c:pt>
                <c:pt idx="6">
                  <c:v>5.44</c:v>
                </c:pt>
                <c:pt idx="7">
                  <c:v>6.38</c:v>
                </c:pt>
                <c:pt idx="8">
                  <c:v>7.31</c:v>
                </c:pt>
                <c:pt idx="9">
                  <c:v>8.18</c:v>
                </c:pt>
                <c:pt idx="10">
                  <c:v>9.16</c:v>
                </c:pt>
                <c:pt idx="11">
                  <c:v>10.06</c:v>
                </c:pt>
                <c:pt idx="12">
                  <c:v>11.06</c:v>
                </c:pt>
                <c:pt idx="13">
                  <c:v>11.96</c:v>
                </c:pt>
                <c:pt idx="14">
                  <c:v>12.89</c:v>
                </c:pt>
                <c:pt idx="15">
                  <c:v>13.74</c:v>
                </c:pt>
              </c:numCache>
            </c:numRef>
          </c:xVal>
          <c:yVal>
            <c:numRef>
              <c:f>'2.2.1'!$K$5:$K$20</c:f>
              <c:numCache>
                <c:formatCode>General</c:formatCode>
                <c:ptCount val="16"/>
                <c:pt idx="0">
                  <c:v>19</c:v>
                </c:pt>
                <c:pt idx="1">
                  <c:v>-17.600000000000001</c:v>
                </c:pt>
                <c:pt idx="2">
                  <c:v>18.8</c:v>
                </c:pt>
                <c:pt idx="3">
                  <c:v>-17.399999999999999</c:v>
                </c:pt>
                <c:pt idx="4">
                  <c:v>18.2</c:v>
                </c:pt>
                <c:pt idx="5">
                  <c:v>-17.2</c:v>
                </c:pt>
                <c:pt idx="6">
                  <c:v>18.2</c:v>
                </c:pt>
                <c:pt idx="7">
                  <c:v>-17.2</c:v>
                </c:pt>
                <c:pt idx="8">
                  <c:v>18</c:v>
                </c:pt>
                <c:pt idx="9">
                  <c:v>-16.600000000000001</c:v>
                </c:pt>
                <c:pt idx="10">
                  <c:v>17.2</c:v>
                </c:pt>
                <c:pt idx="11">
                  <c:v>-16.399999999999999</c:v>
                </c:pt>
                <c:pt idx="12">
                  <c:v>17.2</c:v>
                </c:pt>
                <c:pt idx="13">
                  <c:v>-16</c:v>
                </c:pt>
                <c:pt idx="14">
                  <c:v>17</c:v>
                </c:pt>
                <c:pt idx="15">
                  <c:v>-15.6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84-4154-87C9-FA6C5B270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772256"/>
        <c:axId val="553784064"/>
      </c:scatterChart>
      <c:valAx>
        <c:axId val="553772256"/>
        <c:scaling>
          <c:orientation val="minMax"/>
          <c:max val="14"/>
          <c:min val="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baseline="0">
                    <a:effectLst/>
                  </a:rPr>
                  <a:t>t (s) </a:t>
                </a:r>
                <a:r>
                  <a:rPr lang="es-ES" sz="1000" b="0" i="0" u="none" strike="noStrike" baseline="0"/>
                  <a:t> 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6615857392825899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3784064"/>
        <c:crosses val="autoZero"/>
        <c:crossBetween val="midCat"/>
      </c:valAx>
      <c:valAx>
        <c:axId val="553784064"/>
        <c:scaling>
          <c:orientation val="minMax"/>
          <c:max val="20"/>
          <c:min val="-20"/>
        </c:scaling>
        <c:delete val="0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baseline="0">
                    <a:effectLst/>
                  </a:rPr>
                  <a:t>A max (°)</a:t>
                </a:r>
                <a:r>
                  <a:rPr lang="es-ES" sz="1000" b="0" i="0" u="none" strike="noStrike" baseline="0"/>
                  <a:t> 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3772256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I</a:t>
            </a:r>
            <a:r>
              <a:rPr lang="es-ES" sz="900"/>
              <a:t>B</a:t>
            </a:r>
            <a:r>
              <a:rPr lang="es-ES"/>
              <a:t> = 0,5</a:t>
            </a:r>
          </a:p>
        </c:rich>
      </c:tx>
      <c:layout>
        <c:manualLayout>
          <c:xMode val="edge"/>
          <c:yMode val="edge"/>
          <c:x val="0.46091734118535288"/>
          <c:y val="2.12527639749473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rgbClr val="FFFF00"/>
              </a:solidFill>
              <a:ln w="6350" cap="flat" cmpd="sng" algn="ctr">
                <a:solidFill>
                  <a:schemeClr val="dk1">
                    <a:tint val="55000"/>
                  </a:schemeClr>
                </a:solidFill>
                <a:prstDash val="solid"/>
                <a:round/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'2.2.1'!$O$40</c:f>
                <c:numCache>
                  <c:formatCode>General</c:formatCode>
                  <c:ptCount val="1"/>
                </c:numCache>
              </c:numRef>
            </c:plus>
            <c:minus>
              <c:numRef>
                <c:f>'2.2.1'!$O$40</c:f>
                <c:numCache>
                  <c:formatCode>General</c:formatCode>
                  <c:ptCount val="1"/>
                </c:numCache>
              </c:numRef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xVal>
            <c:numRef>
              <c:f>'2.2.1'!$J$43:$J$58</c:f>
              <c:numCache>
                <c:formatCode>General</c:formatCode>
                <c:ptCount val="16"/>
                <c:pt idx="0">
                  <c:v>0</c:v>
                </c:pt>
                <c:pt idx="1">
                  <c:v>0.85</c:v>
                </c:pt>
                <c:pt idx="2">
                  <c:v>1.75</c:v>
                </c:pt>
                <c:pt idx="3">
                  <c:v>2.71</c:v>
                </c:pt>
                <c:pt idx="4">
                  <c:v>3.62</c:v>
                </c:pt>
                <c:pt idx="5">
                  <c:v>4.5599999999999996</c:v>
                </c:pt>
                <c:pt idx="6">
                  <c:v>5.56</c:v>
                </c:pt>
                <c:pt idx="7">
                  <c:v>6.34</c:v>
                </c:pt>
                <c:pt idx="8">
                  <c:v>7.32</c:v>
                </c:pt>
                <c:pt idx="9">
                  <c:v>8.26</c:v>
                </c:pt>
                <c:pt idx="10">
                  <c:v>9.1999999999999993</c:v>
                </c:pt>
                <c:pt idx="11">
                  <c:v>10.16</c:v>
                </c:pt>
                <c:pt idx="12">
                  <c:v>11.07</c:v>
                </c:pt>
                <c:pt idx="13">
                  <c:v>11.93</c:v>
                </c:pt>
                <c:pt idx="14">
                  <c:v>12.8</c:v>
                </c:pt>
                <c:pt idx="15">
                  <c:v>13.72</c:v>
                </c:pt>
              </c:numCache>
            </c:numRef>
          </c:xVal>
          <c:yVal>
            <c:numRef>
              <c:f>'2.2.1'!$K$43:$K$58</c:f>
              <c:numCache>
                <c:formatCode>General</c:formatCode>
                <c:ptCount val="16"/>
                <c:pt idx="0">
                  <c:v>19</c:v>
                </c:pt>
                <c:pt idx="1">
                  <c:v>-15</c:v>
                </c:pt>
                <c:pt idx="2">
                  <c:v>13.4</c:v>
                </c:pt>
                <c:pt idx="3">
                  <c:v>-10.199999999999999</c:v>
                </c:pt>
                <c:pt idx="4">
                  <c:v>9</c:v>
                </c:pt>
                <c:pt idx="5">
                  <c:v>-7</c:v>
                </c:pt>
                <c:pt idx="6">
                  <c:v>6.4</c:v>
                </c:pt>
                <c:pt idx="7">
                  <c:v>-5</c:v>
                </c:pt>
                <c:pt idx="8">
                  <c:v>4.2</c:v>
                </c:pt>
                <c:pt idx="9">
                  <c:v>-3</c:v>
                </c:pt>
                <c:pt idx="10">
                  <c:v>2.8</c:v>
                </c:pt>
                <c:pt idx="11">
                  <c:v>-1.8</c:v>
                </c:pt>
                <c:pt idx="12">
                  <c:v>1.6</c:v>
                </c:pt>
                <c:pt idx="13">
                  <c:v>-0.8</c:v>
                </c:pt>
                <c:pt idx="14">
                  <c:v>1</c:v>
                </c:pt>
                <c:pt idx="15">
                  <c:v>-0.2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C6-4222-A306-9EE5A04FA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772256"/>
        <c:axId val="553784064"/>
      </c:scatterChart>
      <c:valAx>
        <c:axId val="553772256"/>
        <c:scaling>
          <c:orientation val="minMax"/>
          <c:max val="14"/>
          <c:min val="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baseline="0">
                    <a:effectLst/>
                  </a:rPr>
                  <a:t>t (s) </a:t>
                </a:r>
                <a:r>
                  <a:rPr lang="es-ES" sz="1000" b="0" i="0" u="none" strike="noStrike" baseline="0"/>
                  <a:t> 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6615857392825899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3784064"/>
        <c:crosses val="autoZero"/>
        <c:crossBetween val="midCat"/>
      </c:valAx>
      <c:valAx>
        <c:axId val="553784064"/>
        <c:scaling>
          <c:orientation val="minMax"/>
          <c:max val="20"/>
          <c:min val="-20"/>
        </c:scaling>
        <c:delete val="0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baseline="0">
                    <a:effectLst/>
                  </a:rPr>
                  <a:t>A max (°)</a:t>
                </a:r>
                <a:r>
                  <a:rPr lang="es-ES" sz="1000" b="0" i="0" u="none" strike="noStrike" baseline="0"/>
                  <a:t> 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3772256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I = 0 A</c:v>
          </c:tx>
          <c:spPr>
            <a:ln w="19050" cap="rnd" cmpd="sng" algn="ctr">
              <a:solidFill>
                <a:schemeClr val="accent2">
                  <a:lumMod val="40000"/>
                  <a:lumOff val="6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6350" cap="flat" cmpd="sng" algn="ctr">
                <a:solidFill>
                  <a:schemeClr val="accent2">
                    <a:lumMod val="40000"/>
                    <a:lumOff val="60000"/>
                  </a:schemeClr>
                </a:solidFill>
                <a:prstDash val="solid"/>
                <a:round/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'2.2.1'!$O$40</c:f>
                <c:numCache>
                  <c:formatCode>General</c:formatCode>
                  <c:ptCount val="1"/>
                </c:numCache>
              </c:numRef>
            </c:plus>
            <c:minus>
              <c:numRef>
                <c:f>'2.2.1'!$O$40</c:f>
                <c:numCache>
                  <c:formatCode>General</c:formatCode>
                  <c:ptCount val="1"/>
                </c:numCache>
              </c:numRef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xVal>
            <c:numRef>
              <c:f>'2.2.1'!$J$5:$J$20</c:f>
              <c:numCache>
                <c:formatCode>General</c:formatCode>
                <c:ptCount val="16"/>
                <c:pt idx="0">
                  <c:v>0</c:v>
                </c:pt>
                <c:pt idx="1">
                  <c:v>0.89</c:v>
                </c:pt>
                <c:pt idx="2">
                  <c:v>1.76</c:v>
                </c:pt>
                <c:pt idx="3">
                  <c:v>2.68</c:v>
                </c:pt>
                <c:pt idx="4">
                  <c:v>3.59</c:v>
                </c:pt>
                <c:pt idx="5">
                  <c:v>4.5199999999999996</c:v>
                </c:pt>
                <c:pt idx="6">
                  <c:v>5.44</c:v>
                </c:pt>
                <c:pt idx="7">
                  <c:v>6.38</c:v>
                </c:pt>
                <c:pt idx="8">
                  <c:v>7.31</c:v>
                </c:pt>
                <c:pt idx="9">
                  <c:v>8.18</c:v>
                </c:pt>
                <c:pt idx="10">
                  <c:v>9.16</c:v>
                </c:pt>
                <c:pt idx="11">
                  <c:v>10.06</c:v>
                </c:pt>
                <c:pt idx="12">
                  <c:v>11.06</c:v>
                </c:pt>
                <c:pt idx="13">
                  <c:v>11.96</c:v>
                </c:pt>
                <c:pt idx="14">
                  <c:v>12.89</c:v>
                </c:pt>
                <c:pt idx="15">
                  <c:v>13.74</c:v>
                </c:pt>
              </c:numCache>
            </c:numRef>
          </c:xVal>
          <c:yVal>
            <c:numRef>
              <c:f>'2.2.1'!$K$5:$K$20</c:f>
              <c:numCache>
                <c:formatCode>General</c:formatCode>
                <c:ptCount val="16"/>
                <c:pt idx="0">
                  <c:v>19</c:v>
                </c:pt>
                <c:pt idx="1">
                  <c:v>-17.600000000000001</c:v>
                </c:pt>
                <c:pt idx="2">
                  <c:v>18.8</c:v>
                </c:pt>
                <c:pt idx="3">
                  <c:v>-17.399999999999999</c:v>
                </c:pt>
                <c:pt idx="4">
                  <c:v>18.2</c:v>
                </c:pt>
                <c:pt idx="5">
                  <c:v>-17.2</c:v>
                </c:pt>
                <c:pt idx="6">
                  <c:v>18.2</c:v>
                </c:pt>
                <c:pt idx="7">
                  <c:v>-17.2</c:v>
                </c:pt>
                <c:pt idx="8">
                  <c:v>18</c:v>
                </c:pt>
                <c:pt idx="9">
                  <c:v>-16.600000000000001</c:v>
                </c:pt>
                <c:pt idx="10">
                  <c:v>17.2</c:v>
                </c:pt>
                <c:pt idx="11">
                  <c:v>-16.399999999999999</c:v>
                </c:pt>
                <c:pt idx="12">
                  <c:v>17.2</c:v>
                </c:pt>
                <c:pt idx="13">
                  <c:v>-16</c:v>
                </c:pt>
                <c:pt idx="14">
                  <c:v>17</c:v>
                </c:pt>
                <c:pt idx="15">
                  <c:v>-15.6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E6-4A2E-89A1-E48A3BF1518B}"/>
            </c:ext>
          </c:extLst>
        </c:ser>
        <c:ser>
          <c:idx val="0"/>
          <c:order val="1"/>
          <c:tx>
            <c:v>I = 0.3 A</c:v>
          </c:tx>
          <c:spPr>
            <a:ln w="19050" cap="rnd" cmpd="sng" algn="ctr">
              <a:solidFill>
                <a:schemeClr val="accent6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6350" cap="flat" cmpd="sng" algn="ctr">
                <a:solidFill>
                  <a:schemeClr val="accent6">
                    <a:lumMod val="60000"/>
                    <a:lumOff val="40000"/>
                  </a:schemeClr>
                </a:solidFill>
                <a:prstDash val="solid"/>
                <a:round/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xVal>
            <c:numRef>
              <c:f>'2.2.1'!$J$5:$J$20</c:f>
              <c:numCache>
                <c:formatCode>General</c:formatCode>
                <c:ptCount val="16"/>
                <c:pt idx="0">
                  <c:v>0</c:v>
                </c:pt>
                <c:pt idx="1">
                  <c:v>0.89</c:v>
                </c:pt>
                <c:pt idx="2">
                  <c:v>1.76</c:v>
                </c:pt>
                <c:pt idx="3">
                  <c:v>2.68</c:v>
                </c:pt>
                <c:pt idx="4">
                  <c:v>3.59</c:v>
                </c:pt>
                <c:pt idx="5">
                  <c:v>4.5199999999999996</c:v>
                </c:pt>
                <c:pt idx="6">
                  <c:v>5.44</c:v>
                </c:pt>
                <c:pt idx="7">
                  <c:v>6.38</c:v>
                </c:pt>
                <c:pt idx="8">
                  <c:v>7.31</c:v>
                </c:pt>
                <c:pt idx="9">
                  <c:v>8.18</c:v>
                </c:pt>
                <c:pt idx="10">
                  <c:v>9.16</c:v>
                </c:pt>
                <c:pt idx="11">
                  <c:v>10.06</c:v>
                </c:pt>
                <c:pt idx="12">
                  <c:v>11.06</c:v>
                </c:pt>
                <c:pt idx="13">
                  <c:v>11.96</c:v>
                </c:pt>
                <c:pt idx="14">
                  <c:v>12.89</c:v>
                </c:pt>
                <c:pt idx="15">
                  <c:v>13.74</c:v>
                </c:pt>
              </c:numCache>
            </c:numRef>
          </c:xVal>
          <c:yVal>
            <c:numRef>
              <c:f>'2.2.1'!$K$24:$K$39</c:f>
              <c:numCache>
                <c:formatCode>General</c:formatCode>
                <c:ptCount val="16"/>
                <c:pt idx="0">
                  <c:v>19</c:v>
                </c:pt>
                <c:pt idx="1">
                  <c:v>-16.399999999999999</c:v>
                </c:pt>
                <c:pt idx="2">
                  <c:v>16.2</c:v>
                </c:pt>
                <c:pt idx="3">
                  <c:v>-14.8</c:v>
                </c:pt>
                <c:pt idx="4">
                  <c:v>14.4</c:v>
                </c:pt>
                <c:pt idx="5">
                  <c:v>-12.4</c:v>
                </c:pt>
                <c:pt idx="6">
                  <c:v>13</c:v>
                </c:pt>
                <c:pt idx="7">
                  <c:v>-11</c:v>
                </c:pt>
                <c:pt idx="8">
                  <c:v>10.6</c:v>
                </c:pt>
                <c:pt idx="9">
                  <c:v>-9</c:v>
                </c:pt>
                <c:pt idx="10">
                  <c:v>8</c:v>
                </c:pt>
                <c:pt idx="11">
                  <c:v>-7.8</c:v>
                </c:pt>
                <c:pt idx="12">
                  <c:v>7.8</c:v>
                </c:pt>
                <c:pt idx="13">
                  <c:v>-6</c:v>
                </c:pt>
                <c:pt idx="14">
                  <c:v>6.8</c:v>
                </c:pt>
                <c:pt idx="15">
                  <c:v>-5.4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3E6-4A2E-89A1-E48A3BF1518B}"/>
            </c:ext>
          </c:extLst>
        </c:ser>
        <c:ser>
          <c:idx val="2"/>
          <c:order val="2"/>
          <c:tx>
            <c:v>I = 0.5 A</c:v>
          </c:tx>
          <c:spPr>
            <a:ln w="19050" cap="rnd" cmpd="sng" algn="ctr">
              <a:solidFill>
                <a:schemeClr val="accent4">
                  <a:lumMod val="60000"/>
                  <a:lumOff val="4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6350" cap="flat" cmpd="sng" algn="ctr">
                <a:solidFill>
                  <a:schemeClr val="accent4">
                    <a:lumMod val="60000"/>
                    <a:lumOff val="40000"/>
                  </a:schemeClr>
                </a:solidFill>
                <a:prstDash val="solid"/>
                <a:round/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0</c:v>
                </c:pt>
              </c:numLit>
            </c:plus>
            <c:minus>
              <c:numLit>
                <c:formatCode>General</c:formatCode>
                <c:ptCount val="1"/>
                <c:pt idx="0">
                  <c:v>0</c:v>
                </c:pt>
              </c:numLit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solidFill>
                <a:schemeClr val="tx1"/>
              </a:solidFill>
              <a:ln w="6350" cap="flat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</c:errBars>
          <c:xVal>
            <c:numRef>
              <c:f>'2.2.1'!$J$5:$J$20</c:f>
              <c:numCache>
                <c:formatCode>General</c:formatCode>
                <c:ptCount val="16"/>
                <c:pt idx="0">
                  <c:v>0</c:v>
                </c:pt>
                <c:pt idx="1">
                  <c:v>0.89</c:v>
                </c:pt>
                <c:pt idx="2">
                  <c:v>1.76</c:v>
                </c:pt>
                <c:pt idx="3">
                  <c:v>2.68</c:v>
                </c:pt>
                <c:pt idx="4">
                  <c:v>3.59</c:v>
                </c:pt>
                <c:pt idx="5">
                  <c:v>4.5199999999999996</c:v>
                </c:pt>
                <c:pt idx="6">
                  <c:v>5.44</c:v>
                </c:pt>
                <c:pt idx="7">
                  <c:v>6.38</c:v>
                </c:pt>
                <c:pt idx="8">
                  <c:v>7.31</c:v>
                </c:pt>
                <c:pt idx="9">
                  <c:v>8.18</c:v>
                </c:pt>
                <c:pt idx="10">
                  <c:v>9.16</c:v>
                </c:pt>
                <c:pt idx="11">
                  <c:v>10.06</c:v>
                </c:pt>
                <c:pt idx="12">
                  <c:v>11.06</c:v>
                </c:pt>
                <c:pt idx="13">
                  <c:v>11.96</c:v>
                </c:pt>
                <c:pt idx="14">
                  <c:v>12.89</c:v>
                </c:pt>
                <c:pt idx="15">
                  <c:v>13.74</c:v>
                </c:pt>
              </c:numCache>
            </c:numRef>
          </c:xVal>
          <c:yVal>
            <c:numRef>
              <c:f>'2.2.1'!$K$43:$K$58</c:f>
              <c:numCache>
                <c:formatCode>General</c:formatCode>
                <c:ptCount val="16"/>
                <c:pt idx="0">
                  <c:v>19</c:v>
                </c:pt>
                <c:pt idx="1">
                  <c:v>-15</c:v>
                </c:pt>
                <c:pt idx="2">
                  <c:v>13.4</c:v>
                </c:pt>
                <c:pt idx="3">
                  <c:v>-10.199999999999999</c:v>
                </c:pt>
                <c:pt idx="4">
                  <c:v>9</c:v>
                </c:pt>
                <c:pt idx="5">
                  <c:v>-7</c:v>
                </c:pt>
                <c:pt idx="6">
                  <c:v>6.4</c:v>
                </c:pt>
                <c:pt idx="7">
                  <c:v>-5</c:v>
                </c:pt>
                <c:pt idx="8">
                  <c:v>4.2</c:v>
                </c:pt>
                <c:pt idx="9">
                  <c:v>-3</c:v>
                </c:pt>
                <c:pt idx="10">
                  <c:v>2.8</c:v>
                </c:pt>
                <c:pt idx="11">
                  <c:v>-1.8</c:v>
                </c:pt>
                <c:pt idx="12">
                  <c:v>1.6</c:v>
                </c:pt>
                <c:pt idx="13">
                  <c:v>-0.8</c:v>
                </c:pt>
                <c:pt idx="14">
                  <c:v>1</c:v>
                </c:pt>
                <c:pt idx="15">
                  <c:v>-0.2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3E6-4A2E-89A1-E48A3BF151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3772256"/>
        <c:axId val="553784064"/>
      </c:scatterChart>
      <c:valAx>
        <c:axId val="553772256"/>
        <c:scaling>
          <c:orientation val="minMax"/>
          <c:max val="14"/>
          <c:min val="0"/>
        </c:scaling>
        <c:delete val="0"/>
        <c:axPos val="b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baseline="0">
                    <a:effectLst/>
                  </a:rPr>
                  <a:t>t (s) </a:t>
                </a:r>
                <a:r>
                  <a:rPr lang="es-ES" sz="1000" b="0" i="0" u="none" strike="noStrike" baseline="0"/>
                  <a:t> </a:t>
                </a:r>
                <a:endParaRPr lang="es-ES"/>
              </a:p>
            </c:rich>
          </c:tx>
          <c:layout>
            <c:manualLayout>
              <c:xMode val="edge"/>
              <c:yMode val="edge"/>
              <c:x val="0.46615857392825899"/>
              <c:y val="0.887939632545931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3784064"/>
        <c:crosses val="autoZero"/>
        <c:crossBetween val="midCat"/>
      </c:valAx>
      <c:valAx>
        <c:axId val="553784064"/>
        <c:scaling>
          <c:orientation val="minMax"/>
          <c:max val="20"/>
          <c:min val="-20"/>
        </c:scaling>
        <c:delete val="0"/>
        <c:axPos val="l"/>
        <c:majorGridlines>
          <c:spPr>
            <a:ln w="9525" cap="flat" cmpd="sng" algn="ctr">
              <a:noFill/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000" b="0" i="0" u="none" strike="noStrike" baseline="0">
                    <a:effectLst/>
                  </a:rPr>
                  <a:t>A max (°)</a:t>
                </a:r>
                <a:r>
                  <a:rPr lang="es-ES" sz="1000" b="0" i="0" u="none" strike="noStrike" baseline="0"/>
                  <a:t> 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53772256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sz="1200" b="0" i="0" baseline="0">
                <a:effectLst/>
              </a:rPr>
              <a:t>I</a:t>
            </a:r>
            <a:r>
              <a:rPr lang="es-ES" sz="900" b="0" i="0" baseline="0">
                <a:effectLst/>
              </a:rPr>
              <a:t>B</a:t>
            </a:r>
            <a:r>
              <a:rPr lang="es-ES" sz="1200" b="0" i="0" baseline="0">
                <a:effectLst/>
              </a:rPr>
              <a:t> = 0.3</a:t>
            </a:r>
            <a:endParaRPr lang="es-ES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'2.2.2'!$D$2</c:f>
              <c:strCache>
                <c:ptCount val="1"/>
                <c:pt idx="0">
                  <c:v>A max (± 1,5°)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cust"/>
            <c:noEndCap val="0"/>
            <c:plus>
              <c:numRef>
                <c:f>'2.2.2'!$C$3:$C$19</c:f>
                <c:numCache>
                  <c:formatCode>General</c:formatCode>
                  <c:ptCount val="17"/>
                  <c:pt idx="0">
                    <c:v>0.11176560385662498</c:v>
                  </c:pt>
                  <c:pt idx="1">
                    <c:v>3.2014374901556709E-2</c:v>
                  </c:pt>
                  <c:pt idx="2">
                    <c:v>1.7331973302707401E-2</c:v>
                  </c:pt>
                  <c:pt idx="3">
                    <c:v>1.1654018848740458E-2</c:v>
                  </c:pt>
                  <c:pt idx="4">
                    <c:v>8.0285965690615555E-3</c:v>
                  </c:pt>
                  <c:pt idx="5">
                    <c:v>6.767019898556167E-3</c:v>
                  </c:pt>
                  <c:pt idx="6">
                    <c:v>6.4428212794779751E-3</c:v>
                  </c:pt>
                  <c:pt idx="7">
                    <c:v>5.7697104617582843E-3</c:v>
                  </c:pt>
                  <c:pt idx="8">
                    <c:v>5.2834411810307536E-3</c:v>
                  </c:pt>
                  <c:pt idx="9">
                    <c:v>5.0994835316074188E-3</c:v>
                  </c:pt>
                  <c:pt idx="10">
                    <c:v>5.4353068277290433E-3</c:v>
                  </c:pt>
                  <c:pt idx="11">
                    <c:v>5.1108853917305238E-3</c:v>
                  </c:pt>
                  <c:pt idx="12">
                    <c:v>4.6429698590403478E-3</c:v>
                  </c:pt>
                  <c:pt idx="13">
                    <c:v>4.2701971513305114E-3</c:v>
                  </c:pt>
                  <c:pt idx="14">
                    <c:v>3.6867987919328615E-3</c:v>
                  </c:pt>
                  <c:pt idx="15">
                    <c:v>3.3370080580054935E-3</c:v>
                  </c:pt>
                  <c:pt idx="16">
                    <c:v>2.7563344312335749E-3</c:v>
                  </c:pt>
                </c:numCache>
              </c:numRef>
            </c:plus>
            <c:minus>
              <c:numRef>
                <c:f>'2.2.2'!$C$3:$C$19</c:f>
                <c:numCache>
                  <c:formatCode>General</c:formatCode>
                  <c:ptCount val="17"/>
                  <c:pt idx="0">
                    <c:v>0.11176560385662498</c:v>
                  </c:pt>
                  <c:pt idx="1">
                    <c:v>3.2014374901556709E-2</c:v>
                  </c:pt>
                  <c:pt idx="2">
                    <c:v>1.7331973302707401E-2</c:v>
                  </c:pt>
                  <c:pt idx="3">
                    <c:v>1.1654018848740458E-2</c:v>
                  </c:pt>
                  <c:pt idx="4">
                    <c:v>8.0285965690615555E-3</c:v>
                  </c:pt>
                  <c:pt idx="5">
                    <c:v>6.767019898556167E-3</c:v>
                  </c:pt>
                  <c:pt idx="6">
                    <c:v>6.4428212794779751E-3</c:v>
                  </c:pt>
                  <c:pt idx="7">
                    <c:v>5.7697104617582843E-3</c:v>
                  </c:pt>
                  <c:pt idx="8">
                    <c:v>5.2834411810307536E-3</c:v>
                  </c:pt>
                  <c:pt idx="9">
                    <c:v>5.0994835316074188E-3</c:v>
                  </c:pt>
                  <c:pt idx="10">
                    <c:v>5.4353068277290433E-3</c:v>
                  </c:pt>
                  <c:pt idx="11">
                    <c:v>5.1108853917305238E-3</c:v>
                  </c:pt>
                  <c:pt idx="12">
                    <c:v>4.6429698590403478E-3</c:v>
                  </c:pt>
                  <c:pt idx="13">
                    <c:v>4.2701971513305114E-3</c:v>
                  </c:pt>
                  <c:pt idx="14">
                    <c:v>3.6867987919328615E-3</c:v>
                  </c:pt>
                  <c:pt idx="15">
                    <c:v>3.3370080580054935E-3</c:v>
                  </c:pt>
                  <c:pt idx="16">
                    <c:v>2.7563344312335749E-3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'2.2.2'!$B$3:$B$19</c:f>
              <c:numCache>
                <c:formatCode>General</c:formatCode>
                <c:ptCount val="17"/>
                <c:pt idx="0">
                  <c:v>0.74978344954410325</c:v>
                </c:pt>
                <c:pt idx="1">
                  <c:v>1.4009331788583246</c:v>
                </c:pt>
                <c:pt idx="2">
                  <c:v>1.9039955476301778</c:v>
                </c:pt>
                <c:pt idx="3">
                  <c:v>2.3219457897928995</c:v>
                </c:pt>
                <c:pt idx="4">
                  <c:v>2.7975001367674026</c:v>
                </c:pt>
                <c:pt idx="5">
                  <c:v>3.047131574771865</c:v>
                </c:pt>
                <c:pt idx="6">
                  <c:v>3.1228555204669912</c:v>
                </c:pt>
                <c:pt idx="7">
                  <c:v>3.2999922831825561</c:v>
                </c:pt>
                <c:pt idx="8">
                  <c:v>3.4485100478482913</c:v>
                </c:pt>
                <c:pt idx="9">
                  <c:v>3.5101593894858025</c:v>
                </c:pt>
                <c:pt idx="10">
                  <c:v>3.3999920493396028</c:v>
                </c:pt>
                <c:pt idx="11">
                  <c:v>3.5062418008814649</c:v>
                </c:pt>
                <c:pt idx="12">
                  <c:v>3.6786799222362925</c:v>
                </c:pt>
                <c:pt idx="13">
                  <c:v>3.8358884659216037</c:v>
                </c:pt>
                <c:pt idx="14">
                  <c:v>4.1282426459787027</c:v>
                </c:pt>
                <c:pt idx="15">
                  <c:v>4.3392163723615926</c:v>
                </c:pt>
                <c:pt idx="16">
                  <c:v>4.7744569203492295</c:v>
                </c:pt>
              </c:numCache>
            </c:numRef>
          </c:xVal>
          <c:yVal>
            <c:numRef>
              <c:f>'2.2.2'!$D$3:$D$19</c:f>
              <c:numCache>
                <c:formatCode>General</c:formatCode>
                <c:ptCount val="17"/>
                <c:pt idx="0">
                  <c:v>0.5</c:v>
                </c:pt>
                <c:pt idx="1">
                  <c:v>0.5</c:v>
                </c:pt>
                <c:pt idx="2">
                  <c:v>0.6</c:v>
                </c:pt>
                <c:pt idx="3">
                  <c:v>0.7</c:v>
                </c:pt>
                <c:pt idx="4">
                  <c:v>1.1000000000000001</c:v>
                </c:pt>
                <c:pt idx="5">
                  <c:v>1.8</c:v>
                </c:pt>
                <c:pt idx="6">
                  <c:v>2.1</c:v>
                </c:pt>
                <c:pt idx="7">
                  <c:v>4.3</c:v>
                </c:pt>
                <c:pt idx="8">
                  <c:v>6.5</c:v>
                </c:pt>
                <c:pt idx="9">
                  <c:v>4.3</c:v>
                </c:pt>
                <c:pt idx="10">
                  <c:v>7.1</c:v>
                </c:pt>
                <c:pt idx="11">
                  <c:v>4.0999999999999996</c:v>
                </c:pt>
                <c:pt idx="12">
                  <c:v>2.2999999999999998</c:v>
                </c:pt>
                <c:pt idx="13">
                  <c:v>1.3</c:v>
                </c:pt>
                <c:pt idx="14">
                  <c:v>0.7</c:v>
                </c:pt>
                <c:pt idx="15">
                  <c:v>0.7</c:v>
                </c:pt>
                <c:pt idx="16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59-4EA9-8E9F-2689B9563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7597824"/>
        <c:axId val="527589624"/>
      </c:scatterChart>
      <c:valAx>
        <c:axId val="527597824"/>
        <c:scaling>
          <c:orientation val="minMax"/>
          <c:min val="0.5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ω (</a:t>
                </a:r>
                <a:r>
                  <a:rPr lang="es-ES"/>
                  <a:t>s</a:t>
                </a:r>
                <a:r>
                  <a:rPr lang="es-ES" baseline="30000"/>
                  <a:t>-1</a:t>
                </a:r>
                <a:r>
                  <a:rPr lang="es-ES"/>
                  <a:t>)</a:t>
                </a:r>
              </a:p>
            </c:rich>
          </c:tx>
          <c:layout>
            <c:manualLayout>
              <c:xMode val="edge"/>
              <c:yMode val="edge"/>
              <c:x val="0.4854645376146865"/>
              <c:y val="0.8822158451376651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7589624"/>
        <c:crosses val="autoZero"/>
        <c:crossBetween val="midCat"/>
      </c:valAx>
      <c:valAx>
        <c:axId val="527589624"/>
        <c:scaling>
          <c:orientation val="minMax"/>
          <c:max val="8.1999999999999993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Amax</a:t>
                </a:r>
                <a:r>
                  <a:rPr lang="es-ES" baseline="0"/>
                  <a:t> (</a:t>
                </a:r>
                <a:r>
                  <a:rPr lang="es-ES" sz="1000" b="0" i="0" u="none" strike="noStrike" baseline="0">
                    <a:effectLst/>
                  </a:rPr>
                  <a:t>°)</a:t>
                </a:r>
                <a:endParaRPr lang="es-E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27597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411451</xdr:colOff>
      <xdr:row>21</xdr:row>
      <xdr:rowOff>10379</xdr:rowOff>
    </xdr:from>
    <xdr:to>
      <xdr:col>18</xdr:col>
      <xdr:colOff>190500</xdr:colOff>
      <xdr:row>38</xdr:row>
      <xdr:rowOff>190500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0CD9DBA-E886-4CB5-8128-62AE20A61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392206</xdr:colOff>
      <xdr:row>2</xdr:row>
      <xdr:rowOff>0</xdr:rowOff>
    </xdr:from>
    <xdr:to>
      <xdr:col>18</xdr:col>
      <xdr:colOff>201707</xdr:colOff>
      <xdr:row>19</xdr:row>
      <xdr:rowOff>190499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C4A7B091-9E35-4CCE-BF05-61556C97C7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392206</xdr:colOff>
      <xdr:row>40</xdr:row>
      <xdr:rowOff>0</xdr:rowOff>
    </xdr:from>
    <xdr:to>
      <xdr:col>18</xdr:col>
      <xdr:colOff>171255</xdr:colOff>
      <xdr:row>58</xdr:row>
      <xdr:rowOff>90474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FC0DB8D-DA30-4A57-A8A3-6B22A27C60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568779</xdr:colOff>
      <xdr:row>35</xdr:row>
      <xdr:rowOff>182336</xdr:rowOff>
    </xdr:from>
    <xdr:to>
      <xdr:col>7</xdr:col>
      <xdr:colOff>137557</xdr:colOff>
      <xdr:row>54</xdr:row>
      <xdr:rowOff>47254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6630755B-D0DC-4C6F-90EE-7F9318A76E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770562</xdr:colOff>
      <xdr:row>1</xdr:row>
      <xdr:rowOff>8562</xdr:rowOff>
    </xdr:from>
    <xdr:to>
      <xdr:col>17</xdr:col>
      <xdr:colOff>787685</xdr:colOff>
      <xdr:row>27</xdr:row>
      <xdr:rowOff>171236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DF67EEA-2239-48C0-B53E-63EE6984AC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W58"/>
  <sheetViews>
    <sheetView tabSelected="1" topLeftCell="Q31" zoomScale="92" zoomScaleNormal="92" zoomScaleSheetLayoutView="42" workbookViewId="0">
      <selection activeCell="AA48" sqref="AA48"/>
    </sheetView>
  </sheetViews>
  <sheetFormatPr baseColWidth="10" defaultRowHeight="14.4" x14ac:dyDescent="0.3"/>
  <cols>
    <col min="2" max="2" width="16.33203125" customWidth="1"/>
    <col min="3" max="3" width="17" customWidth="1"/>
    <col min="5" max="5" width="12.6640625" customWidth="1"/>
    <col min="6" max="6" width="15.33203125" customWidth="1"/>
    <col min="7" max="7" width="17.6640625" customWidth="1"/>
    <col min="10" max="10" width="15.109375" customWidth="1"/>
    <col min="11" max="11" width="13" customWidth="1"/>
    <col min="12" max="12" width="17.33203125" customWidth="1"/>
    <col min="14" max="14" width="15.109375" customWidth="1"/>
    <col min="15" max="15" width="13.44140625" customWidth="1"/>
    <col min="16" max="16" width="15.5546875" customWidth="1"/>
    <col min="18" max="18" width="13.5546875" customWidth="1"/>
    <col min="20" max="20" width="14.88671875" customWidth="1"/>
    <col min="21" max="21" width="16.109375" customWidth="1"/>
    <col min="22" max="22" width="15" customWidth="1"/>
    <col min="23" max="23" width="15.21875" customWidth="1"/>
  </cols>
  <sheetData>
    <row r="2" spans="1:23" ht="15" thickBot="1" x14ac:dyDescent="0.35"/>
    <row r="3" spans="1:23" ht="16.2" thickBot="1" x14ac:dyDescent="0.4">
      <c r="B3" s="50" t="s">
        <v>8</v>
      </c>
      <c r="C3" s="52"/>
      <c r="D3" s="52"/>
      <c r="E3" s="52"/>
      <c r="F3" s="52"/>
      <c r="G3" s="51"/>
      <c r="J3" s="50" t="s">
        <v>8</v>
      </c>
      <c r="K3" s="51"/>
      <c r="T3" s="5">
        <v>0</v>
      </c>
      <c r="U3" s="28">
        <v>19</v>
      </c>
      <c r="V3" s="5">
        <v>0.89</v>
      </c>
      <c r="W3" s="28">
        <v>-17.600000000000001</v>
      </c>
    </row>
    <row r="4" spans="1:23" ht="16.8" thickBot="1" x14ac:dyDescent="0.35">
      <c r="B4" s="22" t="s">
        <v>5</v>
      </c>
      <c r="C4" s="23" t="s">
        <v>6</v>
      </c>
      <c r="D4" s="23" t="s">
        <v>0</v>
      </c>
      <c r="E4" s="23" t="s">
        <v>1</v>
      </c>
      <c r="F4" s="23" t="s">
        <v>2</v>
      </c>
      <c r="G4" s="24" t="s">
        <v>7</v>
      </c>
      <c r="J4" s="36" t="s">
        <v>1</v>
      </c>
      <c r="K4" s="41" t="s">
        <v>7</v>
      </c>
      <c r="T4" s="7">
        <v>1.76</v>
      </c>
      <c r="U4" s="30">
        <v>18.8</v>
      </c>
      <c r="V4" s="7">
        <v>2.68</v>
      </c>
      <c r="W4" s="30">
        <v>-17.399999999999999</v>
      </c>
    </row>
    <row r="5" spans="1:23" ht="15" thickBot="1" x14ac:dyDescent="0.35">
      <c r="B5" s="7">
        <f t="shared" ref="B5:B10" si="0">2*PI()/D5</f>
        <v>3.4535646613299305</v>
      </c>
      <c r="C5" s="33">
        <f xml:space="preserve"> SQRT(((-2*PI()/D5^2)^2)*(0.01)^2)</f>
        <v>1.8982583334536077E-2</v>
      </c>
      <c r="D5" s="15">
        <f>E5/F5</f>
        <v>1.8193333333333332</v>
      </c>
      <c r="E5" s="8">
        <v>27.29</v>
      </c>
      <c r="F5" s="8">
        <v>15</v>
      </c>
      <c r="G5" s="3">
        <v>5</v>
      </c>
      <c r="I5" s="12"/>
      <c r="J5" s="5">
        <v>0</v>
      </c>
      <c r="K5" s="28">
        <v>19</v>
      </c>
      <c r="T5" s="7">
        <v>3.59</v>
      </c>
      <c r="U5" s="30">
        <v>18.2</v>
      </c>
      <c r="V5" s="7">
        <v>4.5199999999999996</v>
      </c>
      <c r="W5" s="30">
        <v>-17.2</v>
      </c>
    </row>
    <row r="6" spans="1:23" x14ac:dyDescent="0.3">
      <c r="B6" s="7">
        <f t="shared" si="0"/>
        <v>3.4085996241480578</v>
      </c>
      <c r="C6" s="8">
        <f t="shared" ref="C6:C10" si="1" xml:space="preserve"> SQRT(((-2*PI()/D6^2)^2)*(0.01)^2)</f>
        <v>1.8491498865179336E-2</v>
      </c>
      <c r="D6" s="15">
        <f t="shared" ref="D6:D10" si="2">E6/F6</f>
        <v>1.8433333333333333</v>
      </c>
      <c r="E6" s="8">
        <v>27.65</v>
      </c>
      <c r="F6" s="8">
        <v>15</v>
      </c>
      <c r="G6" s="3">
        <v>5</v>
      </c>
      <c r="I6" s="27">
        <v>1</v>
      </c>
      <c r="J6" s="7">
        <v>0.89</v>
      </c>
      <c r="K6" s="30">
        <v>-17.600000000000001</v>
      </c>
      <c r="L6" s="37"/>
      <c r="M6" s="37"/>
      <c r="N6" s="37"/>
      <c r="Q6" s="39"/>
      <c r="R6" s="39"/>
      <c r="S6" s="39"/>
      <c r="T6" s="7">
        <v>5.44</v>
      </c>
      <c r="U6" s="30">
        <v>18.2</v>
      </c>
      <c r="V6" s="7">
        <v>6.38</v>
      </c>
      <c r="W6" s="30">
        <v>-17.2</v>
      </c>
    </row>
    <row r="7" spans="1:23" x14ac:dyDescent="0.3">
      <c r="B7" s="7">
        <f t="shared" si="0"/>
        <v>3.4135378343967329</v>
      </c>
      <c r="C7" s="8">
        <f t="shared" si="1"/>
        <v>1.8545116811282503E-2</v>
      </c>
      <c r="D7" s="15">
        <f t="shared" si="2"/>
        <v>1.8406666666666667</v>
      </c>
      <c r="E7" s="8">
        <v>27.61</v>
      </c>
      <c r="F7" s="8">
        <v>15</v>
      </c>
      <c r="G7" s="3">
        <v>10</v>
      </c>
      <c r="I7" s="29">
        <v>2</v>
      </c>
      <c r="J7" s="7">
        <v>1.76</v>
      </c>
      <c r="K7" s="30">
        <v>18.8</v>
      </c>
      <c r="T7" s="7">
        <v>7.31</v>
      </c>
      <c r="U7" s="30">
        <v>18</v>
      </c>
      <c r="V7" s="7">
        <v>8.18</v>
      </c>
      <c r="W7" s="30">
        <v>-16.600000000000001</v>
      </c>
    </row>
    <row r="8" spans="1:23" x14ac:dyDescent="0.3">
      <c r="B8" s="7">
        <f t="shared" si="0"/>
        <v>3.3889888388239409</v>
      </c>
      <c r="C8" s="8">
        <f t="shared" si="1"/>
        <v>1.8279335700237008E-2</v>
      </c>
      <c r="D8" s="15">
        <f t="shared" si="2"/>
        <v>1.8539999999999999</v>
      </c>
      <c r="E8" s="8">
        <v>27.81</v>
      </c>
      <c r="F8" s="8">
        <v>15</v>
      </c>
      <c r="G8" s="3">
        <v>10</v>
      </c>
      <c r="I8" s="29">
        <v>3</v>
      </c>
      <c r="J8" s="7">
        <v>2.68</v>
      </c>
      <c r="K8" s="30">
        <v>-17.399999999999999</v>
      </c>
      <c r="T8" s="7">
        <v>9.16</v>
      </c>
      <c r="U8" s="30">
        <v>17.2</v>
      </c>
      <c r="V8" s="7">
        <v>10.06</v>
      </c>
      <c r="W8" s="30">
        <v>-16.399999999999999</v>
      </c>
    </row>
    <row r="9" spans="1:23" x14ac:dyDescent="0.3">
      <c r="B9" s="7">
        <f t="shared" si="0"/>
        <v>3.394481527379571</v>
      </c>
      <c r="C9" s="8">
        <f t="shared" si="1"/>
        <v>1.8338636020419071E-2</v>
      </c>
      <c r="D9" s="15">
        <f t="shared" si="2"/>
        <v>1.8510000000000002</v>
      </c>
      <c r="E9" s="8">
        <v>37.020000000000003</v>
      </c>
      <c r="F9" s="8">
        <v>20</v>
      </c>
      <c r="G9" s="3">
        <v>15</v>
      </c>
      <c r="I9" s="29">
        <v>4</v>
      </c>
      <c r="J9" s="7">
        <v>3.59</v>
      </c>
      <c r="K9" s="30">
        <v>18.2</v>
      </c>
      <c r="T9" s="7">
        <v>11.06</v>
      </c>
      <c r="U9" s="30">
        <v>17.2</v>
      </c>
      <c r="V9" s="7">
        <v>11.96</v>
      </c>
      <c r="W9" s="30">
        <v>-16</v>
      </c>
    </row>
    <row r="10" spans="1:23" ht="15" thickBot="1" x14ac:dyDescent="0.35">
      <c r="B10" s="9">
        <f t="shared" si="0"/>
        <v>3.3981532218386086</v>
      </c>
      <c r="C10" s="10">
        <f t="shared" si="1"/>
        <v>1.8378330026168788E-2</v>
      </c>
      <c r="D10" s="16">
        <f t="shared" si="2"/>
        <v>1.8489999999999998</v>
      </c>
      <c r="E10" s="10">
        <v>18.489999999999998</v>
      </c>
      <c r="F10" s="10">
        <v>10</v>
      </c>
      <c r="G10" s="11">
        <v>15</v>
      </c>
      <c r="I10" s="29">
        <v>5</v>
      </c>
      <c r="J10" s="7">
        <v>4.5199999999999996</v>
      </c>
      <c r="K10" s="30">
        <v>-17.2</v>
      </c>
      <c r="L10" s="25"/>
      <c r="T10" s="9">
        <v>12.89</v>
      </c>
      <c r="U10" s="32">
        <v>17</v>
      </c>
      <c r="V10" s="9">
        <v>13.74</v>
      </c>
      <c r="W10" s="32">
        <v>-15.6</v>
      </c>
    </row>
    <row r="11" spans="1:23" ht="15" thickBot="1" x14ac:dyDescent="0.35">
      <c r="A11" s="17"/>
      <c r="B11" s="18"/>
      <c r="C11" s="1" t="s">
        <v>3</v>
      </c>
      <c r="D11" s="13">
        <f>(D8-D5)/((D5+D6+D7+D8+D9+D10)/6)</f>
        <v>1.8811045460026505E-2</v>
      </c>
      <c r="E11" s="18"/>
      <c r="F11" s="18"/>
      <c r="G11" s="18"/>
      <c r="I11" s="29">
        <v>6</v>
      </c>
      <c r="J11" s="7">
        <v>5.44</v>
      </c>
      <c r="K11" s="30">
        <v>18.2</v>
      </c>
      <c r="L11" s="40"/>
    </row>
    <row r="12" spans="1:23" x14ac:dyDescent="0.3">
      <c r="A12" s="17"/>
      <c r="B12" s="18"/>
      <c r="C12" s="17"/>
      <c r="D12" s="18"/>
      <c r="E12" s="18"/>
      <c r="F12" s="18"/>
      <c r="G12" s="18"/>
      <c r="I12" s="29">
        <v>7</v>
      </c>
      <c r="J12" s="7">
        <v>6.38</v>
      </c>
      <c r="K12" s="30">
        <v>-17.2</v>
      </c>
      <c r="T12" s="27">
        <f t="array" ref="T12:U14">LINEST(U3:U10,T3:T10,1,1)</f>
        <v>-0.16220985375327707</v>
      </c>
      <c r="U12" s="28">
        <v>18.988345826338168</v>
      </c>
      <c r="V12" s="27">
        <f t="array" ref="V12:W14">LINEST(W3:W10,V3:V10,1,1)</f>
        <v>0.15510017945873791</v>
      </c>
      <c r="W12" s="28">
        <v>-17.88242518527311</v>
      </c>
    </row>
    <row r="13" spans="1:23" x14ac:dyDescent="0.3">
      <c r="I13" s="29">
        <v>8</v>
      </c>
      <c r="J13" s="7">
        <v>7.31</v>
      </c>
      <c r="K13" s="30">
        <v>18</v>
      </c>
      <c r="T13" s="29">
        <v>1.530808257131668E-2</v>
      </c>
      <c r="U13" s="30">
        <v>0.11750844293083687</v>
      </c>
      <c r="V13" s="29">
        <v>1.3236002978197776E-2</v>
      </c>
      <c r="W13" s="30">
        <v>0.1116320226430572</v>
      </c>
    </row>
    <row r="14" spans="1:23" ht="15" thickBot="1" x14ac:dyDescent="0.35">
      <c r="I14" s="29">
        <v>9</v>
      </c>
      <c r="J14" s="7">
        <v>8.18</v>
      </c>
      <c r="K14" s="30">
        <v>-16.600000000000001</v>
      </c>
      <c r="T14" s="31">
        <v>0.94927407253629448</v>
      </c>
      <c r="U14" s="32">
        <v>0.18343445300958244</v>
      </c>
      <c r="V14" s="31">
        <v>0.95813352480997704</v>
      </c>
      <c r="W14" s="32">
        <v>0.15805166938920218</v>
      </c>
    </row>
    <row r="15" spans="1:23" ht="16.2" thickBot="1" x14ac:dyDescent="0.4">
      <c r="B15" s="50" t="s">
        <v>9</v>
      </c>
      <c r="C15" s="52"/>
      <c r="D15" s="52"/>
      <c r="E15" s="52"/>
      <c r="F15" s="52"/>
      <c r="G15" s="51"/>
      <c r="I15" s="29">
        <v>10</v>
      </c>
      <c r="J15" s="7">
        <v>9.16</v>
      </c>
      <c r="K15" s="30">
        <v>17.2</v>
      </c>
      <c r="T15" s="12"/>
    </row>
    <row r="16" spans="1:23" ht="16.2" x14ac:dyDescent="0.3">
      <c r="B16" s="22" t="s">
        <v>5</v>
      </c>
      <c r="C16" s="20" t="s">
        <v>6</v>
      </c>
      <c r="D16" s="20" t="s">
        <v>0</v>
      </c>
      <c r="E16" s="20" t="s">
        <v>1</v>
      </c>
      <c r="F16" s="20" t="s">
        <v>2</v>
      </c>
      <c r="G16" s="21" t="s">
        <v>7</v>
      </c>
      <c r="I16" s="29">
        <v>11</v>
      </c>
      <c r="J16" s="7">
        <v>10.06</v>
      </c>
      <c r="K16" s="30">
        <v>-16.399999999999999</v>
      </c>
      <c r="T16" s="65" t="s">
        <v>13</v>
      </c>
      <c r="U16" s="54">
        <f>(((-1*T12)/T13^2)+((V12)/V13^2))/((1/(T13^2))+((1/V13^2)))</f>
        <v>0.15814161474348154</v>
      </c>
    </row>
    <row r="17" spans="2:23" x14ac:dyDescent="0.3">
      <c r="B17" s="7">
        <f t="shared" ref="B17:B22" si="3">2*PI()/D17</f>
        <v>3.4560975287016427</v>
      </c>
      <c r="C17" s="18">
        <f xml:space="preserve"> SQRT(((-2*PI()/D17^2)^2)*(0.01)^2)</f>
        <v>1.9010437451604193E-2</v>
      </c>
      <c r="D17" s="8">
        <f>E17/F17</f>
        <v>1.8180000000000001</v>
      </c>
      <c r="E17" s="8">
        <v>9.09</v>
      </c>
      <c r="F17" s="8">
        <v>5</v>
      </c>
      <c r="G17" s="3">
        <v>5</v>
      </c>
      <c r="I17" s="29">
        <v>12</v>
      </c>
      <c r="J17" s="7">
        <v>11.06</v>
      </c>
      <c r="K17" s="30">
        <v>17.2</v>
      </c>
      <c r="T17" s="66" t="s">
        <v>14</v>
      </c>
      <c r="U17" s="56">
        <f>((1/T13^2)+(1/V13^2))^-0.5</f>
        <v>1.0012331802247514E-2</v>
      </c>
    </row>
    <row r="18" spans="2:23" x14ac:dyDescent="0.3">
      <c r="B18" s="7">
        <f t="shared" si="3"/>
        <v>3.4334345940872053</v>
      </c>
      <c r="C18" s="18">
        <f t="shared" ref="C18:C22" si="4" xml:space="preserve"> SQRT(((-2*PI()/D18^2)^2)*(0.01)^2)</f>
        <v>1.8761937672607677E-2</v>
      </c>
      <c r="D18" s="8">
        <f t="shared" ref="D18:D22" si="5">E18/F18</f>
        <v>1.83</v>
      </c>
      <c r="E18" s="8">
        <v>9.15</v>
      </c>
      <c r="F18" s="8">
        <v>5</v>
      </c>
      <c r="G18" s="3">
        <v>5</v>
      </c>
      <c r="I18" s="29">
        <v>13</v>
      </c>
      <c r="J18" s="7">
        <v>11.96</v>
      </c>
      <c r="K18" s="30">
        <v>-16</v>
      </c>
      <c r="T18" s="66" t="s">
        <v>4</v>
      </c>
      <c r="U18" s="56">
        <f>ABS(((-1*U12)/U13^2)+((W12)/W13^2))/((1/(U13^2))+((1/W13^2)))</f>
        <v>18.407042266454201</v>
      </c>
    </row>
    <row r="19" spans="2:23" ht="15" thickBot="1" x14ac:dyDescent="0.35">
      <c r="B19" s="7">
        <f t="shared" si="3"/>
        <v>3.4203512831679834</v>
      </c>
      <c r="C19" s="18">
        <f t="shared" si="4"/>
        <v>1.8619223098355925E-2</v>
      </c>
      <c r="D19" s="8">
        <f t="shared" si="5"/>
        <v>1.8370000000000002</v>
      </c>
      <c r="E19" s="8">
        <v>18.37</v>
      </c>
      <c r="F19" s="8">
        <v>10</v>
      </c>
      <c r="G19" s="3">
        <v>10</v>
      </c>
      <c r="I19" s="29">
        <v>14</v>
      </c>
      <c r="J19" s="7">
        <v>12.89</v>
      </c>
      <c r="K19" s="30">
        <v>17</v>
      </c>
      <c r="T19" s="67" t="s">
        <v>15</v>
      </c>
      <c r="U19" s="58">
        <f>((1/U13^2)+(1/W13^2))^-0.5</f>
        <v>8.0933496467727378E-2</v>
      </c>
    </row>
    <row r="20" spans="2:23" ht="15" thickBot="1" x14ac:dyDescent="0.35">
      <c r="B20" s="7">
        <f t="shared" si="3"/>
        <v>3.4637184714330682</v>
      </c>
      <c r="C20" s="18">
        <f t="shared" si="4"/>
        <v>1.9094368640755612E-2</v>
      </c>
      <c r="D20" s="8">
        <f t="shared" si="5"/>
        <v>1.8140000000000001</v>
      </c>
      <c r="E20" s="8">
        <v>9.07</v>
      </c>
      <c r="F20" s="8">
        <v>5</v>
      </c>
      <c r="G20" s="3">
        <v>10</v>
      </c>
      <c r="I20" s="31">
        <v>15</v>
      </c>
      <c r="J20" s="9">
        <v>13.74</v>
      </c>
      <c r="K20" s="32">
        <v>-15.6</v>
      </c>
    </row>
    <row r="21" spans="2:23" ht="15" thickBot="1" x14ac:dyDescent="0.35">
      <c r="B21" s="7">
        <f t="shared" si="3"/>
        <v>3.418490373873551</v>
      </c>
      <c r="C21" s="18">
        <f t="shared" si="4"/>
        <v>1.8598968301814751E-2</v>
      </c>
      <c r="D21" s="8">
        <f t="shared" si="5"/>
        <v>1.8379999999999999</v>
      </c>
      <c r="E21" s="8">
        <v>9.19</v>
      </c>
      <c r="F21" s="8">
        <v>5</v>
      </c>
      <c r="G21" s="3">
        <v>15</v>
      </c>
    </row>
    <row r="22" spans="2:23" ht="16.2" thickBot="1" x14ac:dyDescent="0.4">
      <c r="B22" s="9">
        <f t="shared" si="3"/>
        <v>3.427815224866114</v>
      </c>
      <c r="C22" s="19">
        <f t="shared" si="4"/>
        <v>1.8700574058189388E-2</v>
      </c>
      <c r="D22" s="10">
        <f t="shared" si="5"/>
        <v>1.8329999999999997</v>
      </c>
      <c r="E22" s="10">
        <v>18.329999999999998</v>
      </c>
      <c r="F22" s="10">
        <v>10</v>
      </c>
      <c r="G22" s="11">
        <v>15</v>
      </c>
      <c r="I22" s="25"/>
      <c r="J22" s="50" t="s">
        <v>9</v>
      </c>
      <c r="K22" s="51"/>
      <c r="T22" s="5">
        <v>0</v>
      </c>
      <c r="U22" s="28">
        <v>19</v>
      </c>
      <c r="V22" s="5">
        <v>0.84</v>
      </c>
      <c r="W22" s="28">
        <v>-16.399999999999999</v>
      </c>
    </row>
    <row r="23" spans="2:23" ht="15" thickBot="1" x14ac:dyDescent="0.35">
      <c r="B23" s="17"/>
      <c r="C23" s="1" t="s">
        <v>3</v>
      </c>
      <c r="D23" s="38">
        <f>(D21-D20)/((D17+D18+D19+D20+D21+D22)/6)</f>
        <v>1.3126709206927876E-2</v>
      </c>
      <c r="E23" s="17"/>
      <c r="F23" s="17"/>
      <c r="G23" s="17"/>
      <c r="J23" s="36" t="s">
        <v>1</v>
      </c>
      <c r="K23" s="42" t="s">
        <v>7</v>
      </c>
      <c r="T23" s="7">
        <v>1.75</v>
      </c>
      <c r="U23" s="30">
        <v>16.2</v>
      </c>
      <c r="V23" s="7">
        <v>2.79</v>
      </c>
      <c r="W23" s="30">
        <v>-14.8</v>
      </c>
    </row>
    <row r="24" spans="2:23" x14ac:dyDescent="0.3">
      <c r="B24" s="17"/>
      <c r="C24" s="17"/>
      <c r="D24" s="17"/>
      <c r="E24" s="17"/>
      <c r="F24" s="17"/>
      <c r="G24" s="17"/>
      <c r="I24" s="26">
        <v>0</v>
      </c>
      <c r="J24" s="5">
        <v>0</v>
      </c>
      <c r="K24" s="28">
        <v>19</v>
      </c>
      <c r="T24" s="7">
        <v>3.54</v>
      </c>
      <c r="U24" s="30">
        <v>14.4</v>
      </c>
      <c r="V24" s="7">
        <v>4.37</v>
      </c>
      <c r="W24" s="30">
        <v>-12.4</v>
      </c>
    </row>
    <row r="25" spans="2:23" x14ac:dyDescent="0.3">
      <c r="I25" s="34">
        <v>1</v>
      </c>
      <c r="J25" s="7">
        <v>0.84</v>
      </c>
      <c r="K25" s="30">
        <v>-16.399999999999999</v>
      </c>
      <c r="T25" s="7">
        <v>5.27</v>
      </c>
      <c r="U25" s="30">
        <v>13</v>
      </c>
      <c r="V25" s="7">
        <v>6.34</v>
      </c>
      <c r="W25" s="30">
        <v>-11</v>
      </c>
    </row>
    <row r="26" spans="2:23" ht="15" thickBot="1" x14ac:dyDescent="0.35">
      <c r="I26" s="34">
        <v>2</v>
      </c>
      <c r="J26" s="7">
        <v>1.75</v>
      </c>
      <c r="K26" s="30">
        <v>16.2</v>
      </c>
      <c r="T26" s="7">
        <v>7.3</v>
      </c>
      <c r="U26" s="30">
        <v>10.6</v>
      </c>
      <c r="V26" s="7">
        <v>8.1999999999999993</v>
      </c>
      <c r="W26" s="30">
        <v>-9</v>
      </c>
    </row>
    <row r="27" spans="2:23" ht="16.2" thickBot="1" x14ac:dyDescent="0.4">
      <c r="B27" s="50" t="s">
        <v>10</v>
      </c>
      <c r="C27" s="52"/>
      <c r="D27" s="52"/>
      <c r="E27" s="52"/>
      <c r="F27" s="52"/>
      <c r="G27" s="51"/>
      <c r="I27" s="34">
        <v>3</v>
      </c>
      <c r="J27" s="7">
        <v>2.79</v>
      </c>
      <c r="K27" s="30">
        <v>-14.8</v>
      </c>
      <c r="T27" s="7">
        <v>9.14</v>
      </c>
      <c r="U27" s="30">
        <v>8</v>
      </c>
      <c r="V27" s="7">
        <v>9.98</v>
      </c>
      <c r="W27" s="30">
        <v>-7.8</v>
      </c>
    </row>
    <row r="28" spans="2:23" ht="16.2" x14ac:dyDescent="0.3">
      <c r="B28" s="22" t="s">
        <v>5</v>
      </c>
      <c r="C28" s="20" t="s">
        <v>6</v>
      </c>
      <c r="D28" s="20" t="s">
        <v>0</v>
      </c>
      <c r="E28" s="20" t="s">
        <v>1</v>
      </c>
      <c r="F28" s="20" t="s">
        <v>2</v>
      </c>
      <c r="G28" s="21" t="s">
        <v>7</v>
      </c>
      <c r="I28" s="34">
        <v>4</v>
      </c>
      <c r="J28" s="7">
        <v>3.54</v>
      </c>
      <c r="K28" s="30">
        <v>14.4</v>
      </c>
      <c r="T28" s="7">
        <v>10.91</v>
      </c>
      <c r="U28" s="30">
        <v>7.8</v>
      </c>
      <c r="V28" s="7">
        <v>11.83</v>
      </c>
      <c r="W28" s="30">
        <v>-6</v>
      </c>
    </row>
    <row r="29" spans="2:23" ht="15" thickBot="1" x14ac:dyDescent="0.35">
      <c r="B29" s="7">
        <f t="shared" ref="B29:B34" si="6">2*PI()/D29</f>
        <v>3.4447287868309138</v>
      </c>
      <c r="C29" s="18">
        <f xml:space="preserve"> SQRT(((-2*PI()/D29^2)^2)*(0.01)^2)</f>
        <v>1.8885574489204571E-2</v>
      </c>
      <c r="D29" s="8">
        <f>E29/F29</f>
        <v>1.8239999999999998</v>
      </c>
      <c r="E29" s="8">
        <v>9.1199999999999992</v>
      </c>
      <c r="F29" s="8">
        <v>5</v>
      </c>
      <c r="G29" s="3">
        <v>5</v>
      </c>
      <c r="H29" s="12"/>
      <c r="I29" s="34">
        <v>5</v>
      </c>
      <c r="J29" s="7">
        <v>4.37</v>
      </c>
      <c r="K29" s="30">
        <v>-12.4</v>
      </c>
      <c r="L29" s="12"/>
      <c r="M29" s="12"/>
      <c r="N29" s="12"/>
      <c r="O29" s="12"/>
      <c r="P29" s="12"/>
      <c r="Q29" s="12"/>
      <c r="R29" s="12"/>
      <c r="S29" s="12"/>
      <c r="T29" s="9">
        <v>12.81</v>
      </c>
      <c r="U29" s="32">
        <v>6.8</v>
      </c>
      <c r="V29" s="9">
        <v>13.7</v>
      </c>
      <c r="W29" s="32">
        <v>-5.4</v>
      </c>
    </row>
    <row r="30" spans="2:23" ht="15" thickBot="1" x14ac:dyDescent="0.35">
      <c r="B30" s="7">
        <f t="shared" si="6"/>
        <v>3.3926486539846579</v>
      </c>
      <c r="C30" s="18">
        <f t="shared" ref="C30:C34" si="7" xml:space="preserve"> SQRT(((-2*PI()/D30^2)^2)*(0.01)^2)</f>
        <v>1.831883722453919E-2</v>
      </c>
      <c r="D30" s="8">
        <f t="shared" ref="D30:D34" si="8">E30/F30</f>
        <v>1.8519999999999999</v>
      </c>
      <c r="E30" s="8">
        <v>9.26</v>
      </c>
      <c r="F30" s="8">
        <v>5</v>
      </c>
      <c r="G30" s="3">
        <v>5</v>
      </c>
      <c r="I30" s="34">
        <v>6</v>
      </c>
      <c r="J30" s="7">
        <v>5.27</v>
      </c>
      <c r="K30" s="30">
        <v>13</v>
      </c>
    </row>
    <row r="31" spans="2:23" x14ac:dyDescent="0.3">
      <c r="B31" s="7">
        <f t="shared" si="6"/>
        <v>3.4110669420084614</v>
      </c>
      <c r="C31" s="18">
        <f t="shared" si="7"/>
        <v>1.8518278729687629E-2</v>
      </c>
      <c r="D31" s="8">
        <f t="shared" si="8"/>
        <v>1.8420000000000001</v>
      </c>
      <c r="E31" s="8">
        <v>9.2100000000000009</v>
      </c>
      <c r="F31" s="8">
        <v>5</v>
      </c>
      <c r="G31" s="3">
        <v>10</v>
      </c>
      <c r="I31" s="34">
        <v>7</v>
      </c>
      <c r="J31" s="7">
        <v>6.34</v>
      </c>
      <c r="K31" s="30">
        <v>-11</v>
      </c>
      <c r="T31" s="27">
        <f t="array" ref="T31:U34">LINEST(U22:U29,T22:T29,1,1)</f>
        <v>-0.96525014814187737</v>
      </c>
      <c r="U31" s="28">
        <v>18.094685939219502</v>
      </c>
      <c r="V31" s="53">
        <f t="array" ref="V31:W34">LINEST(W22:W29,V22:V29,1,1)</f>
        <v>0.88783951282006957</v>
      </c>
      <c r="W31" s="54">
        <v>-16.792385464900633</v>
      </c>
    </row>
    <row r="32" spans="2:23" x14ac:dyDescent="0.3">
      <c r="B32" s="7">
        <f t="shared" si="6"/>
        <v>3.4713730978892738</v>
      </c>
      <c r="C32" s="18">
        <f t="shared" si="7"/>
        <v>1.9178856894415879E-2</v>
      </c>
      <c r="D32" s="8">
        <f t="shared" si="8"/>
        <v>1.81</v>
      </c>
      <c r="E32" s="8">
        <v>9.0500000000000007</v>
      </c>
      <c r="F32" s="8">
        <v>5</v>
      </c>
      <c r="G32" s="3">
        <v>10</v>
      </c>
      <c r="I32" s="34">
        <v>8</v>
      </c>
      <c r="J32" s="7">
        <v>7.3</v>
      </c>
      <c r="K32" s="30">
        <v>10.6</v>
      </c>
      <c r="T32" s="29">
        <v>6.8232533089449529E-2</v>
      </c>
      <c r="U32" s="30">
        <v>0.5192630258874763</v>
      </c>
      <c r="V32" s="55">
        <v>4.3577374540461983E-2</v>
      </c>
      <c r="W32" s="56">
        <v>0.36532991949468596</v>
      </c>
    </row>
    <row r="33" spans="2:23" x14ac:dyDescent="0.3">
      <c r="B33" s="7">
        <f t="shared" si="6"/>
        <v>3.418490373873551</v>
      </c>
      <c r="C33" s="18">
        <f t="shared" si="7"/>
        <v>1.8598968301814751E-2</v>
      </c>
      <c r="D33" s="8">
        <f t="shared" si="8"/>
        <v>1.8379999999999999</v>
      </c>
      <c r="E33" s="8">
        <v>9.19</v>
      </c>
      <c r="F33" s="8">
        <v>5</v>
      </c>
      <c r="G33" s="3">
        <v>15</v>
      </c>
      <c r="I33" s="34">
        <v>9</v>
      </c>
      <c r="J33" s="7">
        <v>8.1999999999999993</v>
      </c>
      <c r="K33" s="30">
        <v>-9</v>
      </c>
      <c r="T33" s="29">
        <v>0.97089115132321169</v>
      </c>
      <c r="U33" s="30">
        <v>0.81238560525435288</v>
      </c>
      <c r="V33" s="55">
        <v>0.9857514115671846</v>
      </c>
      <c r="W33" s="56">
        <v>0.51751905012487631</v>
      </c>
    </row>
    <row r="34" spans="2:23" ht="15" thickBot="1" x14ac:dyDescent="0.35">
      <c r="B34" s="9">
        <f t="shared" si="6"/>
        <v>3.5062418008814649</v>
      </c>
      <c r="C34" s="19">
        <f t="shared" si="7"/>
        <v>1.9566081478133174E-2</v>
      </c>
      <c r="D34" s="10">
        <f t="shared" si="8"/>
        <v>1.7920000000000003</v>
      </c>
      <c r="E34" s="10">
        <v>8.9600000000000009</v>
      </c>
      <c r="F34" s="10">
        <v>5</v>
      </c>
      <c r="G34" s="11">
        <v>15</v>
      </c>
      <c r="I34" s="34">
        <v>10</v>
      </c>
      <c r="J34" s="7">
        <v>9.14</v>
      </c>
      <c r="K34" s="30">
        <v>8</v>
      </c>
      <c r="T34" s="31">
        <v>200.12288952480887</v>
      </c>
      <c r="U34" s="32">
        <v>6</v>
      </c>
      <c r="V34" s="57">
        <v>415.09434406720612</v>
      </c>
      <c r="W34" s="58">
        <v>6</v>
      </c>
    </row>
    <row r="35" spans="2:23" ht="15" thickBot="1" x14ac:dyDescent="0.35">
      <c r="B35" s="17"/>
      <c r="C35" s="1" t="s">
        <v>3</v>
      </c>
      <c r="D35" s="38">
        <f>(D30-D34)/((D29+D30+D31+D32+D33+D34)/6)</f>
        <v>3.2852710348603549E-2</v>
      </c>
      <c r="E35" s="17"/>
      <c r="F35" s="17"/>
      <c r="G35" s="17"/>
      <c r="I35" s="34">
        <v>11</v>
      </c>
      <c r="J35" s="7">
        <v>9.98</v>
      </c>
      <c r="K35" s="30">
        <v>-7.8</v>
      </c>
    </row>
    <row r="36" spans="2:23" x14ac:dyDescent="0.3">
      <c r="B36" s="17"/>
      <c r="C36" s="17"/>
      <c r="D36" s="17"/>
      <c r="E36" s="17"/>
      <c r="F36" s="17"/>
      <c r="G36" s="17"/>
      <c r="I36" s="34">
        <v>12</v>
      </c>
      <c r="J36" s="7">
        <v>10.91</v>
      </c>
      <c r="K36" s="30">
        <v>7.8</v>
      </c>
      <c r="T36" s="65" t="s">
        <v>13</v>
      </c>
      <c r="U36" s="54">
        <f>ABS(((-1*T32)/T33^2)+((V32)/V33^2))/((1/(T33^2))+((1/V33^2)))</f>
        <v>1.3176701400598097E-2</v>
      </c>
    </row>
    <row r="37" spans="2:23" x14ac:dyDescent="0.3">
      <c r="I37" s="34">
        <v>13</v>
      </c>
      <c r="J37" s="7">
        <v>11.83</v>
      </c>
      <c r="K37" s="30">
        <v>-6</v>
      </c>
      <c r="T37" s="66" t="s">
        <v>14</v>
      </c>
      <c r="U37" s="56">
        <f>((1/T33^2)+(1/V33^2))^-0.5</f>
        <v>0.69171776107181393</v>
      </c>
    </row>
    <row r="38" spans="2:23" x14ac:dyDescent="0.3">
      <c r="I38" s="34">
        <v>14</v>
      </c>
      <c r="J38" s="7">
        <v>12.81</v>
      </c>
      <c r="K38" s="30">
        <v>6.8</v>
      </c>
      <c r="T38" s="66" t="s">
        <v>4</v>
      </c>
      <c r="U38" s="56">
        <f>ABS(((-1*U32)/U33^2)+((W32)/W33^2))/((1/(U33^2))+((1/W33^2)))</f>
        <v>0.10997542919569057</v>
      </c>
    </row>
    <row r="39" spans="2:23" ht="15" thickBot="1" x14ac:dyDescent="0.35">
      <c r="I39" s="35">
        <v>15</v>
      </c>
      <c r="J39" s="9">
        <v>13.7</v>
      </c>
      <c r="K39" s="32">
        <v>-5.4</v>
      </c>
      <c r="T39" s="67" t="s">
        <v>15</v>
      </c>
      <c r="U39" s="58">
        <f>((1/U33^2)+(1/W33^2))^-0.5</f>
        <v>0.43647787400429949</v>
      </c>
    </row>
    <row r="40" spans="2:23" ht="15" thickBot="1" x14ac:dyDescent="0.35"/>
    <row r="41" spans="2:23" ht="16.2" thickBot="1" x14ac:dyDescent="0.4">
      <c r="J41" s="50" t="s">
        <v>10</v>
      </c>
      <c r="K41" s="51"/>
      <c r="T41" s="5">
        <v>0</v>
      </c>
      <c r="U41" s="28">
        <v>19</v>
      </c>
      <c r="V41" s="5">
        <v>0.85</v>
      </c>
      <c r="W41" s="28">
        <v>-15</v>
      </c>
    </row>
    <row r="42" spans="2:23" ht="15" thickBot="1" x14ac:dyDescent="0.35">
      <c r="J42" s="36" t="s">
        <v>1</v>
      </c>
      <c r="K42" s="42" t="s">
        <v>7</v>
      </c>
      <c r="T42" s="7">
        <v>1.75</v>
      </c>
      <c r="U42" s="30">
        <v>13.4</v>
      </c>
      <c r="V42" s="7">
        <v>2.71</v>
      </c>
      <c r="W42" s="30">
        <v>-10.199999999999999</v>
      </c>
    </row>
    <row r="43" spans="2:23" x14ac:dyDescent="0.3">
      <c r="I43" s="26">
        <v>0</v>
      </c>
      <c r="J43" s="5">
        <v>0</v>
      </c>
      <c r="K43" s="28">
        <v>19</v>
      </c>
      <c r="T43" s="7">
        <v>3.62</v>
      </c>
      <c r="U43" s="30">
        <v>9</v>
      </c>
      <c r="V43" s="7">
        <v>4.5599999999999996</v>
      </c>
      <c r="W43" s="30">
        <v>-7</v>
      </c>
    </row>
    <row r="44" spans="2:23" ht="15" thickBot="1" x14ac:dyDescent="0.35">
      <c r="I44" s="34">
        <v>1</v>
      </c>
      <c r="J44" s="7">
        <v>0.85</v>
      </c>
      <c r="K44" s="30">
        <v>-15</v>
      </c>
      <c r="T44" s="7">
        <v>5.56</v>
      </c>
      <c r="U44" s="30">
        <v>6.4</v>
      </c>
      <c r="V44" s="7">
        <v>6.34</v>
      </c>
      <c r="W44" s="30">
        <v>-5</v>
      </c>
    </row>
    <row r="45" spans="2:23" x14ac:dyDescent="0.3">
      <c r="G45" s="43"/>
      <c r="I45" s="34">
        <v>2</v>
      </c>
      <c r="J45" s="7">
        <v>1.75</v>
      </c>
      <c r="K45" s="30">
        <v>13.4</v>
      </c>
      <c r="T45" s="7">
        <v>7.32</v>
      </c>
      <c r="U45" s="30">
        <v>4.2</v>
      </c>
      <c r="V45" s="7">
        <v>8.26</v>
      </c>
      <c r="W45" s="30">
        <v>-3</v>
      </c>
    </row>
    <row r="46" spans="2:23" ht="15" thickBot="1" x14ac:dyDescent="0.35">
      <c r="G46" s="44"/>
      <c r="I46" s="34">
        <v>3</v>
      </c>
      <c r="J46" s="7">
        <v>2.71</v>
      </c>
      <c r="K46" s="30">
        <v>-10.199999999999999</v>
      </c>
      <c r="T46" s="7">
        <v>9.1999999999999993</v>
      </c>
      <c r="U46" s="30">
        <v>2.8</v>
      </c>
      <c r="V46" s="7">
        <v>10.16</v>
      </c>
      <c r="W46" s="30">
        <v>-1.8</v>
      </c>
    </row>
    <row r="47" spans="2:23" x14ac:dyDescent="0.3">
      <c r="I47" s="34">
        <v>4</v>
      </c>
      <c r="J47" s="7">
        <v>3.62</v>
      </c>
      <c r="K47" s="30">
        <v>9</v>
      </c>
      <c r="T47" s="7">
        <v>11.07</v>
      </c>
      <c r="U47" s="30">
        <v>1.6</v>
      </c>
      <c r="V47" s="7">
        <v>11.93</v>
      </c>
      <c r="W47" s="30">
        <v>-0.8</v>
      </c>
    </row>
    <row r="48" spans="2:23" ht="15" thickBot="1" x14ac:dyDescent="0.35">
      <c r="I48" s="34">
        <v>5</v>
      </c>
      <c r="J48" s="7">
        <v>4.5599999999999996</v>
      </c>
      <c r="K48" s="30">
        <v>-7</v>
      </c>
      <c r="T48" s="9">
        <v>12.8</v>
      </c>
      <c r="U48" s="32">
        <v>1</v>
      </c>
      <c r="V48" s="9">
        <v>13.72</v>
      </c>
      <c r="W48" s="32">
        <v>-0.2</v>
      </c>
    </row>
    <row r="49" spans="9:23" ht="15" thickBot="1" x14ac:dyDescent="0.35">
      <c r="I49" s="34">
        <v>6</v>
      </c>
      <c r="J49" s="7">
        <v>5.56</v>
      </c>
      <c r="K49" s="30">
        <v>6.4</v>
      </c>
    </row>
    <row r="50" spans="9:23" x14ac:dyDescent="0.3">
      <c r="I50" s="34">
        <v>7</v>
      </c>
      <c r="J50" s="7">
        <v>6.34</v>
      </c>
      <c r="K50" s="30">
        <v>-5</v>
      </c>
      <c r="T50" s="59">
        <f t="array" ref="T50:U52">LINEST(U41:U48,T41:T48,1,1)</f>
        <v>-1.3307433143819756</v>
      </c>
      <c r="U50" s="60">
        <v>15.711718361760372</v>
      </c>
      <c r="V50" s="59">
        <f t="array" ref="V50:W52">LINEST(W41:W48,V41:V48,1,1)</f>
        <v>1.0866529432739696</v>
      </c>
      <c r="W50" s="60">
        <v>-13.325224596228178</v>
      </c>
    </row>
    <row r="51" spans="9:23" x14ac:dyDescent="0.3">
      <c r="I51" s="34">
        <v>8</v>
      </c>
      <c r="J51" s="7">
        <v>7.32</v>
      </c>
      <c r="K51" s="30">
        <v>4.2</v>
      </c>
      <c r="T51" s="61">
        <v>0.17909394352187799</v>
      </c>
      <c r="U51" s="62">
        <v>1.3751916531586359</v>
      </c>
      <c r="V51" s="61">
        <v>0.13728028668827727</v>
      </c>
      <c r="W51" s="62">
        <v>1.1598684401992208</v>
      </c>
    </row>
    <row r="52" spans="9:23" ht="15" thickBot="1" x14ac:dyDescent="0.35">
      <c r="I52" s="34">
        <v>9</v>
      </c>
      <c r="J52" s="7">
        <v>8.26</v>
      </c>
      <c r="K52" s="30">
        <v>-3</v>
      </c>
      <c r="T52" s="63">
        <v>0.9019786415351092</v>
      </c>
      <c r="U52" s="64">
        <v>2.1376795941318765</v>
      </c>
      <c r="V52" s="63">
        <v>0.91260827967714886</v>
      </c>
      <c r="W52" s="64">
        <v>1.6407848033727741</v>
      </c>
    </row>
    <row r="53" spans="9:23" ht="15" thickBot="1" x14ac:dyDescent="0.35">
      <c r="I53" s="34">
        <v>10</v>
      </c>
      <c r="J53" s="7">
        <v>9.1999999999999993</v>
      </c>
      <c r="K53" s="30">
        <v>2.8</v>
      </c>
    </row>
    <row r="54" spans="9:23" x14ac:dyDescent="0.3">
      <c r="I54" s="34">
        <v>11</v>
      </c>
      <c r="J54" s="7">
        <v>10.16</v>
      </c>
      <c r="K54" s="30">
        <v>-1.8</v>
      </c>
      <c r="T54" s="65" t="s">
        <v>13</v>
      </c>
      <c r="U54" s="54">
        <f>ABS(((-1*T50)/T51^2)+((V50)/V51^2))/((1/(T51^2))+((1/V51^2)))</f>
        <v>1.1769917171993789</v>
      </c>
    </row>
    <row r="55" spans="9:23" x14ac:dyDescent="0.3">
      <c r="I55" s="34">
        <v>12</v>
      </c>
      <c r="J55" s="7">
        <v>11.07</v>
      </c>
      <c r="K55" s="30">
        <v>1.6</v>
      </c>
      <c r="T55" s="66" t="s">
        <v>14</v>
      </c>
      <c r="U55" s="56">
        <f>((1/T51^2)+(1/V51^2))^-0.5</f>
        <v>0.10895387270117977</v>
      </c>
    </row>
    <row r="56" spans="9:23" x14ac:dyDescent="0.3">
      <c r="I56" s="34">
        <v>13</v>
      </c>
      <c r="J56" s="7">
        <v>11.93</v>
      </c>
      <c r="K56" s="30">
        <v>-0.8</v>
      </c>
      <c r="T56" s="66" t="s">
        <v>4</v>
      </c>
      <c r="U56" s="56">
        <f>ABS(((-1*U50)/U51^2)+((W50)/W51^2))/((1/(U51^2))+((1/W51^2)))</f>
        <v>14.317219140601839</v>
      </c>
    </row>
    <row r="57" spans="9:23" ht="15" thickBot="1" x14ac:dyDescent="0.35">
      <c r="I57" s="34">
        <v>14</v>
      </c>
      <c r="J57" s="7">
        <v>12.8</v>
      </c>
      <c r="K57" s="30">
        <v>1</v>
      </c>
      <c r="T57" s="67" t="s">
        <v>15</v>
      </c>
      <c r="U57" s="58">
        <f>((1/U51^2)+(1/W51^2))^-0.5</f>
        <v>0.886620395571037</v>
      </c>
    </row>
    <row r="58" spans="9:23" ht="15" thickBot="1" x14ac:dyDescent="0.35">
      <c r="I58" s="35">
        <v>15</v>
      </c>
      <c r="J58" s="9">
        <v>13.72</v>
      </c>
      <c r="K58" s="32">
        <v>-0.2</v>
      </c>
    </row>
  </sheetData>
  <mergeCells count="6">
    <mergeCell ref="J22:K22"/>
    <mergeCell ref="J41:K41"/>
    <mergeCell ref="J3:K3"/>
    <mergeCell ref="B3:G3"/>
    <mergeCell ref="B15:G15"/>
    <mergeCell ref="B27:G27"/>
  </mergeCells>
  <pageMargins left="0.7" right="0.7" top="0.75" bottom="0.75" header="0.3" footer="0.3"/>
  <pageSetup paperSize="9" scale="31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68A2-EA94-4CA4-A8A2-FD0BDA0994F0}">
  <sheetPr>
    <pageSetUpPr fitToPage="1"/>
  </sheetPr>
  <dimension ref="B1:G19"/>
  <sheetViews>
    <sheetView zoomScale="81" zoomScaleNormal="81" zoomScaleSheetLayoutView="85" workbookViewId="0">
      <selection activeCell="D25" sqref="D25:F25"/>
    </sheetView>
  </sheetViews>
  <sheetFormatPr baseColWidth="10" defaultRowHeight="14.4" x14ac:dyDescent="0.3"/>
  <cols>
    <col min="2" max="2" width="15" customWidth="1"/>
    <col min="3" max="3" width="11.5546875" customWidth="1"/>
    <col min="4" max="4" width="13.5546875" customWidth="1"/>
    <col min="5" max="5" width="10.5546875" customWidth="1"/>
    <col min="6" max="6" width="15.5546875" customWidth="1"/>
  </cols>
  <sheetData>
    <row r="1" spans="2:7" ht="15" thickBot="1" x14ac:dyDescent="0.35"/>
    <row r="2" spans="2:7" ht="16.8" thickBot="1" x14ac:dyDescent="0.35">
      <c r="B2" s="1" t="s">
        <v>12</v>
      </c>
      <c r="C2" s="2" t="s">
        <v>11</v>
      </c>
      <c r="D2" s="49" t="s">
        <v>7</v>
      </c>
      <c r="E2" s="2" t="s">
        <v>0</v>
      </c>
      <c r="F2" s="14" t="s">
        <v>4</v>
      </c>
      <c r="G2" s="13" t="s">
        <v>1</v>
      </c>
    </row>
    <row r="3" spans="2:7" x14ac:dyDescent="0.3">
      <c r="B3" s="27">
        <f t="shared" ref="B3:B19" si="0">2*PI()/E3</f>
        <v>0.74978344954410325</v>
      </c>
      <c r="C3" s="45">
        <f t="shared" ref="C3:C19" si="1" xml:space="preserve"> SQRT(((-2*PI()/B3^2)^2)*(0.01)^2)</f>
        <v>0.11176560385662498</v>
      </c>
      <c r="D3" s="46">
        <v>0.5</v>
      </c>
      <c r="E3" s="46">
        <f>G3/F3</f>
        <v>8.3800000000000008</v>
      </c>
      <c r="F3" s="6">
        <v>2</v>
      </c>
      <c r="G3" s="4">
        <v>16.760000000000002</v>
      </c>
    </row>
    <row r="4" spans="2:7" x14ac:dyDescent="0.3">
      <c r="B4" s="29">
        <f t="shared" si="0"/>
        <v>1.4009331788583246</v>
      </c>
      <c r="C4" s="47">
        <f t="shared" si="1"/>
        <v>3.2014374901556709E-2</v>
      </c>
      <c r="D4" s="15">
        <v>0.5</v>
      </c>
      <c r="E4" s="15">
        <f>G4/F4</f>
        <v>4.4850000000000003</v>
      </c>
      <c r="F4" s="8">
        <v>2</v>
      </c>
      <c r="G4" s="3">
        <v>8.9700000000000006</v>
      </c>
    </row>
    <row r="5" spans="2:7" x14ac:dyDescent="0.3">
      <c r="B5" s="29">
        <f t="shared" si="0"/>
        <v>1.9039955476301778</v>
      </c>
      <c r="C5" s="47">
        <f t="shared" si="1"/>
        <v>1.7331973302707401E-2</v>
      </c>
      <c r="D5" s="15">
        <v>0.6</v>
      </c>
      <c r="E5" s="15">
        <f t="shared" ref="E5:E19" si="2">G5/F5</f>
        <v>3.3</v>
      </c>
      <c r="F5" s="8">
        <v>2</v>
      </c>
      <c r="G5" s="3">
        <v>6.6</v>
      </c>
    </row>
    <row r="6" spans="2:7" x14ac:dyDescent="0.3">
      <c r="B6" s="29">
        <f t="shared" si="0"/>
        <v>2.3219457897928995</v>
      </c>
      <c r="C6" s="47">
        <f t="shared" si="1"/>
        <v>1.1654018848740458E-2</v>
      </c>
      <c r="D6" s="15">
        <v>0.7</v>
      </c>
      <c r="E6" s="15">
        <f t="shared" si="2"/>
        <v>2.706</v>
      </c>
      <c r="F6" s="8">
        <v>5</v>
      </c>
      <c r="G6" s="3">
        <v>13.53</v>
      </c>
    </row>
    <row r="7" spans="2:7" x14ac:dyDescent="0.3">
      <c r="B7" s="29">
        <f t="shared" si="0"/>
        <v>2.7975001367674026</v>
      </c>
      <c r="C7" s="47">
        <f t="shared" si="1"/>
        <v>8.0285965690615555E-3</v>
      </c>
      <c r="D7" s="15">
        <v>1.1000000000000001</v>
      </c>
      <c r="E7" s="15">
        <f t="shared" si="2"/>
        <v>2.246</v>
      </c>
      <c r="F7" s="8">
        <v>5</v>
      </c>
      <c r="G7" s="3">
        <v>11.23</v>
      </c>
    </row>
    <row r="8" spans="2:7" x14ac:dyDescent="0.3">
      <c r="B8" s="29">
        <f t="shared" si="0"/>
        <v>3.047131574771865</v>
      </c>
      <c r="C8" s="47">
        <f t="shared" si="1"/>
        <v>6.767019898556167E-3</v>
      </c>
      <c r="D8" s="15">
        <v>1.8</v>
      </c>
      <c r="E8" s="15">
        <f t="shared" si="2"/>
        <v>2.0620000000000003</v>
      </c>
      <c r="F8" s="8">
        <v>5</v>
      </c>
      <c r="G8" s="3">
        <v>10.31</v>
      </c>
    </row>
    <row r="9" spans="2:7" x14ac:dyDescent="0.3">
      <c r="B9" s="29">
        <f t="shared" si="0"/>
        <v>3.1228555204669912</v>
      </c>
      <c r="C9" s="47">
        <f t="shared" si="1"/>
        <v>6.4428212794779751E-3</v>
      </c>
      <c r="D9" s="15">
        <v>2.1</v>
      </c>
      <c r="E9" s="15">
        <f t="shared" si="2"/>
        <v>2.012</v>
      </c>
      <c r="F9" s="8">
        <v>5</v>
      </c>
      <c r="G9" s="3">
        <v>10.06</v>
      </c>
    </row>
    <row r="10" spans="2:7" x14ac:dyDescent="0.3">
      <c r="B10" s="29">
        <f t="shared" si="0"/>
        <v>3.2999922831825561</v>
      </c>
      <c r="C10" s="47">
        <f t="shared" si="1"/>
        <v>5.7697104617582843E-3</v>
      </c>
      <c r="D10" s="15">
        <v>4.3</v>
      </c>
      <c r="E10" s="15">
        <f t="shared" si="2"/>
        <v>1.9039999999999999</v>
      </c>
      <c r="F10" s="8">
        <v>5</v>
      </c>
      <c r="G10" s="3">
        <v>9.52</v>
      </c>
    </row>
    <row r="11" spans="2:7" x14ac:dyDescent="0.3">
      <c r="B11" s="29">
        <f t="shared" si="0"/>
        <v>3.4485100478482913</v>
      </c>
      <c r="C11" s="47">
        <f t="shared" si="1"/>
        <v>5.2834411810307536E-3</v>
      </c>
      <c r="D11" s="15">
        <v>6.5</v>
      </c>
      <c r="E11" s="15">
        <f t="shared" si="2"/>
        <v>1.8219999999999998</v>
      </c>
      <c r="F11" s="8">
        <v>5</v>
      </c>
      <c r="G11" s="3">
        <v>9.11</v>
      </c>
    </row>
    <row r="12" spans="2:7" x14ac:dyDescent="0.3">
      <c r="B12" s="29">
        <f t="shared" si="0"/>
        <v>3.5101593894858025</v>
      </c>
      <c r="C12" s="47">
        <f t="shared" si="1"/>
        <v>5.0994835316074188E-3</v>
      </c>
      <c r="D12" s="15">
        <v>4.3</v>
      </c>
      <c r="E12" s="15">
        <f t="shared" si="2"/>
        <v>1.7899999999999998</v>
      </c>
      <c r="F12" s="8">
        <v>5</v>
      </c>
      <c r="G12" s="3">
        <v>8.9499999999999993</v>
      </c>
    </row>
    <row r="13" spans="2:7" x14ac:dyDescent="0.3">
      <c r="B13" s="29">
        <f t="shared" si="0"/>
        <v>3.3999920493396028</v>
      </c>
      <c r="C13" s="47">
        <f t="shared" si="1"/>
        <v>5.4353068277290433E-3</v>
      </c>
      <c r="D13" s="15">
        <v>7.1</v>
      </c>
      <c r="E13" s="15">
        <f t="shared" si="2"/>
        <v>1.8480000000000001</v>
      </c>
      <c r="F13" s="8">
        <v>5</v>
      </c>
      <c r="G13" s="3">
        <v>9.24</v>
      </c>
    </row>
    <row r="14" spans="2:7" x14ac:dyDescent="0.3">
      <c r="B14" s="29">
        <f t="shared" si="0"/>
        <v>3.5062418008814649</v>
      </c>
      <c r="C14" s="47">
        <f t="shared" si="1"/>
        <v>5.1108853917305238E-3</v>
      </c>
      <c r="D14" s="15">
        <v>4.0999999999999996</v>
      </c>
      <c r="E14" s="15">
        <f t="shared" si="2"/>
        <v>1.7920000000000003</v>
      </c>
      <c r="F14" s="8">
        <v>5</v>
      </c>
      <c r="G14" s="3">
        <v>8.9600000000000009</v>
      </c>
    </row>
    <row r="15" spans="2:7" x14ac:dyDescent="0.3">
      <c r="B15" s="29">
        <f t="shared" si="0"/>
        <v>3.6786799222362925</v>
      </c>
      <c r="C15" s="47">
        <f t="shared" si="1"/>
        <v>4.6429698590403478E-3</v>
      </c>
      <c r="D15" s="15">
        <v>2.2999999999999998</v>
      </c>
      <c r="E15" s="15">
        <f t="shared" si="2"/>
        <v>1.7079999999999997</v>
      </c>
      <c r="F15" s="8">
        <v>5</v>
      </c>
      <c r="G15" s="3">
        <v>8.5399999999999991</v>
      </c>
    </row>
    <row r="16" spans="2:7" x14ac:dyDescent="0.3">
      <c r="B16" s="29">
        <f t="shared" si="0"/>
        <v>3.8358884659216037</v>
      </c>
      <c r="C16" s="47">
        <f t="shared" si="1"/>
        <v>4.2701971513305114E-3</v>
      </c>
      <c r="D16" s="15">
        <v>1.3</v>
      </c>
      <c r="E16" s="15">
        <f t="shared" si="2"/>
        <v>1.6379999999999999</v>
      </c>
      <c r="F16" s="8">
        <v>5</v>
      </c>
      <c r="G16" s="3">
        <v>8.19</v>
      </c>
    </row>
    <row r="17" spans="2:7" x14ac:dyDescent="0.3">
      <c r="B17" s="29">
        <f t="shared" si="0"/>
        <v>4.1282426459787027</v>
      </c>
      <c r="C17" s="47">
        <f t="shared" si="1"/>
        <v>3.6867987919328615E-3</v>
      </c>
      <c r="D17" s="15">
        <v>0.7</v>
      </c>
      <c r="E17" s="15">
        <f t="shared" si="2"/>
        <v>1.522</v>
      </c>
      <c r="F17" s="8">
        <v>5</v>
      </c>
      <c r="G17" s="3">
        <v>7.61</v>
      </c>
    </row>
    <row r="18" spans="2:7" x14ac:dyDescent="0.3">
      <c r="B18" s="29">
        <f t="shared" si="0"/>
        <v>4.3392163723615926</v>
      </c>
      <c r="C18" s="47">
        <f t="shared" si="1"/>
        <v>3.3370080580054935E-3</v>
      </c>
      <c r="D18" s="15">
        <v>0.7</v>
      </c>
      <c r="E18" s="15">
        <f t="shared" si="2"/>
        <v>1.448</v>
      </c>
      <c r="F18" s="8">
        <v>5</v>
      </c>
      <c r="G18" s="3">
        <v>7.24</v>
      </c>
    </row>
    <row r="19" spans="2:7" ht="15" thickBot="1" x14ac:dyDescent="0.35">
      <c r="B19" s="31">
        <f t="shared" si="0"/>
        <v>4.7744569203492295</v>
      </c>
      <c r="C19" s="48">
        <f t="shared" si="1"/>
        <v>2.7563344312335749E-3</v>
      </c>
      <c r="D19" s="16">
        <v>0.5</v>
      </c>
      <c r="E19" s="16">
        <f t="shared" si="2"/>
        <v>1.3160000000000001</v>
      </c>
      <c r="F19" s="10">
        <v>5</v>
      </c>
      <c r="G19" s="11">
        <v>6.58</v>
      </c>
    </row>
  </sheetData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2.2.1</vt:lpstr>
      <vt:lpstr>2.2.2</vt:lpstr>
      <vt:lpstr>'2.2.1'!Área_de_impresión</vt:lpstr>
      <vt:lpstr>'2.2.2'!Área_de_impresión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cp:lastPrinted>2020-03-10T16:32:06Z</cp:lastPrinted>
  <dcterms:created xsi:type="dcterms:W3CDTF">2020-03-10T08:51:07Z</dcterms:created>
  <dcterms:modified xsi:type="dcterms:W3CDTF">2020-03-16T16:49:34Z</dcterms:modified>
</cp:coreProperties>
</file>