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\Desktop\ \S2 MYO\"/>
    </mc:Choice>
  </mc:AlternateContent>
  <xr:revisionPtr revIDLastSave="0" documentId="13_ncr:1_{B80BCD1B-1E8B-4808-98D9-EEF2E7F9CC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.2.1" sheetId="1" r:id="rId1"/>
    <sheet name="2.2.2" sheetId="2" r:id="rId2"/>
  </sheets>
  <definedNames>
    <definedName name="_xlnm.Print_Area" localSheetId="0">'2.2.1'!$A$1:$AF$98</definedName>
    <definedName name="_xlnm.Print_Area" localSheetId="1">'2.2.2'!$B$2:$G$19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65" i="1" l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64" i="1"/>
  <c r="U55" i="1"/>
  <c r="U57" i="1"/>
  <c r="U56" i="1"/>
  <c r="U54" i="1"/>
  <c r="U39" i="1"/>
  <c r="U38" i="1"/>
  <c r="U37" i="1"/>
  <c r="U36" i="1"/>
  <c r="U19" i="1"/>
  <c r="U18" i="1"/>
  <c r="U17" i="1"/>
  <c r="U16" i="1"/>
  <c r="U3" i="1"/>
  <c r="U7" i="1"/>
  <c r="T12" i="1" a="1"/>
  <c r="U14" i="1" s="1"/>
  <c r="W42" i="1"/>
  <c r="W43" i="1"/>
  <c r="W44" i="1"/>
  <c r="W45" i="1"/>
  <c r="W46" i="1"/>
  <c r="W47" i="1"/>
  <c r="W48" i="1"/>
  <c r="U41" i="1"/>
  <c r="U22" i="1"/>
  <c r="W3" i="1"/>
  <c r="W22" i="1"/>
  <c r="W41" i="1"/>
  <c r="U42" i="1"/>
  <c r="U43" i="1"/>
  <c r="U44" i="1"/>
  <c r="U45" i="1"/>
  <c r="U46" i="1"/>
  <c r="U47" i="1"/>
  <c r="U48" i="1"/>
  <c r="W23" i="1"/>
  <c r="W24" i="1"/>
  <c r="W25" i="1"/>
  <c r="W26" i="1"/>
  <c r="W27" i="1"/>
  <c r="W28" i="1"/>
  <c r="W29" i="1"/>
  <c r="U23" i="1"/>
  <c r="U24" i="1"/>
  <c r="U25" i="1"/>
  <c r="U26" i="1"/>
  <c r="U27" i="1"/>
  <c r="U28" i="1"/>
  <c r="U29" i="1"/>
  <c r="W4" i="1"/>
  <c r="W5" i="1"/>
  <c r="W6" i="1"/>
  <c r="W7" i="1"/>
  <c r="W8" i="1"/>
  <c r="W9" i="1"/>
  <c r="W10" i="1"/>
  <c r="U4" i="1"/>
  <c r="U5" i="1"/>
  <c r="U6" i="1"/>
  <c r="U8" i="1"/>
  <c r="U9" i="1"/>
  <c r="U10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5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4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43" i="1"/>
  <c r="G34" i="1"/>
  <c r="G33" i="1"/>
  <c r="G32" i="1"/>
  <c r="G31" i="1"/>
  <c r="G30" i="1"/>
  <c r="G29" i="1"/>
  <c r="G22" i="1"/>
  <c r="G21" i="1"/>
  <c r="G20" i="1"/>
  <c r="G19" i="1"/>
  <c r="G18" i="1"/>
  <c r="G17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3" i="2"/>
  <c r="G10" i="1"/>
  <c r="G9" i="1"/>
  <c r="G8" i="1"/>
  <c r="G7" i="1"/>
  <c r="G6" i="1"/>
  <c r="G5" i="1"/>
  <c r="T14" i="1" l="1"/>
  <c r="U13" i="1"/>
  <c r="T13" i="1"/>
  <c r="U12" i="1"/>
  <c r="T12" i="1"/>
  <c r="V50" i="1" a="1"/>
  <c r="V50" i="1" s="1"/>
  <c r="T50" i="1" a="1"/>
  <c r="T52" i="1" s="1"/>
  <c r="V31" i="1" a="1"/>
  <c r="V31" i="1" s="1"/>
  <c r="T31" i="1" a="1"/>
  <c r="T31" i="1" s="1"/>
  <c r="V12" i="1" a="1"/>
  <c r="V12" i="1" s="1"/>
  <c r="V51" i="1" l="1"/>
  <c r="W52" i="1"/>
  <c r="W50" i="1"/>
  <c r="V52" i="1"/>
  <c r="W51" i="1"/>
  <c r="U51" i="1"/>
  <c r="T51" i="1"/>
  <c r="U50" i="1"/>
  <c r="T50" i="1"/>
  <c r="U52" i="1"/>
  <c r="W32" i="1"/>
  <c r="V32" i="1"/>
  <c r="W34" i="1"/>
  <c r="V34" i="1"/>
  <c r="W33" i="1"/>
  <c r="V33" i="1"/>
  <c r="W31" i="1"/>
  <c r="U34" i="1"/>
  <c r="T33" i="1"/>
  <c r="U32" i="1"/>
  <c r="T34" i="1"/>
  <c r="U33" i="1"/>
  <c r="T32" i="1"/>
  <c r="U31" i="1"/>
  <c r="V14" i="1"/>
  <c r="W12" i="1"/>
  <c r="W14" i="1"/>
  <c r="W13" i="1"/>
  <c r="V13" i="1"/>
  <c r="D17" i="1"/>
  <c r="C17" i="1" s="1"/>
  <c r="E19" i="2" l="1"/>
  <c r="B19" i="2" s="1"/>
  <c r="C19" i="2" s="1"/>
  <c r="E6" i="2"/>
  <c r="B6" i="2" s="1"/>
  <c r="C6" i="2" s="1"/>
  <c r="E7" i="2"/>
  <c r="E8" i="2"/>
  <c r="E9" i="2"/>
  <c r="B9" i="2" s="1"/>
  <c r="C9" i="2" s="1"/>
  <c r="E10" i="2"/>
  <c r="B10" i="2" s="1"/>
  <c r="C10" i="2" s="1"/>
  <c r="E11" i="2"/>
  <c r="B11" i="2" s="1"/>
  <c r="C11" i="2" s="1"/>
  <c r="E12" i="2"/>
  <c r="B12" i="2" s="1"/>
  <c r="C12" i="2" s="1"/>
  <c r="E5" i="2"/>
  <c r="B5" i="2" s="1"/>
  <c r="C5" i="2" s="1"/>
  <c r="E13" i="2"/>
  <c r="B13" i="2" s="1"/>
  <c r="C13" i="2" s="1"/>
  <c r="E14" i="2"/>
  <c r="E15" i="2"/>
  <c r="E16" i="2"/>
  <c r="E17" i="2"/>
  <c r="B17" i="2" s="1"/>
  <c r="C17" i="2" s="1"/>
  <c r="E18" i="2"/>
  <c r="B18" i="2" s="1"/>
  <c r="C18" i="2" s="1"/>
  <c r="E4" i="2"/>
  <c r="B4" i="2" s="1"/>
  <c r="C4" i="2" s="1"/>
  <c r="B7" i="2"/>
  <c r="C7" i="2" s="1"/>
  <c r="B8" i="2"/>
  <c r="C8" i="2" s="1"/>
  <c r="B14" i="2"/>
  <c r="C14" i="2" s="1"/>
  <c r="B15" i="2"/>
  <c r="C15" i="2" s="1"/>
  <c r="B16" i="2"/>
  <c r="C16" i="2" s="1"/>
  <c r="E3" i="2"/>
  <c r="B3" i="2" s="1"/>
  <c r="C3" i="2" s="1"/>
  <c r="D34" i="1" l="1"/>
  <c r="D33" i="1"/>
  <c r="D32" i="1"/>
  <c r="D31" i="1"/>
  <c r="D30" i="1"/>
  <c r="D29" i="1"/>
  <c r="D22" i="1"/>
  <c r="D21" i="1"/>
  <c r="D20" i="1"/>
  <c r="D19" i="1"/>
  <c r="D18" i="1"/>
  <c r="B17" i="1"/>
  <c r="D6" i="1"/>
  <c r="D7" i="1"/>
  <c r="D8" i="1"/>
  <c r="D9" i="1"/>
  <c r="D10" i="1"/>
  <c r="D5" i="1"/>
  <c r="B8" i="1" l="1"/>
  <c r="D11" i="1"/>
  <c r="C8" i="1"/>
  <c r="B29" i="1"/>
  <c r="C29" i="1"/>
  <c r="B9" i="1"/>
  <c r="C9" i="1"/>
  <c r="B6" i="1"/>
  <c r="C6" i="1"/>
  <c r="B30" i="1"/>
  <c r="D35" i="1"/>
  <c r="C30" i="1"/>
  <c r="B31" i="1"/>
  <c r="C31" i="1"/>
  <c r="B18" i="1"/>
  <c r="C18" i="1"/>
  <c r="B32" i="1"/>
  <c r="C32" i="1"/>
  <c r="B21" i="1"/>
  <c r="C21" i="1"/>
  <c r="B33" i="1"/>
  <c r="C33" i="1"/>
  <c r="B22" i="1"/>
  <c r="C22" i="1"/>
  <c r="B7" i="1"/>
  <c r="C7" i="1"/>
  <c r="B5" i="1"/>
  <c r="C5" i="1"/>
  <c r="B19" i="1"/>
  <c r="C19" i="1"/>
  <c r="B10" i="1"/>
  <c r="C10" i="1"/>
  <c r="B20" i="1"/>
  <c r="C20" i="1"/>
  <c r="B34" i="1"/>
  <c r="C34" i="1"/>
  <c r="D23" i="1"/>
</calcChain>
</file>

<file path=xl/sharedStrings.xml><?xml version="1.0" encoding="utf-8"?>
<sst xmlns="http://schemas.openxmlformats.org/spreadsheetml/2006/main" count="54" uniqueCount="19">
  <si>
    <r>
      <t>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(±0,01 s)</t>
    </r>
  </si>
  <si>
    <t xml:space="preserve">t (±0,01 s) </t>
  </si>
  <si>
    <t># oscilaciones</t>
  </si>
  <si>
    <t>disp</t>
  </si>
  <si>
    <t>n</t>
  </si>
  <si>
    <r>
      <t>ω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</si>
  <si>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Δω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</si>
  <si>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A max (± 1,5°)</t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</si>
  <si>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(0±0,01)A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</si>
  <si>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(0,3±0,01)A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</si>
  <si>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(0,5±0,01)A</t>
    </r>
  </si>
  <si>
    <r>
      <t>Δω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</si>
  <si>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ω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</si>
  <si>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m</t>
  </si>
  <si>
    <t>Δm</t>
  </si>
  <si>
    <t>Δn</t>
  </si>
  <si>
    <t>significa kk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</si>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</sst>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/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2" xfId="0" applyBorder="1"/>
    <xf numFmtId="0" fontId="0" fillId="0" borderId="27" xfId="0" applyBorder="1"/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18" xfId="0" applyBorder="1"/>
    <xf numFmtId="0" fontId="0" fillId="0" borderId="25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/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0" borderId="1" xfId="0" applyBorder="1"/>
    <xf numFmtId="0" fontId="0" fillId="0" borderId="11" xfId="0" applyBorder="1"/>
    <xf numFmtId="0" fontId="0" fillId="0" borderId="13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2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0" xfId="0" applyFill="1"/>
    <xf numFmtId="0" fontId="0" fillId="2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</a:t>
            </a:r>
            <a:r>
              <a:rPr lang="es-ES" sz="900"/>
              <a:t>B</a:t>
            </a:r>
            <a:r>
              <a:rPr lang="es-ES"/>
              <a:t> = 0,3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00B050"/>
              </a:solidFill>
              <a:ln w="6350" cap="flat" cmpd="sng" algn="ctr">
                <a:solidFill>
                  <a:schemeClr val="dk1">
                    <a:tint val="55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'2.2.1'!$J$24:$J$39</c:f>
              <c:numCache>
                <c:formatCode>General</c:formatCode>
                <c:ptCount val="16"/>
                <c:pt idx="0">
                  <c:v>0</c:v>
                </c:pt>
                <c:pt idx="1">
                  <c:v>0.84</c:v>
                </c:pt>
                <c:pt idx="2">
                  <c:v>1.75</c:v>
                </c:pt>
                <c:pt idx="3">
                  <c:v>2.79</c:v>
                </c:pt>
                <c:pt idx="4">
                  <c:v>3.54</c:v>
                </c:pt>
                <c:pt idx="5">
                  <c:v>4.37</c:v>
                </c:pt>
                <c:pt idx="6">
                  <c:v>5.27</c:v>
                </c:pt>
                <c:pt idx="7">
                  <c:v>6.34</c:v>
                </c:pt>
                <c:pt idx="8">
                  <c:v>7.3</c:v>
                </c:pt>
                <c:pt idx="9">
                  <c:v>8.1999999999999993</c:v>
                </c:pt>
                <c:pt idx="10">
                  <c:v>9.14</c:v>
                </c:pt>
                <c:pt idx="11">
                  <c:v>9.98</c:v>
                </c:pt>
                <c:pt idx="12">
                  <c:v>10.91</c:v>
                </c:pt>
                <c:pt idx="13">
                  <c:v>11.83</c:v>
                </c:pt>
                <c:pt idx="14">
                  <c:v>12.81</c:v>
                </c:pt>
                <c:pt idx="15">
                  <c:v>13.7</c:v>
                </c:pt>
              </c:numCache>
            </c:numRef>
          </c:xVal>
          <c:yVal>
            <c:numRef>
              <c:f>'2.2.1'!$K$24:$K$39</c:f>
              <c:numCache>
                <c:formatCode>General</c:formatCode>
                <c:ptCount val="16"/>
                <c:pt idx="0">
                  <c:v>142.5</c:v>
                </c:pt>
                <c:pt idx="1">
                  <c:v>-122.99999999999999</c:v>
                </c:pt>
                <c:pt idx="2">
                  <c:v>121.5</c:v>
                </c:pt>
                <c:pt idx="3">
                  <c:v>-111</c:v>
                </c:pt>
                <c:pt idx="4">
                  <c:v>108</c:v>
                </c:pt>
                <c:pt idx="5">
                  <c:v>-93</c:v>
                </c:pt>
                <c:pt idx="6">
                  <c:v>97.5</c:v>
                </c:pt>
                <c:pt idx="7">
                  <c:v>-82.5</c:v>
                </c:pt>
                <c:pt idx="8">
                  <c:v>79.5</c:v>
                </c:pt>
                <c:pt idx="9">
                  <c:v>-67.5</c:v>
                </c:pt>
                <c:pt idx="10">
                  <c:v>60</c:v>
                </c:pt>
                <c:pt idx="11">
                  <c:v>-58.5</c:v>
                </c:pt>
                <c:pt idx="12">
                  <c:v>58.5</c:v>
                </c:pt>
                <c:pt idx="13">
                  <c:v>-45</c:v>
                </c:pt>
                <c:pt idx="14">
                  <c:v>51</c:v>
                </c:pt>
                <c:pt idx="15">
                  <c:v>-40.5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C8-46B6-A90D-5507AEFF4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72256"/>
        <c:axId val="553784064"/>
      </c:scatterChart>
      <c:valAx>
        <c:axId val="55377225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t (s) 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615857392825899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84064"/>
        <c:crosses val="autoZero"/>
        <c:crossBetween val="midCat"/>
      </c:valAx>
      <c:valAx>
        <c:axId val="553784064"/>
        <c:scaling>
          <c:orientation val="minMax"/>
          <c:max val="150"/>
          <c:min val="-130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A max (°)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7225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</a:t>
            </a:r>
            <a:r>
              <a:rPr lang="es-ES" sz="900"/>
              <a:t>B</a:t>
            </a:r>
            <a:r>
              <a:rPr lang="es-ES"/>
              <a:t>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FF0000"/>
              </a:solidFill>
              <a:ln w="6350" cap="flat" cmpd="sng" algn="ctr">
                <a:solidFill>
                  <a:schemeClr val="dk1">
                    <a:tint val="55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4.5199999999999996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142.5</c:v>
                </c:pt>
                <c:pt idx="1">
                  <c:v>-132</c:v>
                </c:pt>
                <c:pt idx="2">
                  <c:v>141</c:v>
                </c:pt>
                <c:pt idx="3">
                  <c:v>-130.5</c:v>
                </c:pt>
                <c:pt idx="4">
                  <c:v>136.5</c:v>
                </c:pt>
                <c:pt idx="5">
                  <c:v>-129</c:v>
                </c:pt>
                <c:pt idx="6">
                  <c:v>136.5</c:v>
                </c:pt>
                <c:pt idx="7">
                  <c:v>-129</c:v>
                </c:pt>
                <c:pt idx="8">
                  <c:v>135</c:v>
                </c:pt>
                <c:pt idx="9">
                  <c:v>-124.50000000000001</c:v>
                </c:pt>
                <c:pt idx="10">
                  <c:v>129</c:v>
                </c:pt>
                <c:pt idx="11">
                  <c:v>-122.99999999999999</c:v>
                </c:pt>
                <c:pt idx="12">
                  <c:v>129</c:v>
                </c:pt>
                <c:pt idx="13">
                  <c:v>-120</c:v>
                </c:pt>
                <c:pt idx="14">
                  <c:v>127.5</c:v>
                </c:pt>
                <c:pt idx="15">
                  <c:v>-117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4-4154-87C9-FA6C5B270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72256"/>
        <c:axId val="553784064"/>
      </c:scatterChart>
      <c:valAx>
        <c:axId val="55377225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t (s) 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615857392825899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84064"/>
        <c:crosses val="autoZero"/>
        <c:crossBetween val="midCat"/>
      </c:valAx>
      <c:valAx>
        <c:axId val="553784064"/>
        <c:scaling>
          <c:orientation val="minMax"/>
          <c:max val="150"/>
          <c:min val="-140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A max (°)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7225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</a:t>
            </a:r>
            <a:r>
              <a:rPr lang="es-ES" sz="900"/>
              <a:t>B</a:t>
            </a:r>
            <a:r>
              <a:rPr lang="es-ES"/>
              <a:t> = 0,5</a:t>
            </a:r>
          </a:p>
        </c:rich>
      </c:tx>
      <c:layout>
        <c:manualLayout>
          <c:xMode val="edge"/>
          <c:yMode val="edge"/>
          <c:x val="0.46091734118535288"/>
          <c:y val="2.125276397494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FFFF00"/>
              </a:solidFill>
              <a:ln w="6350" cap="flat" cmpd="sng" algn="ctr">
                <a:solidFill>
                  <a:schemeClr val="dk1">
                    <a:tint val="55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'2.2.1'!$J$43:$J$58</c:f>
              <c:numCache>
                <c:formatCode>General</c:formatCode>
                <c:ptCount val="16"/>
                <c:pt idx="0">
                  <c:v>0</c:v>
                </c:pt>
                <c:pt idx="1">
                  <c:v>0.85</c:v>
                </c:pt>
                <c:pt idx="2">
                  <c:v>1.75</c:v>
                </c:pt>
                <c:pt idx="3">
                  <c:v>2.71</c:v>
                </c:pt>
                <c:pt idx="4">
                  <c:v>3.62</c:v>
                </c:pt>
                <c:pt idx="5">
                  <c:v>4.5599999999999996</c:v>
                </c:pt>
                <c:pt idx="6">
                  <c:v>5.56</c:v>
                </c:pt>
                <c:pt idx="7">
                  <c:v>6.34</c:v>
                </c:pt>
                <c:pt idx="8">
                  <c:v>7.32</c:v>
                </c:pt>
                <c:pt idx="9">
                  <c:v>8.26</c:v>
                </c:pt>
                <c:pt idx="10">
                  <c:v>9.1999999999999993</c:v>
                </c:pt>
                <c:pt idx="11">
                  <c:v>10.16</c:v>
                </c:pt>
                <c:pt idx="12">
                  <c:v>11.07</c:v>
                </c:pt>
                <c:pt idx="13">
                  <c:v>11.93</c:v>
                </c:pt>
                <c:pt idx="14">
                  <c:v>12.8</c:v>
                </c:pt>
                <c:pt idx="15">
                  <c:v>13.72</c:v>
                </c:pt>
              </c:numCache>
            </c:numRef>
          </c:xVal>
          <c:yVal>
            <c:numRef>
              <c:f>'2.2.1'!$K$43:$K$58</c:f>
              <c:numCache>
                <c:formatCode>General</c:formatCode>
                <c:ptCount val="16"/>
                <c:pt idx="0">
                  <c:v>142.5</c:v>
                </c:pt>
                <c:pt idx="1">
                  <c:v>-112.5</c:v>
                </c:pt>
                <c:pt idx="2">
                  <c:v>100.5</c:v>
                </c:pt>
                <c:pt idx="3">
                  <c:v>-76.5</c:v>
                </c:pt>
                <c:pt idx="4">
                  <c:v>67.5</c:v>
                </c:pt>
                <c:pt idx="5">
                  <c:v>-52.5</c:v>
                </c:pt>
                <c:pt idx="6">
                  <c:v>48</c:v>
                </c:pt>
                <c:pt idx="7">
                  <c:v>-37.5</c:v>
                </c:pt>
                <c:pt idx="8">
                  <c:v>31.5</c:v>
                </c:pt>
                <c:pt idx="9">
                  <c:v>-22.5</c:v>
                </c:pt>
                <c:pt idx="10">
                  <c:v>21</c:v>
                </c:pt>
                <c:pt idx="11">
                  <c:v>-13.5</c:v>
                </c:pt>
                <c:pt idx="12">
                  <c:v>12</c:v>
                </c:pt>
                <c:pt idx="13">
                  <c:v>-6</c:v>
                </c:pt>
                <c:pt idx="14">
                  <c:v>7.5</c:v>
                </c:pt>
                <c:pt idx="15">
                  <c:v>-1.5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6-4222-A306-9EE5A04FA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72256"/>
        <c:axId val="553784064"/>
      </c:scatterChart>
      <c:valAx>
        <c:axId val="55377225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t (s) 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615857392825899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84064"/>
        <c:crosses val="autoZero"/>
        <c:crossBetween val="midCat"/>
      </c:valAx>
      <c:valAx>
        <c:axId val="553784064"/>
        <c:scaling>
          <c:orientation val="minMax"/>
          <c:max val="150"/>
          <c:min val="-120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A max (°)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7225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I = 0 A</c:v>
          </c:tx>
          <c:spPr>
            <a:ln w="19050" cap="rnd" cmpd="sng" algn="ctr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63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4.5199999999999996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142.5</c:v>
                </c:pt>
                <c:pt idx="1">
                  <c:v>-132</c:v>
                </c:pt>
                <c:pt idx="2">
                  <c:v>141</c:v>
                </c:pt>
                <c:pt idx="3">
                  <c:v>-130.5</c:v>
                </c:pt>
                <c:pt idx="4">
                  <c:v>136.5</c:v>
                </c:pt>
                <c:pt idx="5">
                  <c:v>-129</c:v>
                </c:pt>
                <c:pt idx="6">
                  <c:v>136.5</c:v>
                </c:pt>
                <c:pt idx="7">
                  <c:v>-129</c:v>
                </c:pt>
                <c:pt idx="8">
                  <c:v>135</c:v>
                </c:pt>
                <c:pt idx="9">
                  <c:v>-124.50000000000001</c:v>
                </c:pt>
                <c:pt idx="10">
                  <c:v>129</c:v>
                </c:pt>
                <c:pt idx="11">
                  <c:v>-122.99999999999999</c:v>
                </c:pt>
                <c:pt idx="12">
                  <c:v>129</c:v>
                </c:pt>
                <c:pt idx="13">
                  <c:v>-120</c:v>
                </c:pt>
                <c:pt idx="14">
                  <c:v>127.5</c:v>
                </c:pt>
                <c:pt idx="15">
                  <c:v>-117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6-4A2E-89A1-E48A3BF1518B}"/>
            </c:ext>
          </c:extLst>
        </c:ser>
        <c:ser>
          <c:idx val="0"/>
          <c:order val="1"/>
          <c:tx>
            <c:v>I = 0.3 A</c:v>
          </c:tx>
          <c:spPr>
            <a:ln w="19050" cap="rnd" cmpd="sng" algn="ctr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635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4.5199999999999996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'2.2.1'!$K$24:$K$39</c:f>
              <c:numCache>
                <c:formatCode>General</c:formatCode>
                <c:ptCount val="16"/>
                <c:pt idx="0">
                  <c:v>142.5</c:v>
                </c:pt>
                <c:pt idx="1">
                  <c:v>-122.99999999999999</c:v>
                </c:pt>
                <c:pt idx="2">
                  <c:v>121.5</c:v>
                </c:pt>
                <c:pt idx="3">
                  <c:v>-111</c:v>
                </c:pt>
                <c:pt idx="4">
                  <c:v>108</c:v>
                </c:pt>
                <c:pt idx="5">
                  <c:v>-93</c:v>
                </c:pt>
                <c:pt idx="6">
                  <c:v>97.5</c:v>
                </c:pt>
                <c:pt idx="7">
                  <c:v>-82.5</c:v>
                </c:pt>
                <c:pt idx="8">
                  <c:v>79.5</c:v>
                </c:pt>
                <c:pt idx="9">
                  <c:v>-67.5</c:v>
                </c:pt>
                <c:pt idx="10">
                  <c:v>60</c:v>
                </c:pt>
                <c:pt idx="11">
                  <c:v>-58.5</c:v>
                </c:pt>
                <c:pt idx="12">
                  <c:v>58.5</c:v>
                </c:pt>
                <c:pt idx="13">
                  <c:v>-45</c:v>
                </c:pt>
                <c:pt idx="14">
                  <c:v>51</c:v>
                </c:pt>
                <c:pt idx="15">
                  <c:v>-40.5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E6-4A2E-89A1-E48A3BF1518B}"/>
            </c:ext>
          </c:extLst>
        </c:ser>
        <c:ser>
          <c:idx val="2"/>
          <c:order val="2"/>
          <c:tx>
            <c:v>I = 0.5 A</c:v>
          </c:tx>
          <c:spPr>
            <a:ln w="19050" cap="rnd" cmpd="sng" algn="ctr">
              <a:solidFill>
                <a:schemeClr val="accent4">
                  <a:lumMod val="40000"/>
                  <a:lumOff val="6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6350" cap="flat" cmpd="sng" algn="ctr">
                <a:solidFill>
                  <a:schemeClr val="accent4">
                    <a:lumMod val="40000"/>
                    <a:lumOff val="60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4.5199999999999996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'2.2.1'!$K$43:$K$58</c:f>
              <c:numCache>
                <c:formatCode>General</c:formatCode>
                <c:ptCount val="16"/>
                <c:pt idx="0">
                  <c:v>142.5</c:v>
                </c:pt>
                <c:pt idx="1">
                  <c:v>-112.5</c:v>
                </c:pt>
                <c:pt idx="2">
                  <c:v>100.5</c:v>
                </c:pt>
                <c:pt idx="3">
                  <c:v>-76.5</c:v>
                </c:pt>
                <c:pt idx="4">
                  <c:v>67.5</c:v>
                </c:pt>
                <c:pt idx="5">
                  <c:v>-52.5</c:v>
                </c:pt>
                <c:pt idx="6">
                  <c:v>48</c:v>
                </c:pt>
                <c:pt idx="7">
                  <c:v>-37.5</c:v>
                </c:pt>
                <c:pt idx="8">
                  <c:v>31.5</c:v>
                </c:pt>
                <c:pt idx="9">
                  <c:v>-22.5</c:v>
                </c:pt>
                <c:pt idx="10">
                  <c:v>21</c:v>
                </c:pt>
                <c:pt idx="11">
                  <c:v>-13.5</c:v>
                </c:pt>
                <c:pt idx="12">
                  <c:v>12</c:v>
                </c:pt>
                <c:pt idx="13">
                  <c:v>-6</c:v>
                </c:pt>
                <c:pt idx="14">
                  <c:v>7.5</c:v>
                </c:pt>
                <c:pt idx="15">
                  <c:v>-1.5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E6-4A2E-89A1-E48A3BF1518B}"/>
            </c:ext>
          </c:extLst>
        </c:ser>
        <c:ser>
          <c:idx val="3"/>
          <c:order val="3"/>
          <c:tx>
            <c:v>env1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2">
                  <a:lumMod val="60000"/>
                  <a:lumOff val="40000"/>
                </a:schemeClr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'2.2.1'!$X$64:$X$204</c:f>
              <c:numCache>
                <c:formatCode>General</c:formatCode>
                <c:ptCount val="1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</c:numCache>
            </c:numRef>
          </c:xVal>
          <c:yVal>
            <c:numRef>
              <c:f>'2.2.1'!$W$64:$W$204</c:f>
              <c:numCache>
                <c:formatCode>General</c:formatCode>
                <c:ptCount val="141"/>
                <c:pt idx="0">
                  <c:v>2.1410978048340636</c:v>
                </c:pt>
                <c:pt idx="1">
                  <c:v>2.1402444372116896</c:v>
                </c:pt>
                <c:pt idx="2">
                  <c:v>2.1393914097121707</c:v>
                </c:pt>
                <c:pt idx="3">
                  <c:v>2.1385387221999461</c:v>
                </c:pt>
                <c:pt idx="4">
                  <c:v>2.1376863745395083</c:v>
                </c:pt>
                <c:pt idx="5">
                  <c:v>2.1368343665954042</c:v>
                </c:pt>
                <c:pt idx="6">
                  <c:v>2.135982698232235</c:v>
                </c:pt>
                <c:pt idx="7">
                  <c:v>2.1351313693146547</c:v>
                </c:pt>
                <c:pt idx="8">
                  <c:v>2.1342803797073726</c:v>
                </c:pt>
                <c:pt idx="9">
                  <c:v>2.133429729275151</c:v>
                </c:pt>
                <c:pt idx="10">
                  <c:v>2.1325794178828068</c:v>
                </c:pt>
                <c:pt idx="11">
                  <c:v>2.13172944539521</c:v>
                </c:pt>
                <c:pt idx="12">
                  <c:v>2.1308798116772851</c:v>
                </c:pt>
                <c:pt idx="13">
                  <c:v>2.1300305165940103</c:v>
                </c:pt>
                <c:pt idx="14">
                  <c:v>2.1291815600104176</c:v>
                </c:pt>
                <c:pt idx="15">
                  <c:v>2.1283329417915922</c:v>
                </c:pt>
                <c:pt idx="16">
                  <c:v>2.1274846618026744</c:v>
                </c:pt>
                <c:pt idx="17">
                  <c:v>2.1266367199088565</c:v>
                </c:pt>
                <c:pt idx="18">
                  <c:v>2.1257891159753859</c:v>
                </c:pt>
                <c:pt idx="19">
                  <c:v>2.1249418498675641</c:v>
                </c:pt>
                <c:pt idx="20">
                  <c:v>2.1240949214507436</c:v>
                </c:pt>
                <c:pt idx="21">
                  <c:v>2.1232483305903345</c:v>
                </c:pt>
                <c:pt idx="22">
                  <c:v>2.1224020771517971</c:v>
                </c:pt>
                <c:pt idx="23">
                  <c:v>2.121556161000647</c:v>
                </c:pt>
                <c:pt idx="24">
                  <c:v>2.1207105820024532</c:v>
                </c:pt>
                <c:pt idx="25">
                  <c:v>2.1198653400228382</c:v>
                </c:pt>
                <c:pt idx="26">
                  <c:v>2.1190204349274784</c:v>
                </c:pt>
                <c:pt idx="27">
                  <c:v>2.1181758665821029</c:v>
                </c:pt>
                <c:pt idx="28">
                  <c:v>2.1173316348524946</c:v>
                </c:pt>
                <c:pt idx="29">
                  <c:v>2.1164877396044903</c:v>
                </c:pt>
                <c:pt idx="30">
                  <c:v>2.1156441807039803</c:v>
                </c:pt>
                <c:pt idx="31">
                  <c:v>2.1148009580169078</c:v>
                </c:pt>
                <c:pt idx="32">
                  <c:v>2.1139580714092703</c:v>
                </c:pt>
                <c:pt idx="33">
                  <c:v>2.1131155207471171</c:v>
                </c:pt>
                <c:pt idx="34">
                  <c:v>2.112273305896553</c:v>
                </c:pt>
                <c:pt idx="35">
                  <c:v>2.1114314267237342</c:v>
                </c:pt>
                <c:pt idx="36">
                  <c:v>2.1105898830948719</c:v>
                </c:pt>
                <c:pt idx="37">
                  <c:v>2.1097486748762297</c:v>
                </c:pt>
                <c:pt idx="38">
                  <c:v>2.1089078019341243</c:v>
                </c:pt>
                <c:pt idx="39">
                  <c:v>2.1080672641349265</c:v>
                </c:pt>
                <c:pt idx="40">
                  <c:v>2.1072270613450597</c:v>
                </c:pt>
                <c:pt idx="41">
                  <c:v>2.1063871934310003</c:v>
                </c:pt>
                <c:pt idx="42">
                  <c:v>2.1055476602592793</c:v>
                </c:pt>
                <c:pt idx="43">
                  <c:v>2.1047084616964793</c:v>
                </c:pt>
                <c:pt idx="44">
                  <c:v>2.1038695976092372</c:v>
                </c:pt>
                <c:pt idx="45">
                  <c:v>2.1030310678642423</c:v>
                </c:pt>
                <c:pt idx="46">
                  <c:v>2.1021928723282373</c:v>
                </c:pt>
                <c:pt idx="47">
                  <c:v>2.1013550108680179</c:v>
                </c:pt>
                <c:pt idx="48">
                  <c:v>2.100517483350433</c:v>
                </c:pt>
                <c:pt idx="49">
                  <c:v>2.0996802896423854</c:v>
                </c:pt>
                <c:pt idx="50">
                  <c:v>2.0988434296108291</c:v>
                </c:pt>
                <c:pt idx="51">
                  <c:v>2.0980069031227733</c:v>
                </c:pt>
                <c:pt idx="52">
                  <c:v>2.0971707100452779</c:v>
                </c:pt>
                <c:pt idx="53">
                  <c:v>2.0963348502454577</c:v>
                </c:pt>
                <c:pt idx="54">
                  <c:v>2.09549932359048</c:v>
                </c:pt>
                <c:pt idx="55">
                  <c:v>2.0946641299475637</c:v>
                </c:pt>
                <c:pt idx="56">
                  <c:v>2.0938292691839826</c:v>
                </c:pt>
                <c:pt idx="57">
                  <c:v>2.092994741167062</c:v>
                </c:pt>
                <c:pt idx="58">
                  <c:v>2.0921605457641812</c:v>
                </c:pt>
                <c:pt idx="59">
                  <c:v>2.0913266828427708</c:v>
                </c:pt>
                <c:pt idx="60">
                  <c:v>2.0904931522703163</c:v>
                </c:pt>
                <c:pt idx="61">
                  <c:v>2.0896599539143539</c:v>
                </c:pt>
                <c:pt idx="62">
                  <c:v>2.0888270876424739</c:v>
                </c:pt>
                <c:pt idx="63">
                  <c:v>2.0879945533223192</c:v>
                </c:pt>
                <c:pt idx="64">
                  <c:v>2.0871623508215857</c:v>
                </c:pt>
                <c:pt idx="65">
                  <c:v>2.0863304800080207</c:v>
                </c:pt>
                <c:pt idx="66">
                  <c:v>2.0854989407494258</c:v>
                </c:pt>
                <c:pt idx="67">
                  <c:v>2.0846677329136543</c:v>
                </c:pt>
                <c:pt idx="68">
                  <c:v>2.0838368563686127</c:v>
                </c:pt>
                <c:pt idx="69">
                  <c:v>2.0830063109822596</c:v>
                </c:pt>
                <c:pt idx="70">
                  <c:v>2.0821760966226077</c:v>
                </c:pt>
                <c:pt idx="71">
                  <c:v>2.0813462131577203</c:v>
                </c:pt>
                <c:pt idx="72">
                  <c:v>2.0805166604557139</c:v>
                </c:pt>
                <c:pt idx="73">
                  <c:v>2.0796874383847586</c:v>
                </c:pt>
                <c:pt idx="74">
                  <c:v>2.0788585468130751</c:v>
                </c:pt>
                <c:pt idx="75">
                  <c:v>2.0780299856089393</c:v>
                </c:pt>
                <c:pt idx="76">
                  <c:v>2.0772017546406776</c:v>
                </c:pt>
                <c:pt idx="77">
                  <c:v>2.0763738537766692</c:v>
                </c:pt>
                <c:pt idx="78">
                  <c:v>2.0755462828853455</c:v>
                </c:pt>
                <c:pt idx="79">
                  <c:v>2.0747190418351917</c:v>
                </c:pt>
                <c:pt idx="80">
                  <c:v>2.0738921304947437</c:v>
                </c:pt>
                <c:pt idx="81">
                  <c:v>2.0730655487325911</c:v>
                </c:pt>
                <c:pt idx="82">
                  <c:v>2.0722392964173753</c:v>
                </c:pt>
                <c:pt idx="83">
                  <c:v>2.0714133734177902</c:v>
                </c:pt>
                <c:pt idx="84">
                  <c:v>2.0705877796025818</c:v>
                </c:pt>
                <c:pt idx="85">
                  <c:v>2.0697625148405483</c:v>
                </c:pt>
                <c:pt idx="86">
                  <c:v>2.0689375790005409</c:v>
                </c:pt>
                <c:pt idx="87">
                  <c:v>2.0681129719514626</c:v>
                </c:pt>
                <c:pt idx="88">
                  <c:v>2.067288693562269</c:v>
                </c:pt>
                <c:pt idx="89">
                  <c:v>2.066464743701967</c:v>
                </c:pt>
                <c:pt idx="90">
                  <c:v>2.0656411222396165</c:v>
                </c:pt>
                <c:pt idx="91">
                  <c:v>2.0648178290443293</c:v>
                </c:pt>
                <c:pt idx="92">
                  <c:v>2.0639948639852701</c:v>
                </c:pt>
                <c:pt idx="93">
                  <c:v>2.0631722269316541</c:v>
                </c:pt>
                <c:pt idx="94">
                  <c:v>2.0623499177527509</c:v>
                </c:pt>
                <c:pt idx="95">
                  <c:v>2.06152793631788</c:v>
                </c:pt>
                <c:pt idx="96">
                  <c:v>2.0607062824964149</c:v>
                </c:pt>
                <c:pt idx="97">
                  <c:v>2.059884956157779</c:v>
                </c:pt>
                <c:pt idx="98">
                  <c:v>2.0590639571714497</c:v>
                </c:pt>
                <c:pt idx="99">
                  <c:v>2.0582432854069554</c:v>
                </c:pt>
                <c:pt idx="100">
                  <c:v>2.0574229407338773</c:v>
                </c:pt>
                <c:pt idx="101">
                  <c:v>2.0566029230218477</c:v>
                </c:pt>
                <c:pt idx="102">
                  <c:v>2.0557832321405507</c:v>
                </c:pt>
                <c:pt idx="103">
                  <c:v>2.054963867959724</c:v>
                </c:pt>
                <c:pt idx="104">
                  <c:v>2.0541448303491552</c:v>
                </c:pt>
                <c:pt idx="105">
                  <c:v>2.0533261191786849</c:v>
                </c:pt>
                <c:pt idx="106">
                  <c:v>2.0525077343182052</c:v>
                </c:pt>
                <c:pt idx="107">
                  <c:v>2.0516896756376606</c:v>
                </c:pt>
                <c:pt idx="108">
                  <c:v>2.0508719430070466</c:v>
                </c:pt>
                <c:pt idx="109">
                  <c:v>2.0500545362964115</c:v>
                </c:pt>
                <c:pt idx="110">
                  <c:v>2.0492374553758541</c:v>
                </c:pt>
                <c:pt idx="111">
                  <c:v>2.048420700115527</c:v>
                </c:pt>
                <c:pt idx="112">
                  <c:v>2.0476042703856319</c:v>
                </c:pt>
                <c:pt idx="113">
                  <c:v>2.046788166056424</c:v>
                </c:pt>
                <c:pt idx="114">
                  <c:v>2.0459723869982103</c:v>
                </c:pt>
                <c:pt idx="115">
                  <c:v>2.0451569330813486</c:v>
                </c:pt>
                <c:pt idx="116">
                  <c:v>2.0443418041762493</c:v>
                </c:pt>
                <c:pt idx="117">
                  <c:v>2.043527000153373</c:v>
                </c:pt>
                <c:pt idx="118">
                  <c:v>2.0427125208832337</c:v>
                </c:pt>
                <c:pt idx="119">
                  <c:v>2.0418983662363961</c:v>
                </c:pt>
                <c:pt idx="120">
                  <c:v>2.041084536083476</c:v>
                </c:pt>
                <c:pt idx="121">
                  <c:v>2.0402710302951417</c:v>
                </c:pt>
                <c:pt idx="122">
                  <c:v>2.0394578487421127</c:v>
                </c:pt>
                <c:pt idx="123">
                  <c:v>2.0386449912951603</c:v>
                </c:pt>
                <c:pt idx="124">
                  <c:v>2.0378324578251066</c:v>
                </c:pt>
                <c:pt idx="125">
                  <c:v>2.0370202482028255</c:v>
                </c:pt>
                <c:pt idx="126">
                  <c:v>2.0362083622992428</c:v>
                </c:pt>
                <c:pt idx="127">
                  <c:v>2.0353967999853353</c:v>
                </c:pt>
                <c:pt idx="128">
                  <c:v>2.0345855611321308</c:v>
                </c:pt>
                <c:pt idx="129">
                  <c:v>2.0337746456107104</c:v>
                </c:pt>
                <c:pt idx="130">
                  <c:v>2.0329640532922038</c:v>
                </c:pt>
                <c:pt idx="131">
                  <c:v>2.0321537840477939</c:v>
                </c:pt>
                <c:pt idx="132">
                  <c:v>2.031343837748715</c:v>
                </c:pt>
                <c:pt idx="133">
                  <c:v>2.0305342142662517</c:v>
                </c:pt>
                <c:pt idx="134">
                  <c:v>2.0297249134717412</c:v>
                </c:pt>
                <c:pt idx="135">
                  <c:v>2.02891593523657</c:v>
                </c:pt>
                <c:pt idx="136">
                  <c:v>2.0281072794321786</c:v>
                </c:pt>
                <c:pt idx="137">
                  <c:v>2.0272989459300557</c:v>
                </c:pt>
                <c:pt idx="138">
                  <c:v>2.0264909346017439</c:v>
                </c:pt>
                <c:pt idx="139">
                  <c:v>2.0256832453188349</c:v>
                </c:pt>
                <c:pt idx="140">
                  <c:v>2.0248758779529736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A-4E16-BE24-440FB22FA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72256"/>
        <c:axId val="553784064"/>
      </c:scatterChart>
      <c:valAx>
        <c:axId val="55377225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t (s) 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615857392825899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84064"/>
        <c:crosses val="autoZero"/>
        <c:crossBetween val="midCat"/>
      </c:valAx>
      <c:valAx>
        <c:axId val="553784064"/>
        <c:scaling>
          <c:orientation val="minMax"/>
          <c:max val="150"/>
          <c:min val="-150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A max (°)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7225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200" b="0" i="0" baseline="0">
                <a:effectLst/>
              </a:rPr>
              <a:t>I</a:t>
            </a:r>
            <a:r>
              <a:rPr lang="es-ES" sz="900" b="0" i="0" baseline="0">
                <a:effectLst/>
              </a:rPr>
              <a:t>B</a:t>
            </a:r>
            <a:r>
              <a:rPr lang="es-ES" sz="1200" b="0" i="0" baseline="0">
                <a:effectLst/>
              </a:rPr>
              <a:t> = 0.3 A</a:t>
            </a:r>
            <a:endParaRPr lang="es-ES" sz="1050">
              <a:effectLst/>
            </a:endParaRPr>
          </a:p>
        </c:rich>
      </c:tx>
      <c:layout>
        <c:manualLayout>
          <c:xMode val="edge"/>
          <c:yMode val="edge"/>
          <c:x val="0.48864946659605052"/>
          <c:y val="1.5126490812939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'2.2.2'!$D$3:$D$19</c:f>
              <c:strCache>
                <c:ptCount val="17"/>
                <c:pt idx="0">
                  <c:v>3.75</c:v>
                </c:pt>
                <c:pt idx="1">
                  <c:v>3.75</c:v>
                </c:pt>
                <c:pt idx="2">
                  <c:v>4.5</c:v>
                </c:pt>
                <c:pt idx="3">
                  <c:v>5.25</c:v>
                </c:pt>
                <c:pt idx="4">
                  <c:v>8.25</c:v>
                </c:pt>
                <c:pt idx="5">
                  <c:v>13.5</c:v>
                </c:pt>
                <c:pt idx="6">
                  <c:v>15.75</c:v>
                </c:pt>
                <c:pt idx="7">
                  <c:v>32.25</c:v>
                </c:pt>
                <c:pt idx="8">
                  <c:v>48.75</c:v>
                </c:pt>
                <c:pt idx="9">
                  <c:v>32.25</c:v>
                </c:pt>
                <c:pt idx="10">
                  <c:v>53.25</c:v>
                </c:pt>
                <c:pt idx="11">
                  <c:v>30.75</c:v>
                </c:pt>
                <c:pt idx="12">
                  <c:v>17.25</c:v>
                </c:pt>
                <c:pt idx="13">
                  <c:v>9.75</c:v>
                </c:pt>
                <c:pt idx="14">
                  <c:v>5.25</c:v>
                </c:pt>
                <c:pt idx="15">
                  <c:v>5.25</c:v>
                </c:pt>
                <c:pt idx="16">
                  <c:v>3.75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'2.2.2'!$C$3:$C$19</c:f>
                <c:numCache>
                  <c:formatCode>General</c:formatCode>
                  <c:ptCount val="17"/>
                  <c:pt idx="0">
                    <c:v>0.11176560385662498</c:v>
                  </c:pt>
                  <c:pt idx="1">
                    <c:v>3.2014374901556709E-2</c:v>
                  </c:pt>
                  <c:pt idx="2">
                    <c:v>1.7331973302707401E-2</c:v>
                  </c:pt>
                  <c:pt idx="3">
                    <c:v>1.1654018848740458E-2</c:v>
                  </c:pt>
                  <c:pt idx="4">
                    <c:v>8.0285965690615555E-3</c:v>
                  </c:pt>
                  <c:pt idx="5">
                    <c:v>6.767019898556167E-3</c:v>
                  </c:pt>
                  <c:pt idx="6">
                    <c:v>6.4428212794779751E-3</c:v>
                  </c:pt>
                  <c:pt idx="7">
                    <c:v>5.7697104617582843E-3</c:v>
                  </c:pt>
                  <c:pt idx="8">
                    <c:v>5.2834411810307536E-3</c:v>
                  </c:pt>
                  <c:pt idx="9">
                    <c:v>5.0994835316074188E-3</c:v>
                  </c:pt>
                  <c:pt idx="10">
                    <c:v>5.4353068277290433E-3</c:v>
                  </c:pt>
                  <c:pt idx="11">
                    <c:v>5.1108853917305238E-3</c:v>
                  </c:pt>
                  <c:pt idx="12">
                    <c:v>4.6429698590403478E-3</c:v>
                  </c:pt>
                  <c:pt idx="13">
                    <c:v>4.2701971513305114E-3</c:v>
                  </c:pt>
                  <c:pt idx="14">
                    <c:v>3.6867987919328615E-3</c:v>
                  </c:pt>
                  <c:pt idx="15">
                    <c:v>3.3370080580054935E-3</c:v>
                  </c:pt>
                  <c:pt idx="16">
                    <c:v>2.7563344312335749E-3</c:v>
                  </c:pt>
                </c:numCache>
              </c:numRef>
            </c:plus>
            <c:minus>
              <c:numRef>
                <c:f>'2.2.2'!$C$3:$C$19</c:f>
                <c:numCache>
                  <c:formatCode>General</c:formatCode>
                  <c:ptCount val="17"/>
                  <c:pt idx="0">
                    <c:v>0.11176560385662498</c:v>
                  </c:pt>
                  <c:pt idx="1">
                    <c:v>3.2014374901556709E-2</c:v>
                  </c:pt>
                  <c:pt idx="2">
                    <c:v>1.7331973302707401E-2</c:v>
                  </c:pt>
                  <c:pt idx="3">
                    <c:v>1.1654018848740458E-2</c:v>
                  </c:pt>
                  <c:pt idx="4">
                    <c:v>8.0285965690615555E-3</c:v>
                  </c:pt>
                  <c:pt idx="5">
                    <c:v>6.767019898556167E-3</c:v>
                  </c:pt>
                  <c:pt idx="6">
                    <c:v>6.4428212794779751E-3</c:v>
                  </c:pt>
                  <c:pt idx="7">
                    <c:v>5.7697104617582843E-3</c:v>
                  </c:pt>
                  <c:pt idx="8">
                    <c:v>5.2834411810307536E-3</c:v>
                  </c:pt>
                  <c:pt idx="9">
                    <c:v>5.0994835316074188E-3</c:v>
                  </c:pt>
                  <c:pt idx="10">
                    <c:v>5.4353068277290433E-3</c:v>
                  </c:pt>
                  <c:pt idx="11">
                    <c:v>5.1108853917305238E-3</c:v>
                  </c:pt>
                  <c:pt idx="12">
                    <c:v>4.6429698590403478E-3</c:v>
                  </c:pt>
                  <c:pt idx="13">
                    <c:v>4.2701971513305114E-3</c:v>
                  </c:pt>
                  <c:pt idx="14">
                    <c:v>3.6867987919328615E-3</c:v>
                  </c:pt>
                  <c:pt idx="15">
                    <c:v>3.3370080580054935E-3</c:v>
                  </c:pt>
                  <c:pt idx="16">
                    <c:v>2.7563344312335749E-3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'2.2.2'!$B$3:$B$19</c:f>
              <c:numCache>
                <c:formatCode>General</c:formatCode>
                <c:ptCount val="17"/>
                <c:pt idx="0">
                  <c:v>0.74978344954410325</c:v>
                </c:pt>
                <c:pt idx="1">
                  <c:v>1.4009331788583246</c:v>
                </c:pt>
                <c:pt idx="2">
                  <c:v>1.9039955476301778</c:v>
                </c:pt>
                <c:pt idx="3">
                  <c:v>2.3219457897928995</c:v>
                </c:pt>
                <c:pt idx="4">
                  <c:v>2.7975001367674026</c:v>
                </c:pt>
                <c:pt idx="5">
                  <c:v>3.047131574771865</c:v>
                </c:pt>
                <c:pt idx="6">
                  <c:v>3.1228555204669912</c:v>
                </c:pt>
                <c:pt idx="7">
                  <c:v>3.2999922831825561</c:v>
                </c:pt>
                <c:pt idx="8">
                  <c:v>3.4485100478482913</c:v>
                </c:pt>
                <c:pt idx="9">
                  <c:v>3.5101593894858025</c:v>
                </c:pt>
                <c:pt idx="10">
                  <c:v>3.3999920493396028</c:v>
                </c:pt>
                <c:pt idx="11">
                  <c:v>3.5062418008814649</c:v>
                </c:pt>
                <c:pt idx="12">
                  <c:v>3.6786799222362925</c:v>
                </c:pt>
                <c:pt idx="13">
                  <c:v>3.8358884659216037</c:v>
                </c:pt>
                <c:pt idx="14">
                  <c:v>4.1282426459787027</c:v>
                </c:pt>
                <c:pt idx="15">
                  <c:v>4.3392163723615926</c:v>
                </c:pt>
                <c:pt idx="16">
                  <c:v>4.7744569203492295</c:v>
                </c:pt>
              </c:numCache>
            </c:numRef>
          </c:xVal>
          <c:yVal>
            <c:numRef>
              <c:f>'2.2.2'!$D$3:$D$19</c:f>
              <c:numCache>
                <c:formatCode>General</c:formatCode>
                <c:ptCount val="17"/>
                <c:pt idx="0">
                  <c:v>3.75</c:v>
                </c:pt>
                <c:pt idx="1">
                  <c:v>3.75</c:v>
                </c:pt>
                <c:pt idx="2">
                  <c:v>4.5</c:v>
                </c:pt>
                <c:pt idx="3">
                  <c:v>5.25</c:v>
                </c:pt>
                <c:pt idx="4">
                  <c:v>8.25</c:v>
                </c:pt>
                <c:pt idx="5">
                  <c:v>13.5</c:v>
                </c:pt>
                <c:pt idx="6">
                  <c:v>15.75</c:v>
                </c:pt>
                <c:pt idx="7">
                  <c:v>32.25</c:v>
                </c:pt>
                <c:pt idx="8">
                  <c:v>48.75</c:v>
                </c:pt>
                <c:pt idx="9">
                  <c:v>32.25</c:v>
                </c:pt>
                <c:pt idx="10">
                  <c:v>53.25</c:v>
                </c:pt>
                <c:pt idx="11">
                  <c:v>30.749999999999996</c:v>
                </c:pt>
                <c:pt idx="12">
                  <c:v>17.25</c:v>
                </c:pt>
                <c:pt idx="13">
                  <c:v>9.75</c:v>
                </c:pt>
                <c:pt idx="14">
                  <c:v>5.25</c:v>
                </c:pt>
                <c:pt idx="15">
                  <c:v>5.25</c:v>
                </c:pt>
                <c:pt idx="16">
                  <c:v>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9-4EA9-8E9F-2689B956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7824"/>
        <c:axId val="527589624"/>
      </c:scatterChart>
      <c:valAx>
        <c:axId val="527597824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 (</a:t>
                </a:r>
                <a:r>
                  <a:rPr lang="es-ES"/>
                  <a:t>s</a:t>
                </a:r>
                <a:r>
                  <a:rPr lang="es-ES" baseline="30000"/>
                  <a:t>-1</a:t>
                </a:r>
                <a:r>
                  <a:rPr lang="es-ES"/>
                  <a:t>)</a:t>
                </a:r>
              </a:p>
            </c:rich>
          </c:tx>
          <c:layout>
            <c:manualLayout>
              <c:xMode val="edge"/>
              <c:yMode val="edge"/>
              <c:x val="0.48066721372141236"/>
              <c:y val="0.938595793814499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589624"/>
        <c:crosses val="autoZero"/>
        <c:crossBetween val="midCat"/>
      </c:valAx>
      <c:valAx>
        <c:axId val="527589624"/>
        <c:scaling>
          <c:orientation val="minMax"/>
          <c:max val="5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Amax</a:t>
                </a:r>
                <a:r>
                  <a:rPr lang="es-ES" baseline="0"/>
                  <a:t> (</a:t>
                </a:r>
                <a:r>
                  <a:rPr lang="es-ES" sz="1000" b="0" i="0" u="none" strike="noStrike" baseline="0">
                    <a:effectLst/>
                  </a:rPr>
                  <a:t>°)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59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411451</xdr:colOff>
      <xdr:row>21</xdr:row>
      <xdr:rowOff>10379</xdr:rowOff>
    </xdr:from>
    <xdr:to>
      <xdr:col>18</xdr:col>
      <xdr:colOff>190500</xdr:colOff>
      <xdr:row>38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CD9DBA-E886-4CB5-8128-62AE20A61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392206</xdr:colOff>
      <xdr:row>2</xdr:row>
      <xdr:rowOff>0</xdr:rowOff>
    </xdr:from>
    <xdr:to>
      <xdr:col>18</xdr:col>
      <xdr:colOff>201707</xdr:colOff>
      <xdr:row>19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4A7B091-9E35-4CCE-BF05-61556C97C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392206</xdr:colOff>
      <xdr:row>40</xdr:row>
      <xdr:rowOff>0</xdr:rowOff>
    </xdr:from>
    <xdr:to>
      <xdr:col>18</xdr:col>
      <xdr:colOff>171255</xdr:colOff>
      <xdr:row>58</xdr:row>
      <xdr:rowOff>90474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FC0DB8D-DA30-4A57-A8A3-6B22A27C6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568779</xdr:colOff>
      <xdr:row>35</xdr:row>
      <xdr:rowOff>182336</xdr:rowOff>
    </xdr:from>
    <xdr:to>
      <xdr:col>7</xdr:col>
      <xdr:colOff>137557</xdr:colOff>
      <xdr:row>54</xdr:row>
      <xdr:rowOff>47254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630755B-D0DC-4C6F-90EE-7F9318A76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770562</xdr:colOff>
      <xdr:row>1</xdr:row>
      <xdr:rowOff>8562</xdr:rowOff>
    </xdr:from>
    <xdr:to>
      <xdr:col>17</xdr:col>
      <xdr:colOff>787685</xdr:colOff>
      <xdr:row>27</xdr:row>
      <xdr:rowOff>171236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F67EEA-2239-48C0-B53E-63EE6984A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04"/>
  <sheetViews>
    <sheetView tabSelected="1" topLeftCell="A28" zoomScale="85" zoomScaleNormal="85" zoomScaleSheetLayoutView="42" workbookViewId="0">
      <selection activeCell="I65" sqref="I65"/>
    </sheetView>
  </sheetViews>
  <sheetFormatPr baseColWidth="10" defaultRowHeight="14.4" x14ac:dyDescent="0.3"/>
  <cols>
    <col min="2" max="2" width="16.33203125" customWidth="1"/>
    <col min="3" max="3" width="17" customWidth="1"/>
    <col min="5" max="5" width="12.6640625" customWidth="1"/>
    <col min="6" max="6" width="15.33203125" customWidth="1"/>
    <col min="7" max="7" width="17.6640625" customWidth="1"/>
    <col min="10" max="10" width="15.109375" customWidth="1"/>
    <col min="11" max="11" width="13" customWidth="1"/>
    <col min="12" max="12" width="17.33203125" customWidth="1"/>
    <col min="14" max="14" width="15.109375" customWidth="1"/>
    <col min="15" max="15" width="13.44140625" customWidth="1"/>
    <col min="16" max="16" width="15.5546875" customWidth="1"/>
    <col min="18" max="18" width="13.5546875" customWidth="1"/>
    <col min="20" max="20" width="14.88671875" customWidth="1"/>
    <col min="21" max="21" width="16.109375" customWidth="1"/>
    <col min="22" max="22" width="15" customWidth="1"/>
    <col min="23" max="23" width="17" customWidth="1"/>
  </cols>
  <sheetData>
    <row r="1" spans="1:29" x14ac:dyDescent="0.3">
      <c r="A1" s="77"/>
      <c r="B1" t="s">
        <v>16</v>
      </c>
    </row>
    <row r="2" spans="1:29" ht="15" thickBot="1" x14ac:dyDescent="0.35"/>
    <row r="3" spans="1:29" ht="16.2" thickBot="1" x14ac:dyDescent="0.4">
      <c r="B3" s="56" t="s">
        <v>8</v>
      </c>
      <c r="C3" s="58"/>
      <c r="D3" s="58"/>
      <c r="E3" s="58"/>
      <c r="F3" s="58"/>
      <c r="G3" s="57"/>
      <c r="J3" s="56" t="s">
        <v>8</v>
      </c>
      <c r="K3" s="57"/>
      <c r="T3" s="22">
        <v>0</v>
      </c>
      <c r="U3" s="4">
        <f>LOG(7.5*AA3)</f>
        <v>2.153814864344529</v>
      </c>
      <c r="V3" s="73">
        <v>0.89</v>
      </c>
      <c r="W3" s="4">
        <f>LOG(7.5*ABS(AC3))</f>
        <v>2.12057393120585</v>
      </c>
      <c r="Z3" s="78">
        <v>0</v>
      </c>
      <c r="AA3" s="79">
        <v>19</v>
      </c>
      <c r="AB3" s="78">
        <v>0.89</v>
      </c>
      <c r="AC3" s="79">
        <v>-17.600000000000001</v>
      </c>
    </row>
    <row r="4" spans="1:29" ht="16.8" thickBot="1" x14ac:dyDescent="0.35">
      <c r="B4" s="68" t="s">
        <v>5</v>
      </c>
      <c r="C4" s="38" t="s">
        <v>6</v>
      </c>
      <c r="D4" s="38" t="s">
        <v>0</v>
      </c>
      <c r="E4" s="38" t="s">
        <v>1</v>
      </c>
      <c r="F4" s="38" t="s">
        <v>2</v>
      </c>
      <c r="G4" s="69" t="s">
        <v>7</v>
      </c>
      <c r="J4" s="30" t="s">
        <v>1</v>
      </c>
      <c r="K4" s="34" t="s">
        <v>7</v>
      </c>
      <c r="T4" s="24">
        <v>1.76</v>
      </c>
      <c r="U4" s="3">
        <f t="shared" ref="U4:U10" si="0">LOG(7.5*AA4)</f>
        <v>2.1492191126553797</v>
      </c>
      <c r="V4" s="18">
        <v>2.68</v>
      </c>
      <c r="W4" s="3">
        <f t="shared" ref="W4:W10" si="1">LOG(7.5*ABS(AC4))</f>
        <v>2.1156105116742996</v>
      </c>
      <c r="Z4" s="80">
        <v>1.76</v>
      </c>
      <c r="AA4" s="75">
        <v>18.8</v>
      </c>
      <c r="AB4" s="80">
        <v>2.68</v>
      </c>
      <c r="AC4" s="75">
        <v>-17.399999999999999</v>
      </c>
    </row>
    <row r="5" spans="1:29" ht="15" thickBot="1" x14ac:dyDescent="0.35">
      <c r="B5" s="5">
        <f t="shared" ref="B5:B10" si="2">2*PI()/D5</f>
        <v>3.4535646613299305</v>
      </c>
      <c r="C5" s="6">
        <f xml:space="preserve"> SQRT(((-2*PI()/D5^2)^2)*(0.01)^2)</f>
        <v>1.8982583334536077E-2</v>
      </c>
      <c r="D5" s="39">
        <f>E5/F5</f>
        <v>1.8193333333333332</v>
      </c>
      <c r="E5" s="6">
        <v>27.29</v>
      </c>
      <c r="F5" s="6">
        <v>15</v>
      </c>
      <c r="G5" s="23">
        <f>7.5*H5</f>
        <v>37.5</v>
      </c>
      <c r="H5" s="75">
        <v>5</v>
      </c>
      <c r="I5" s="12"/>
      <c r="J5" s="22">
        <v>0</v>
      </c>
      <c r="K5" s="62">
        <f>7.5*O66</f>
        <v>142.5</v>
      </c>
      <c r="T5" s="24">
        <v>3.59</v>
      </c>
      <c r="U5" s="3">
        <f t="shared" si="0"/>
        <v>2.1351326513767748</v>
      </c>
      <c r="V5" s="18">
        <v>4.5199999999999996</v>
      </c>
      <c r="W5" s="3">
        <f t="shared" si="1"/>
        <v>2.1105897102992488</v>
      </c>
      <c r="Z5" s="80">
        <v>3.59</v>
      </c>
      <c r="AA5" s="75">
        <v>18.2</v>
      </c>
      <c r="AB5" s="80">
        <v>4.5199999999999996</v>
      </c>
      <c r="AC5" s="75">
        <v>-17.2</v>
      </c>
    </row>
    <row r="6" spans="1:29" x14ac:dyDescent="0.3">
      <c r="B6" s="7">
        <f t="shared" si="2"/>
        <v>3.4085996241480578</v>
      </c>
      <c r="C6" s="8">
        <f t="shared" ref="C6:C10" si="3" xml:space="preserve"> SQRT(((-2*PI()/D6^2)^2)*(0.01)^2)</f>
        <v>1.8491498865179336E-2</v>
      </c>
      <c r="D6" s="15">
        <f t="shared" ref="D6:D10" si="4">E6/F6</f>
        <v>1.8433333333333333</v>
      </c>
      <c r="E6" s="8">
        <v>27.65</v>
      </c>
      <c r="F6" s="8">
        <v>15</v>
      </c>
      <c r="G6" s="25">
        <f>7.5*H6</f>
        <v>37.5</v>
      </c>
      <c r="H6" s="75">
        <v>5</v>
      </c>
      <c r="I6" s="22">
        <v>1</v>
      </c>
      <c r="J6" s="24">
        <v>0.89</v>
      </c>
      <c r="K6" s="63">
        <f t="shared" ref="K6:K20" si="5">7.5*O67</f>
        <v>-132</v>
      </c>
      <c r="L6" s="31"/>
      <c r="M6" s="31"/>
      <c r="N6" s="31"/>
      <c r="Q6" s="32"/>
      <c r="R6" s="32"/>
      <c r="S6" s="32"/>
      <c r="T6" s="24">
        <v>5.44</v>
      </c>
      <c r="U6" s="3">
        <f t="shared" si="0"/>
        <v>2.1351326513767748</v>
      </c>
      <c r="V6" s="18">
        <v>6.38</v>
      </c>
      <c r="W6" s="3">
        <f t="shared" si="1"/>
        <v>2.1105897102992488</v>
      </c>
      <c r="Z6" s="80">
        <v>5.44</v>
      </c>
      <c r="AA6" s="75">
        <v>18.2</v>
      </c>
      <c r="AB6" s="80">
        <v>6.38</v>
      </c>
      <c r="AC6" s="75">
        <v>-17.2</v>
      </c>
    </row>
    <row r="7" spans="1:29" x14ac:dyDescent="0.3">
      <c r="B7" s="7">
        <f t="shared" si="2"/>
        <v>3.4135378343967329</v>
      </c>
      <c r="C7" s="8">
        <f t="shared" si="3"/>
        <v>1.8545116811282503E-2</v>
      </c>
      <c r="D7" s="15">
        <f t="shared" si="4"/>
        <v>1.8406666666666667</v>
      </c>
      <c r="E7" s="8">
        <v>27.61</v>
      </c>
      <c r="F7" s="8">
        <v>15</v>
      </c>
      <c r="G7" s="25">
        <f>7.5*H7</f>
        <v>75</v>
      </c>
      <c r="H7" s="75">
        <v>10</v>
      </c>
      <c r="I7" s="24">
        <v>2</v>
      </c>
      <c r="J7" s="24">
        <v>1.76</v>
      </c>
      <c r="K7" s="63">
        <f t="shared" si="5"/>
        <v>141</v>
      </c>
      <c r="T7" s="24">
        <v>7.31</v>
      </c>
      <c r="U7" s="3">
        <f>LOG(7.5*AA7)</f>
        <v>2.1303337684950061</v>
      </c>
      <c r="V7" s="18">
        <v>8.18</v>
      </c>
      <c r="W7" s="3">
        <f t="shared" si="1"/>
        <v>2.0951693514317551</v>
      </c>
      <c r="Z7" s="80">
        <v>7.31</v>
      </c>
      <c r="AA7" s="75">
        <v>18</v>
      </c>
      <c r="AB7" s="80">
        <v>8.18</v>
      </c>
      <c r="AC7" s="75">
        <v>-16.600000000000001</v>
      </c>
    </row>
    <row r="8" spans="1:29" x14ac:dyDescent="0.3">
      <c r="B8" s="7">
        <f t="shared" si="2"/>
        <v>3.3889888388239409</v>
      </c>
      <c r="C8" s="8">
        <f t="shared" si="3"/>
        <v>1.8279335700237008E-2</v>
      </c>
      <c r="D8" s="15">
        <f t="shared" si="4"/>
        <v>1.8539999999999999</v>
      </c>
      <c r="E8" s="8">
        <v>27.81</v>
      </c>
      <c r="F8" s="8">
        <v>15</v>
      </c>
      <c r="G8" s="25">
        <f>7.5*H8</f>
        <v>75</v>
      </c>
      <c r="H8" s="75">
        <v>10</v>
      </c>
      <c r="I8" s="24">
        <v>3</v>
      </c>
      <c r="J8" s="24">
        <v>2.68</v>
      </c>
      <c r="K8" s="63">
        <f t="shared" si="5"/>
        <v>-130.5</v>
      </c>
      <c r="T8" s="24">
        <v>9.16</v>
      </c>
      <c r="U8" s="3">
        <f t="shared" si="0"/>
        <v>2.1105897102992488</v>
      </c>
      <c r="V8" s="18">
        <v>10.06</v>
      </c>
      <c r="W8" s="3">
        <f t="shared" si="1"/>
        <v>2.0899051114393981</v>
      </c>
      <c r="Z8" s="80">
        <v>9.16</v>
      </c>
      <c r="AA8" s="75">
        <v>17.2</v>
      </c>
      <c r="AB8" s="80">
        <v>10.06</v>
      </c>
      <c r="AC8" s="75">
        <v>-16.399999999999999</v>
      </c>
    </row>
    <row r="9" spans="1:29" x14ac:dyDescent="0.3">
      <c r="B9" s="7">
        <f t="shared" si="2"/>
        <v>3.394481527379571</v>
      </c>
      <c r="C9" s="8">
        <f t="shared" si="3"/>
        <v>1.8338636020419071E-2</v>
      </c>
      <c r="D9" s="15">
        <f t="shared" si="4"/>
        <v>1.8510000000000002</v>
      </c>
      <c r="E9" s="8">
        <v>37.020000000000003</v>
      </c>
      <c r="F9" s="8">
        <v>20</v>
      </c>
      <c r="G9" s="25">
        <f>7.5*H9</f>
        <v>112.5</v>
      </c>
      <c r="H9" s="75">
        <v>15</v>
      </c>
      <c r="I9" s="24">
        <v>4</v>
      </c>
      <c r="J9" s="24">
        <v>3.59</v>
      </c>
      <c r="K9" s="63">
        <f t="shared" si="5"/>
        <v>136.5</v>
      </c>
      <c r="T9" s="24">
        <v>11.06</v>
      </c>
      <c r="U9" s="3">
        <f t="shared" si="0"/>
        <v>2.1105897102992488</v>
      </c>
      <c r="V9" s="18">
        <v>11.96</v>
      </c>
      <c r="W9" s="3">
        <f t="shared" si="1"/>
        <v>2.0791812460476247</v>
      </c>
      <c r="Z9" s="80">
        <v>11.06</v>
      </c>
      <c r="AA9" s="75">
        <v>17.2</v>
      </c>
      <c r="AB9" s="80">
        <v>11.96</v>
      </c>
      <c r="AC9" s="75">
        <v>-16</v>
      </c>
    </row>
    <row r="10" spans="1:29" ht="15" thickBot="1" x14ac:dyDescent="0.35">
      <c r="B10" s="9">
        <f t="shared" si="2"/>
        <v>3.3981532218386086</v>
      </c>
      <c r="C10" s="10">
        <f t="shared" si="3"/>
        <v>1.8378330026168788E-2</v>
      </c>
      <c r="D10" s="16">
        <f t="shared" si="4"/>
        <v>1.8489999999999998</v>
      </c>
      <c r="E10" s="10">
        <v>18.489999999999998</v>
      </c>
      <c r="F10" s="10">
        <v>10</v>
      </c>
      <c r="G10" s="27">
        <f>7.5*H10</f>
        <v>112.5</v>
      </c>
      <c r="H10" s="76">
        <v>15</v>
      </c>
      <c r="I10" s="24">
        <v>5</v>
      </c>
      <c r="J10" s="24">
        <v>4.5199999999999996</v>
      </c>
      <c r="K10" s="63">
        <f t="shared" si="5"/>
        <v>-129</v>
      </c>
      <c r="L10" s="20"/>
      <c r="T10" s="26">
        <v>12.89</v>
      </c>
      <c r="U10" s="11">
        <f t="shared" si="0"/>
        <v>2.1055101847699738</v>
      </c>
      <c r="V10" s="19">
        <v>13.74</v>
      </c>
      <c r="W10" s="11">
        <f t="shared" si="1"/>
        <v>2.0681858617461617</v>
      </c>
      <c r="Z10" s="81">
        <v>12.89</v>
      </c>
      <c r="AA10" s="76">
        <v>17</v>
      </c>
      <c r="AB10" s="81">
        <v>13.74</v>
      </c>
      <c r="AC10" s="76">
        <v>-15.6</v>
      </c>
    </row>
    <row r="11" spans="1:29" ht="15" thickBot="1" x14ac:dyDescent="0.35">
      <c r="A11" s="17"/>
      <c r="B11" s="18"/>
      <c r="C11" s="70" t="s">
        <v>3</v>
      </c>
      <c r="D11" s="71">
        <f>(D8-D5)/((D5+D6+D7+D8+D9+D10)/6)</f>
        <v>1.8811045460026505E-2</v>
      </c>
      <c r="E11" s="18"/>
      <c r="F11" s="18"/>
      <c r="G11" s="18"/>
      <c r="I11" s="24">
        <v>6</v>
      </c>
      <c r="J11" s="24">
        <v>5.44</v>
      </c>
      <c r="K11" s="63">
        <f t="shared" si="5"/>
        <v>136.5</v>
      </c>
      <c r="L11" s="33"/>
    </row>
    <row r="12" spans="1:29" x14ac:dyDescent="0.3">
      <c r="A12" s="17"/>
      <c r="B12" s="18"/>
      <c r="C12" s="17"/>
      <c r="D12" s="18"/>
      <c r="E12" s="18"/>
      <c r="F12" s="18"/>
      <c r="G12" s="18"/>
      <c r="I12" s="24">
        <v>7</v>
      </c>
      <c r="J12" s="24">
        <v>6.38</v>
      </c>
      <c r="K12" s="63">
        <f t="shared" si="5"/>
        <v>-129</v>
      </c>
      <c r="T12" s="22">
        <f t="array" ref="T12:U14">LINEST(U3:U10,T3:T10,1,1)</f>
        <v>-3.9250260200713776E-3</v>
      </c>
      <c r="U12" s="23">
        <v>2.1539154045130986</v>
      </c>
      <c r="V12" s="22">
        <f t="array" ref="V12:W14">LINEST(W3:W10,V3:V10,1,1)</f>
        <v>-4.0478720612333267E-3</v>
      </c>
      <c r="W12" s="23">
        <v>2.1282802051550282</v>
      </c>
    </row>
    <row r="13" spans="1:29" x14ac:dyDescent="0.3">
      <c r="I13" s="24">
        <v>8</v>
      </c>
      <c r="J13" s="24">
        <v>7.31</v>
      </c>
      <c r="K13" s="63">
        <f t="shared" si="5"/>
        <v>135</v>
      </c>
      <c r="T13" s="24">
        <v>3.7131287822005598E-4</v>
      </c>
      <c r="U13" s="25">
        <v>2.8502850018304626E-3</v>
      </c>
      <c r="V13" s="24">
        <v>3.629779158423733E-4</v>
      </c>
      <c r="W13" s="25">
        <v>3.0613440467631833E-3</v>
      </c>
    </row>
    <row r="14" spans="1:29" ht="15" thickBot="1" x14ac:dyDescent="0.35">
      <c r="I14" s="24">
        <v>9</v>
      </c>
      <c r="J14" s="24">
        <v>8.18</v>
      </c>
      <c r="K14" s="63">
        <f t="shared" si="5"/>
        <v>-124.50000000000001</v>
      </c>
      <c r="T14" s="26">
        <v>0.9490398560843506</v>
      </c>
      <c r="U14" s="27">
        <v>4.4493864201734087E-3</v>
      </c>
      <c r="V14" s="26">
        <v>0.95397486886327831</v>
      </c>
      <c r="W14" s="27">
        <v>4.3343345906463266E-3</v>
      </c>
    </row>
    <row r="15" spans="1:29" ht="16.2" thickBot="1" x14ac:dyDescent="0.4">
      <c r="B15" s="56" t="s">
        <v>9</v>
      </c>
      <c r="C15" s="58"/>
      <c r="D15" s="58"/>
      <c r="E15" s="58"/>
      <c r="F15" s="58"/>
      <c r="G15" s="57"/>
      <c r="I15" s="24">
        <v>10</v>
      </c>
      <c r="J15" s="24">
        <v>9.16</v>
      </c>
      <c r="K15" s="63">
        <f t="shared" si="5"/>
        <v>129</v>
      </c>
      <c r="T15" s="12"/>
    </row>
    <row r="16" spans="1:29" ht="16.8" thickBot="1" x14ac:dyDescent="0.35">
      <c r="B16" s="68" t="s">
        <v>5</v>
      </c>
      <c r="C16" s="40" t="s">
        <v>6</v>
      </c>
      <c r="D16" s="40" t="s">
        <v>0</v>
      </c>
      <c r="E16" s="40" t="s">
        <v>1</v>
      </c>
      <c r="F16" s="40" t="s">
        <v>2</v>
      </c>
      <c r="G16" s="72" t="s">
        <v>7</v>
      </c>
      <c r="I16" s="24">
        <v>11</v>
      </c>
      <c r="J16" s="24">
        <v>10.06</v>
      </c>
      <c r="K16" s="63">
        <f t="shared" si="5"/>
        <v>-122.99999999999999</v>
      </c>
      <c r="T16" s="53" t="s">
        <v>13</v>
      </c>
      <c r="U16" s="42">
        <f>(T12+V12)/2</f>
        <v>-3.9864490406523526E-3</v>
      </c>
    </row>
    <row r="17" spans="2:29" ht="15" thickBot="1" x14ac:dyDescent="0.35">
      <c r="B17" s="5">
        <f t="shared" ref="B17:B22" si="6">2*PI()/D17</f>
        <v>3.4560975287016427</v>
      </c>
      <c r="C17" s="73">
        <f xml:space="preserve"> SQRT(((-2*PI()/D17^2)^2)*(0.01)^2)</f>
        <v>1.9010437451604193E-2</v>
      </c>
      <c r="D17" s="6">
        <f>E17/F17</f>
        <v>1.8180000000000001</v>
      </c>
      <c r="E17" s="6">
        <v>9.09</v>
      </c>
      <c r="F17" s="6">
        <v>5</v>
      </c>
      <c r="G17" s="23">
        <f>7.5*H17</f>
        <v>37.5</v>
      </c>
      <c r="H17" s="75">
        <v>5</v>
      </c>
      <c r="I17" s="24">
        <v>12</v>
      </c>
      <c r="J17" s="24">
        <v>11.06</v>
      </c>
      <c r="K17" s="63">
        <f t="shared" si="5"/>
        <v>129</v>
      </c>
      <c r="T17" s="54" t="s">
        <v>14</v>
      </c>
      <c r="U17" s="42">
        <f>(T13+V13)/2</f>
        <v>3.6714539703121464E-4</v>
      </c>
    </row>
    <row r="18" spans="2:29" ht="15" thickBot="1" x14ac:dyDescent="0.35">
      <c r="B18" s="7">
        <f t="shared" si="6"/>
        <v>3.4334345940872053</v>
      </c>
      <c r="C18" s="18">
        <f t="shared" ref="C18:C22" si="7" xml:space="preserve"> SQRT(((-2*PI()/D18^2)^2)*(0.01)^2)</f>
        <v>1.8761937672607677E-2</v>
      </c>
      <c r="D18" s="8">
        <f t="shared" ref="D18:D22" si="8">E18/F18</f>
        <v>1.83</v>
      </c>
      <c r="E18" s="8">
        <v>9.15</v>
      </c>
      <c r="F18" s="8">
        <v>5</v>
      </c>
      <c r="G18" s="25">
        <f>7.5*H18</f>
        <v>37.5</v>
      </c>
      <c r="H18" s="75">
        <v>5</v>
      </c>
      <c r="I18" s="24">
        <v>13</v>
      </c>
      <c r="J18" s="24">
        <v>11.96</v>
      </c>
      <c r="K18" s="63">
        <f t="shared" si="5"/>
        <v>-120</v>
      </c>
      <c r="T18" s="54" t="s">
        <v>4</v>
      </c>
      <c r="U18" s="42">
        <f>(U12+W12)/2</f>
        <v>2.1410978048340636</v>
      </c>
    </row>
    <row r="19" spans="2:29" ht="15" thickBot="1" x14ac:dyDescent="0.35">
      <c r="B19" s="7">
        <f t="shared" si="6"/>
        <v>3.4203512831679834</v>
      </c>
      <c r="C19" s="18">
        <f t="shared" si="7"/>
        <v>1.8619223098355925E-2</v>
      </c>
      <c r="D19" s="8">
        <f t="shared" si="8"/>
        <v>1.8370000000000002</v>
      </c>
      <c r="E19" s="8">
        <v>18.37</v>
      </c>
      <c r="F19" s="8">
        <v>10</v>
      </c>
      <c r="G19" s="25">
        <f>7.5*H19</f>
        <v>75</v>
      </c>
      <c r="H19" s="75">
        <v>10</v>
      </c>
      <c r="I19" s="24">
        <v>14</v>
      </c>
      <c r="J19" s="24">
        <v>12.89</v>
      </c>
      <c r="K19" s="63">
        <f t="shared" si="5"/>
        <v>127.5</v>
      </c>
      <c r="T19" s="55" t="s">
        <v>15</v>
      </c>
      <c r="U19" s="42">
        <f>(U13+W13)/2</f>
        <v>2.9558145242968232E-3</v>
      </c>
    </row>
    <row r="20" spans="2:29" ht="15" thickBot="1" x14ac:dyDescent="0.35">
      <c r="B20" s="7">
        <f t="shared" si="6"/>
        <v>3.4637184714330682</v>
      </c>
      <c r="C20" s="18">
        <f t="shared" si="7"/>
        <v>1.9094368640755612E-2</v>
      </c>
      <c r="D20" s="8">
        <f t="shared" si="8"/>
        <v>1.8140000000000001</v>
      </c>
      <c r="E20" s="8">
        <v>9.07</v>
      </c>
      <c r="F20" s="8">
        <v>5</v>
      </c>
      <c r="G20" s="25">
        <f>7.5*H20</f>
        <v>75</v>
      </c>
      <c r="H20" s="75">
        <v>10</v>
      </c>
      <c r="I20" s="26">
        <v>15</v>
      </c>
      <c r="J20" s="26">
        <v>13.74</v>
      </c>
      <c r="K20" s="64">
        <f t="shared" si="5"/>
        <v>-117</v>
      </c>
    </row>
    <row r="21" spans="2:29" ht="15" thickBot="1" x14ac:dyDescent="0.35">
      <c r="B21" s="7">
        <f t="shared" si="6"/>
        <v>3.418490373873551</v>
      </c>
      <c r="C21" s="18">
        <f t="shared" si="7"/>
        <v>1.8598968301814751E-2</v>
      </c>
      <c r="D21" s="8">
        <f t="shared" si="8"/>
        <v>1.8379999999999999</v>
      </c>
      <c r="E21" s="8">
        <v>9.19</v>
      </c>
      <c r="F21" s="8">
        <v>5</v>
      </c>
      <c r="G21" s="25">
        <f>7.5*H21</f>
        <v>112.5</v>
      </c>
      <c r="H21" s="75">
        <v>15</v>
      </c>
    </row>
    <row r="22" spans="2:29" ht="16.2" thickBot="1" x14ac:dyDescent="0.4">
      <c r="B22" s="9">
        <f t="shared" si="6"/>
        <v>3.427815224866114</v>
      </c>
      <c r="C22" s="19">
        <f t="shared" si="7"/>
        <v>1.8700574058189388E-2</v>
      </c>
      <c r="D22" s="10">
        <f t="shared" si="8"/>
        <v>1.8329999999999997</v>
      </c>
      <c r="E22" s="10">
        <v>18.329999999999998</v>
      </c>
      <c r="F22" s="10">
        <v>10</v>
      </c>
      <c r="G22" s="27">
        <f>7.5*H22</f>
        <v>112.5</v>
      </c>
      <c r="H22" s="76">
        <v>15</v>
      </c>
      <c r="I22" s="20"/>
      <c r="J22" s="56" t="s">
        <v>9</v>
      </c>
      <c r="K22" s="57"/>
      <c r="T22" s="22">
        <v>0</v>
      </c>
      <c r="U22" s="4">
        <f>LOG(7.5*AA22)</f>
        <v>2.153814864344529</v>
      </c>
      <c r="V22" s="73">
        <v>0.84</v>
      </c>
      <c r="W22" s="4">
        <f>LOG(7.5*ABS(AC22))</f>
        <v>2.0899051114393981</v>
      </c>
      <c r="Z22" s="78">
        <v>0</v>
      </c>
      <c r="AA22" s="79">
        <v>19</v>
      </c>
      <c r="AB22" s="78">
        <v>0.84</v>
      </c>
      <c r="AC22" s="79">
        <v>-16.399999999999999</v>
      </c>
    </row>
    <row r="23" spans="2:29" ht="15" thickBot="1" x14ac:dyDescent="0.35">
      <c r="B23" s="17"/>
      <c r="C23" s="70" t="s">
        <v>3</v>
      </c>
      <c r="D23" s="52">
        <f>(D21-D20)/((D17+D18+D19+D20+D21+D22)/6)</f>
        <v>1.3126709206927876E-2</v>
      </c>
      <c r="E23" s="17"/>
      <c r="F23" s="17"/>
      <c r="G23" s="17"/>
      <c r="J23" s="30" t="s">
        <v>1</v>
      </c>
      <c r="K23" s="35" t="s">
        <v>7</v>
      </c>
      <c r="T23" s="24">
        <v>1.75</v>
      </c>
      <c r="U23" s="3">
        <f>LOG(7.5*AA23)</f>
        <v>2.0845762779343309</v>
      </c>
      <c r="V23" s="18">
        <v>2.79</v>
      </c>
      <c r="W23" s="3">
        <f t="shared" ref="W23:W29" si="9">LOG(7.5*ABS(AC23))</f>
        <v>2.0453229787866576</v>
      </c>
      <c r="Z23" s="80">
        <v>1.75</v>
      </c>
      <c r="AA23" s="75">
        <v>16.2</v>
      </c>
      <c r="AB23" s="80">
        <v>2.79</v>
      </c>
      <c r="AC23" s="75">
        <v>-14.8</v>
      </c>
    </row>
    <row r="24" spans="2:29" x14ac:dyDescent="0.3">
      <c r="B24" s="17"/>
      <c r="C24" s="17"/>
      <c r="D24" s="17"/>
      <c r="E24" s="17"/>
      <c r="F24" s="17"/>
      <c r="G24" s="17"/>
      <c r="I24" s="21">
        <v>0</v>
      </c>
      <c r="J24" s="22">
        <v>0</v>
      </c>
      <c r="K24" s="62">
        <f>7.5*N66</f>
        <v>142.5</v>
      </c>
      <c r="T24" s="24">
        <v>3.54</v>
      </c>
      <c r="U24" s="3">
        <f t="shared" ref="U23:U29" si="10">LOG(7.5*AA24)</f>
        <v>2.0334237554869499</v>
      </c>
      <c r="V24" s="18">
        <v>4.37</v>
      </c>
      <c r="W24" s="3">
        <f t="shared" si="9"/>
        <v>1.968482948553935</v>
      </c>
      <c r="Z24" s="80">
        <v>3.54</v>
      </c>
      <c r="AA24" s="75">
        <v>14.4</v>
      </c>
      <c r="AB24" s="80">
        <v>4.37</v>
      </c>
      <c r="AC24" s="75">
        <v>-12.4</v>
      </c>
    </row>
    <row r="25" spans="2:29" x14ac:dyDescent="0.3">
      <c r="I25" s="28">
        <v>1</v>
      </c>
      <c r="J25" s="24">
        <v>0.84</v>
      </c>
      <c r="K25" s="63">
        <f t="shared" ref="K25:K39" si="11">7.5*N67</f>
        <v>-122.99999999999999</v>
      </c>
      <c r="T25" s="24">
        <v>5.27</v>
      </c>
      <c r="U25" s="3">
        <f t="shared" si="10"/>
        <v>1.9890046156985368</v>
      </c>
      <c r="V25" s="18">
        <v>6.34</v>
      </c>
      <c r="W25" s="3">
        <f t="shared" si="9"/>
        <v>1.916453948549925</v>
      </c>
      <c r="Z25" s="80">
        <v>5.27</v>
      </c>
      <c r="AA25" s="75">
        <v>13</v>
      </c>
      <c r="AB25" s="80">
        <v>6.34</v>
      </c>
      <c r="AC25" s="75">
        <v>-11</v>
      </c>
    </row>
    <row r="26" spans="2:29" ht="15" thickBot="1" x14ac:dyDescent="0.35">
      <c r="I26" s="28">
        <v>2</v>
      </c>
      <c r="J26" s="24">
        <v>1.75</v>
      </c>
      <c r="K26" s="63">
        <f t="shared" si="11"/>
        <v>121.5</v>
      </c>
      <c r="T26" s="24">
        <v>7.3</v>
      </c>
      <c r="U26" s="3">
        <f t="shared" si="10"/>
        <v>1.9003671286564703</v>
      </c>
      <c r="V26" s="18">
        <v>8.1999999999999993</v>
      </c>
      <c r="W26" s="3">
        <f t="shared" si="9"/>
        <v>1.8293037728310249</v>
      </c>
      <c r="Z26" s="80">
        <v>7.3</v>
      </c>
      <c r="AA26" s="75">
        <v>10.6</v>
      </c>
      <c r="AB26" s="80">
        <v>8.1999999999999993</v>
      </c>
      <c r="AC26" s="75">
        <v>-9</v>
      </c>
    </row>
    <row r="27" spans="2:29" ht="16.2" thickBot="1" x14ac:dyDescent="0.4">
      <c r="B27" s="56" t="s">
        <v>10</v>
      </c>
      <c r="C27" s="58"/>
      <c r="D27" s="58"/>
      <c r="E27" s="58"/>
      <c r="F27" s="58"/>
      <c r="G27" s="57"/>
      <c r="I27" s="28">
        <v>3</v>
      </c>
      <c r="J27" s="24">
        <v>2.79</v>
      </c>
      <c r="K27" s="63">
        <f t="shared" si="11"/>
        <v>-111</v>
      </c>
      <c r="T27" s="24">
        <v>9.14</v>
      </c>
      <c r="U27" s="3">
        <f t="shared" si="10"/>
        <v>1.7781512503836436</v>
      </c>
      <c r="V27" s="18">
        <v>9.98</v>
      </c>
      <c r="W27" s="3">
        <f t="shared" si="9"/>
        <v>1.7671558660821804</v>
      </c>
      <c r="Z27" s="80">
        <v>9.14</v>
      </c>
      <c r="AA27" s="75">
        <v>8</v>
      </c>
      <c r="AB27" s="80">
        <v>9.98</v>
      </c>
      <c r="AC27" s="75">
        <v>-7.8</v>
      </c>
    </row>
    <row r="28" spans="2:29" ht="16.8" thickBot="1" x14ac:dyDescent="0.35">
      <c r="B28" s="68" t="s">
        <v>5</v>
      </c>
      <c r="C28" s="40" t="s">
        <v>6</v>
      </c>
      <c r="D28" s="40" t="s">
        <v>0</v>
      </c>
      <c r="E28" s="40" t="s">
        <v>1</v>
      </c>
      <c r="F28" s="40" t="s">
        <v>2</v>
      </c>
      <c r="G28" s="72" t="s">
        <v>7</v>
      </c>
      <c r="I28" s="28">
        <v>4</v>
      </c>
      <c r="J28" s="24">
        <v>3.54</v>
      </c>
      <c r="K28" s="63">
        <f t="shared" si="11"/>
        <v>108</v>
      </c>
      <c r="T28" s="24">
        <v>10.91</v>
      </c>
      <c r="U28" s="3">
        <f t="shared" si="10"/>
        <v>1.7671558660821804</v>
      </c>
      <c r="V28" s="18">
        <v>11.83</v>
      </c>
      <c r="W28" s="3">
        <f t="shared" si="9"/>
        <v>1.6532125137753437</v>
      </c>
      <c r="Z28" s="80">
        <v>10.91</v>
      </c>
      <c r="AA28" s="75">
        <v>7.8</v>
      </c>
      <c r="AB28" s="80">
        <v>11.83</v>
      </c>
      <c r="AC28" s="75">
        <v>-6</v>
      </c>
    </row>
    <row r="29" spans="2:29" ht="15" thickBot="1" x14ac:dyDescent="0.35">
      <c r="B29" s="5">
        <f t="shared" ref="B29:B34" si="12">2*PI()/D29</f>
        <v>3.4447287868309138</v>
      </c>
      <c r="C29" s="73">
        <f xml:space="preserve"> SQRT(((-2*PI()/D29^2)^2)*(0.01)^2)</f>
        <v>1.8885574489204571E-2</v>
      </c>
      <c r="D29" s="6">
        <f>E29/F29</f>
        <v>1.8239999999999998</v>
      </c>
      <c r="E29" s="6">
        <v>9.1199999999999992</v>
      </c>
      <c r="F29" s="6">
        <v>5</v>
      </c>
      <c r="G29" s="23">
        <f>H29*7.5</f>
        <v>37.5</v>
      </c>
      <c r="H29" s="75">
        <v>5</v>
      </c>
      <c r="I29" s="28">
        <v>5</v>
      </c>
      <c r="J29" s="24">
        <v>4.37</v>
      </c>
      <c r="K29" s="63">
        <f t="shared" si="11"/>
        <v>-93</v>
      </c>
      <c r="L29" s="12"/>
      <c r="M29" s="12"/>
      <c r="N29" s="12"/>
      <c r="O29" s="12"/>
      <c r="P29" s="12"/>
      <c r="Q29" s="12"/>
      <c r="R29" s="12"/>
      <c r="S29" s="12"/>
      <c r="T29" s="26">
        <v>12.81</v>
      </c>
      <c r="U29" s="11">
        <f t="shared" si="10"/>
        <v>1.7075701760979363</v>
      </c>
      <c r="V29" s="19">
        <v>13.7</v>
      </c>
      <c r="W29" s="11">
        <f t="shared" si="9"/>
        <v>1.6074550232146685</v>
      </c>
      <c r="Z29" s="81">
        <v>12.81</v>
      </c>
      <c r="AA29" s="76">
        <v>6.8</v>
      </c>
      <c r="AB29" s="81">
        <v>13.7</v>
      </c>
      <c r="AC29" s="76">
        <v>-5.4</v>
      </c>
    </row>
    <row r="30" spans="2:29" ht="15" thickBot="1" x14ac:dyDescent="0.35">
      <c r="B30" s="7">
        <f t="shared" si="12"/>
        <v>3.3926486539846579</v>
      </c>
      <c r="C30" s="18">
        <f t="shared" ref="C30:C34" si="13" xml:space="preserve"> SQRT(((-2*PI()/D30^2)^2)*(0.01)^2)</f>
        <v>1.831883722453919E-2</v>
      </c>
      <c r="D30" s="8">
        <f t="shared" ref="D30:D34" si="14">E30/F30</f>
        <v>1.8519999999999999</v>
      </c>
      <c r="E30" s="8">
        <v>9.26</v>
      </c>
      <c r="F30" s="8">
        <v>5</v>
      </c>
      <c r="G30" s="25">
        <f>H30*7.5</f>
        <v>37.5</v>
      </c>
      <c r="H30" s="75">
        <v>5</v>
      </c>
      <c r="I30" s="28">
        <v>6</v>
      </c>
      <c r="J30" s="24">
        <v>5.27</v>
      </c>
      <c r="K30" s="63">
        <f t="shared" si="11"/>
        <v>97.5</v>
      </c>
    </row>
    <row r="31" spans="2:29" x14ac:dyDescent="0.3">
      <c r="B31" s="7">
        <f t="shared" si="12"/>
        <v>3.4110669420084614</v>
      </c>
      <c r="C31" s="18">
        <f t="shared" si="13"/>
        <v>1.8518278729687629E-2</v>
      </c>
      <c r="D31" s="8">
        <f t="shared" si="14"/>
        <v>1.8420000000000001</v>
      </c>
      <c r="E31" s="8">
        <v>9.2100000000000009</v>
      </c>
      <c r="F31" s="8">
        <v>5</v>
      </c>
      <c r="G31" s="25">
        <f>H31*7.5</f>
        <v>75</v>
      </c>
      <c r="H31" s="75">
        <v>10</v>
      </c>
      <c r="I31" s="28">
        <v>7</v>
      </c>
      <c r="J31" s="24">
        <v>6.34</v>
      </c>
      <c r="K31" s="63">
        <f t="shared" si="11"/>
        <v>-82.5</v>
      </c>
      <c r="T31" s="22">
        <f t="array" ref="T31:U34">LINEST(U22:U29,T22:T29,1,1)</f>
        <v>-3.6105388963360706E-2</v>
      </c>
      <c r="U31" s="23">
        <v>2.155666157863279</v>
      </c>
      <c r="V31" s="41">
        <f t="array" ref="V31:W34">LINEST(W22:W29,V22:V29,1,1)</f>
        <v>-3.9157659443477905E-2</v>
      </c>
      <c r="W31" s="42">
        <v>2.1437992867408782</v>
      </c>
    </row>
    <row r="32" spans="2:29" x14ac:dyDescent="0.3">
      <c r="B32" s="7">
        <f t="shared" si="12"/>
        <v>3.4713730978892738</v>
      </c>
      <c r="C32" s="18">
        <f t="shared" si="13"/>
        <v>1.9178856894415879E-2</v>
      </c>
      <c r="D32" s="8">
        <f t="shared" si="14"/>
        <v>1.81</v>
      </c>
      <c r="E32" s="8">
        <v>9.0500000000000007</v>
      </c>
      <c r="F32" s="8">
        <v>5</v>
      </c>
      <c r="G32" s="25">
        <f>H32*7.5</f>
        <v>75</v>
      </c>
      <c r="H32" s="75">
        <v>10</v>
      </c>
      <c r="I32" s="28">
        <v>8</v>
      </c>
      <c r="J32" s="24">
        <v>7.3</v>
      </c>
      <c r="K32" s="63">
        <f t="shared" si="11"/>
        <v>79.5</v>
      </c>
      <c r="T32" s="24">
        <v>1.9448929348838014E-3</v>
      </c>
      <c r="U32" s="25">
        <v>1.4801018585532988E-2</v>
      </c>
      <c r="V32" s="43">
        <v>1.538906505034951E-3</v>
      </c>
      <c r="W32" s="44">
        <v>1.2901387371840206E-2</v>
      </c>
    </row>
    <row r="33" spans="2:29" x14ac:dyDescent="0.3">
      <c r="B33" s="7">
        <f t="shared" si="12"/>
        <v>3.418490373873551</v>
      </c>
      <c r="C33" s="18">
        <f t="shared" si="13"/>
        <v>1.8598968301814751E-2</v>
      </c>
      <c r="D33" s="8">
        <f t="shared" si="14"/>
        <v>1.8379999999999999</v>
      </c>
      <c r="E33" s="8">
        <v>9.19</v>
      </c>
      <c r="F33" s="8">
        <v>5</v>
      </c>
      <c r="G33" s="25">
        <f>H33*7.5</f>
        <v>112.5</v>
      </c>
      <c r="H33" s="75">
        <v>15</v>
      </c>
      <c r="I33" s="28">
        <v>9</v>
      </c>
      <c r="J33" s="24">
        <v>8.1999999999999993</v>
      </c>
      <c r="K33" s="63">
        <f t="shared" si="11"/>
        <v>-67.5</v>
      </c>
      <c r="T33" s="24">
        <v>0.98288792823746707</v>
      </c>
      <c r="U33" s="25">
        <v>2.3156153707340525E-2</v>
      </c>
      <c r="V33" s="43">
        <v>0.99081802365890626</v>
      </c>
      <c r="W33" s="44">
        <v>1.8275847067776053E-2</v>
      </c>
    </row>
    <row r="34" spans="2:29" ht="15" thickBot="1" x14ac:dyDescent="0.35">
      <c r="B34" s="9">
        <f t="shared" si="12"/>
        <v>3.5062418008814649</v>
      </c>
      <c r="C34" s="19">
        <f t="shared" si="13"/>
        <v>1.9566081478133174E-2</v>
      </c>
      <c r="D34" s="10">
        <f t="shared" si="14"/>
        <v>1.7920000000000003</v>
      </c>
      <c r="E34" s="10">
        <v>8.9600000000000009</v>
      </c>
      <c r="F34" s="10">
        <v>5</v>
      </c>
      <c r="G34" s="27">
        <f>H34*7.5</f>
        <v>112.5</v>
      </c>
      <c r="H34" s="76">
        <v>15</v>
      </c>
      <c r="I34" s="28">
        <v>10</v>
      </c>
      <c r="J34" s="24">
        <v>9.14</v>
      </c>
      <c r="K34" s="63">
        <f t="shared" si="11"/>
        <v>60</v>
      </c>
      <c r="T34" s="26">
        <v>344.62966561051144</v>
      </c>
      <c r="U34" s="27">
        <v>6</v>
      </c>
      <c r="V34" s="45">
        <v>647.45409061305611</v>
      </c>
      <c r="W34" s="46">
        <v>6</v>
      </c>
    </row>
    <row r="35" spans="2:29" ht="15" thickBot="1" x14ac:dyDescent="0.35">
      <c r="B35" s="17"/>
      <c r="C35" s="70" t="s">
        <v>3</v>
      </c>
      <c r="D35" s="52">
        <f>(D30-D34)/((D29+D30+D31+D32+D33+D34)/6)</f>
        <v>3.2852710348603549E-2</v>
      </c>
      <c r="E35" s="17"/>
      <c r="F35" s="17"/>
      <c r="G35" s="17"/>
      <c r="I35" s="28">
        <v>11</v>
      </c>
      <c r="J35" s="24">
        <v>9.98</v>
      </c>
      <c r="K35" s="63">
        <f t="shared" si="11"/>
        <v>-58.5</v>
      </c>
    </row>
    <row r="36" spans="2:29" ht="15" thickBot="1" x14ac:dyDescent="0.35">
      <c r="B36" s="17"/>
      <c r="C36" s="17"/>
      <c r="D36" s="17"/>
      <c r="E36" s="17"/>
      <c r="F36" s="17"/>
      <c r="G36" s="17"/>
      <c r="I36" s="28">
        <v>12</v>
      </c>
      <c r="J36" s="24">
        <v>10.91</v>
      </c>
      <c r="K36" s="63">
        <f t="shared" si="11"/>
        <v>58.5</v>
      </c>
      <c r="T36" s="53" t="s">
        <v>13</v>
      </c>
      <c r="U36" s="42">
        <f>(T31+V31)/2</f>
        <v>-3.7631524203419309E-2</v>
      </c>
    </row>
    <row r="37" spans="2:29" ht="15" thickBot="1" x14ac:dyDescent="0.35">
      <c r="I37" s="28">
        <v>13</v>
      </c>
      <c r="J37" s="24">
        <v>11.83</v>
      </c>
      <c r="K37" s="63">
        <f t="shared" si="11"/>
        <v>-45</v>
      </c>
      <c r="T37" s="54" t="s">
        <v>14</v>
      </c>
      <c r="U37" s="42">
        <f>(T32+V32)/2</f>
        <v>1.7418997199593763E-3</v>
      </c>
    </row>
    <row r="38" spans="2:29" ht="15" thickBot="1" x14ac:dyDescent="0.35">
      <c r="I38" s="28">
        <v>14</v>
      </c>
      <c r="J38" s="24">
        <v>12.81</v>
      </c>
      <c r="K38" s="63">
        <f t="shared" si="11"/>
        <v>51</v>
      </c>
      <c r="T38" s="54" t="s">
        <v>4</v>
      </c>
      <c r="U38" s="42">
        <f>(U31+W31)/2</f>
        <v>2.1497327223020788</v>
      </c>
    </row>
    <row r="39" spans="2:29" ht="15" thickBot="1" x14ac:dyDescent="0.35">
      <c r="I39" s="29">
        <v>15</v>
      </c>
      <c r="J39" s="26">
        <v>13.7</v>
      </c>
      <c r="K39" s="64">
        <f t="shared" si="11"/>
        <v>-40.5</v>
      </c>
      <c r="T39" s="55" t="s">
        <v>15</v>
      </c>
      <c r="U39" s="42">
        <f>(U32+W32)/2</f>
        <v>1.3851202978686597E-2</v>
      </c>
    </row>
    <row r="40" spans="2:29" ht="15" thickBot="1" x14ac:dyDescent="0.35"/>
    <row r="41" spans="2:29" ht="16.2" thickBot="1" x14ac:dyDescent="0.4">
      <c r="J41" s="56" t="s">
        <v>10</v>
      </c>
      <c r="K41" s="57"/>
      <c r="T41" s="22">
        <v>0</v>
      </c>
      <c r="U41" s="4">
        <f>LOG(7.5*AA41)</f>
        <v>2.153814864344529</v>
      </c>
      <c r="V41" s="73">
        <v>0.85</v>
      </c>
      <c r="W41" s="4">
        <f>LOG(7.5*ABS(AC41))</f>
        <v>2.0511525224473814</v>
      </c>
      <c r="Z41" s="78">
        <v>0</v>
      </c>
      <c r="AA41" s="79">
        <v>19</v>
      </c>
      <c r="AB41" s="78">
        <v>0.85</v>
      </c>
      <c r="AC41" s="79">
        <v>-15</v>
      </c>
    </row>
    <row r="42" spans="2:29" ht="15" thickBot="1" x14ac:dyDescent="0.35">
      <c r="J42" s="30" t="s">
        <v>1</v>
      </c>
      <c r="K42" s="35" t="s">
        <v>7</v>
      </c>
      <c r="T42" s="24">
        <v>1.75</v>
      </c>
      <c r="U42" s="3">
        <f t="shared" ref="U42:U48" si="15">LOG(7.5*AA42)</f>
        <v>2.0021660617565078</v>
      </c>
      <c r="V42" s="18">
        <v>2.71</v>
      </c>
      <c r="W42" s="3">
        <f t="shared" ref="W42:W48" si="16">LOG(7.5*ABS(AC42))</f>
        <v>1.8836614351536176</v>
      </c>
      <c r="Z42" s="80">
        <v>1.75</v>
      </c>
      <c r="AA42" s="75">
        <v>13.4</v>
      </c>
      <c r="AB42" s="80">
        <v>2.71</v>
      </c>
      <c r="AC42" s="75">
        <v>-10.199999999999999</v>
      </c>
    </row>
    <row r="43" spans="2:29" x14ac:dyDescent="0.3">
      <c r="I43" s="21">
        <v>0</v>
      </c>
      <c r="J43" s="22">
        <v>0</v>
      </c>
      <c r="K43" s="62">
        <f>7.5*M66</f>
        <v>142.5</v>
      </c>
      <c r="T43" s="24">
        <v>3.62</v>
      </c>
      <c r="U43" s="3">
        <f t="shared" si="15"/>
        <v>1.8293037728310249</v>
      </c>
      <c r="V43" s="18">
        <v>4.5599999999999996</v>
      </c>
      <c r="W43" s="3">
        <f t="shared" si="16"/>
        <v>1.7201593034059568</v>
      </c>
      <c r="Z43" s="80">
        <v>3.62</v>
      </c>
      <c r="AA43" s="75">
        <v>9</v>
      </c>
      <c r="AB43" s="80">
        <v>4.5599999999999996</v>
      </c>
      <c r="AC43" s="75">
        <v>-7</v>
      </c>
    </row>
    <row r="44" spans="2:29" ht="15" thickBot="1" x14ac:dyDescent="0.35">
      <c r="I44" s="28">
        <v>1</v>
      </c>
      <c r="J44" s="24">
        <v>0.85</v>
      </c>
      <c r="K44" s="63">
        <f t="shared" ref="K44:K58" si="17">7.5*M67</f>
        <v>-112.5</v>
      </c>
      <c r="T44" s="24">
        <v>5.56</v>
      </c>
      <c r="U44" s="3">
        <f t="shared" si="15"/>
        <v>1.6812412373755872</v>
      </c>
      <c r="V44" s="18">
        <v>6.34</v>
      </c>
      <c r="W44" s="3">
        <f t="shared" si="16"/>
        <v>1.5740312677277188</v>
      </c>
      <c r="Z44" s="80">
        <v>5.56</v>
      </c>
      <c r="AA44" s="75">
        <v>6.4</v>
      </c>
      <c r="AB44" s="80">
        <v>6.34</v>
      </c>
      <c r="AC44" s="75">
        <v>-5</v>
      </c>
    </row>
    <row r="45" spans="2:29" x14ac:dyDescent="0.3">
      <c r="G45" s="36"/>
      <c r="I45" s="28">
        <v>2</v>
      </c>
      <c r="J45" s="24">
        <v>1.75</v>
      </c>
      <c r="K45" s="63">
        <f t="shared" si="17"/>
        <v>100.5</v>
      </c>
      <c r="T45" s="24">
        <v>7.32</v>
      </c>
      <c r="U45" s="3">
        <f t="shared" si="15"/>
        <v>1.4983105537896004</v>
      </c>
      <c r="V45" s="18">
        <v>8.26</v>
      </c>
      <c r="W45" s="3">
        <f t="shared" si="16"/>
        <v>1.3521825181113625</v>
      </c>
      <c r="Z45" s="80">
        <v>7.32</v>
      </c>
      <c r="AA45" s="75">
        <v>4.2</v>
      </c>
      <c r="AB45" s="80">
        <v>8.26</v>
      </c>
      <c r="AC45" s="75">
        <v>-3</v>
      </c>
    </row>
    <row r="46" spans="2:29" ht="15" thickBot="1" x14ac:dyDescent="0.35">
      <c r="G46" s="37"/>
      <c r="I46" s="28">
        <v>3</v>
      </c>
      <c r="J46" s="24">
        <v>2.71</v>
      </c>
      <c r="K46" s="63">
        <f t="shared" si="17"/>
        <v>-76.5</v>
      </c>
      <c r="T46" s="24">
        <v>9.1999999999999993</v>
      </c>
      <c r="U46" s="3">
        <f t="shared" si="15"/>
        <v>1.3222192947339193</v>
      </c>
      <c r="V46" s="18">
        <v>10.16</v>
      </c>
      <c r="W46" s="3">
        <f t="shared" si="16"/>
        <v>1.1303337684950061</v>
      </c>
      <c r="Z46" s="80">
        <v>9.1999999999999993</v>
      </c>
      <c r="AA46" s="75">
        <v>2.8</v>
      </c>
      <c r="AB46" s="80">
        <v>10.16</v>
      </c>
      <c r="AC46" s="75">
        <v>-1.8</v>
      </c>
    </row>
    <row r="47" spans="2:29" x14ac:dyDescent="0.3">
      <c r="I47" s="28">
        <v>4</v>
      </c>
      <c r="J47" s="24">
        <v>3.62</v>
      </c>
      <c r="K47" s="63">
        <f t="shared" si="17"/>
        <v>67.5</v>
      </c>
      <c r="T47" s="24">
        <v>11.07</v>
      </c>
      <c r="U47" s="3">
        <f t="shared" si="15"/>
        <v>1.0791812460476249</v>
      </c>
      <c r="V47" s="18">
        <v>11.93</v>
      </c>
      <c r="W47" s="3">
        <f t="shared" si="16"/>
        <v>0.77815125038364363</v>
      </c>
      <c r="Z47" s="80">
        <v>11.07</v>
      </c>
      <c r="AA47" s="75">
        <v>1.6</v>
      </c>
      <c r="AB47" s="80">
        <v>11.93</v>
      </c>
      <c r="AC47" s="75">
        <v>-0.8</v>
      </c>
    </row>
    <row r="48" spans="2:29" ht="15" thickBot="1" x14ac:dyDescent="0.35">
      <c r="I48" s="28">
        <v>5</v>
      </c>
      <c r="J48" s="24">
        <v>4.5599999999999996</v>
      </c>
      <c r="K48" s="63">
        <f t="shared" si="17"/>
        <v>-52.5</v>
      </c>
      <c r="T48" s="26">
        <v>12.8</v>
      </c>
      <c r="U48" s="11">
        <f t="shared" si="15"/>
        <v>0.87506126339170009</v>
      </c>
      <c r="V48" s="19">
        <v>13.72</v>
      </c>
      <c r="W48" s="11">
        <f t="shared" si="16"/>
        <v>0.17609125905568124</v>
      </c>
      <c r="Z48" s="81">
        <v>12.8</v>
      </c>
      <c r="AA48" s="76">
        <v>1</v>
      </c>
      <c r="AB48" s="81">
        <v>13.72</v>
      </c>
      <c r="AC48" s="76">
        <v>-0.2</v>
      </c>
    </row>
    <row r="49" spans="9:24" ht="15" thickBot="1" x14ac:dyDescent="0.35">
      <c r="I49" s="28">
        <v>6</v>
      </c>
      <c r="J49" s="24">
        <v>5.56</v>
      </c>
      <c r="K49" s="63">
        <f t="shared" si="17"/>
        <v>48</v>
      </c>
    </row>
    <row r="50" spans="9:24" x14ac:dyDescent="0.3">
      <c r="I50" s="28">
        <v>7</v>
      </c>
      <c r="J50" s="24">
        <v>6.34</v>
      </c>
      <c r="K50" s="63">
        <f t="shared" si="17"/>
        <v>-37.5</v>
      </c>
      <c r="T50" s="47">
        <f t="array" ref="T50:U52">LINEST(U41:U48,T41:T48,1,1)</f>
        <v>-9.8673304427331063E-2</v>
      </c>
      <c r="U50" s="48">
        <v>2.1881515346851406</v>
      </c>
      <c r="V50" s="47">
        <f t="array" ref="V50:W52">LINEST(W41:W48,V41:V48,1,1)</f>
        <v>-0.13307019853527238</v>
      </c>
      <c r="W50" s="48">
        <v>2.3067952556312323</v>
      </c>
    </row>
    <row r="51" spans="9:24" x14ac:dyDescent="0.3">
      <c r="I51" s="28">
        <v>8</v>
      </c>
      <c r="J51" s="24">
        <v>7.32</v>
      </c>
      <c r="K51" s="63">
        <f t="shared" si="17"/>
        <v>31.5</v>
      </c>
      <c r="T51" s="49">
        <v>3.1881686703360977E-3</v>
      </c>
      <c r="U51" s="50">
        <v>2.4480687945611517E-2</v>
      </c>
      <c r="V51" s="49">
        <v>1.4696092036350519E-2</v>
      </c>
      <c r="W51" s="50">
        <v>0.12416592184084965</v>
      </c>
    </row>
    <row r="52" spans="9:24" ht="15" thickBot="1" x14ac:dyDescent="0.35">
      <c r="I52" s="28">
        <v>9</v>
      </c>
      <c r="J52" s="24">
        <v>8.26</v>
      </c>
      <c r="K52" s="63">
        <f t="shared" si="17"/>
        <v>-22.5</v>
      </c>
      <c r="T52" s="51">
        <v>0.99377523935008139</v>
      </c>
      <c r="U52" s="52">
        <v>3.8054235532512484E-2</v>
      </c>
      <c r="V52" s="51">
        <v>0.93180999364261607</v>
      </c>
      <c r="W52" s="52">
        <v>0.17564884998357644</v>
      </c>
    </row>
    <row r="53" spans="9:24" ht="15" thickBot="1" x14ac:dyDescent="0.35">
      <c r="I53" s="28">
        <v>10</v>
      </c>
      <c r="J53" s="24">
        <v>9.1999999999999993</v>
      </c>
      <c r="K53" s="63">
        <f t="shared" si="17"/>
        <v>21</v>
      </c>
    </row>
    <row r="54" spans="9:24" ht="15" thickBot="1" x14ac:dyDescent="0.35">
      <c r="I54" s="28">
        <v>11</v>
      </c>
      <c r="J54" s="24">
        <v>10.16</v>
      </c>
      <c r="K54" s="63">
        <f t="shared" si="17"/>
        <v>-13.5</v>
      </c>
      <c r="T54" s="53" t="s">
        <v>13</v>
      </c>
      <c r="U54" s="42">
        <f>(T50+V50)/2</f>
        <v>-0.11587175148130172</v>
      </c>
    </row>
    <row r="55" spans="9:24" x14ac:dyDescent="0.3">
      <c r="I55" s="28">
        <v>12</v>
      </c>
      <c r="J55" s="24">
        <v>11.07</v>
      </c>
      <c r="K55" s="63">
        <f t="shared" si="17"/>
        <v>12</v>
      </c>
      <c r="T55" s="54" t="s">
        <v>14</v>
      </c>
      <c r="U55" s="42">
        <f>(T51+V51)/2</f>
        <v>8.942130353343309E-3</v>
      </c>
    </row>
    <row r="56" spans="9:24" x14ac:dyDescent="0.3">
      <c r="I56" s="28">
        <v>13</v>
      </c>
      <c r="J56" s="24">
        <v>11.93</v>
      </c>
      <c r="K56" s="63">
        <f t="shared" si="17"/>
        <v>-6</v>
      </c>
      <c r="T56" s="54" t="s">
        <v>4</v>
      </c>
      <c r="U56" s="44">
        <f>(U50+W50)/2</f>
        <v>2.2474733951581864</v>
      </c>
    </row>
    <row r="57" spans="9:24" ht="15" thickBot="1" x14ac:dyDescent="0.35">
      <c r="I57" s="28">
        <v>14</v>
      </c>
      <c r="J57" s="24">
        <v>12.8</v>
      </c>
      <c r="K57" s="63">
        <f t="shared" si="17"/>
        <v>7.5</v>
      </c>
      <c r="T57" s="55" t="s">
        <v>15</v>
      </c>
      <c r="U57" s="44">
        <f>(U51+W51)/2</f>
        <v>7.432330489323058E-2</v>
      </c>
    </row>
    <row r="58" spans="9:24" ht="15" thickBot="1" x14ac:dyDescent="0.35">
      <c r="I58" s="29">
        <v>15</v>
      </c>
      <c r="J58" s="26">
        <v>13.72</v>
      </c>
      <c r="K58" s="64">
        <f t="shared" si="17"/>
        <v>-1.5</v>
      </c>
    </row>
    <row r="63" spans="9:24" x14ac:dyDescent="0.3">
      <c r="W63" s="32" t="s">
        <v>17</v>
      </c>
      <c r="X63" s="32" t="s">
        <v>18</v>
      </c>
    </row>
    <row r="64" spans="9:24" x14ac:dyDescent="0.3">
      <c r="W64" s="32">
        <f>EXP($U$16*X64)*$U$18</f>
        <v>2.1410978048340636</v>
      </c>
      <c r="X64" s="32">
        <v>0</v>
      </c>
    </row>
    <row r="65" spans="13:24" ht="15" thickBot="1" x14ac:dyDescent="0.35">
      <c r="W65" s="32">
        <f t="shared" ref="W65:W128" si="18">EXP($U$16*X65)*$U$18</f>
        <v>2.1402444372116896</v>
      </c>
      <c r="X65" s="32">
        <v>0.1</v>
      </c>
    </row>
    <row r="66" spans="13:24" x14ac:dyDescent="0.3">
      <c r="M66" s="79">
        <v>19</v>
      </c>
      <c r="N66" s="79">
        <v>19</v>
      </c>
      <c r="O66" s="79">
        <v>19</v>
      </c>
      <c r="W66" s="32">
        <f t="shared" si="18"/>
        <v>2.1393914097121707</v>
      </c>
      <c r="X66" s="32">
        <v>0.2</v>
      </c>
    </row>
    <row r="67" spans="13:24" x14ac:dyDescent="0.3">
      <c r="M67" s="75">
        <v>-15</v>
      </c>
      <c r="N67" s="75">
        <v>-16.399999999999999</v>
      </c>
      <c r="O67" s="75">
        <v>-17.600000000000001</v>
      </c>
      <c r="W67" s="32">
        <f t="shared" si="18"/>
        <v>2.1385387221999461</v>
      </c>
      <c r="X67" s="32">
        <v>0.3</v>
      </c>
    </row>
    <row r="68" spans="13:24" x14ac:dyDescent="0.3">
      <c r="M68" s="75">
        <v>13.4</v>
      </c>
      <c r="N68" s="75">
        <v>16.2</v>
      </c>
      <c r="O68" s="75">
        <v>18.8</v>
      </c>
      <c r="W68" s="32">
        <f t="shared" si="18"/>
        <v>2.1376863745395083</v>
      </c>
      <c r="X68" s="32">
        <v>0.4</v>
      </c>
    </row>
    <row r="69" spans="13:24" x14ac:dyDescent="0.3">
      <c r="M69" s="75">
        <v>-10.199999999999999</v>
      </c>
      <c r="N69" s="75">
        <v>-14.8</v>
      </c>
      <c r="O69" s="75">
        <v>-17.399999999999999</v>
      </c>
      <c r="W69" s="32">
        <f t="shared" si="18"/>
        <v>2.1368343665954042</v>
      </c>
      <c r="X69" s="32">
        <v>0.5</v>
      </c>
    </row>
    <row r="70" spans="13:24" x14ac:dyDescent="0.3">
      <c r="M70" s="75">
        <v>9</v>
      </c>
      <c r="N70" s="75">
        <v>14.4</v>
      </c>
      <c r="O70" s="75">
        <v>18.2</v>
      </c>
      <c r="W70" s="32">
        <f t="shared" si="18"/>
        <v>2.135982698232235</v>
      </c>
      <c r="X70" s="32">
        <v>0.6</v>
      </c>
    </row>
    <row r="71" spans="13:24" x14ac:dyDescent="0.3">
      <c r="M71" s="75">
        <v>-7</v>
      </c>
      <c r="N71" s="75">
        <v>-12.4</v>
      </c>
      <c r="O71" s="75">
        <v>-17.2</v>
      </c>
      <c r="W71" s="32">
        <f t="shared" si="18"/>
        <v>2.1351313693146547</v>
      </c>
      <c r="X71" s="32">
        <v>0.7</v>
      </c>
    </row>
    <row r="72" spans="13:24" x14ac:dyDescent="0.3">
      <c r="M72" s="75">
        <v>6.4</v>
      </c>
      <c r="N72" s="75">
        <v>13</v>
      </c>
      <c r="O72" s="75">
        <v>18.2</v>
      </c>
      <c r="W72" s="32">
        <f t="shared" si="18"/>
        <v>2.1342803797073726</v>
      </c>
      <c r="X72" s="32">
        <v>0.8</v>
      </c>
    </row>
    <row r="73" spans="13:24" x14ac:dyDescent="0.3">
      <c r="M73" s="75">
        <v>-5</v>
      </c>
      <c r="N73" s="75">
        <v>-11</v>
      </c>
      <c r="O73" s="75">
        <v>-17.2</v>
      </c>
      <c r="W73" s="32">
        <f t="shared" si="18"/>
        <v>2.133429729275151</v>
      </c>
      <c r="X73" s="32">
        <v>0.9</v>
      </c>
    </row>
    <row r="74" spans="13:24" x14ac:dyDescent="0.3">
      <c r="M74" s="75">
        <v>4.2</v>
      </c>
      <c r="N74" s="75">
        <v>10.6</v>
      </c>
      <c r="O74" s="75">
        <v>18</v>
      </c>
      <c r="W74" s="32">
        <f t="shared" si="18"/>
        <v>2.1325794178828068</v>
      </c>
      <c r="X74" s="32">
        <v>1</v>
      </c>
    </row>
    <row r="75" spans="13:24" x14ac:dyDescent="0.3">
      <c r="M75" s="75">
        <v>-3</v>
      </c>
      <c r="N75" s="75">
        <v>-9</v>
      </c>
      <c r="O75" s="75">
        <v>-16.600000000000001</v>
      </c>
      <c r="W75" s="32">
        <f t="shared" si="18"/>
        <v>2.13172944539521</v>
      </c>
      <c r="X75" s="32">
        <v>1.1000000000000001</v>
      </c>
    </row>
    <row r="76" spans="13:24" x14ac:dyDescent="0.3">
      <c r="M76" s="75">
        <v>2.8</v>
      </c>
      <c r="N76" s="75">
        <v>8</v>
      </c>
      <c r="O76" s="75">
        <v>17.2</v>
      </c>
      <c r="W76" s="32">
        <f t="shared" si="18"/>
        <v>2.1308798116772851</v>
      </c>
      <c r="X76" s="32">
        <v>1.2</v>
      </c>
    </row>
    <row r="77" spans="13:24" x14ac:dyDescent="0.3">
      <c r="M77" s="75">
        <v>-1.8</v>
      </c>
      <c r="N77" s="75">
        <v>-7.8</v>
      </c>
      <c r="O77" s="75">
        <v>-16.399999999999999</v>
      </c>
      <c r="W77" s="32">
        <f t="shared" si="18"/>
        <v>2.1300305165940103</v>
      </c>
      <c r="X77" s="32">
        <v>1.3</v>
      </c>
    </row>
    <row r="78" spans="13:24" x14ac:dyDescent="0.3">
      <c r="M78" s="75">
        <v>1.6</v>
      </c>
      <c r="N78" s="75">
        <v>7.8</v>
      </c>
      <c r="O78" s="75">
        <v>17.2</v>
      </c>
      <c r="W78" s="32">
        <f t="shared" si="18"/>
        <v>2.1291815600104176</v>
      </c>
      <c r="X78" s="32">
        <v>1.4</v>
      </c>
    </row>
    <row r="79" spans="13:24" x14ac:dyDescent="0.3">
      <c r="M79" s="75">
        <v>-0.8</v>
      </c>
      <c r="N79" s="75">
        <v>-6</v>
      </c>
      <c r="O79" s="75">
        <v>-16</v>
      </c>
      <c r="W79" s="32">
        <f t="shared" si="18"/>
        <v>2.1283329417915922</v>
      </c>
      <c r="X79" s="32">
        <v>1.5</v>
      </c>
    </row>
    <row r="80" spans="13:24" x14ac:dyDescent="0.3">
      <c r="M80" s="75">
        <v>1</v>
      </c>
      <c r="N80" s="75">
        <v>6.8</v>
      </c>
      <c r="O80" s="75">
        <v>17</v>
      </c>
      <c r="W80" s="32">
        <f t="shared" si="18"/>
        <v>2.1274846618026744</v>
      </c>
      <c r="X80" s="32">
        <v>1.6</v>
      </c>
    </row>
    <row r="81" spans="13:24" ht="15" thickBot="1" x14ac:dyDescent="0.35">
      <c r="M81" s="76">
        <v>-0.2</v>
      </c>
      <c r="N81" s="76">
        <v>-5.4</v>
      </c>
      <c r="O81" s="76">
        <v>-15.6</v>
      </c>
      <c r="W81" s="32">
        <f t="shared" si="18"/>
        <v>2.1266367199088565</v>
      </c>
      <c r="X81" s="32">
        <v>1.7</v>
      </c>
    </row>
    <row r="82" spans="13:24" x14ac:dyDescent="0.3">
      <c r="W82" s="32">
        <f t="shared" si="18"/>
        <v>2.1257891159753859</v>
      </c>
      <c r="X82" s="32">
        <v>1.8</v>
      </c>
    </row>
    <row r="83" spans="13:24" x14ac:dyDescent="0.3">
      <c r="W83" s="32">
        <f t="shared" si="18"/>
        <v>2.1249418498675641</v>
      </c>
      <c r="X83" s="32">
        <v>1.9</v>
      </c>
    </row>
    <row r="84" spans="13:24" x14ac:dyDescent="0.3">
      <c r="W84" s="32">
        <f t="shared" si="18"/>
        <v>2.1240949214507436</v>
      </c>
      <c r="X84" s="32">
        <v>2</v>
      </c>
    </row>
    <row r="85" spans="13:24" x14ac:dyDescent="0.3">
      <c r="W85" s="32">
        <f t="shared" si="18"/>
        <v>2.1232483305903345</v>
      </c>
      <c r="X85" s="32">
        <v>2.1</v>
      </c>
    </row>
    <row r="86" spans="13:24" x14ac:dyDescent="0.3">
      <c r="W86" s="32">
        <f t="shared" si="18"/>
        <v>2.1224020771517971</v>
      </c>
      <c r="X86" s="32">
        <v>2.2000000000000002</v>
      </c>
    </row>
    <row r="87" spans="13:24" x14ac:dyDescent="0.3">
      <c r="W87" s="32">
        <f t="shared" si="18"/>
        <v>2.121556161000647</v>
      </c>
      <c r="X87" s="32">
        <v>2.2999999999999998</v>
      </c>
    </row>
    <row r="88" spans="13:24" x14ac:dyDescent="0.3">
      <c r="W88" s="32">
        <f t="shared" si="18"/>
        <v>2.1207105820024532</v>
      </c>
      <c r="X88" s="32">
        <v>2.4</v>
      </c>
    </row>
    <row r="89" spans="13:24" x14ac:dyDescent="0.3">
      <c r="W89" s="32">
        <f t="shared" si="18"/>
        <v>2.1198653400228382</v>
      </c>
      <c r="X89" s="32">
        <v>2.5</v>
      </c>
    </row>
    <row r="90" spans="13:24" x14ac:dyDescent="0.3">
      <c r="W90" s="32">
        <f t="shared" si="18"/>
        <v>2.1190204349274784</v>
      </c>
      <c r="X90" s="32">
        <v>2.6</v>
      </c>
    </row>
    <row r="91" spans="13:24" x14ac:dyDescent="0.3">
      <c r="W91" s="32">
        <f t="shared" si="18"/>
        <v>2.1181758665821029</v>
      </c>
      <c r="X91" s="32">
        <v>2.7</v>
      </c>
    </row>
    <row r="92" spans="13:24" x14ac:dyDescent="0.3">
      <c r="W92" s="32">
        <f t="shared" si="18"/>
        <v>2.1173316348524946</v>
      </c>
      <c r="X92" s="32">
        <v>2.8</v>
      </c>
    </row>
    <row r="93" spans="13:24" x14ac:dyDescent="0.3">
      <c r="W93" s="32">
        <f t="shared" si="18"/>
        <v>2.1164877396044903</v>
      </c>
      <c r="X93" s="32">
        <v>2.9</v>
      </c>
    </row>
    <row r="94" spans="13:24" x14ac:dyDescent="0.3">
      <c r="W94" s="32">
        <f t="shared" si="18"/>
        <v>2.1156441807039803</v>
      </c>
      <c r="X94" s="32">
        <v>3</v>
      </c>
    </row>
    <row r="95" spans="13:24" x14ac:dyDescent="0.3">
      <c r="W95" s="32">
        <f t="shared" si="18"/>
        <v>2.1148009580169078</v>
      </c>
      <c r="X95" s="32">
        <v>3.1</v>
      </c>
    </row>
    <row r="96" spans="13:24" x14ac:dyDescent="0.3">
      <c r="W96" s="32">
        <f t="shared" si="18"/>
        <v>2.1139580714092703</v>
      </c>
      <c r="X96" s="32">
        <v>3.2</v>
      </c>
    </row>
    <row r="97" spans="23:24" x14ac:dyDescent="0.3">
      <c r="W97" s="32">
        <f t="shared" si="18"/>
        <v>2.1131155207471171</v>
      </c>
      <c r="X97" s="32">
        <v>3.3</v>
      </c>
    </row>
    <row r="98" spans="23:24" x14ac:dyDescent="0.3">
      <c r="W98" s="32">
        <f t="shared" si="18"/>
        <v>2.112273305896553</v>
      </c>
      <c r="X98" s="32">
        <v>3.4</v>
      </c>
    </row>
    <row r="99" spans="23:24" x14ac:dyDescent="0.3">
      <c r="W99" s="32">
        <f t="shared" si="18"/>
        <v>2.1114314267237342</v>
      </c>
      <c r="X99" s="32">
        <v>3.5</v>
      </c>
    </row>
    <row r="100" spans="23:24" x14ac:dyDescent="0.3">
      <c r="W100" s="32">
        <f t="shared" si="18"/>
        <v>2.1105898830948719</v>
      </c>
      <c r="X100" s="32">
        <v>3.6</v>
      </c>
    </row>
    <row r="101" spans="23:24" x14ac:dyDescent="0.3">
      <c r="W101" s="32">
        <f t="shared" si="18"/>
        <v>2.1097486748762297</v>
      </c>
      <c r="X101" s="32">
        <v>3.7</v>
      </c>
    </row>
    <row r="102" spans="23:24" x14ac:dyDescent="0.3">
      <c r="W102" s="32">
        <f t="shared" si="18"/>
        <v>2.1089078019341243</v>
      </c>
      <c r="X102" s="32">
        <v>3.8</v>
      </c>
    </row>
    <row r="103" spans="23:24" x14ac:dyDescent="0.3">
      <c r="W103" s="32">
        <f t="shared" si="18"/>
        <v>2.1080672641349265</v>
      </c>
      <c r="X103" s="32">
        <v>3.9</v>
      </c>
    </row>
    <row r="104" spans="23:24" x14ac:dyDescent="0.3">
      <c r="W104" s="32">
        <f t="shared" si="18"/>
        <v>2.1072270613450597</v>
      </c>
      <c r="X104" s="32">
        <v>4</v>
      </c>
    </row>
    <row r="105" spans="23:24" x14ac:dyDescent="0.3">
      <c r="W105" s="32">
        <f t="shared" si="18"/>
        <v>2.1063871934310003</v>
      </c>
      <c r="X105" s="32">
        <v>4.0999999999999996</v>
      </c>
    </row>
    <row r="106" spans="23:24" x14ac:dyDescent="0.3">
      <c r="W106" s="32">
        <f t="shared" si="18"/>
        <v>2.1055476602592793</v>
      </c>
      <c r="X106" s="32">
        <v>4.2</v>
      </c>
    </row>
    <row r="107" spans="23:24" x14ac:dyDescent="0.3">
      <c r="W107" s="32">
        <f t="shared" si="18"/>
        <v>2.1047084616964793</v>
      </c>
      <c r="X107" s="32">
        <v>4.3</v>
      </c>
    </row>
    <row r="108" spans="23:24" x14ac:dyDescent="0.3">
      <c r="W108" s="32">
        <f t="shared" si="18"/>
        <v>2.1038695976092372</v>
      </c>
      <c r="X108" s="32">
        <v>4.4000000000000004</v>
      </c>
    </row>
    <row r="109" spans="23:24" x14ac:dyDescent="0.3">
      <c r="W109" s="32">
        <f t="shared" si="18"/>
        <v>2.1030310678642423</v>
      </c>
      <c r="X109" s="32">
        <v>4.5</v>
      </c>
    </row>
    <row r="110" spans="23:24" x14ac:dyDescent="0.3">
      <c r="W110" s="32">
        <f t="shared" si="18"/>
        <v>2.1021928723282373</v>
      </c>
      <c r="X110" s="32">
        <v>4.5999999999999996</v>
      </c>
    </row>
    <row r="111" spans="23:24" x14ac:dyDescent="0.3">
      <c r="W111" s="32">
        <f t="shared" si="18"/>
        <v>2.1013550108680179</v>
      </c>
      <c r="X111" s="32">
        <v>4.7</v>
      </c>
    </row>
    <row r="112" spans="23:24" x14ac:dyDescent="0.3">
      <c r="W112" s="32">
        <f t="shared" si="18"/>
        <v>2.100517483350433</v>
      </c>
      <c r="X112" s="32">
        <v>4.8</v>
      </c>
    </row>
    <row r="113" spans="23:24" x14ac:dyDescent="0.3">
      <c r="W113" s="32">
        <f t="shared" si="18"/>
        <v>2.0996802896423854</v>
      </c>
      <c r="X113" s="32">
        <v>4.9000000000000004</v>
      </c>
    </row>
    <row r="114" spans="23:24" x14ac:dyDescent="0.3">
      <c r="W114" s="32">
        <f t="shared" si="18"/>
        <v>2.0988434296108291</v>
      </c>
      <c r="X114" s="32">
        <v>5</v>
      </c>
    </row>
    <row r="115" spans="23:24" x14ac:dyDescent="0.3">
      <c r="W115" s="32">
        <f t="shared" si="18"/>
        <v>2.0980069031227733</v>
      </c>
      <c r="X115" s="32">
        <v>5.0999999999999996</v>
      </c>
    </row>
    <row r="116" spans="23:24" x14ac:dyDescent="0.3">
      <c r="W116" s="32">
        <f t="shared" si="18"/>
        <v>2.0971707100452779</v>
      </c>
      <c r="X116" s="32">
        <v>5.2</v>
      </c>
    </row>
    <row r="117" spans="23:24" x14ac:dyDescent="0.3">
      <c r="W117" s="32">
        <f t="shared" si="18"/>
        <v>2.0963348502454577</v>
      </c>
      <c r="X117" s="32">
        <v>5.3</v>
      </c>
    </row>
    <row r="118" spans="23:24" x14ac:dyDescent="0.3">
      <c r="W118" s="32">
        <f t="shared" si="18"/>
        <v>2.09549932359048</v>
      </c>
      <c r="X118" s="32">
        <v>5.4</v>
      </c>
    </row>
    <row r="119" spans="23:24" x14ac:dyDescent="0.3">
      <c r="W119" s="32">
        <f t="shared" si="18"/>
        <v>2.0946641299475637</v>
      </c>
      <c r="X119" s="32">
        <v>5.5</v>
      </c>
    </row>
    <row r="120" spans="23:24" x14ac:dyDescent="0.3">
      <c r="W120" s="32">
        <f t="shared" si="18"/>
        <v>2.0938292691839826</v>
      </c>
      <c r="X120" s="32">
        <v>5.6</v>
      </c>
    </row>
    <row r="121" spans="23:24" x14ac:dyDescent="0.3">
      <c r="W121" s="32">
        <f t="shared" si="18"/>
        <v>2.092994741167062</v>
      </c>
      <c r="X121" s="32">
        <v>5.7</v>
      </c>
    </row>
    <row r="122" spans="23:24" x14ac:dyDescent="0.3">
      <c r="W122" s="32">
        <f t="shared" si="18"/>
        <v>2.0921605457641812</v>
      </c>
      <c r="X122" s="32">
        <v>5.8</v>
      </c>
    </row>
    <row r="123" spans="23:24" x14ac:dyDescent="0.3">
      <c r="W123" s="32">
        <f t="shared" si="18"/>
        <v>2.0913266828427708</v>
      </c>
      <c r="X123" s="32">
        <v>5.9</v>
      </c>
    </row>
    <row r="124" spans="23:24" x14ac:dyDescent="0.3">
      <c r="W124" s="32">
        <f t="shared" si="18"/>
        <v>2.0904931522703163</v>
      </c>
      <c r="X124" s="32">
        <v>6</v>
      </c>
    </row>
    <row r="125" spans="23:24" x14ac:dyDescent="0.3">
      <c r="W125" s="32">
        <f t="shared" si="18"/>
        <v>2.0896599539143539</v>
      </c>
      <c r="X125" s="32">
        <v>6.1</v>
      </c>
    </row>
    <row r="126" spans="23:24" x14ac:dyDescent="0.3">
      <c r="W126" s="32">
        <f t="shared" si="18"/>
        <v>2.0888270876424739</v>
      </c>
      <c r="X126" s="32">
        <v>6.2</v>
      </c>
    </row>
    <row r="127" spans="23:24" x14ac:dyDescent="0.3">
      <c r="W127" s="32">
        <f t="shared" si="18"/>
        <v>2.0879945533223192</v>
      </c>
      <c r="X127" s="32">
        <v>6.3</v>
      </c>
    </row>
    <row r="128" spans="23:24" x14ac:dyDescent="0.3">
      <c r="W128" s="32">
        <f t="shared" si="18"/>
        <v>2.0871623508215857</v>
      </c>
      <c r="X128" s="32">
        <v>6.4</v>
      </c>
    </row>
    <row r="129" spans="23:24" x14ac:dyDescent="0.3">
      <c r="W129" s="32">
        <f t="shared" ref="W129:W192" si="19">EXP($U$16*X129)*$U$18</f>
        <v>2.0863304800080207</v>
      </c>
      <c r="X129" s="32">
        <v>6.5</v>
      </c>
    </row>
    <row r="130" spans="23:24" x14ac:dyDescent="0.3">
      <c r="W130" s="32">
        <f t="shared" si="19"/>
        <v>2.0854989407494258</v>
      </c>
      <c r="X130" s="32">
        <v>6.6</v>
      </c>
    </row>
    <row r="131" spans="23:24" x14ac:dyDescent="0.3">
      <c r="W131" s="32">
        <f t="shared" si="19"/>
        <v>2.0846677329136543</v>
      </c>
      <c r="X131" s="32">
        <v>6.7</v>
      </c>
    </row>
    <row r="132" spans="23:24" x14ac:dyDescent="0.3">
      <c r="W132" s="32">
        <f t="shared" si="19"/>
        <v>2.0838368563686127</v>
      </c>
      <c r="X132" s="32">
        <v>6.8</v>
      </c>
    </row>
    <row r="133" spans="23:24" x14ac:dyDescent="0.3">
      <c r="W133" s="32">
        <f t="shared" si="19"/>
        <v>2.0830063109822596</v>
      </c>
      <c r="X133" s="32">
        <v>6.9</v>
      </c>
    </row>
    <row r="134" spans="23:24" x14ac:dyDescent="0.3">
      <c r="W134" s="32">
        <f t="shared" si="19"/>
        <v>2.0821760966226077</v>
      </c>
      <c r="X134" s="32">
        <v>7</v>
      </c>
    </row>
    <row r="135" spans="23:24" x14ac:dyDescent="0.3">
      <c r="W135" s="32">
        <f t="shared" si="19"/>
        <v>2.0813462131577203</v>
      </c>
      <c r="X135" s="32">
        <v>7.1</v>
      </c>
    </row>
    <row r="136" spans="23:24" x14ac:dyDescent="0.3">
      <c r="W136" s="32">
        <f t="shared" si="19"/>
        <v>2.0805166604557139</v>
      </c>
      <c r="X136" s="32">
        <v>7.2</v>
      </c>
    </row>
    <row r="137" spans="23:24" x14ac:dyDescent="0.3">
      <c r="W137" s="32">
        <f t="shared" si="19"/>
        <v>2.0796874383847586</v>
      </c>
      <c r="X137" s="32">
        <v>7.3</v>
      </c>
    </row>
    <row r="138" spans="23:24" x14ac:dyDescent="0.3">
      <c r="W138" s="32">
        <f t="shared" si="19"/>
        <v>2.0788585468130751</v>
      </c>
      <c r="X138" s="32">
        <v>7.4</v>
      </c>
    </row>
    <row r="139" spans="23:24" x14ac:dyDescent="0.3">
      <c r="W139" s="32">
        <f t="shared" si="19"/>
        <v>2.0780299856089393</v>
      </c>
      <c r="X139" s="32">
        <v>7.5</v>
      </c>
    </row>
    <row r="140" spans="23:24" x14ac:dyDescent="0.3">
      <c r="W140" s="32">
        <f t="shared" si="19"/>
        <v>2.0772017546406776</v>
      </c>
      <c r="X140" s="32">
        <v>7.6</v>
      </c>
    </row>
    <row r="141" spans="23:24" x14ac:dyDescent="0.3">
      <c r="W141" s="32">
        <f t="shared" si="19"/>
        <v>2.0763738537766692</v>
      </c>
      <c r="X141" s="32">
        <v>7.7</v>
      </c>
    </row>
    <row r="142" spans="23:24" x14ac:dyDescent="0.3">
      <c r="W142" s="32">
        <f t="shared" si="19"/>
        <v>2.0755462828853455</v>
      </c>
      <c r="X142" s="32">
        <v>7.8</v>
      </c>
    </row>
    <row r="143" spans="23:24" x14ac:dyDescent="0.3">
      <c r="W143" s="32">
        <f t="shared" si="19"/>
        <v>2.0747190418351917</v>
      </c>
      <c r="X143" s="32">
        <v>7.9</v>
      </c>
    </row>
    <row r="144" spans="23:24" x14ac:dyDescent="0.3">
      <c r="W144" s="32">
        <f t="shared" si="19"/>
        <v>2.0738921304947437</v>
      </c>
      <c r="X144" s="32">
        <v>8</v>
      </c>
    </row>
    <row r="145" spans="23:24" x14ac:dyDescent="0.3">
      <c r="W145" s="32">
        <f t="shared" si="19"/>
        <v>2.0730655487325911</v>
      </c>
      <c r="X145" s="32">
        <v>8.1</v>
      </c>
    </row>
    <row r="146" spans="23:24" x14ac:dyDescent="0.3">
      <c r="W146" s="32">
        <f t="shared" si="19"/>
        <v>2.0722392964173753</v>
      </c>
      <c r="X146" s="32">
        <v>8.1999999999999993</v>
      </c>
    </row>
    <row r="147" spans="23:24" x14ac:dyDescent="0.3">
      <c r="W147" s="32">
        <f t="shared" si="19"/>
        <v>2.0714133734177902</v>
      </c>
      <c r="X147" s="32">
        <v>8.3000000000000007</v>
      </c>
    </row>
    <row r="148" spans="23:24" x14ac:dyDescent="0.3">
      <c r="W148" s="32">
        <f t="shared" si="19"/>
        <v>2.0705877796025818</v>
      </c>
      <c r="X148" s="32">
        <v>8.4</v>
      </c>
    </row>
    <row r="149" spans="23:24" x14ac:dyDescent="0.3">
      <c r="W149" s="32">
        <f t="shared" si="19"/>
        <v>2.0697625148405483</v>
      </c>
      <c r="X149" s="32">
        <v>8.5</v>
      </c>
    </row>
    <row r="150" spans="23:24" x14ac:dyDescent="0.3">
      <c r="W150" s="32">
        <f t="shared" si="19"/>
        <v>2.0689375790005409</v>
      </c>
      <c r="X150" s="32">
        <v>8.6</v>
      </c>
    </row>
    <row r="151" spans="23:24" x14ac:dyDescent="0.3">
      <c r="W151" s="32">
        <f t="shared" si="19"/>
        <v>2.0681129719514626</v>
      </c>
      <c r="X151" s="32">
        <v>8.6999999999999993</v>
      </c>
    </row>
    <row r="152" spans="23:24" x14ac:dyDescent="0.3">
      <c r="W152" s="32">
        <f t="shared" si="19"/>
        <v>2.067288693562269</v>
      </c>
      <c r="X152" s="32">
        <v>8.8000000000000007</v>
      </c>
    </row>
    <row r="153" spans="23:24" x14ac:dyDescent="0.3">
      <c r="W153" s="32">
        <f t="shared" si="19"/>
        <v>2.066464743701967</v>
      </c>
      <c r="X153" s="32">
        <v>8.9</v>
      </c>
    </row>
    <row r="154" spans="23:24" x14ac:dyDescent="0.3">
      <c r="W154" s="32">
        <f t="shared" si="19"/>
        <v>2.0656411222396165</v>
      </c>
      <c r="X154" s="32">
        <v>9</v>
      </c>
    </row>
    <row r="155" spans="23:24" x14ac:dyDescent="0.3">
      <c r="W155" s="32">
        <f t="shared" si="19"/>
        <v>2.0648178290443293</v>
      </c>
      <c r="X155" s="32">
        <v>9.1</v>
      </c>
    </row>
    <row r="156" spans="23:24" x14ac:dyDescent="0.3">
      <c r="W156" s="32">
        <f t="shared" si="19"/>
        <v>2.0639948639852701</v>
      </c>
      <c r="X156" s="32">
        <v>9.1999999999999993</v>
      </c>
    </row>
    <row r="157" spans="23:24" x14ac:dyDescent="0.3">
      <c r="W157" s="32">
        <f t="shared" si="19"/>
        <v>2.0631722269316541</v>
      </c>
      <c r="X157" s="32">
        <v>9.3000000000000007</v>
      </c>
    </row>
    <row r="158" spans="23:24" x14ac:dyDescent="0.3">
      <c r="W158" s="32">
        <f t="shared" si="19"/>
        <v>2.0623499177527509</v>
      </c>
      <c r="X158" s="32">
        <v>9.4</v>
      </c>
    </row>
    <row r="159" spans="23:24" x14ac:dyDescent="0.3">
      <c r="W159" s="32">
        <f t="shared" si="19"/>
        <v>2.06152793631788</v>
      </c>
      <c r="X159" s="32">
        <v>9.5</v>
      </c>
    </row>
    <row r="160" spans="23:24" x14ac:dyDescent="0.3">
      <c r="W160" s="32">
        <f t="shared" si="19"/>
        <v>2.0607062824964149</v>
      </c>
      <c r="X160" s="32">
        <v>9.6</v>
      </c>
    </row>
    <row r="161" spans="23:24" x14ac:dyDescent="0.3">
      <c r="W161" s="32">
        <f t="shared" si="19"/>
        <v>2.059884956157779</v>
      </c>
      <c r="X161" s="32">
        <v>9.6999999999999993</v>
      </c>
    </row>
    <row r="162" spans="23:24" x14ac:dyDescent="0.3">
      <c r="W162" s="32">
        <f t="shared" si="19"/>
        <v>2.0590639571714497</v>
      </c>
      <c r="X162" s="32">
        <v>9.8000000000000007</v>
      </c>
    </row>
    <row r="163" spans="23:24" x14ac:dyDescent="0.3">
      <c r="W163" s="32">
        <f t="shared" si="19"/>
        <v>2.0582432854069554</v>
      </c>
      <c r="X163" s="32">
        <v>9.9</v>
      </c>
    </row>
    <row r="164" spans="23:24" x14ac:dyDescent="0.3">
      <c r="W164" s="32">
        <f t="shared" si="19"/>
        <v>2.0574229407338773</v>
      </c>
      <c r="X164" s="32">
        <v>10</v>
      </c>
    </row>
    <row r="165" spans="23:24" x14ac:dyDescent="0.3">
      <c r="W165" s="32">
        <f t="shared" si="19"/>
        <v>2.0566029230218477</v>
      </c>
      <c r="X165" s="32">
        <v>10.1</v>
      </c>
    </row>
    <row r="166" spans="23:24" x14ac:dyDescent="0.3">
      <c r="W166" s="32">
        <f t="shared" si="19"/>
        <v>2.0557832321405507</v>
      </c>
      <c r="X166" s="32">
        <v>10.199999999999999</v>
      </c>
    </row>
    <row r="167" spans="23:24" x14ac:dyDescent="0.3">
      <c r="W167" s="32">
        <f t="shared" si="19"/>
        <v>2.054963867959724</v>
      </c>
      <c r="X167" s="32">
        <v>10.3</v>
      </c>
    </row>
    <row r="168" spans="23:24" x14ac:dyDescent="0.3">
      <c r="W168" s="32">
        <f t="shared" si="19"/>
        <v>2.0541448303491552</v>
      </c>
      <c r="X168" s="32">
        <v>10.4</v>
      </c>
    </row>
    <row r="169" spans="23:24" x14ac:dyDescent="0.3">
      <c r="W169" s="32">
        <f t="shared" si="19"/>
        <v>2.0533261191786849</v>
      </c>
      <c r="X169" s="32">
        <v>10.5</v>
      </c>
    </row>
    <row r="170" spans="23:24" x14ac:dyDescent="0.3">
      <c r="W170" s="32">
        <f t="shared" si="19"/>
        <v>2.0525077343182052</v>
      </c>
      <c r="X170" s="32">
        <v>10.6</v>
      </c>
    </row>
    <row r="171" spans="23:24" x14ac:dyDescent="0.3">
      <c r="W171" s="32">
        <f t="shared" si="19"/>
        <v>2.0516896756376606</v>
      </c>
      <c r="X171" s="32">
        <v>10.7</v>
      </c>
    </row>
    <row r="172" spans="23:24" x14ac:dyDescent="0.3">
      <c r="W172" s="32">
        <f t="shared" si="19"/>
        <v>2.0508719430070466</v>
      </c>
      <c r="X172" s="32">
        <v>10.8</v>
      </c>
    </row>
    <row r="173" spans="23:24" x14ac:dyDescent="0.3">
      <c r="W173" s="32">
        <f t="shared" si="19"/>
        <v>2.0500545362964115</v>
      </c>
      <c r="X173" s="32">
        <v>10.9</v>
      </c>
    </row>
    <row r="174" spans="23:24" x14ac:dyDescent="0.3">
      <c r="W174" s="32">
        <f t="shared" si="19"/>
        <v>2.0492374553758541</v>
      </c>
      <c r="X174" s="32">
        <v>11</v>
      </c>
    </row>
    <row r="175" spans="23:24" x14ac:dyDescent="0.3">
      <c r="W175" s="32">
        <f t="shared" si="19"/>
        <v>2.048420700115527</v>
      </c>
      <c r="X175" s="32">
        <v>11.1</v>
      </c>
    </row>
    <row r="176" spans="23:24" x14ac:dyDescent="0.3">
      <c r="W176" s="32">
        <f t="shared" si="19"/>
        <v>2.0476042703856319</v>
      </c>
      <c r="X176" s="32">
        <v>11.2</v>
      </c>
    </row>
    <row r="177" spans="23:24" x14ac:dyDescent="0.3">
      <c r="W177" s="32">
        <f t="shared" si="19"/>
        <v>2.046788166056424</v>
      </c>
      <c r="X177" s="32">
        <v>11.3</v>
      </c>
    </row>
    <row r="178" spans="23:24" x14ac:dyDescent="0.3">
      <c r="W178" s="32">
        <f t="shared" si="19"/>
        <v>2.0459723869982103</v>
      </c>
      <c r="X178" s="32">
        <v>11.4</v>
      </c>
    </row>
    <row r="179" spans="23:24" x14ac:dyDescent="0.3">
      <c r="W179" s="32">
        <f t="shared" si="19"/>
        <v>2.0451569330813486</v>
      </c>
      <c r="X179" s="32">
        <v>11.5</v>
      </c>
    </row>
    <row r="180" spans="23:24" x14ac:dyDescent="0.3">
      <c r="W180" s="32">
        <f t="shared" si="19"/>
        <v>2.0443418041762493</v>
      </c>
      <c r="X180" s="32">
        <v>11.6</v>
      </c>
    </row>
    <row r="181" spans="23:24" x14ac:dyDescent="0.3">
      <c r="W181" s="32">
        <f t="shared" si="19"/>
        <v>2.043527000153373</v>
      </c>
      <c r="X181" s="32">
        <v>11.7</v>
      </c>
    </row>
    <row r="182" spans="23:24" x14ac:dyDescent="0.3">
      <c r="W182" s="32">
        <f t="shared" si="19"/>
        <v>2.0427125208832337</v>
      </c>
      <c r="X182" s="32">
        <v>11.8</v>
      </c>
    </row>
    <row r="183" spans="23:24" x14ac:dyDescent="0.3">
      <c r="W183" s="32">
        <f t="shared" si="19"/>
        <v>2.0418983662363961</v>
      </c>
      <c r="X183" s="32">
        <v>11.9</v>
      </c>
    </row>
    <row r="184" spans="23:24" x14ac:dyDescent="0.3">
      <c r="W184" s="32">
        <f t="shared" si="19"/>
        <v>2.041084536083476</v>
      </c>
      <c r="X184" s="32">
        <v>12</v>
      </c>
    </row>
    <row r="185" spans="23:24" x14ac:dyDescent="0.3">
      <c r="W185" s="32">
        <f t="shared" si="19"/>
        <v>2.0402710302951417</v>
      </c>
      <c r="X185" s="32">
        <v>12.1</v>
      </c>
    </row>
    <row r="186" spans="23:24" x14ac:dyDescent="0.3">
      <c r="W186" s="32">
        <f t="shared" si="19"/>
        <v>2.0394578487421127</v>
      </c>
      <c r="X186" s="32">
        <v>12.2</v>
      </c>
    </row>
    <row r="187" spans="23:24" x14ac:dyDescent="0.3">
      <c r="W187" s="32">
        <f t="shared" si="19"/>
        <v>2.0386449912951603</v>
      </c>
      <c r="X187" s="32">
        <v>12.3</v>
      </c>
    </row>
    <row r="188" spans="23:24" x14ac:dyDescent="0.3">
      <c r="W188" s="32">
        <f t="shared" si="19"/>
        <v>2.0378324578251066</v>
      </c>
      <c r="X188" s="32">
        <v>12.4</v>
      </c>
    </row>
    <row r="189" spans="23:24" x14ac:dyDescent="0.3">
      <c r="W189" s="32">
        <f t="shared" si="19"/>
        <v>2.0370202482028255</v>
      </c>
      <c r="X189" s="32">
        <v>12.5</v>
      </c>
    </row>
    <row r="190" spans="23:24" x14ac:dyDescent="0.3">
      <c r="W190" s="32">
        <f t="shared" si="19"/>
        <v>2.0362083622992428</v>
      </c>
      <c r="X190" s="32">
        <v>12.6</v>
      </c>
    </row>
    <row r="191" spans="23:24" x14ac:dyDescent="0.3">
      <c r="W191" s="32">
        <f t="shared" si="19"/>
        <v>2.0353967999853353</v>
      </c>
      <c r="X191" s="32">
        <v>12.7</v>
      </c>
    </row>
    <row r="192" spans="23:24" x14ac:dyDescent="0.3">
      <c r="W192" s="32">
        <f t="shared" si="19"/>
        <v>2.0345855611321308</v>
      </c>
      <c r="X192" s="32">
        <v>12.8</v>
      </c>
    </row>
    <row r="193" spans="23:24" x14ac:dyDescent="0.3">
      <c r="W193" s="32">
        <f t="shared" ref="W193:W204" si="20">EXP($U$16*X193)*$U$18</f>
        <v>2.0337746456107104</v>
      </c>
      <c r="X193" s="32">
        <v>12.9</v>
      </c>
    </row>
    <row r="194" spans="23:24" x14ac:dyDescent="0.3">
      <c r="W194" s="32">
        <f t="shared" si="20"/>
        <v>2.0329640532922038</v>
      </c>
      <c r="X194" s="32">
        <v>13</v>
      </c>
    </row>
    <row r="195" spans="23:24" x14ac:dyDescent="0.3">
      <c r="W195" s="32">
        <f t="shared" si="20"/>
        <v>2.0321537840477939</v>
      </c>
      <c r="X195" s="32">
        <v>13.1</v>
      </c>
    </row>
    <row r="196" spans="23:24" x14ac:dyDescent="0.3">
      <c r="W196" s="32">
        <f t="shared" si="20"/>
        <v>2.031343837748715</v>
      </c>
      <c r="X196" s="32">
        <v>13.2</v>
      </c>
    </row>
    <row r="197" spans="23:24" x14ac:dyDescent="0.3">
      <c r="W197" s="32">
        <f t="shared" si="20"/>
        <v>2.0305342142662517</v>
      </c>
      <c r="X197" s="32">
        <v>13.3</v>
      </c>
    </row>
    <row r="198" spans="23:24" x14ac:dyDescent="0.3">
      <c r="W198" s="32">
        <f t="shared" si="20"/>
        <v>2.0297249134717412</v>
      </c>
      <c r="X198" s="32">
        <v>13.4</v>
      </c>
    </row>
    <row r="199" spans="23:24" x14ac:dyDescent="0.3">
      <c r="W199" s="32">
        <f t="shared" si="20"/>
        <v>2.02891593523657</v>
      </c>
      <c r="X199" s="32">
        <v>13.5</v>
      </c>
    </row>
    <row r="200" spans="23:24" x14ac:dyDescent="0.3">
      <c r="W200" s="32">
        <f t="shared" si="20"/>
        <v>2.0281072794321786</v>
      </c>
      <c r="X200" s="32">
        <v>13.6</v>
      </c>
    </row>
    <row r="201" spans="23:24" x14ac:dyDescent="0.3">
      <c r="W201" s="32">
        <f t="shared" si="20"/>
        <v>2.0272989459300557</v>
      </c>
      <c r="X201" s="32">
        <v>13.7</v>
      </c>
    </row>
    <row r="202" spans="23:24" x14ac:dyDescent="0.3">
      <c r="W202" s="32">
        <f t="shared" si="20"/>
        <v>2.0264909346017439</v>
      </c>
      <c r="X202" s="32">
        <v>13.8</v>
      </c>
    </row>
    <row r="203" spans="23:24" x14ac:dyDescent="0.3">
      <c r="W203" s="32">
        <f t="shared" si="20"/>
        <v>2.0256832453188349</v>
      </c>
      <c r="X203" s="32">
        <v>13.9</v>
      </c>
    </row>
    <row r="204" spans="23:24" x14ac:dyDescent="0.3">
      <c r="W204" s="32">
        <f t="shared" si="20"/>
        <v>2.0248758779529736</v>
      </c>
      <c r="X204" s="32">
        <v>14</v>
      </c>
    </row>
  </sheetData>
  <mergeCells count="6">
    <mergeCell ref="J22:K22"/>
    <mergeCell ref="J41:K41"/>
    <mergeCell ref="J3:K3"/>
    <mergeCell ref="B3:G3"/>
    <mergeCell ref="B15:G15"/>
    <mergeCell ref="B27:G27"/>
  </mergeCells>
  <pageMargins left="0.7" right="0.7" top="0.75" bottom="0.75" header="0.3" footer="0.3"/>
  <pageSetup paperSize="9" scale="3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68A2-EA94-4CA4-A8A2-FD0BDA0994F0}">
  <sheetPr>
    <pageSetUpPr fitToPage="1"/>
  </sheetPr>
  <dimension ref="B1:G38"/>
  <sheetViews>
    <sheetView topLeftCell="A13" zoomScale="102" zoomScaleNormal="102" zoomScaleSheetLayoutView="85" workbookViewId="0">
      <selection activeCell="F27" sqref="F27"/>
    </sheetView>
  </sheetViews>
  <sheetFormatPr baseColWidth="10" defaultRowHeight="14.4" x14ac:dyDescent="0.3"/>
  <cols>
    <col min="2" max="2" width="15" customWidth="1"/>
    <col min="3" max="3" width="11.5546875" customWidth="1"/>
    <col min="4" max="4" width="13.5546875" customWidth="1"/>
    <col min="5" max="5" width="10.5546875" customWidth="1"/>
    <col min="6" max="6" width="15.5546875" customWidth="1"/>
  </cols>
  <sheetData>
    <row r="1" spans="2:7" ht="15" thickBot="1" x14ac:dyDescent="0.35"/>
    <row r="2" spans="2:7" ht="16.8" thickBot="1" x14ac:dyDescent="0.35">
      <c r="B2" s="1" t="s">
        <v>12</v>
      </c>
      <c r="C2" s="2" t="s">
        <v>11</v>
      </c>
      <c r="D2" s="74" t="s">
        <v>7</v>
      </c>
      <c r="E2" s="2" t="s">
        <v>0</v>
      </c>
      <c r="F2" s="14" t="s">
        <v>4</v>
      </c>
      <c r="G2" s="13" t="s">
        <v>1</v>
      </c>
    </row>
    <row r="3" spans="2:7" x14ac:dyDescent="0.3">
      <c r="B3" s="22">
        <f t="shared" ref="B3:B19" si="0">2*PI()/E3</f>
        <v>0.74978344954410325</v>
      </c>
      <c r="C3" s="59">
        <f t="shared" ref="C3:C19" si="1" xml:space="preserve"> SQRT(((-2*PI()/B3^2)^2)*(0.01)^2)</f>
        <v>0.11176560385662498</v>
      </c>
      <c r="D3" s="65">
        <f>7.5*D22</f>
        <v>3.75</v>
      </c>
      <c r="E3" s="39">
        <f>G3/F3</f>
        <v>8.3800000000000008</v>
      </c>
      <c r="F3" s="6">
        <v>2</v>
      </c>
      <c r="G3" s="4">
        <v>16.760000000000002</v>
      </c>
    </row>
    <row r="4" spans="2:7" x14ac:dyDescent="0.3">
      <c r="B4" s="24">
        <f t="shared" si="0"/>
        <v>1.4009331788583246</v>
      </c>
      <c r="C4" s="60">
        <f t="shared" si="1"/>
        <v>3.2014374901556709E-2</v>
      </c>
      <c r="D4" s="66">
        <f t="shared" ref="D4:D19" si="2">7.5*D23</f>
        <v>3.75</v>
      </c>
      <c r="E4" s="15">
        <f>G4/F4</f>
        <v>4.4850000000000003</v>
      </c>
      <c r="F4" s="8">
        <v>2</v>
      </c>
      <c r="G4" s="3">
        <v>8.9700000000000006</v>
      </c>
    </row>
    <row r="5" spans="2:7" x14ac:dyDescent="0.3">
      <c r="B5" s="24">
        <f t="shared" si="0"/>
        <v>1.9039955476301778</v>
      </c>
      <c r="C5" s="60">
        <f t="shared" si="1"/>
        <v>1.7331973302707401E-2</v>
      </c>
      <c r="D5" s="66">
        <f t="shared" si="2"/>
        <v>4.5</v>
      </c>
      <c r="E5" s="15">
        <f t="shared" ref="E5:E19" si="3">G5/F5</f>
        <v>3.3</v>
      </c>
      <c r="F5" s="8">
        <v>2</v>
      </c>
      <c r="G5" s="3">
        <v>6.6</v>
      </c>
    </row>
    <row r="6" spans="2:7" x14ac:dyDescent="0.3">
      <c r="B6" s="24">
        <f t="shared" si="0"/>
        <v>2.3219457897928995</v>
      </c>
      <c r="C6" s="60">
        <f t="shared" si="1"/>
        <v>1.1654018848740458E-2</v>
      </c>
      <c r="D6" s="66">
        <f t="shared" si="2"/>
        <v>5.25</v>
      </c>
      <c r="E6" s="15">
        <f t="shared" si="3"/>
        <v>2.706</v>
      </c>
      <c r="F6" s="8">
        <v>5</v>
      </c>
      <c r="G6" s="3">
        <v>13.53</v>
      </c>
    </row>
    <row r="7" spans="2:7" x14ac:dyDescent="0.3">
      <c r="B7" s="24">
        <f t="shared" si="0"/>
        <v>2.7975001367674026</v>
      </c>
      <c r="C7" s="60">
        <f t="shared" si="1"/>
        <v>8.0285965690615555E-3</v>
      </c>
      <c r="D7" s="66">
        <f t="shared" si="2"/>
        <v>8.25</v>
      </c>
      <c r="E7" s="15">
        <f t="shared" si="3"/>
        <v>2.246</v>
      </c>
      <c r="F7" s="8">
        <v>5</v>
      </c>
      <c r="G7" s="3">
        <v>11.23</v>
      </c>
    </row>
    <row r="8" spans="2:7" x14ac:dyDescent="0.3">
      <c r="B8" s="24">
        <f t="shared" si="0"/>
        <v>3.047131574771865</v>
      </c>
      <c r="C8" s="60">
        <f t="shared" si="1"/>
        <v>6.767019898556167E-3</v>
      </c>
      <c r="D8" s="66">
        <f t="shared" si="2"/>
        <v>13.5</v>
      </c>
      <c r="E8" s="15">
        <f t="shared" si="3"/>
        <v>2.0620000000000003</v>
      </c>
      <c r="F8" s="8">
        <v>5</v>
      </c>
      <c r="G8" s="3">
        <v>10.31</v>
      </c>
    </row>
    <row r="9" spans="2:7" x14ac:dyDescent="0.3">
      <c r="B9" s="24">
        <f t="shared" si="0"/>
        <v>3.1228555204669912</v>
      </c>
      <c r="C9" s="60">
        <f t="shared" si="1"/>
        <v>6.4428212794779751E-3</v>
      </c>
      <c r="D9" s="66">
        <f t="shared" si="2"/>
        <v>15.75</v>
      </c>
      <c r="E9" s="15">
        <f t="shared" si="3"/>
        <v>2.012</v>
      </c>
      <c r="F9" s="8">
        <v>5</v>
      </c>
      <c r="G9" s="3">
        <v>10.06</v>
      </c>
    </row>
    <row r="10" spans="2:7" x14ac:dyDescent="0.3">
      <c r="B10" s="24">
        <f t="shared" si="0"/>
        <v>3.2999922831825561</v>
      </c>
      <c r="C10" s="60">
        <f t="shared" si="1"/>
        <v>5.7697104617582843E-3</v>
      </c>
      <c r="D10" s="66">
        <f t="shared" si="2"/>
        <v>32.25</v>
      </c>
      <c r="E10" s="15">
        <f t="shared" si="3"/>
        <v>1.9039999999999999</v>
      </c>
      <c r="F10" s="8">
        <v>5</v>
      </c>
      <c r="G10" s="3">
        <v>9.52</v>
      </c>
    </row>
    <row r="11" spans="2:7" x14ac:dyDescent="0.3">
      <c r="B11" s="24">
        <f t="shared" si="0"/>
        <v>3.4485100478482913</v>
      </c>
      <c r="C11" s="60">
        <f t="shared" si="1"/>
        <v>5.2834411810307536E-3</v>
      </c>
      <c r="D11" s="66">
        <f t="shared" si="2"/>
        <v>48.75</v>
      </c>
      <c r="E11" s="15">
        <f t="shared" si="3"/>
        <v>1.8219999999999998</v>
      </c>
      <c r="F11" s="8">
        <v>5</v>
      </c>
      <c r="G11" s="3">
        <v>9.11</v>
      </c>
    </row>
    <row r="12" spans="2:7" x14ac:dyDescent="0.3">
      <c r="B12" s="24">
        <f t="shared" si="0"/>
        <v>3.5101593894858025</v>
      </c>
      <c r="C12" s="60">
        <f t="shared" si="1"/>
        <v>5.0994835316074188E-3</v>
      </c>
      <c r="D12" s="66">
        <f t="shared" si="2"/>
        <v>32.25</v>
      </c>
      <c r="E12" s="15">
        <f t="shared" si="3"/>
        <v>1.7899999999999998</v>
      </c>
      <c r="F12" s="8">
        <v>5</v>
      </c>
      <c r="G12" s="3">
        <v>8.9499999999999993</v>
      </c>
    </row>
    <row r="13" spans="2:7" x14ac:dyDescent="0.3">
      <c r="B13" s="24">
        <f t="shared" si="0"/>
        <v>3.3999920493396028</v>
      </c>
      <c r="C13" s="60">
        <f t="shared" si="1"/>
        <v>5.4353068277290433E-3</v>
      </c>
      <c r="D13" s="66">
        <f t="shared" si="2"/>
        <v>53.25</v>
      </c>
      <c r="E13" s="15">
        <f t="shared" si="3"/>
        <v>1.8480000000000001</v>
      </c>
      <c r="F13" s="8">
        <v>5</v>
      </c>
      <c r="G13" s="3">
        <v>9.24</v>
      </c>
    </row>
    <row r="14" spans="2:7" x14ac:dyDescent="0.3">
      <c r="B14" s="24">
        <f t="shared" si="0"/>
        <v>3.5062418008814649</v>
      </c>
      <c r="C14" s="60">
        <f t="shared" si="1"/>
        <v>5.1108853917305238E-3</v>
      </c>
      <c r="D14" s="66">
        <f t="shared" si="2"/>
        <v>30.749999999999996</v>
      </c>
      <c r="E14" s="15">
        <f t="shared" si="3"/>
        <v>1.7920000000000003</v>
      </c>
      <c r="F14" s="8">
        <v>5</v>
      </c>
      <c r="G14" s="3">
        <v>8.9600000000000009</v>
      </c>
    </row>
    <row r="15" spans="2:7" x14ac:dyDescent="0.3">
      <c r="B15" s="24">
        <f t="shared" si="0"/>
        <v>3.6786799222362925</v>
      </c>
      <c r="C15" s="60">
        <f t="shared" si="1"/>
        <v>4.6429698590403478E-3</v>
      </c>
      <c r="D15" s="66">
        <f t="shared" si="2"/>
        <v>17.25</v>
      </c>
      <c r="E15" s="15">
        <f t="shared" si="3"/>
        <v>1.7079999999999997</v>
      </c>
      <c r="F15" s="8">
        <v>5</v>
      </c>
      <c r="G15" s="3">
        <v>8.5399999999999991</v>
      </c>
    </row>
    <row r="16" spans="2:7" x14ac:dyDescent="0.3">
      <c r="B16" s="24">
        <f t="shared" si="0"/>
        <v>3.8358884659216037</v>
      </c>
      <c r="C16" s="60">
        <f t="shared" si="1"/>
        <v>4.2701971513305114E-3</v>
      </c>
      <c r="D16" s="66">
        <f t="shared" si="2"/>
        <v>9.75</v>
      </c>
      <c r="E16" s="15">
        <f t="shared" si="3"/>
        <v>1.6379999999999999</v>
      </c>
      <c r="F16" s="8">
        <v>5</v>
      </c>
      <c r="G16" s="3">
        <v>8.19</v>
      </c>
    </row>
    <row r="17" spans="2:7" x14ac:dyDescent="0.3">
      <c r="B17" s="24">
        <f t="shared" si="0"/>
        <v>4.1282426459787027</v>
      </c>
      <c r="C17" s="60">
        <f t="shared" si="1"/>
        <v>3.6867987919328615E-3</v>
      </c>
      <c r="D17" s="66">
        <f t="shared" si="2"/>
        <v>5.25</v>
      </c>
      <c r="E17" s="15">
        <f t="shared" si="3"/>
        <v>1.522</v>
      </c>
      <c r="F17" s="8">
        <v>5</v>
      </c>
      <c r="G17" s="3">
        <v>7.61</v>
      </c>
    </row>
    <row r="18" spans="2:7" x14ac:dyDescent="0.3">
      <c r="B18" s="24">
        <f t="shared" si="0"/>
        <v>4.3392163723615926</v>
      </c>
      <c r="C18" s="60">
        <f t="shared" si="1"/>
        <v>3.3370080580054935E-3</v>
      </c>
      <c r="D18" s="66">
        <f t="shared" si="2"/>
        <v>5.25</v>
      </c>
      <c r="E18" s="15">
        <f t="shared" si="3"/>
        <v>1.448</v>
      </c>
      <c r="F18" s="8">
        <v>5</v>
      </c>
      <c r="G18" s="3">
        <v>7.24</v>
      </c>
    </row>
    <row r="19" spans="2:7" ht="15" thickBot="1" x14ac:dyDescent="0.35">
      <c r="B19" s="26">
        <f t="shared" si="0"/>
        <v>4.7744569203492295</v>
      </c>
      <c r="C19" s="61">
        <f t="shared" si="1"/>
        <v>2.7563344312335749E-3</v>
      </c>
      <c r="D19" s="67">
        <f t="shared" si="2"/>
        <v>3.75</v>
      </c>
      <c r="E19" s="16">
        <f t="shared" si="3"/>
        <v>1.3160000000000001</v>
      </c>
      <c r="F19" s="10">
        <v>5</v>
      </c>
      <c r="G19" s="11">
        <v>6.58</v>
      </c>
    </row>
    <row r="21" spans="2:7" ht="15" thickBot="1" x14ac:dyDescent="0.35"/>
    <row r="22" spans="2:7" x14ac:dyDescent="0.3">
      <c r="D22" s="82">
        <v>0.5</v>
      </c>
    </row>
    <row r="23" spans="2:7" x14ac:dyDescent="0.3">
      <c r="D23" s="83">
        <v>0.5</v>
      </c>
    </row>
    <row r="24" spans="2:7" x14ac:dyDescent="0.3">
      <c r="D24" s="83">
        <v>0.6</v>
      </c>
    </row>
    <row r="25" spans="2:7" x14ac:dyDescent="0.3">
      <c r="D25" s="83">
        <v>0.7</v>
      </c>
    </row>
    <row r="26" spans="2:7" x14ac:dyDescent="0.3">
      <c r="D26" s="83">
        <v>1.1000000000000001</v>
      </c>
    </row>
    <row r="27" spans="2:7" x14ac:dyDescent="0.3">
      <c r="D27" s="83">
        <v>1.8</v>
      </c>
    </row>
    <row r="28" spans="2:7" x14ac:dyDescent="0.3">
      <c r="D28" s="83">
        <v>2.1</v>
      </c>
    </row>
    <row r="29" spans="2:7" x14ac:dyDescent="0.3">
      <c r="D29" s="83">
        <v>4.3</v>
      </c>
    </row>
    <row r="30" spans="2:7" x14ac:dyDescent="0.3">
      <c r="D30" s="83">
        <v>6.5</v>
      </c>
    </row>
    <row r="31" spans="2:7" x14ac:dyDescent="0.3">
      <c r="D31" s="83">
        <v>4.3</v>
      </c>
    </row>
    <row r="32" spans="2:7" x14ac:dyDescent="0.3">
      <c r="D32" s="83">
        <v>7.1</v>
      </c>
    </row>
    <row r="33" spans="4:4" x14ac:dyDescent="0.3">
      <c r="D33" s="83">
        <v>4.0999999999999996</v>
      </c>
    </row>
    <row r="34" spans="4:4" x14ac:dyDescent="0.3">
      <c r="D34" s="83">
        <v>2.2999999999999998</v>
      </c>
    </row>
    <row r="35" spans="4:4" x14ac:dyDescent="0.3">
      <c r="D35" s="83">
        <v>1.3</v>
      </c>
    </row>
    <row r="36" spans="4:4" x14ac:dyDescent="0.3">
      <c r="D36" s="83">
        <v>0.7</v>
      </c>
    </row>
    <row r="37" spans="4:4" x14ac:dyDescent="0.3">
      <c r="D37" s="83">
        <v>0.7</v>
      </c>
    </row>
    <row r="38" spans="4:4" ht="15" thickBot="1" x14ac:dyDescent="0.35">
      <c r="D38" s="84">
        <v>0.5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2.2.1</vt:lpstr>
      <vt:lpstr>2.2.2</vt:lpstr>
      <vt:lpstr>'2.2.1'!Área_de_impresión</vt:lpstr>
      <vt:lpstr>'2.2.2'!Área_de_impresión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2020-03-10T16:32:06Z</cp:lastPrinted>
  <dcterms:created xsi:type="dcterms:W3CDTF">2020-03-10T08:51:07Z</dcterms:created>
  <dcterms:modified xsi:type="dcterms:W3CDTF">2020-03-23T17:37:18Z</dcterms:modified>
</cp:coreProperties>
</file>