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R1PEPF00000F0F\EXCELCNV\9ccee965-6a62-46ba-a402-982d239ad849\"/>
    </mc:Choice>
  </mc:AlternateContent>
  <xr:revisionPtr revIDLastSave="519" documentId="8_{626E0FCC-709B-4BC1-A103-E98AD9CFF481}" xr6:coauthVersionLast="47" xr6:coauthVersionMax="47" xr10:uidLastSave="{19FFFA12-A3CF-4432-B3FD-B07AEC7E18F4}"/>
  <bookViews>
    <workbookView xWindow="-60" yWindow="-60" windowWidth="15480" windowHeight="11640" firstSheet="4" activeTab="4" xr2:uid="{A5059E17-4019-4D3C-9AC4-041FBFB8E64F}"/>
  </bookViews>
  <sheets>
    <sheet name="raw_data" sheetId="1" r:id="rId1"/>
    <sheet name="use_sections_analysis" sheetId="2" r:id="rId2"/>
    <sheet name="tam_sections_analysis" sheetId="3" r:id="rId3"/>
    <sheet name="task_metrics" sheetId="4" r:id="rId4"/>
    <sheet name="demographic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4" i="5" l="1"/>
  <c r="V15" i="5"/>
  <c r="V16" i="5"/>
  <c r="V17" i="5"/>
  <c r="V7" i="5"/>
  <c r="V9" i="5"/>
  <c r="V10" i="5"/>
  <c r="V11" i="5"/>
  <c r="V8" i="5"/>
  <c r="Z8" i="5"/>
  <c r="Z7" i="5"/>
  <c r="Y10" i="5"/>
  <c r="Z10" i="5" s="1"/>
  <c r="U39" i="5"/>
  <c r="D11" i="5"/>
  <c r="D10" i="5"/>
  <c r="W4" i="5"/>
  <c r="V4" i="5"/>
  <c r="U4" i="5"/>
  <c r="T4" i="5"/>
  <c r="A3" i="5"/>
  <c r="B3" i="5"/>
  <c r="Y7" i="5" s="1"/>
  <c r="C3" i="5"/>
  <c r="D3" i="5"/>
  <c r="E3" i="5"/>
  <c r="F3" i="5"/>
  <c r="G3" i="5"/>
  <c r="H3" i="5"/>
  <c r="A4" i="5"/>
  <c r="B4" i="5"/>
  <c r="C4" i="5"/>
  <c r="D4" i="5"/>
  <c r="E4" i="5"/>
  <c r="F4" i="5"/>
  <c r="G4" i="5"/>
  <c r="H4" i="5"/>
  <c r="A5" i="5"/>
  <c r="B5" i="5"/>
  <c r="C5" i="5"/>
  <c r="D5" i="5"/>
  <c r="E5" i="5"/>
  <c r="F5" i="5"/>
  <c r="G5" i="5"/>
  <c r="H5" i="5"/>
  <c r="A6" i="5"/>
  <c r="B6" i="5"/>
  <c r="C6" i="5"/>
  <c r="D6" i="5"/>
  <c r="E6" i="5"/>
  <c r="F6" i="5"/>
  <c r="G6" i="5"/>
  <c r="H6" i="5"/>
  <c r="A7" i="5"/>
  <c r="B7" i="5"/>
  <c r="C7" i="5"/>
  <c r="D7" i="5"/>
  <c r="E7" i="5"/>
  <c r="F7" i="5"/>
  <c r="G7" i="5"/>
  <c r="H7" i="5"/>
  <c r="A8" i="5"/>
  <c r="B8" i="5"/>
  <c r="C8" i="5"/>
  <c r="D8" i="5"/>
  <c r="E8" i="5"/>
  <c r="F8" i="5"/>
  <c r="G8" i="5"/>
  <c r="H8" i="5"/>
  <c r="A9" i="5"/>
  <c r="B9" i="5"/>
  <c r="C9" i="5"/>
  <c r="D9" i="5"/>
  <c r="E9" i="5"/>
  <c r="F9" i="5"/>
  <c r="G9" i="5"/>
  <c r="H9" i="5"/>
  <c r="A10" i="5"/>
  <c r="B10" i="5"/>
  <c r="C10" i="5"/>
  <c r="E10" i="5"/>
  <c r="F10" i="5"/>
  <c r="G10" i="5"/>
  <c r="H10" i="5"/>
  <c r="A11" i="5"/>
  <c r="B11" i="5"/>
  <c r="C11" i="5"/>
  <c r="E11" i="5"/>
  <c r="F11" i="5"/>
  <c r="G11" i="5"/>
  <c r="H11" i="5"/>
  <c r="A12" i="5"/>
  <c r="B12" i="5"/>
  <c r="C12" i="5"/>
  <c r="D12" i="5"/>
  <c r="E12" i="5"/>
  <c r="F12" i="5"/>
  <c r="G12" i="5"/>
  <c r="H12" i="5"/>
  <c r="H2" i="5"/>
  <c r="G2" i="5"/>
  <c r="B2" i="5"/>
  <c r="C2" i="5"/>
  <c r="D2" i="5"/>
  <c r="E2" i="5"/>
  <c r="F2" i="5"/>
  <c r="A2" i="5"/>
  <c r="N5" i="4"/>
  <c r="N4" i="4"/>
  <c r="L4" i="4"/>
  <c r="M15" i="1"/>
  <c r="S15" i="1"/>
  <c r="AB15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H12" i="1"/>
  <c r="M4" i="4"/>
  <c r="B20" i="2"/>
  <c r="C20" i="2"/>
  <c r="D20" i="2"/>
  <c r="E20" i="2"/>
  <c r="F20" i="2"/>
  <c r="G20" i="2"/>
  <c r="H20" i="2"/>
  <c r="B37" i="2"/>
  <c r="C37" i="2"/>
  <c r="D37" i="2"/>
  <c r="E37" i="2"/>
  <c r="F37" i="2"/>
  <c r="G37" i="2"/>
  <c r="H37" i="2"/>
  <c r="I37" i="2"/>
  <c r="J37" i="2"/>
  <c r="K37" i="2"/>
  <c r="B54" i="2"/>
  <c r="C54" i="2"/>
  <c r="D54" i="2"/>
  <c r="B71" i="2"/>
  <c r="C71" i="2"/>
  <c r="D71" i="2"/>
  <c r="E71" i="2"/>
  <c r="F71" i="2"/>
  <c r="G71" i="2"/>
  <c r="U38" i="5" l="1"/>
  <c r="U37" i="5"/>
  <c r="U36" i="5"/>
  <c r="U35" i="5"/>
  <c r="U34" i="5"/>
  <c r="U33" i="5"/>
  <c r="U32" i="5"/>
  <c r="U31" i="5"/>
  <c r="U30" i="5"/>
  <c r="U29" i="5"/>
  <c r="U28" i="5"/>
  <c r="U27" i="5"/>
  <c r="U26" i="5"/>
  <c r="U22" i="5"/>
  <c r="U21" i="5"/>
  <c r="U20" i="5"/>
  <c r="U23" i="5"/>
  <c r="U17" i="5"/>
  <c r="U16" i="5"/>
  <c r="U15" i="5"/>
  <c r="U14" i="5"/>
  <c r="U11" i="5"/>
  <c r="U10" i="5"/>
  <c r="U9" i="5"/>
  <c r="U8" i="5"/>
  <c r="U7" i="5"/>
  <c r="Y9" i="5"/>
  <c r="Z9" i="5" s="1"/>
  <c r="Y8" i="5"/>
  <c r="W3" i="5"/>
  <c r="V3" i="5"/>
  <c r="U3" i="5"/>
  <c r="T3" i="5"/>
  <c r="A20" i="3"/>
  <c r="A108" i="2"/>
  <c r="F37" i="3"/>
  <c r="F125" i="2"/>
  <c r="E37" i="3"/>
  <c r="E125" i="2"/>
  <c r="D37" i="3"/>
  <c r="D125" i="2"/>
  <c r="C37" i="3"/>
  <c r="C125" i="2"/>
  <c r="B37" i="3"/>
  <c r="B125" i="2"/>
  <c r="A37" i="3"/>
  <c r="A125" i="2"/>
  <c r="F20" i="3"/>
  <c r="F108" i="2"/>
  <c r="E20" i="3"/>
  <c r="E108" i="2"/>
  <c r="D20" i="3"/>
  <c r="D108" i="2"/>
  <c r="C20" i="3"/>
  <c r="C108" i="2"/>
  <c r="B20" i="3"/>
  <c r="B108" i="2"/>
  <c r="AJ15" i="1"/>
  <c r="A4" i="2" s="1"/>
  <c r="A20" i="2"/>
  <c r="A71" i="2"/>
  <c r="BF15" i="1"/>
  <c r="D4" i="2" s="1"/>
  <c r="A54" i="2"/>
  <c r="AY15" i="1"/>
  <c r="C4" i="2" s="1"/>
  <c r="A37" i="2"/>
  <c r="AU15" i="1"/>
  <c r="B4" i="2" s="1"/>
  <c r="B4" i="3" l="1"/>
  <c r="B92" i="2"/>
  <c r="A4" i="3"/>
  <c r="A92" i="2"/>
</calcChain>
</file>

<file path=xl/sharedStrings.xml><?xml version="1.0" encoding="utf-8"?>
<sst xmlns="http://schemas.openxmlformats.org/spreadsheetml/2006/main" count="319" uniqueCount="206">
  <si>
    <t>ID</t>
  </si>
  <si>
    <t>Start time</t>
  </si>
  <si>
    <t>Completion time</t>
  </si>
  <si>
    <t>Email</t>
  </si>
  <si>
    <t>Name</t>
  </si>
  <si>
    <t>Last modified time</t>
  </si>
  <si>
    <t>I have read and understood the information above, and I am 18 years of age or
older and I declare that I consent to the processing of the data contained in the following questionnaire under Legisl...</t>
  </si>
  <si>
    <t>Using this product at work would help me complete tasks faster.</t>
  </si>
  <si>
    <t>Using this product would improve my job performance.</t>
  </si>
  <si>
    <t>Using this product would increase my productivity.</t>
  </si>
  <si>
    <t xml:space="preserve">Using this product would increase my effectiveness at work. </t>
  </si>
  <si>
    <t>Using this product would make it easier to do my job.</t>
  </si>
  <si>
    <t>I would find this product useful at work.</t>
  </si>
  <si>
    <t>Learning how to handle the product would be easy for me.</t>
  </si>
  <si>
    <t>I would find it easy to let the product do what I want it to.</t>
  </si>
  <si>
    <t>My interaction with this product would be clear and smooth.</t>
  </si>
  <si>
    <t>I would find this product flexible to work with.</t>
  </si>
  <si>
    <t>It would be easy for me to become agile with the product.</t>
  </si>
  <si>
    <t xml:space="preserve">I would find it easy to use. </t>
  </si>
  <si>
    <t>I understand what the system has to do.</t>
  </si>
  <si>
    <t>I understand the limitations of the system.</t>
  </si>
  <si>
    <t>I understand the capabilities of the system.</t>
  </si>
  <si>
    <t>I understand how the system performs tasks.</t>
  </si>
  <si>
    <t>The system helps me achieve my goals.</t>
  </si>
  <si>
    <t>The system works consistently.</t>
  </si>
  <si>
    <t>The system works as it should.</t>
  </si>
  <si>
    <t>I am rarely surprised by how the system responds.</t>
  </si>
  <si>
    <t>I feel comfortable relying on the information provided by the system.</t>
  </si>
  <si>
    <t>It helps me be more effective.</t>
  </si>
  <si>
    <t>It helps me be more productive.</t>
  </si>
  <si>
    <t xml:space="preserve">It is useful. </t>
  </si>
  <si>
    <t>It gives me more control over the activities in my job.</t>
  </si>
  <si>
    <t>It makes the things I want to accomplish easier to get done.</t>
  </si>
  <si>
    <t>It saves me time when I use it.</t>
  </si>
  <si>
    <t>It meets my needs.</t>
  </si>
  <si>
    <t>It does everything I would expect it to do.</t>
  </si>
  <si>
    <t>It is easy to use.</t>
  </si>
  <si>
    <t>It is simple to use.</t>
  </si>
  <si>
    <t xml:space="preserve">It is user friendly.  </t>
  </si>
  <si>
    <t xml:space="preserve">It requires the fewest steps possible to accomplish what I want to do with it.  </t>
  </si>
  <si>
    <t>It is flexible.</t>
  </si>
  <si>
    <t xml:space="preserve">Using it is effortless. </t>
  </si>
  <si>
    <t>I can use it without written instructions.</t>
  </si>
  <si>
    <t xml:space="preserve">I don't notice any inconsistencies as I use it. </t>
  </si>
  <si>
    <t xml:space="preserve">Both occasional and regular users would like it. </t>
  </si>
  <si>
    <t xml:space="preserve">I can recover from mistakes quickly and easily. </t>
  </si>
  <si>
    <t xml:space="preserve">I can use it successfully every time. </t>
  </si>
  <si>
    <t xml:space="preserve">I learned to use it quickly. </t>
  </si>
  <si>
    <t xml:space="preserve">I easily remember how to use it. </t>
  </si>
  <si>
    <t>It is easy to learn to use it.</t>
  </si>
  <si>
    <t>I quickly became skillful with it.</t>
  </si>
  <si>
    <t>I would recommend it to a friend.</t>
  </si>
  <si>
    <t>I am satisfied with it.</t>
  </si>
  <si>
    <t>It is wonderful.</t>
  </si>
  <si>
    <t xml:space="preserve">It works the way I want it to work. </t>
  </si>
  <si>
    <t>It is pleasant to use.</t>
  </si>
  <si>
    <t xml:space="preserve">It is fun to use. </t>
  </si>
  <si>
    <t xml:space="preserve">I feel I need to have it.  </t>
  </si>
  <si>
    <t>List the most negative aspect(s)</t>
  </si>
  <si>
    <t>List the most positive aspect(s)</t>
  </si>
  <si>
    <t>Free feedbacks</t>
  </si>
  <si>
    <t>With which gender do you most identify?</t>
  </si>
  <si>
    <t>What is the highest level of education you have completed?</t>
  </si>
  <si>
    <t>Which country do you currently work in?</t>
  </si>
  <si>
    <t xml:space="preserve">What is the size of the organization you currently work for?
</t>
  </si>
  <si>
    <t> Which managerial/technical role best describes your current activities within the company?</t>
  </si>
  <si>
    <t>How many years of experience do you have in your role?</t>
  </si>
  <si>
    <t xml:space="preserve">How many years of experience do you have in developing AI-enabled systems?
Please provide a number
</t>
  </si>
  <si>
    <t xml:space="preserve">Which of the following best describe the application domains of your team’s AI products/services?
(Please check all that apply)
</t>
  </si>
  <si>
    <t>Do you have any feedback or comment about this survey you want to share with us?</t>
  </si>
  <si>
    <t xml:space="preserve">Thank you for participating in this survey!
</t>
  </si>
  <si>
    <t>anonymous</t>
  </si>
  <si>
    <t>Yes</t>
  </si>
  <si>
    <t>There is a lot of reading to do to grasp the meaning of each item.</t>
  </si>
  <si>
    <t>Easy to use and filter results.</t>
  </si>
  <si>
    <t>Man</t>
  </si>
  <si>
    <t>High School Diploma</t>
  </si>
  <si>
    <t>Italy</t>
  </si>
  <si>
    <t>More than 1,000 employees</t>
  </si>
  <si>
    <t>Software Engineer / Developer</t>
  </si>
  <si>
    <t>10+</t>
  </si>
  <si>
    <t>Financial Services;Industrial;</t>
  </si>
  <si>
    <t>Master’s Degree</t>
  </si>
  <si>
    <t>Domain / Content Expert</t>
  </si>
  <si>
    <t>6-10 (senior)</t>
  </si>
  <si>
    <t>Manufacturing;</t>
  </si>
  <si>
    <t>Non sempre intuitivo nell'applicazione dei filtri (specialmente il filtro a campo libero)</t>
  </si>
  <si>
    <t>Precisione nell'outcome in base agli input inseriti</t>
  </si>
  <si>
    <t>Il tasto "Consult Polaris" dovvrebbe "seguirti" anche se scrolli a pagina dato che è la funzionalità core del prodotto in modo da permettere all'utente di avere un shortcut immediatamente disponibile.
Molto interessanti e ben chiari gli esempi proposti nella scheda</t>
  </si>
  <si>
    <t>italia</t>
  </si>
  <si>
    <t>Technical Lead / Manager</t>
  </si>
  <si>
    <t xml:space="preserve">necessità di dover leggere tutte le card he emergono senza possiblità di riasunto/ranking sulla base del testo in input </t>
  </si>
  <si>
    <t>la sicurezza che tutti i risultati emersi siano pertinenti al task di AI responsabile e che siano nella loro ultima versione valida (non dovrei trovare un articolo/linea guida poi aggiornata da un'altra card)</t>
  </si>
  <si>
    <t>sarebbe interessante avere anche una interfaccia che, sulla base dei dati in ingresso segnali le colonne/feature potenzialmente problematiche e sulla base di quali articoli/linee guida si basa l'aspetto problematico.
ES: carico un file con codice fiscale, il tool deve indicarmi che questo campo, per via delle linee guida A, B e C, potrebbe essere problematico</t>
  </si>
  <si>
    <t xml:space="preserve">Italy </t>
  </si>
  <si>
    <t>Data Scientist</t>
  </si>
  <si>
    <t>General-purpose Machine Learning Tools (e.g., APIs);Education;Healthcare;Retail;Government / Public Sector;Marketing;Media and Entertainment;Financial Services;Defense / Military;Hiring / Recruiting;Agriculture;Mobility;Manufacturing</t>
  </si>
  <si>
    <t xml:space="preserve">no </t>
  </si>
  <si>
    <t xml:space="preserve">nothing </t>
  </si>
  <si>
    <t>responsive, easy to use</t>
  </si>
  <si>
    <t>Enhance the results by adding auto-extracted tags and emphasizing the searched keyword.
Provide version details for the rule or recommendation displayed -&gt; Being able to navigate through various versions of the rule or guideline could be a plus
Improve UX on small screens and tab name, improve also hyperlink tag generation
Provide a glossary of terms
API acces? maybe someone could ask for that.
it seems to me that the entire DB is inside a JS file https://polaris-app-5cc69.web.app/main-UHLXUUDU.js -&gt; i suggest to review sw architecture
Credit page could be better with clickable links on Knowledge Source</t>
  </si>
  <si>
    <t>Project Lead / Project Manager / Product Manager</t>
  </si>
  <si>
    <t>Media and Entertainment;</t>
  </si>
  <si>
    <t>great work, good luck</t>
  </si>
  <si>
    <t>thanks for sharing</t>
  </si>
  <si>
    <t>There is not a way to filter the cards based on documentation sources.</t>
  </si>
  <si>
    <t>Easy to use and there are a lot of interesting articles atatched</t>
  </si>
  <si>
    <t>It would be good to have a filter for documentation sources. If I need to use Microsoft Azure, I would like to filter the documentation based on Microsoft one.</t>
  </si>
  <si>
    <t>3-5 (mid-experienced)</t>
  </si>
  <si>
    <t>I didn’t find any flaws in using the site.</t>
  </si>
  <si>
    <t>The ease and speed with which you can perform searches, along with references to sites for finding additional information or codes.</t>
  </si>
  <si>
    <t>Woman</t>
  </si>
  <si>
    <t>Doctorate/PhD</t>
  </si>
  <si>
    <t>11-50 employees</t>
  </si>
  <si>
    <t>Researcher</t>
  </si>
  <si>
    <t>0-2 (junior)</t>
  </si>
  <si>
    <t>General-purpose Machine Learning Tools (e.g., APIs);Healthcare;</t>
  </si>
  <si>
    <t>the tools tab should be more highlighted since it is the main section of the platform</t>
  </si>
  <si>
    <t>it is really easy to use and pleasant to see</t>
  </si>
  <si>
    <t>italy</t>
  </si>
  <si>
    <t>Healthcare;</t>
  </si>
  <si>
    <t>E' l'ora dello sbusto</t>
  </si>
  <si>
    <t>Some usability/UI aspects. Like changing the number of SDLC items when clicking on one. A counter for the number of card shown should be mentioned in order to show how many items are being filtered every time a filter is applied.</t>
  </si>
  <si>
    <t>Easily track the required actionable item on the tools page. Easy application of filters and easy search functionality.</t>
  </si>
  <si>
    <t>Some usability aspect as mentioned above. The landing page image is too large, can be optimized for a better viewing pleasure.</t>
  </si>
  <si>
    <t>Education;</t>
  </si>
  <si>
    <t>Easy to use; beautiful</t>
  </si>
  <si>
    <t>General-purpose Machine Learning Tools (e.g., APIs);Automotive Security;Education;</t>
  </si>
  <si>
    <t>AVG</t>
  </si>
  <si>
    <t>SECTIONS AVG</t>
  </si>
  <si>
    <t>TOT=</t>
  </si>
  <si>
    <t>USE</t>
  </si>
  <si>
    <t>Usefulness</t>
  </si>
  <si>
    <t>Ease of Use</t>
  </si>
  <si>
    <t>Ease of Learning</t>
  </si>
  <si>
    <t>Satisfaction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</si>
  <si>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</si>
  <si>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</si>
  <si>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</si>
  <si>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</si>
  <si>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</si>
  <si>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</si>
  <si>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</si>
  <si>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</si>
  <si>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</si>
  <si>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</si>
  <si>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</si>
  <si>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</si>
  <si>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</si>
  <si>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</si>
  <si>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</si>
  <si>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</si>
  <si>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</si>
  <si>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</si>
  <si>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</si>
  <si>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</si>
  <si>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</si>
  <si>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</si>
  <si>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</si>
  <si>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</si>
  <si>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</si>
  <si>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</si>
  <si>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</si>
  <si>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</si>
  <si>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</si>
  <si>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</si>
  <si>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TAM</t>
  </si>
  <si>
    <t>Perceived Usefulness</t>
  </si>
  <si>
    <t>Perceived Ease of Use</t>
  </si>
  <si>
    <t>User</t>
  </si>
  <si>
    <t>Outcome (0 = wrong, 1 = success)</t>
  </si>
  <si>
    <t>Time (s) 1</t>
  </si>
  <si>
    <t>Task</t>
  </si>
  <si>
    <t>%Success</t>
  </si>
  <si>
    <t>%Failure</t>
  </si>
  <si>
    <t>Avg Time (s)</t>
  </si>
  <si>
    <t>Avg Time (min)</t>
  </si>
  <si>
    <t>i.e. 2 min and 7 sec</t>
  </si>
  <si>
    <t>i.e. 1 min e 31 sec</t>
  </si>
  <si>
    <t>Time (s) 2</t>
  </si>
  <si>
    <t>Prefer not to disclose</t>
  </si>
  <si>
    <t>Non-binary or gender diverse</t>
  </si>
  <si>
    <t>Size</t>
  </si>
  <si>
    <t>Count</t>
  </si>
  <si>
    <t>Title</t>
  </si>
  <si>
    <t>1-10 employees</t>
  </si>
  <si>
    <t>Bachelor’s Degree</t>
  </si>
  <si>
    <t>51-500 employees</t>
  </si>
  <si>
    <t>501-1000 employees</t>
  </si>
  <si>
    <t>Years role</t>
  </si>
  <si>
    <t>Years AI</t>
  </si>
  <si>
    <t>Application domain</t>
  </si>
  <si>
    <t>*General-purpose Machine Learning Tools (e.g., APIs)*</t>
  </si>
  <si>
    <t>*Education*</t>
  </si>
  <si>
    <t>*Healthcare*</t>
  </si>
  <si>
    <t>*Retail*</t>
  </si>
  <si>
    <t>*Government / Public Sector*</t>
  </si>
  <si>
    <t>*Marketing*</t>
  </si>
  <si>
    <t>*Media and Entertainment*</t>
  </si>
  <si>
    <t>*Financial Services*</t>
  </si>
  <si>
    <t>*Defense / Military*</t>
  </si>
  <si>
    <t>*Hiring / Recruiting*</t>
  </si>
  <si>
    <t>*Agriculture*</t>
  </si>
  <si>
    <t>*Mobility*</t>
  </si>
  <si>
    <t>*Manufacturing*</t>
  </si>
  <si>
    <t>*Automotive Security*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</si>
</sst>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16" fillId="0" borderId="0" xfId="0" applyFont="1"/>
    <xf numFmtId="0" fontId="16" fillId="0" borderId="10" xfId="0" applyFont="1" applyBorder="1"/>
    <xf numFmtId="0" fontId="16" fillId="0" borderId="13" xfId="0" applyFont="1" applyBorder="1"/>
    <xf numFmtId="0" fontId="0" fillId="0" borderId="11" xfId="0" applyBorder="1" applyAlignment="1">
      <alignment wrapText="1"/>
    </xf>
    <xf numFmtId="0" fontId="0" fillId="33" borderId="11" xfId="0" applyFill="1" applyBorder="1"/>
    <xf numFmtId="0" fontId="0" fillId="33" borderId="12" xfId="0" applyFill="1" applyBorder="1"/>
    <xf numFmtId="0" fontId="0" fillId="35" borderId="11" xfId="0" applyFill="1" applyBorder="1"/>
    <xf numFmtId="0" fontId="0" fillId="34" borderId="11" xfId="0" applyFill="1" applyBorder="1"/>
    <xf numFmtId="0" fontId="0" fillId="34" borderId="12" xfId="0" applyFill="1" applyBorder="1"/>
    <xf numFmtId="2" fontId="0" fillId="0" borderId="0" xfId="0" applyNumberFormat="1"/>
    <xf numFmtId="0" fontId="0" fillId="36" borderId="0" xfId="0" applyFill="1"/>
    <xf numFmtId="0" fontId="18" fillId="0" borderId="0" xfId="0" applyFont="1"/>
    <xf numFmtId="9" fontId="0" fillId="0" borderId="0" xfId="42" applyFont="1"/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Sections Average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use_sections_analysis!$A$3:$D$3</c:f>
              <c:strCache>
                <c:ptCount val="4"/>
                <c:pt idx="0">
                  <c:v>Usefulness</c:v>
                </c:pt>
                <c:pt idx="1">
                  <c:v>Ease of Use</c:v>
                </c:pt>
                <c:pt idx="2">
                  <c:v>Ease of Learning</c:v>
                </c:pt>
                <c:pt idx="3">
                  <c:v>Satisfaction</c:v>
                </c:pt>
              </c:strCache>
            </c:strRef>
          </c:cat>
          <c:val>
            <c:numRef>
              <c:f>use_sections_analysis!$A$4:$D$4</c:f>
              <c:numCache>
                <c:formatCode>General</c:formatCode>
                <c:ptCount val="4"/>
                <c:pt idx="0">
                  <c:v>5.95</c:v>
                </c:pt>
                <c:pt idx="1">
                  <c:v>6.4181818181818189</c:v>
                </c:pt>
                <c:pt idx="2">
                  <c:v>6.8750000000000009</c:v>
                </c:pt>
                <c:pt idx="3">
                  <c:v>5.8571428571428568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C-4645-A910-8B9B4B2A0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872008"/>
        <c:axId val="1527874056"/>
      </c:barChart>
      <c:catAx>
        <c:axId val="152787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874056"/>
        <c:crosses val="autoZero"/>
        <c:auto val="1"/>
        <c:lblAlgn val="ctr"/>
        <c:lblOffset val="100"/>
        <c:noMultiLvlLbl val="0"/>
      </c:catAx>
      <c:valAx>
        <c:axId val="15278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87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Perceived Usefulness</a:t>
            </a:r>
          </a:p>
        </c:rich>
      </c:tx>
      <c:layout>
        <c:manualLayout>
          <c:xMode val="edge"/>
          <c:yMode val="edge"/>
          <c:x val="0.31679855643044619"/>
          <c:y val="3.4722222222222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tam_sections_analysis!$A$19:$F$19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tam_sections_analysis!$A$20:$F$20</c:f>
              <c:numCache>
                <c:formatCode>General</c:formatCode>
                <c:ptCount val="6"/>
                <c:pt idx="0">
                  <c:v>6</c:v>
                </c:pt>
                <c:pt idx="1">
                  <c:v>5.8</c:v>
                </c:pt>
                <c:pt idx="2">
                  <c:v>5.5</c:v>
                </c:pt>
                <c:pt idx="3">
                  <c:v>6.1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3-4F42-BD44-5F3FB444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093320"/>
        <c:axId val="1270095368"/>
      </c:barChart>
      <c:catAx>
        <c:axId val="127009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95368"/>
        <c:crosses val="autoZero"/>
        <c:auto val="1"/>
        <c:lblAlgn val="ctr"/>
        <c:lblOffset val="100"/>
        <c:noMultiLvlLbl val="0"/>
      </c:catAx>
      <c:valAx>
        <c:axId val="12700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9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Perceived Ease of Use</a:t>
            </a:r>
          </a:p>
        </c:rich>
      </c:tx>
      <c:layout>
        <c:manualLayout>
          <c:xMode val="edge"/>
          <c:yMode val="edge"/>
          <c:x val="0.3209652230971128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tam_sections_analysis!$A$36:$F$36</c:f>
              <c:strCache>
                <c:ptCount val="6"/>
                <c:pt idx="0">
                  <c:v>Q7</c:v>
                </c:pt>
                <c:pt idx="1">
                  <c:v>Q8</c:v>
                </c:pt>
                <c:pt idx="2">
                  <c:v>Q9</c:v>
                </c:pt>
                <c:pt idx="3">
                  <c:v>Q10</c:v>
                </c:pt>
                <c:pt idx="4">
                  <c:v>Q11</c:v>
                </c:pt>
                <c:pt idx="5">
                  <c:v>Q12</c:v>
                </c:pt>
              </c:strCache>
            </c:strRef>
          </c:cat>
          <c:val>
            <c:numRef>
              <c:f>tam_sections_analysis!$A$37:$F$37</c:f>
              <c:numCache>
                <c:formatCode>General</c:formatCode>
                <c:ptCount val="6"/>
                <c:pt idx="0">
                  <c:v>6.4</c:v>
                </c:pt>
                <c:pt idx="1">
                  <c:v>6.5</c:v>
                </c:pt>
                <c:pt idx="2">
                  <c:v>6.2</c:v>
                </c:pt>
                <c:pt idx="3">
                  <c:v>6.2</c:v>
                </c:pt>
                <c:pt idx="4">
                  <c:v>6.1</c:v>
                </c:pt>
                <c:pt idx="5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B-4153-A1C0-7D23D8CEA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093320"/>
        <c:axId val="1270095368"/>
      </c:barChart>
      <c:catAx>
        <c:axId val="127009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95368"/>
        <c:crosses val="autoZero"/>
        <c:auto val="1"/>
        <c:lblAlgn val="ctr"/>
        <c:lblOffset val="100"/>
        <c:noMultiLvlLbl val="0"/>
      </c:catAx>
      <c:valAx>
        <c:axId val="12700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9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Usefulness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use_sections_analysis!$A$19:$H$19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use_sections_analysis!$A$20:$H$20</c:f>
              <c:numCache>
                <c:formatCode>General</c:formatCode>
                <c:ptCount val="8"/>
                <c:pt idx="0">
                  <c:v>6.1</c:v>
                </c:pt>
                <c:pt idx="1">
                  <c:v>5.6</c:v>
                </c:pt>
                <c:pt idx="2">
                  <c:v>6.6</c:v>
                </c:pt>
                <c:pt idx="3">
                  <c:v>5.5</c:v>
                </c:pt>
                <c:pt idx="4">
                  <c:v>6</c:v>
                </c:pt>
                <c:pt idx="5">
                  <c:v>6.1</c:v>
                </c:pt>
                <c:pt idx="6">
                  <c:v>6</c:v>
                </c:pt>
                <c:pt idx="7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A-426D-B46D-47EF7858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093320"/>
        <c:axId val="1270095368"/>
      </c:barChart>
      <c:catAx>
        <c:axId val="127009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95368"/>
        <c:crosses val="autoZero"/>
        <c:auto val="1"/>
        <c:lblAlgn val="ctr"/>
        <c:lblOffset val="100"/>
        <c:noMultiLvlLbl val="0"/>
      </c:catAx>
      <c:valAx>
        <c:axId val="12700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9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Ease of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use_sections_analysis!$A$36:$K$36</c:f>
              <c:strCache>
                <c:ptCount val="11"/>
                <c:pt idx="0">
                  <c:v>Q9</c:v>
                </c:pt>
                <c:pt idx="1">
                  <c:v>Q10</c:v>
                </c:pt>
                <c:pt idx="2">
                  <c:v>Q11</c:v>
                </c:pt>
                <c:pt idx="3">
                  <c:v>Q12</c:v>
                </c:pt>
                <c:pt idx="4">
                  <c:v>Q13</c:v>
                </c:pt>
                <c:pt idx="5">
                  <c:v>Q14</c:v>
                </c:pt>
                <c:pt idx="6">
                  <c:v>Q15</c:v>
                </c:pt>
                <c:pt idx="7">
                  <c:v>Q16</c:v>
                </c:pt>
                <c:pt idx="8">
                  <c:v>Q17</c:v>
                </c:pt>
                <c:pt idx="9">
                  <c:v>Q18</c:v>
                </c:pt>
                <c:pt idx="10">
                  <c:v>Q19</c:v>
                </c:pt>
              </c:strCache>
            </c:strRef>
          </c:cat>
          <c:val>
            <c:numRef>
              <c:f>use_sections_analysis!$A$37:$K$37</c:f>
              <c:numCache>
                <c:formatCode>General</c:formatCode>
                <c:ptCount val="11"/>
                <c:pt idx="0">
                  <c:v>6.5</c:v>
                </c:pt>
                <c:pt idx="1">
                  <c:v>6.6</c:v>
                </c:pt>
                <c:pt idx="2">
                  <c:v>6.5</c:v>
                </c:pt>
                <c:pt idx="3">
                  <c:v>6.4</c:v>
                </c:pt>
                <c:pt idx="4">
                  <c:v>6.1</c:v>
                </c:pt>
                <c:pt idx="5">
                  <c:v>6.4</c:v>
                </c:pt>
                <c:pt idx="6">
                  <c:v>6.1</c:v>
                </c:pt>
                <c:pt idx="7">
                  <c:v>6.4</c:v>
                </c:pt>
                <c:pt idx="8">
                  <c:v>6.2</c:v>
                </c:pt>
                <c:pt idx="9">
                  <c:v>6.9</c:v>
                </c:pt>
                <c:pt idx="10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E-4553-9BD6-2AD3EF0F8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809607"/>
        <c:axId val="1628404743"/>
      </c:barChart>
      <c:catAx>
        <c:axId val="1478809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04743"/>
        <c:crosses val="autoZero"/>
        <c:auto val="1"/>
        <c:lblAlgn val="ctr"/>
        <c:lblOffset val="100"/>
        <c:noMultiLvlLbl val="0"/>
      </c:catAx>
      <c:valAx>
        <c:axId val="1628404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09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Ease of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use_sections_analysis!$A$53:$D$53</c:f>
              <c:strCache>
                <c:ptCount val="4"/>
                <c:pt idx="0">
                  <c:v>Q20</c:v>
                </c:pt>
                <c:pt idx="1">
                  <c:v>Q21</c:v>
                </c:pt>
                <c:pt idx="2">
                  <c:v>Q22</c:v>
                </c:pt>
                <c:pt idx="3">
                  <c:v>Q23</c:v>
                </c:pt>
              </c:strCache>
            </c:strRef>
          </c:cat>
          <c:val>
            <c:numRef>
              <c:f>use_sections_analysis!$A$54:$D$54</c:f>
              <c:numCache>
                <c:formatCode>General</c:formatCode>
                <c:ptCount val="4"/>
                <c:pt idx="0">
                  <c:v>6.9</c:v>
                </c:pt>
                <c:pt idx="1">
                  <c:v>6.9</c:v>
                </c:pt>
                <c:pt idx="2">
                  <c:v>6.9</c:v>
                </c:pt>
                <c:pt idx="3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0-45E9-ADBE-91DB1F8A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123528"/>
        <c:axId val="1527899656"/>
      </c:barChart>
      <c:catAx>
        <c:axId val="127012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899656"/>
        <c:crosses val="autoZero"/>
        <c:auto val="1"/>
        <c:lblAlgn val="ctr"/>
        <c:lblOffset val="100"/>
        <c:noMultiLvlLbl val="0"/>
      </c:catAx>
      <c:valAx>
        <c:axId val="15278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2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use_sections_analysis!$A$70:$G$70</c:f>
              <c:strCache>
                <c:ptCount val="7"/>
                <c:pt idx="0">
                  <c:v>Q24</c:v>
                </c:pt>
                <c:pt idx="1">
                  <c:v>Q25</c:v>
                </c:pt>
                <c:pt idx="2">
                  <c:v>Q26</c:v>
                </c:pt>
                <c:pt idx="3">
                  <c:v>Q27</c:v>
                </c:pt>
                <c:pt idx="4">
                  <c:v>Q28</c:v>
                </c:pt>
                <c:pt idx="5">
                  <c:v>Q29</c:v>
                </c:pt>
                <c:pt idx="6">
                  <c:v>Q30</c:v>
                </c:pt>
              </c:strCache>
            </c:strRef>
          </c:cat>
          <c:val>
            <c:numRef>
              <c:f>use_sections_analysis!$A$71:$G$71</c:f>
              <c:numCache>
                <c:formatCode>General</c:formatCode>
                <c:ptCount val="7"/>
                <c:pt idx="0">
                  <c:v>6.2</c:v>
                </c:pt>
                <c:pt idx="1">
                  <c:v>6.3</c:v>
                </c:pt>
                <c:pt idx="2">
                  <c:v>5.9</c:v>
                </c:pt>
                <c:pt idx="3">
                  <c:v>6.3</c:v>
                </c:pt>
                <c:pt idx="4">
                  <c:v>6</c:v>
                </c:pt>
                <c:pt idx="5">
                  <c:v>5.0999999999999996</c:v>
                </c:pt>
                <c:pt idx="6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C-413C-B673-9F39983E7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731911"/>
        <c:axId val="1628746759"/>
      </c:barChart>
      <c:catAx>
        <c:axId val="1628731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46759"/>
        <c:crosses val="autoZero"/>
        <c:auto val="1"/>
        <c:lblAlgn val="ctr"/>
        <c:lblOffset val="100"/>
        <c:noMultiLvlLbl val="0"/>
      </c:catAx>
      <c:valAx>
        <c:axId val="1628746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31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use_sections_analysis!$A$91:$B$91</c:f>
              <c:strCache>
                <c:ptCount val="2"/>
                <c:pt idx="0">
                  <c:v>Perceived Usefulness</c:v>
                </c:pt>
                <c:pt idx="1">
                  <c:v>Perceived Ease of Use</c:v>
                </c:pt>
              </c:strCache>
            </c:strRef>
          </c:cat>
          <c:val>
            <c:numRef>
              <c:f>use_sections_analysis!$A$92:$B$92</c:f>
              <c:numCache>
                <c:formatCode>General</c:formatCode>
                <c:ptCount val="2"/>
                <c:pt idx="0">
                  <c:v>5.8999999999999995</c:v>
                </c:pt>
                <c:pt idx="1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2-47A3-8F02-0FB6D9DE5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881287"/>
        <c:axId val="1286883847"/>
      </c:barChart>
      <c:catAx>
        <c:axId val="1286881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83847"/>
        <c:crosses val="autoZero"/>
        <c:auto val="1"/>
        <c:lblAlgn val="ctr"/>
        <c:lblOffset val="100"/>
        <c:noMultiLvlLbl val="0"/>
      </c:catAx>
      <c:valAx>
        <c:axId val="1286883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81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Perceived Usefulness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use_sections_analysis!$A$107:$F$107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use_sections_analysis!$A$108:$F$108</c:f>
              <c:numCache>
                <c:formatCode>General</c:formatCode>
                <c:ptCount val="6"/>
                <c:pt idx="0">
                  <c:v>6</c:v>
                </c:pt>
                <c:pt idx="1">
                  <c:v>5.8</c:v>
                </c:pt>
                <c:pt idx="2">
                  <c:v>5.5</c:v>
                </c:pt>
                <c:pt idx="3">
                  <c:v>6.1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5-4774-86E1-8F5C26DA2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893063"/>
        <c:axId val="1286895111"/>
      </c:barChart>
      <c:catAx>
        <c:axId val="1286893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95111"/>
        <c:crosses val="autoZero"/>
        <c:auto val="1"/>
        <c:lblAlgn val="ctr"/>
        <c:lblOffset val="100"/>
        <c:noMultiLvlLbl val="0"/>
      </c:catAx>
      <c:valAx>
        <c:axId val="1286895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93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Perceived Ease of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use_sections_analysis!$A$124:$F$124</c:f>
              <c:strCache>
                <c:ptCount val="6"/>
                <c:pt idx="0">
                  <c:v>Q7</c:v>
                </c:pt>
                <c:pt idx="1">
                  <c:v>Q8</c:v>
                </c:pt>
                <c:pt idx="2">
                  <c:v>Q9</c:v>
                </c:pt>
                <c:pt idx="3">
                  <c:v>Q10</c:v>
                </c:pt>
                <c:pt idx="4">
                  <c:v>Q11</c:v>
                </c:pt>
                <c:pt idx="5">
                  <c:v>Q12</c:v>
                </c:pt>
              </c:strCache>
            </c:strRef>
          </c:cat>
          <c:val>
            <c:numRef>
              <c:f>use_sections_analysis!$A$125:$F$125</c:f>
              <c:numCache>
                <c:formatCode>General</c:formatCode>
                <c:ptCount val="6"/>
                <c:pt idx="0">
                  <c:v>6.4</c:v>
                </c:pt>
                <c:pt idx="1">
                  <c:v>6.5</c:v>
                </c:pt>
                <c:pt idx="2">
                  <c:v>6.2</c:v>
                </c:pt>
                <c:pt idx="3">
                  <c:v>6.2</c:v>
                </c:pt>
                <c:pt idx="4">
                  <c:v>6.1</c:v>
                </c:pt>
                <c:pt idx="5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9-4AC6-AE2D-BB0501C0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152712"/>
        <c:axId val="1050977799"/>
      </c:barChart>
      <c:catAx>
        <c:axId val="127015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977799"/>
        <c:crosses val="autoZero"/>
        <c:auto val="1"/>
        <c:lblAlgn val="ctr"/>
        <c:lblOffset val="100"/>
        <c:noMultiLvlLbl val="0"/>
      </c:catAx>
      <c:valAx>
        <c:axId val="1050977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5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 Sections Average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tam_sections_analysis!$A$3:$B$3</c:f>
              <c:strCache>
                <c:ptCount val="2"/>
                <c:pt idx="0">
                  <c:v>Perceived Usefulness</c:v>
                </c:pt>
                <c:pt idx="1">
                  <c:v>Perceived Ease of Use</c:v>
                </c:pt>
              </c:strCache>
            </c:strRef>
          </c:cat>
          <c:val>
            <c:numRef>
              <c:f>tam_sections_analysis!$A$4:$B$4</c:f>
              <c:numCache>
                <c:formatCode>General</c:formatCode>
                <c:ptCount val="2"/>
                <c:pt idx="0">
                  <c:v>5.8999999999999995</c:v>
                </c:pt>
                <c:pt idx="1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6-4915-8FFF-31FD58742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872008"/>
        <c:axId val="1527874056"/>
      </c:barChart>
      <c:catAx>
        <c:axId val="152787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874056"/>
        <c:crosses val="autoZero"/>
        <c:auto val="1"/>
        <c:lblAlgn val="ctr"/>
        <c:lblOffset val="100"/>
        <c:noMultiLvlLbl val="0"/>
      </c:catAx>
      <c:valAx>
        <c:axId val="15278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87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0</xdr:rowOff>
    </xdr:from>
    <xdr:to>
      <xdr:col>12</xdr:col>
      <xdr:colOff>266700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3325C-5686-7BF2-2E72-A062A218C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17</xdr:row>
      <xdr:rowOff>142875</xdr:rowOff>
    </xdr:from>
    <xdr:to>
      <xdr:col>15</xdr:col>
      <xdr:colOff>533400</xdr:colOff>
      <xdr:row>32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B7719-BE9A-7A7D-2308-7C09CE053197}"/>
            </a:ext>
            <a:ext uri="{147F2762-F138-4A5C-976F-8EAC2B608ADB}">
              <a16:predDERef xmlns:a16="http://schemas.microsoft.com/office/drawing/2014/main" pred="{5873325C-5686-7BF2-2E72-A062A218C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390525</xdr:colOff>
      <xdr:row>34</xdr:row>
      <xdr:rowOff>47625</xdr:rowOff>
    </xdr:from>
    <xdr:to>
      <xdr:col>20</xdr:col>
      <xdr:colOff>85725</xdr:colOff>
      <xdr:row>48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2D1BD7-395D-37FF-8364-76763A410430}"/>
            </a:ext>
            <a:ext uri="{147F2762-F138-4A5C-976F-8EAC2B608ADB}">
              <a16:predDERef xmlns:a16="http://schemas.microsoft.com/office/drawing/2014/main" pred="{DE5B7719-BE9A-7A7D-2308-7C09CE053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552450</xdr:colOff>
      <xdr:row>51</xdr:row>
      <xdr:rowOff>95250</xdr:rowOff>
    </xdr:from>
    <xdr:to>
      <xdr:col>12</xdr:col>
      <xdr:colOff>247650</xdr:colOff>
      <xdr:row>65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C0F452-5415-8DB9-745C-05C02E4EB129}"/>
            </a:ext>
            <a:ext uri="{147F2762-F138-4A5C-976F-8EAC2B608ADB}">
              <a16:predDERef xmlns:a16="http://schemas.microsoft.com/office/drawing/2014/main" pred="{BB2D1BD7-395D-37FF-8364-76763A410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476250</xdr:colOff>
      <xdr:row>68</xdr:row>
      <xdr:rowOff>47625</xdr:rowOff>
    </xdr:from>
    <xdr:to>
      <xdr:col>15</xdr:col>
      <xdr:colOff>171450</xdr:colOff>
      <xdr:row>82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27CB79-EFAA-E4DE-1DF1-7AC1CF2FBD39}"/>
            </a:ext>
            <a:ext uri="{147F2762-F138-4A5C-976F-8EAC2B608ADB}">
              <a16:predDERef xmlns:a16="http://schemas.microsoft.com/office/drawing/2014/main" pred="{14C0F452-5415-8DB9-745C-05C02E4EB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104775</xdr:colOff>
      <xdr:row>85</xdr:row>
      <xdr:rowOff>133350</xdr:rowOff>
    </xdr:from>
    <xdr:to>
      <xdr:col>10</xdr:col>
      <xdr:colOff>409575</xdr:colOff>
      <xdr:row>100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D84188-7709-4197-B777-6E5F25DF878C}"/>
            </a:ext>
            <a:ext uri="{147F2762-F138-4A5C-976F-8EAC2B608ADB}">
              <a16:predDERef xmlns:a16="http://schemas.microsoft.com/office/drawing/2014/main" pred="{C327CB79-EFAA-E4DE-1DF1-7AC1CF2FB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590550</xdr:colOff>
      <xdr:row>104</xdr:row>
      <xdr:rowOff>142875</xdr:rowOff>
    </xdr:from>
    <xdr:to>
      <xdr:col>14</xdr:col>
      <xdr:colOff>285750</xdr:colOff>
      <xdr:row>119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CED585-DC90-5F93-CE27-110CA44DFD86}"/>
            </a:ext>
            <a:ext uri="{147F2762-F138-4A5C-976F-8EAC2B608ADB}">
              <a16:predDERef xmlns:a16="http://schemas.microsoft.com/office/drawing/2014/main" pred="{4BD84188-7709-4197-B777-6E5F25DF8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600075</xdr:colOff>
      <xdr:row>122</xdr:row>
      <xdr:rowOff>38100</xdr:rowOff>
    </xdr:from>
    <xdr:to>
      <xdr:col>14</xdr:col>
      <xdr:colOff>295275</xdr:colOff>
      <xdr:row>136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A344BA-9159-917C-68E7-D3016A0820BF}"/>
            </a:ext>
            <a:ext uri="{147F2762-F138-4A5C-976F-8EAC2B608ADB}">
              <a16:predDERef xmlns:a16="http://schemas.microsoft.com/office/drawing/2014/main" pred="{44CED585-DC90-5F93-CE27-110CA44DF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0</xdr:rowOff>
    </xdr:from>
    <xdr:to>
      <xdr:col>12</xdr:col>
      <xdr:colOff>266700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92008-9C2A-487E-8831-A0B78F632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17</xdr:row>
      <xdr:rowOff>95250</xdr:rowOff>
    </xdr:from>
    <xdr:to>
      <xdr:col>15</xdr:col>
      <xdr:colOff>247650</xdr:colOff>
      <xdr:row>31</xdr:row>
      <xdr:rowOff>171450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B78F373-8631-4BCF-9C45-7D56794F0677}"/>
            </a:ext>
            <a:ext uri="{147F2762-F138-4A5C-976F-8EAC2B608ADB}">
              <a16:predDERef xmlns:a16="http://schemas.microsoft.com/office/drawing/2014/main" pred="{6A992008-9C2A-487E-8831-A0B78F632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34</xdr:row>
      <xdr:rowOff>85725</xdr:rowOff>
    </xdr:from>
    <xdr:to>
      <xdr:col>15</xdr:col>
      <xdr:colOff>419100</xdr:colOff>
      <xdr:row>48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8146AF-650C-40CF-8C19-D822CDBCF73F}"/>
            </a:ext>
            <a:ext uri="{147F2762-F138-4A5C-976F-8EAC2B608ADB}">
              <a16:predDERef xmlns:a16="http://schemas.microsoft.com/office/drawing/2014/main" pred="{AB78F373-8631-4BCF-9C45-7D56794F0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C4185B-17FD-434E-BF15-1CF59F582118}" name="Table1" displayName="Table1" ref="B3:D13" totalsRowShown="0" headerRowDxfId="2">
  <autoFilter ref="B3:D13" xr:uid="{18C4185B-17FD-434E-BF15-1CF59F582118}"/>
  <tableColumns count="3">
    <tableColumn id="1" xr3:uid="{468CB49D-B339-4860-B4B9-091E233C1B79}" name="User"/>
    <tableColumn id="2" xr3:uid="{211AC615-4810-44D9-B749-B6A20FC2FA6F}" name="Outcome (0 = wrong, 1 = success)"/>
    <tableColumn id="3" xr3:uid="{92315DBA-A696-44FD-B040-B676E419D00F}" name="Time (s) 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FA0470-99E4-4B3E-B981-DBABE122D056}" name="Table2" displayName="Table2" ref="B20:D30" totalsRowShown="0" headerRowDxfId="1">
  <autoFilter ref="B20:D30" xr:uid="{A4FA0470-99E4-4B3E-B981-DBABE122D056}"/>
  <tableColumns count="3">
    <tableColumn id="1" xr3:uid="{83D35DEB-ADC5-4B85-B405-7C162FD024D0}" name="User"/>
    <tableColumn id="2" xr3:uid="{0B5B1A41-6A19-4ABA-9172-64453EEB7A93}" name="Outcome (0 = wrong, 1 = success)"/>
    <tableColumn id="3" xr3:uid="{A590A91F-6A82-4BEB-BA2C-3935897136AC}" name="Time (s)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1C0676-3C81-43F3-9B3D-2458BA51B820}" name="Table3" displayName="Table3" ref="K3:O5" totalsRowShown="0">
  <autoFilter ref="K3:O5" xr:uid="{A81C0676-3C81-43F3-9B3D-2458BA51B820}"/>
  <tableColumns count="5">
    <tableColumn id="1" xr3:uid="{30D4BC1B-BDD0-4E78-B9C3-A552855E6473}" name="Task"/>
    <tableColumn id="2" xr3:uid="{54898C4E-2AB9-4288-B926-BD77108157E7}" name="%Success"/>
    <tableColumn id="3" xr3:uid="{C235A8E1-A442-4DA6-98F4-D2287E317BD9}" name="%Failure"/>
    <tableColumn id="4" xr3:uid="{1D6F9972-D0FB-46C3-8FAE-6C0E8149DC82}" name="Avg Time (s)" dataDxfId="0">
      <calculatedColumnFormula>SUM(Table1[Time (s) 1])/6</calculatedColumnFormula>
    </tableColumn>
    <tableColumn id="5" xr3:uid="{9670F5E0-5C5D-4D6C-B826-72187FA2ECA4}" name="Avg Time (min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1189-3BAC-4456-B19E-83D5C12A37CC}">
  <dimension ref="A1:BS15"/>
  <sheetViews>
    <sheetView topLeftCell="AW1" workbookViewId="0">
      <selection activeCell="BK2" sqref="BK2"/>
    </sheetView>
  </sheetViews>
  <sheetFormatPr defaultRowHeight="15"/>
  <cols>
    <col min="2" max="3" width="17" bestFit="1" customWidth="1"/>
    <col min="7" max="7" width="14.7109375" customWidth="1"/>
    <col min="28" max="28" width="12.5703125" customWidth="1"/>
    <col min="47" max="47" width="13.140625" customWidth="1"/>
    <col min="59" max="59" width="32" customWidth="1"/>
    <col min="60" max="60" width="31.85546875" customWidth="1"/>
    <col min="61" max="61" width="30.42578125" customWidth="1"/>
  </cols>
  <sheetData>
    <row r="1" spans="1:71" s="3" customFormat="1" ht="17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1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4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4" t="s">
        <v>46</v>
      </c>
      <c r="AV1" s="13" t="s">
        <v>47</v>
      </c>
      <c r="AW1" s="13" t="s">
        <v>48</v>
      </c>
      <c r="AX1" s="13" t="s">
        <v>49</v>
      </c>
      <c r="AY1" s="14" t="s">
        <v>50</v>
      </c>
      <c r="AZ1" s="13" t="s">
        <v>51</v>
      </c>
      <c r="BA1" s="13" t="s">
        <v>52</v>
      </c>
      <c r="BB1" s="13" t="s">
        <v>53</v>
      </c>
      <c r="BC1" s="13" t="s">
        <v>54</v>
      </c>
      <c r="BD1" s="13" t="s">
        <v>55</v>
      </c>
      <c r="BE1" s="13" t="s">
        <v>56</v>
      </c>
      <c r="BF1" s="14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9" t="s">
        <v>64</v>
      </c>
      <c r="BN1" s="3" t="s">
        <v>65</v>
      </c>
      <c r="BO1" s="3" t="s">
        <v>66</v>
      </c>
      <c r="BP1" s="9" t="s">
        <v>67</v>
      </c>
      <c r="BQ1" s="9" t="s">
        <v>68</v>
      </c>
      <c r="BR1" s="3" t="s">
        <v>69</v>
      </c>
      <c r="BS1" s="9" t="s">
        <v>70</v>
      </c>
    </row>
    <row r="2" spans="1:71">
      <c r="A2">
        <v>1</v>
      </c>
      <c r="B2" s="2">
        <v>45558.59679398148</v>
      </c>
      <c r="C2" s="2">
        <v>45558.634780092594</v>
      </c>
      <c r="D2" t="s">
        <v>71</v>
      </c>
      <c r="G2" t="s">
        <v>72</v>
      </c>
      <c r="H2">
        <v>6</v>
      </c>
      <c r="I2">
        <v>6</v>
      </c>
      <c r="J2">
        <v>6</v>
      </c>
      <c r="K2">
        <v>6</v>
      </c>
      <c r="L2">
        <v>7</v>
      </c>
      <c r="M2" s="4">
        <v>7</v>
      </c>
      <c r="N2">
        <v>7</v>
      </c>
      <c r="O2">
        <v>7</v>
      </c>
      <c r="P2">
        <v>7</v>
      </c>
      <c r="Q2">
        <v>7</v>
      </c>
      <c r="R2">
        <v>7</v>
      </c>
      <c r="S2" s="4">
        <v>7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4</v>
      </c>
      <c r="AC2">
        <v>7</v>
      </c>
      <c r="AD2">
        <v>6</v>
      </c>
      <c r="AE2">
        <v>7</v>
      </c>
      <c r="AF2">
        <v>6</v>
      </c>
      <c r="AG2">
        <v>6</v>
      </c>
      <c r="AH2">
        <v>6</v>
      </c>
      <c r="AI2">
        <v>7</v>
      </c>
      <c r="AJ2" s="4">
        <v>7</v>
      </c>
      <c r="AK2">
        <v>7</v>
      </c>
      <c r="AL2">
        <v>7</v>
      </c>
      <c r="AM2">
        <v>7</v>
      </c>
      <c r="AN2">
        <v>7</v>
      </c>
      <c r="AO2">
        <v>7</v>
      </c>
      <c r="AP2">
        <v>7</v>
      </c>
      <c r="AQ2">
        <v>7</v>
      </c>
      <c r="AR2">
        <v>6</v>
      </c>
      <c r="AS2">
        <v>7</v>
      </c>
      <c r="AT2">
        <v>7</v>
      </c>
      <c r="AU2" s="4">
        <v>7</v>
      </c>
      <c r="AV2">
        <v>7</v>
      </c>
      <c r="AW2">
        <v>7</v>
      </c>
      <c r="AX2">
        <v>7</v>
      </c>
      <c r="AY2" s="4">
        <v>7</v>
      </c>
      <c r="AZ2">
        <v>6</v>
      </c>
      <c r="BA2">
        <v>7</v>
      </c>
      <c r="BB2">
        <v>6</v>
      </c>
      <c r="BC2">
        <v>7</v>
      </c>
      <c r="BD2">
        <v>7</v>
      </c>
      <c r="BE2">
        <v>6</v>
      </c>
      <c r="BF2" s="4">
        <v>5</v>
      </c>
      <c r="BG2" t="s">
        <v>73</v>
      </c>
      <c r="BH2" t="s">
        <v>74</v>
      </c>
      <c r="BJ2" t="s">
        <v>75</v>
      </c>
      <c r="BK2" t="s">
        <v>76</v>
      </c>
      <c r="BL2" t="s">
        <v>77</v>
      </c>
      <c r="BM2" t="s">
        <v>78</v>
      </c>
      <c r="BN2" t="s">
        <v>79</v>
      </c>
      <c r="BO2" t="s">
        <v>80</v>
      </c>
      <c r="BP2">
        <v>0</v>
      </c>
      <c r="BQ2" t="s">
        <v>81</v>
      </c>
    </row>
    <row r="3" spans="1:71">
      <c r="A3">
        <v>2</v>
      </c>
      <c r="B3" s="2">
        <v>45558.63548611111</v>
      </c>
      <c r="C3" s="2">
        <v>45558.667766203704</v>
      </c>
      <c r="D3" t="s">
        <v>71</v>
      </c>
      <c r="G3" t="s">
        <v>72</v>
      </c>
      <c r="H3">
        <v>5</v>
      </c>
      <c r="I3">
        <v>5</v>
      </c>
      <c r="J3">
        <v>4</v>
      </c>
      <c r="K3">
        <v>6</v>
      </c>
      <c r="L3">
        <v>2</v>
      </c>
      <c r="M3" s="4">
        <v>4</v>
      </c>
      <c r="N3">
        <v>4</v>
      </c>
      <c r="O3">
        <v>6</v>
      </c>
      <c r="P3">
        <v>5</v>
      </c>
      <c r="Q3">
        <v>5</v>
      </c>
      <c r="R3">
        <v>4</v>
      </c>
      <c r="S3" s="4">
        <v>5</v>
      </c>
      <c r="T3">
        <v>4</v>
      </c>
      <c r="U3">
        <v>2</v>
      </c>
      <c r="V3">
        <v>4</v>
      </c>
      <c r="W3">
        <v>2</v>
      </c>
      <c r="X3">
        <v>4</v>
      </c>
      <c r="Y3">
        <v>3</v>
      </c>
      <c r="Z3">
        <v>3</v>
      </c>
      <c r="AA3">
        <v>3</v>
      </c>
      <c r="AB3">
        <v>2</v>
      </c>
      <c r="AC3">
        <v>5</v>
      </c>
      <c r="AD3">
        <v>4</v>
      </c>
      <c r="AE3">
        <v>6</v>
      </c>
      <c r="AF3">
        <v>4</v>
      </c>
      <c r="AG3">
        <v>5</v>
      </c>
      <c r="AH3">
        <v>5</v>
      </c>
      <c r="AI3">
        <v>4</v>
      </c>
      <c r="AJ3" s="4">
        <v>4</v>
      </c>
      <c r="AK3">
        <v>7</v>
      </c>
      <c r="AL3">
        <v>7</v>
      </c>
      <c r="AM3">
        <v>6</v>
      </c>
      <c r="AN3">
        <v>6</v>
      </c>
      <c r="AO3">
        <v>4</v>
      </c>
      <c r="AP3">
        <v>6</v>
      </c>
      <c r="AQ3">
        <v>7</v>
      </c>
      <c r="AR3">
        <v>4</v>
      </c>
      <c r="AS3">
        <v>5</v>
      </c>
      <c r="AT3">
        <v>7</v>
      </c>
      <c r="AU3" s="4">
        <v>4</v>
      </c>
      <c r="AV3">
        <v>7</v>
      </c>
      <c r="AW3">
        <v>7</v>
      </c>
      <c r="AX3">
        <v>7</v>
      </c>
      <c r="AY3" s="4">
        <v>7</v>
      </c>
      <c r="AZ3">
        <v>5</v>
      </c>
      <c r="BA3">
        <v>5</v>
      </c>
      <c r="BB3">
        <v>4</v>
      </c>
      <c r="BC3">
        <v>6</v>
      </c>
      <c r="BD3">
        <v>4</v>
      </c>
      <c r="BE3">
        <v>4</v>
      </c>
      <c r="BF3" s="4">
        <v>4</v>
      </c>
      <c r="BJ3" t="s">
        <v>75</v>
      </c>
      <c r="BK3" t="s">
        <v>82</v>
      </c>
      <c r="BL3" t="s">
        <v>77</v>
      </c>
      <c r="BM3" t="s">
        <v>78</v>
      </c>
      <c r="BN3" t="s">
        <v>83</v>
      </c>
      <c r="BO3" t="s">
        <v>84</v>
      </c>
      <c r="BP3">
        <v>0</v>
      </c>
      <c r="BQ3" t="s">
        <v>85</v>
      </c>
    </row>
    <row r="4" spans="1:71" ht="107.25" customHeight="1">
      <c r="A4">
        <v>3</v>
      </c>
      <c r="B4" s="2">
        <v>45558.667997685188</v>
      </c>
      <c r="C4" s="2">
        <v>45558.695277777777</v>
      </c>
      <c r="D4" t="s">
        <v>71</v>
      </c>
      <c r="G4" t="s">
        <v>72</v>
      </c>
      <c r="H4">
        <v>7</v>
      </c>
      <c r="I4">
        <v>6</v>
      </c>
      <c r="J4">
        <v>6</v>
      </c>
      <c r="K4">
        <v>7</v>
      </c>
      <c r="L4">
        <v>7</v>
      </c>
      <c r="M4" s="4">
        <v>7</v>
      </c>
      <c r="N4">
        <v>7</v>
      </c>
      <c r="O4">
        <v>7</v>
      </c>
      <c r="P4">
        <v>4</v>
      </c>
      <c r="Q4">
        <v>7</v>
      </c>
      <c r="R4">
        <v>5</v>
      </c>
      <c r="S4" s="4">
        <v>7</v>
      </c>
      <c r="T4">
        <v>5</v>
      </c>
      <c r="U4">
        <v>3</v>
      </c>
      <c r="V4">
        <v>5</v>
      </c>
      <c r="W4">
        <v>5</v>
      </c>
      <c r="X4">
        <v>5</v>
      </c>
      <c r="Y4">
        <v>5</v>
      </c>
      <c r="Z4">
        <v>5</v>
      </c>
      <c r="AA4">
        <v>3</v>
      </c>
      <c r="AB4">
        <v>4</v>
      </c>
      <c r="AC4">
        <v>6</v>
      </c>
      <c r="AD4">
        <v>4</v>
      </c>
      <c r="AE4">
        <v>7</v>
      </c>
      <c r="AF4">
        <v>4</v>
      </c>
      <c r="AG4">
        <v>7</v>
      </c>
      <c r="AH4">
        <v>7</v>
      </c>
      <c r="AI4">
        <v>7</v>
      </c>
      <c r="AJ4" s="4">
        <v>5</v>
      </c>
      <c r="AK4">
        <v>5</v>
      </c>
      <c r="AL4">
        <v>5</v>
      </c>
      <c r="AM4">
        <v>6</v>
      </c>
      <c r="AN4">
        <v>6</v>
      </c>
      <c r="AO4">
        <v>6</v>
      </c>
      <c r="AP4">
        <v>6</v>
      </c>
      <c r="AQ4">
        <v>5</v>
      </c>
      <c r="AR4">
        <v>7</v>
      </c>
      <c r="AS4">
        <v>7</v>
      </c>
      <c r="AT4">
        <v>7</v>
      </c>
      <c r="AU4" s="4">
        <v>7</v>
      </c>
      <c r="AV4">
        <v>7</v>
      </c>
      <c r="AW4">
        <v>7</v>
      </c>
      <c r="AX4">
        <v>7</v>
      </c>
      <c r="AY4" s="4">
        <v>7</v>
      </c>
      <c r="AZ4">
        <v>7</v>
      </c>
      <c r="BA4">
        <v>7</v>
      </c>
      <c r="BB4">
        <v>5</v>
      </c>
      <c r="BC4">
        <v>7</v>
      </c>
      <c r="BD4">
        <v>6</v>
      </c>
      <c r="BE4">
        <v>1</v>
      </c>
      <c r="BF4" s="4">
        <v>3</v>
      </c>
      <c r="BG4" t="s">
        <v>86</v>
      </c>
      <c r="BH4" t="s">
        <v>87</v>
      </c>
      <c r="BI4" s="1" t="s">
        <v>88</v>
      </c>
      <c r="BJ4" t="s">
        <v>75</v>
      </c>
      <c r="BK4" t="s">
        <v>82</v>
      </c>
      <c r="BL4" t="s">
        <v>89</v>
      </c>
      <c r="BM4" t="s">
        <v>78</v>
      </c>
      <c r="BN4" t="s">
        <v>90</v>
      </c>
      <c r="BO4" t="s">
        <v>84</v>
      </c>
      <c r="BP4">
        <v>2</v>
      </c>
      <c r="BQ4" t="s">
        <v>85</v>
      </c>
    </row>
    <row r="5" spans="1:71" ht="124.5" customHeight="1">
      <c r="A5">
        <v>4</v>
      </c>
      <c r="B5" s="2">
        <v>45558.69636574074</v>
      </c>
      <c r="C5" s="2">
        <v>45558.723495370374</v>
      </c>
      <c r="D5" t="s">
        <v>71</v>
      </c>
      <c r="G5" t="s">
        <v>72</v>
      </c>
      <c r="H5">
        <v>5</v>
      </c>
      <c r="I5">
        <v>4</v>
      </c>
      <c r="J5">
        <v>4</v>
      </c>
      <c r="K5">
        <v>5</v>
      </c>
      <c r="L5">
        <v>5</v>
      </c>
      <c r="M5" s="4">
        <v>5</v>
      </c>
      <c r="N5">
        <v>6</v>
      </c>
      <c r="O5">
        <v>6</v>
      </c>
      <c r="P5">
        <v>6</v>
      </c>
      <c r="Q5">
        <v>4</v>
      </c>
      <c r="R5">
        <v>4</v>
      </c>
      <c r="S5" s="4">
        <v>5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5</v>
      </c>
      <c r="AD5">
        <v>5</v>
      </c>
      <c r="AE5">
        <v>6</v>
      </c>
      <c r="AF5">
        <v>4</v>
      </c>
      <c r="AG5">
        <v>5</v>
      </c>
      <c r="AH5">
        <v>6</v>
      </c>
      <c r="AI5">
        <v>4</v>
      </c>
      <c r="AJ5" s="4">
        <v>4</v>
      </c>
      <c r="AK5">
        <v>6</v>
      </c>
      <c r="AL5">
        <v>6</v>
      </c>
      <c r="AM5">
        <v>6</v>
      </c>
      <c r="AN5">
        <v>6</v>
      </c>
      <c r="AO5">
        <v>6</v>
      </c>
      <c r="AP5">
        <v>6</v>
      </c>
      <c r="AQ5">
        <v>5</v>
      </c>
      <c r="AR5">
        <v>7</v>
      </c>
      <c r="AS5">
        <v>6</v>
      </c>
      <c r="AT5">
        <v>7</v>
      </c>
      <c r="AU5" s="4">
        <v>6</v>
      </c>
      <c r="AV5">
        <v>7</v>
      </c>
      <c r="AW5">
        <v>7</v>
      </c>
      <c r="AX5">
        <v>7</v>
      </c>
      <c r="AY5" s="4">
        <v>7</v>
      </c>
      <c r="AZ5">
        <v>6</v>
      </c>
      <c r="BA5">
        <v>6</v>
      </c>
      <c r="BB5">
        <v>5</v>
      </c>
      <c r="BC5">
        <v>4</v>
      </c>
      <c r="BD5">
        <v>5</v>
      </c>
      <c r="BE5">
        <v>4</v>
      </c>
      <c r="BF5" s="4">
        <v>5</v>
      </c>
      <c r="BG5" t="s">
        <v>91</v>
      </c>
      <c r="BH5" t="s">
        <v>92</v>
      </c>
      <c r="BI5" s="1" t="s">
        <v>93</v>
      </c>
      <c r="BJ5" t="s">
        <v>75</v>
      </c>
      <c r="BK5" t="s">
        <v>82</v>
      </c>
      <c r="BL5" t="s">
        <v>94</v>
      </c>
      <c r="BM5" t="s">
        <v>78</v>
      </c>
      <c r="BN5" t="s">
        <v>95</v>
      </c>
      <c r="BO5" t="s">
        <v>84</v>
      </c>
      <c r="BP5">
        <v>5</v>
      </c>
      <c r="BQ5" t="s">
        <v>96</v>
      </c>
      <c r="BR5" t="s">
        <v>97</v>
      </c>
    </row>
    <row r="6" spans="1:71" ht="141" customHeight="1">
      <c r="A6">
        <v>5</v>
      </c>
      <c r="B6" s="2">
        <v>45560.456192129626</v>
      </c>
      <c r="C6" s="2">
        <v>45560.469641203701</v>
      </c>
      <c r="D6" t="s">
        <v>71</v>
      </c>
      <c r="G6" t="s">
        <v>72</v>
      </c>
      <c r="H6">
        <v>7</v>
      </c>
      <c r="I6">
        <v>7</v>
      </c>
      <c r="J6">
        <v>7</v>
      </c>
      <c r="K6">
        <v>7</v>
      </c>
      <c r="L6">
        <v>7</v>
      </c>
      <c r="M6" s="4">
        <v>7</v>
      </c>
      <c r="N6">
        <v>7</v>
      </c>
      <c r="O6">
        <v>7</v>
      </c>
      <c r="P6">
        <v>7</v>
      </c>
      <c r="Q6">
        <v>7</v>
      </c>
      <c r="R6">
        <v>7</v>
      </c>
      <c r="S6" s="4">
        <v>7</v>
      </c>
      <c r="T6">
        <v>5</v>
      </c>
      <c r="U6">
        <v>3</v>
      </c>
      <c r="V6">
        <v>4</v>
      </c>
      <c r="W6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7</v>
      </c>
      <c r="AD6">
        <v>7</v>
      </c>
      <c r="AE6">
        <v>7</v>
      </c>
      <c r="AF6">
        <v>7</v>
      </c>
      <c r="AG6">
        <v>7</v>
      </c>
      <c r="AH6">
        <v>7</v>
      </c>
      <c r="AI6">
        <v>7</v>
      </c>
      <c r="AJ6" s="4">
        <v>7</v>
      </c>
      <c r="AK6">
        <v>7</v>
      </c>
      <c r="AL6">
        <v>7</v>
      </c>
      <c r="AM6">
        <v>7</v>
      </c>
      <c r="AN6">
        <v>7</v>
      </c>
      <c r="AO6">
        <v>7</v>
      </c>
      <c r="AP6">
        <v>7</v>
      </c>
      <c r="AQ6">
        <v>7</v>
      </c>
      <c r="AR6">
        <v>7</v>
      </c>
      <c r="AS6">
        <v>6</v>
      </c>
      <c r="AT6">
        <v>7</v>
      </c>
      <c r="AU6" s="4">
        <v>7</v>
      </c>
      <c r="AV6">
        <v>7</v>
      </c>
      <c r="AW6">
        <v>7</v>
      </c>
      <c r="AX6">
        <v>7</v>
      </c>
      <c r="AY6" s="4">
        <v>7</v>
      </c>
      <c r="AZ6">
        <v>7</v>
      </c>
      <c r="BA6">
        <v>7</v>
      </c>
      <c r="BB6">
        <v>7</v>
      </c>
      <c r="BC6">
        <v>7</v>
      </c>
      <c r="BD6">
        <v>7</v>
      </c>
      <c r="BE6">
        <v>7</v>
      </c>
      <c r="BF6" s="4">
        <v>7</v>
      </c>
      <c r="BG6" t="s">
        <v>98</v>
      </c>
      <c r="BH6" t="s">
        <v>99</v>
      </c>
      <c r="BI6" s="1" t="s">
        <v>100</v>
      </c>
      <c r="BJ6" t="s">
        <v>75</v>
      </c>
      <c r="BK6" t="s">
        <v>82</v>
      </c>
      <c r="BL6" t="s">
        <v>77</v>
      </c>
      <c r="BM6" t="s">
        <v>78</v>
      </c>
      <c r="BN6" t="s">
        <v>101</v>
      </c>
      <c r="BO6" t="s">
        <v>80</v>
      </c>
      <c r="BP6">
        <v>3</v>
      </c>
      <c r="BQ6" t="s">
        <v>102</v>
      </c>
      <c r="BR6" t="s">
        <v>103</v>
      </c>
      <c r="BS6" t="s">
        <v>104</v>
      </c>
    </row>
    <row r="7" spans="1:71" ht="97.5" customHeight="1">
      <c r="A7">
        <v>6</v>
      </c>
      <c r="B7" s="2">
        <v>45561.443761574075</v>
      </c>
      <c r="C7" s="2">
        <v>45561.448182870372</v>
      </c>
      <c r="D7" t="s">
        <v>71</v>
      </c>
      <c r="G7" t="s">
        <v>72</v>
      </c>
      <c r="H7">
        <v>3</v>
      </c>
      <c r="I7">
        <v>4</v>
      </c>
      <c r="J7">
        <v>4</v>
      </c>
      <c r="K7">
        <v>4</v>
      </c>
      <c r="L7">
        <v>5</v>
      </c>
      <c r="M7" s="4">
        <v>4</v>
      </c>
      <c r="N7">
        <v>5</v>
      </c>
      <c r="O7">
        <v>5</v>
      </c>
      <c r="P7">
        <v>5</v>
      </c>
      <c r="Q7">
        <v>5</v>
      </c>
      <c r="R7">
        <v>6</v>
      </c>
      <c r="S7" s="4">
        <v>6</v>
      </c>
      <c r="T7">
        <v>5</v>
      </c>
      <c r="U7">
        <v>4</v>
      </c>
      <c r="V7">
        <v>4</v>
      </c>
      <c r="W7">
        <v>4</v>
      </c>
      <c r="X7">
        <v>3</v>
      </c>
      <c r="Y7">
        <v>5</v>
      </c>
      <c r="Z7">
        <v>5</v>
      </c>
      <c r="AA7">
        <v>3</v>
      </c>
      <c r="AB7">
        <v>4</v>
      </c>
      <c r="AC7">
        <v>4</v>
      </c>
      <c r="AD7">
        <v>4</v>
      </c>
      <c r="AE7">
        <v>5</v>
      </c>
      <c r="AF7">
        <v>4</v>
      </c>
      <c r="AG7">
        <v>3</v>
      </c>
      <c r="AH7">
        <v>3</v>
      </c>
      <c r="AI7">
        <v>4</v>
      </c>
      <c r="AJ7" s="4">
        <v>3</v>
      </c>
      <c r="AK7">
        <v>6</v>
      </c>
      <c r="AL7">
        <v>6</v>
      </c>
      <c r="AM7">
        <v>6</v>
      </c>
      <c r="AN7">
        <v>6</v>
      </c>
      <c r="AO7">
        <v>6</v>
      </c>
      <c r="AP7">
        <v>6</v>
      </c>
      <c r="AQ7">
        <v>6</v>
      </c>
      <c r="AR7">
        <v>6</v>
      </c>
      <c r="AS7">
        <v>6</v>
      </c>
      <c r="AT7">
        <v>6</v>
      </c>
      <c r="AU7" s="4">
        <v>6</v>
      </c>
      <c r="AV7">
        <v>6</v>
      </c>
      <c r="AW7">
        <v>6</v>
      </c>
      <c r="AX7">
        <v>6</v>
      </c>
      <c r="AY7" s="4">
        <v>6</v>
      </c>
      <c r="AZ7">
        <v>4</v>
      </c>
      <c r="BA7">
        <v>4</v>
      </c>
      <c r="BB7">
        <v>4</v>
      </c>
      <c r="BC7">
        <v>4</v>
      </c>
      <c r="BD7">
        <v>4</v>
      </c>
      <c r="BE7">
        <v>4</v>
      </c>
      <c r="BF7" s="4">
        <v>3</v>
      </c>
      <c r="BG7" t="s">
        <v>105</v>
      </c>
      <c r="BH7" t="s">
        <v>106</v>
      </c>
      <c r="BI7" s="1" t="s">
        <v>107</v>
      </c>
      <c r="BJ7" t="s">
        <v>75</v>
      </c>
      <c r="BK7" t="s">
        <v>82</v>
      </c>
      <c r="BL7" t="s">
        <v>77</v>
      </c>
      <c r="BM7" t="s">
        <v>78</v>
      </c>
      <c r="BN7" t="s">
        <v>90</v>
      </c>
      <c r="BO7" t="s">
        <v>108</v>
      </c>
      <c r="BP7">
        <v>2</v>
      </c>
      <c r="BQ7" t="s">
        <v>102</v>
      </c>
    </row>
    <row r="8" spans="1:71" ht="113.25" customHeight="1">
      <c r="A8">
        <v>7</v>
      </c>
      <c r="B8" s="2">
        <v>45596.394479166665</v>
      </c>
      <c r="C8" s="2">
        <v>45596.401342592595</v>
      </c>
      <c r="D8" t="s">
        <v>71</v>
      </c>
      <c r="G8" t="s">
        <v>72</v>
      </c>
      <c r="H8">
        <v>7</v>
      </c>
      <c r="I8">
        <v>7</v>
      </c>
      <c r="J8">
        <v>5</v>
      </c>
      <c r="K8">
        <v>7</v>
      </c>
      <c r="L8">
        <v>7</v>
      </c>
      <c r="M8" s="4">
        <v>7</v>
      </c>
      <c r="N8">
        <v>7</v>
      </c>
      <c r="O8">
        <v>7</v>
      </c>
      <c r="P8">
        <v>7</v>
      </c>
      <c r="Q8">
        <v>7</v>
      </c>
      <c r="R8">
        <v>7</v>
      </c>
      <c r="S8" s="4">
        <v>7</v>
      </c>
      <c r="T8">
        <v>5</v>
      </c>
      <c r="U8">
        <v>3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7</v>
      </c>
      <c r="AD8">
        <v>7</v>
      </c>
      <c r="AE8">
        <v>7</v>
      </c>
      <c r="AF8">
        <v>7</v>
      </c>
      <c r="AG8">
        <v>7</v>
      </c>
      <c r="AH8">
        <v>7</v>
      </c>
      <c r="AI8">
        <v>7</v>
      </c>
      <c r="AJ8" s="4">
        <v>7</v>
      </c>
      <c r="AK8">
        <v>7</v>
      </c>
      <c r="AL8">
        <v>7</v>
      </c>
      <c r="AM8">
        <v>7</v>
      </c>
      <c r="AN8">
        <v>7</v>
      </c>
      <c r="AO8">
        <v>7</v>
      </c>
      <c r="AP8">
        <v>7</v>
      </c>
      <c r="AQ8">
        <v>7</v>
      </c>
      <c r="AR8">
        <v>7</v>
      </c>
      <c r="AS8">
        <v>5</v>
      </c>
      <c r="AT8">
        <v>7</v>
      </c>
      <c r="AU8" s="4">
        <v>7</v>
      </c>
      <c r="AV8">
        <v>7</v>
      </c>
      <c r="AW8">
        <v>7</v>
      </c>
      <c r="AX8">
        <v>7</v>
      </c>
      <c r="AY8" s="4">
        <v>7</v>
      </c>
      <c r="AZ8">
        <v>7</v>
      </c>
      <c r="BA8">
        <v>7</v>
      </c>
      <c r="BB8">
        <v>7</v>
      </c>
      <c r="BC8">
        <v>7</v>
      </c>
      <c r="BD8">
        <v>7</v>
      </c>
      <c r="BE8">
        <v>7</v>
      </c>
      <c r="BF8" s="4">
        <v>7</v>
      </c>
      <c r="BG8" t="s">
        <v>109</v>
      </c>
      <c r="BH8" t="s">
        <v>110</v>
      </c>
      <c r="BI8" s="1"/>
      <c r="BJ8" t="s">
        <v>111</v>
      </c>
      <c r="BK8" t="s">
        <v>112</v>
      </c>
      <c r="BL8" t="s">
        <v>77</v>
      </c>
      <c r="BM8" t="s">
        <v>113</v>
      </c>
      <c r="BN8" t="s">
        <v>114</v>
      </c>
      <c r="BO8" t="s">
        <v>115</v>
      </c>
      <c r="BP8">
        <v>3</v>
      </c>
      <c r="BQ8" t="s">
        <v>116</v>
      </c>
    </row>
    <row r="9" spans="1:71" ht="107.25" customHeight="1">
      <c r="A9">
        <v>8</v>
      </c>
      <c r="B9" s="2">
        <v>45596.523738425924</v>
      </c>
      <c r="C9" s="2">
        <v>45596.528020833335</v>
      </c>
      <c r="D9" t="s">
        <v>71</v>
      </c>
      <c r="G9" t="s">
        <v>72</v>
      </c>
      <c r="H9">
        <v>6</v>
      </c>
      <c r="I9">
        <v>5</v>
      </c>
      <c r="J9">
        <v>5</v>
      </c>
      <c r="K9">
        <v>5</v>
      </c>
      <c r="L9">
        <v>6</v>
      </c>
      <c r="M9" s="4">
        <v>5</v>
      </c>
      <c r="N9">
        <v>7</v>
      </c>
      <c r="O9">
        <v>6</v>
      </c>
      <c r="P9">
        <v>7</v>
      </c>
      <c r="Q9">
        <v>6</v>
      </c>
      <c r="R9">
        <v>7</v>
      </c>
      <c r="S9" s="4">
        <v>6</v>
      </c>
      <c r="T9">
        <v>5</v>
      </c>
      <c r="U9">
        <v>2</v>
      </c>
      <c r="V9">
        <v>4</v>
      </c>
      <c r="W9">
        <v>4</v>
      </c>
      <c r="X9">
        <v>4</v>
      </c>
      <c r="Y9">
        <v>5</v>
      </c>
      <c r="Z9">
        <v>5</v>
      </c>
      <c r="AA9">
        <v>4</v>
      </c>
      <c r="AB9">
        <v>5</v>
      </c>
      <c r="AC9">
        <v>6</v>
      </c>
      <c r="AD9">
        <v>5</v>
      </c>
      <c r="AE9">
        <v>7</v>
      </c>
      <c r="AF9">
        <v>5</v>
      </c>
      <c r="AG9">
        <v>6</v>
      </c>
      <c r="AH9">
        <v>6</v>
      </c>
      <c r="AI9">
        <v>6</v>
      </c>
      <c r="AJ9" s="4">
        <v>6</v>
      </c>
      <c r="AK9">
        <v>6</v>
      </c>
      <c r="AL9">
        <v>7</v>
      </c>
      <c r="AM9">
        <v>6</v>
      </c>
      <c r="AN9">
        <v>5</v>
      </c>
      <c r="AO9">
        <v>6</v>
      </c>
      <c r="AP9">
        <v>6</v>
      </c>
      <c r="AQ9">
        <v>4</v>
      </c>
      <c r="AR9">
        <v>7</v>
      </c>
      <c r="AS9">
        <v>6</v>
      </c>
      <c r="AT9">
        <v>7</v>
      </c>
      <c r="AU9" s="4">
        <v>7</v>
      </c>
      <c r="AV9">
        <v>7</v>
      </c>
      <c r="AW9">
        <v>7</v>
      </c>
      <c r="AX9">
        <v>7</v>
      </c>
      <c r="AY9" s="4">
        <v>6</v>
      </c>
      <c r="AZ9">
        <v>6</v>
      </c>
      <c r="BA9">
        <v>6</v>
      </c>
      <c r="BB9">
        <v>7</v>
      </c>
      <c r="BC9">
        <v>7</v>
      </c>
      <c r="BD9">
        <v>6</v>
      </c>
      <c r="BE9">
        <v>4</v>
      </c>
      <c r="BF9" s="4">
        <v>4</v>
      </c>
      <c r="BG9" t="s">
        <v>117</v>
      </c>
      <c r="BH9" t="s">
        <v>118</v>
      </c>
      <c r="BI9" s="1"/>
      <c r="BJ9" t="s">
        <v>75</v>
      </c>
      <c r="BK9" t="s">
        <v>82</v>
      </c>
      <c r="BL9" t="s">
        <v>119</v>
      </c>
      <c r="BM9" t="s">
        <v>113</v>
      </c>
      <c r="BN9" t="s">
        <v>114</v>
      </c>
      <c r="BO9" t="s">
        <v>115</v>
      </c>
      <c r="BP9">
        <v>3</v>
      </c>
      <c r="BQ9" t="s">
        <v>120</v>
      </c>
      <c r="BS9" t="s">
        <v>121</v>
      </c>
    </row>
    <row r="10" spans="1:71" ht="76.5">
      <c r="A10">
        <v>9</v>
      </c>
      <c r="B10" s="2">
        <v>45596.535162037035</v>
      </c>
      <c r="C10" s="2">
        <v>45596.541527777779</v>
      </c>
      <c r="D10" t="s">
        <v>71</v>
      </c>
      <c r="G10" t="s">
        <v>72</v>
      </c>
      <c r="H10">
        <v>7</v>
      </c>
      <c r="I10">
        <v>7</v>
      </c>
      <c r="J10">
        <v>7</v>
      </c>
      <c r="K10">
        <v>7</v>
      </c>
      <c r="L10">
        <v>7</v>
      </c>
      <c r="M10" s="4">
        <v>7</v>
      </c>
      <c r="N10">
        <v>7</v>
      </c>
      <c r="O10">
        <v>7</v>
      </c>
      <c r="P10">
        <v>7</v>
      </c>
      <c r="Q10">
        <v>7</v>
      </c>
      <c r="R10">
        <v>7</v>
      </c>
      <c r="S10" s="4">
        <v>7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7</v>
      </c>
      <c r="AD10">
        <v>7</v>
      </c>
      <c r="AE10">
        <v>7</v>
      </c>
      <c r="AF10">
        <v>7</v>
      </c>
      <c r="AG10">
        <v>7</v>
      </c>
      <c r="AH10">
        <v>7</v>
      </c>
      <c r="AI10">
        <v>7</v>
      </c>
      <c r="AJ10" s="4">
        <v>7</v>
      </c>
      <c r="AK10">
        <v>7</v>
      </c>
      <c r="AL10">
        <v>7</v>
      </c>
      <c r="AM10">
        <v>7</v>
      </c>
      <c r="AN10">
        <v>7</v>
      </c>
      <c r="AO10">
        <v>7</v>
      </c>
      <c r="AP10">
        <v>7</v>
      </c>
      <c r="AQ10">
        <v>7</v>
      </c>
      <c r="AR10">
        <v>7</v>
      </c>
      <c r="AS10">
        <v>7</v>
      </c>
      <c r="AT10">
        <v>7</v>
      </c>
      <c r="AU10" s="4">
        <v>7</v>
      </c>
      <c r="AV10">
        <v>7</v>
      </c>
      <c r="AW10">
        <v>7</v>
      </c>
      <c r="AX10">
        <v>7</v>
      </c>
      <c r="AY10" s="4">
        <v>7</v>
      </c>
      <c r="AZ10">
        <v>7</v>
      </c>
      <c r="BA10">
        <v>7</v>
      </c>
      <c r="BB10">
        <v>7</v>
      </c>
      <c r="BC10">
        <v>7</v>
      </c>
      <c r="BD10">
        <v>7</v>
      </c>
      <c r="BE10">
        <v>7</v>
      </c>
      <c r="BF10" s="4">
        <v>7</v>
      </c>
      <c r="BG10" t="s">
        <v>122</v>
      </c>
      <c r="BH10" t="s">
        <v>123</v>
      </c>
      <c r="BI10" s="1" t="s">
        <v>124</v>
      </c>
      <c r="BJ10" t="s">
        <v>75</v>
      </c>
      <c r="BK10" t="s">
        <v>112</v>
      </c>
      <c r="BL10" t="s">
        <v>77</v>
      </c>
      <c r="BM10" t="s">
        <v>113</v>
      </c>
      <c r="BN10" t="s">
        <v>114</v>
      </c>
      <c r="BO10" t="s">
        <v>108</v>
      </c>
      <c r="BP10">
        <v>3</v>
      </c>
      <c r="BQ10" t="s">
        <v>125</v>
      </c>
    </row>
    <row r="11" spans="1:71" ht="87.75" customHeight="1">
      <c r="A11">
        <v>10</v>
      </c>
      <c r="B11" s="2">
        <v>45596.61310185185</v>
      </c>
      <c r="C11" s="2">
        <v>45596.626817129632</v>
      </c>
      <c r="D11" t="s">
        <v>71</v>
      </c>
      <c r="G11" s="3" t="s">
        <v>72</v>
      </c>
      <c r="H11" s="3">
        <v>7</v>
      </c>
      <c r="I11" s="3">
        <v>7</v>
      </c>
      <c r="J11" s="3">
        <v>7</v>
      </c>
      <c r="K11" s="3">
        <v>7</v>
      </c>
      <c r="L11" s="3">
        <v>7</v>
      </c>
      <c r="M11" s="5">
        <v>7</v>
      </c>
      <c r="N11" s="3">
        <v>7</v>
      </c>
      <c r="O11" s="3">
        <v>7</v>
      </c>
      <c r="P11" s="3">
        <v>7</v>
      </c>
      <c r="Q11" s="3">
        <v>7</v>
      </c>
      <c r="R11" s="3">
        <v>7</v>
      </c>
      <c r="S11" s="5">
        <v>7</v>
      </c>
      <c r="T11" s="3">
        <v>5</v>
      </c>
      <c r="U11" s="3">
        <v>3</v>
      </c>
      <c r="V11" s="3">
        <v>5</v>
      </c>
      <c r="W11" s="3">
        <v>5</v>
      </c>
      <c r="X11" s="3">
        <v>5</v>
      </c>
      <c r="Y11" s="3">
        <v>5</v>
      </c>
      <c r="Z11" s="3">
        <v>5</v>
      </c>
      <c r="AA11" s="3">
        <v>5</v>
      </c>
      <c r="AB11" s="3">
        <v>5</v>
      </c>
      <c r="AC11" s="3">
        <v>7</v>
      </c>
      <c r="AD11" s="3">
        <v>7</v>
      </c>
      <c r="AE11" s="3">
        <v>7</v>
      </c>
      <c r="AF11" s="3">
        <v>7</v>
      </c>
      <c r="AG11" s="3">
        <v>7</v>
      </c>
      <c r="AH11" s="3">
        <v>7</v>
      </c>
      <c r="AI11" s="3">
        <v>7</v>
      </c>
      <c r="AJ11" s="5">
        <v>7</v>
      </c>
      <c r="AK11" s="3">
        <v>7</v>
      </c>
      <c r="AL11" s="3">
        <v>7</v>
      </c>
      <c r="AM11" s="3">
        <v>7</v>
      </c>
      <c r="AN11" s="3">
        <v>7</v>
      </c>
      <c r="AO11" s="3">
        <v>5</v>
      </c>
      <c r="AP11" s="3">
        <v>6</v>
      </c>
      <c r="AQ11" s="3">
        <v>6</v>
      </c>
      <c r="AR11" s="3">
        <v>6</v>
      </c>
      <c r="AS11" s="3">
        <v>7</v>
      </c>
      <c r="AT11" s="3">
        <v>7</v>
      </c>
      <c r="AU11" s="5">
        <v>7</v>
      </c>
      <c r="AV11" s="3">
        <v>7</v>
      </c>
      <c r="AW11" s="3">
        <v>7</v>
      </c>
      <c r="AX11" s="3">
        <v>7</v>
      </c>
      <c r="AY11" s="5">
        <v>7</v>
      </c>
      <c r="AZ11" s="3">
        <v>7</v>
      </c>
      <c r="BA11" s="3">
        <v>7</v>
      </c>
      <c r="BB11" s="3">
        <v>7</v>
      </c>
      <c r="BC11" s="3">
        <v>7</v>
      </c>
      <c r="BD11" s="3">
        <v>7</v>
      </c>
      <c r="BE11" s="3">
        <v>7</v>
      </c>
      <c r="BF11" s="5">
        <v>7</v>
      </c>
      <c r="BH11" t="s">
        <v>126</v>
      </c>
      <c r="BJ11" t="s">
        <v>75</v>
      </c>
      <c r="BK11" t="s">
        <v>112</v>
      </c>
      <c r="BL11" t="s">
        <v>77</v>
      </c>
      <c r="BM11" t="s">
        <v>113</v>
      </c>
      <c r="BN11" t="s">
        <v>114</v>
      </c>
      <c r="BO11" t="s">
        <v>108</v>
      </c>
      <c r="BP11">
        <v>3</v>
      </c>
      <c r="BQ11" t="s">
        <v>127</v>
      </c>
    </row>
    <row r="12" spans="1:71">
      <c r="G12" s="7" t="s">
        <v>128</v>
      </c>
      <c r="H12">
        <f>SUM(H2:H11)/10</f>
        <v>6</v>
      </c>
      <c r="I12">
        <f t="shared" ref="I12:BF12" si="0">SUM(I2:I11)/10</f>
        <v>5.8</v>
      </c>
      <c r="J12">
        <f t="shared" si="0"/>
        <v>5.5</v>
      </c>
      <c r="K12">
        <f t="shared" si="0"/>
        <v>6.1</v>
      </c>
      <c r="L12">
        <f t="shared" si="0"/>
        <v>6</v>
      </c>
      <c r="M12">
        <f t="shared" si="0"/>
        <v>6</v>
      </c>
      <c r="N12">
        <f t="shared" si="0"/>
        <v>6.4</v>
      </c>
      <c r="O12">
        <f t="shared" si="0"/>
        <v>6.5</v>
      </c>
      <c r="P12">
        <f t="shared" si="0"/>
        <v>6.2</v>
      </c>
      <c r="Q12">
        <f t="shared" si="0"/>
        <v>6.2</v>
      </c>
      <c r="R12">
        <f t="shared" si="0"/>
        <v>6.1</v>
      </c>
      <c r="S12">
        <f t="shared" si="0"/>
        <v>6.4</v>
      </c>
      <c r="T12">
        <f t="shared" si="0"/>
        <v>4.8</v>
      </c>
      <c r="U12">
        <f t="shared" si="0"/>
        <v>3.4</v>
      </c>
      <c r="V12">
        <f t="shared" si="0"/>
        <v>4.5</v>
      </c>
      <c r="W12">
        <f t="shared" si="0"/>
        <v>4.4000000000000004</v>
      </c>
      <c r="X12">
        <f t="shared" si="0"/>
        <v>4.5</v>
      </c>
      <c r="Y12">
        <f t="shared" si="0"/>
        <v>4.7</v>
      </c>
      <c r="Z12">
        <f t="shared" si="0"/>
        <v>4.7</v>
      </c>
      <c r="AA12">
        <f t="shared" si="0"/>
        <v>4.2</v>
      </c>
      <c r="AB12">
        <f t="shared" si="0"/>
        <v>4.3</v>
      </c>
      <c r="AC12">
        <f t="shared" si="0"/>
        <v>6.1</v>
      </c>
      <c r="AD12">
        <f t="shared" si="0"/>
        <v>5.6</v>
      </c>
      <c r="AE12">
        <f t="shared" si="0"/>
        <v>6.6</v>
      </c>
      <c r="AF12">
        <f t="shared" si="0"/>
        <v>5.5</v>
      </c>
      <c r="AG12">
        <f t="shared" si="0"/>
        <v>6</v>
      </c>
      <c r="AH12">
        <f t="shared" si="0"/>
        <v>6.1</v>
      </c>
      <c r="AI12">
        <f t="shared" si="0"/>
        <v>6</v>
      </c>
      <c r="AJ12">
        <f t="shared" si="0"/>
        <v>5.7</v>
      </c>
      <c r="AK12">
        <f t="shared" si="0"/>
        <v>6.5</v>
      </c>
      <c r="AL12">
        <f t="shared" si="0"/>
        <v>6.6</v>
      </c>
      <c r="AM12">
        <f t="shared" si="0"/>
        <v>6.5</v>
      </c>
      <c r="AN12">
        <f t="shared" si="0"/>
        <v>6.4</v>
      </c>
      <c r="AO12">
        <f t="shared" si="0"/>
        <v>6.1</v>
      </c>
      <c r="AP12">
        <f t="shared" si="0"/>
        <v>6.4</v>
      </c>
      <c r="AQ12">
        <f t="shared" si="0"/>
        <v>6.1</v>
      </c>
      <c r="AR12">
        <f t="shared" si="0"/>
        <v>6.4</v>
      </c>
      <c r="AS12">
        <f t="shared" si="0"/>
        <v>6.2</v>
      </c>
      <c r="AT12">
        <f t="shared" si="0"/>
        <v>6.9</v>
      </c>
      <c r="AU12">
        <f t="shared" si="0"/>
        <v>6.5</v>
      </c>
      <c r="AV12">
        <f t="shared" si="0"/>
        <v>6.9</v>
      </c>
      <c r="AW12">
        <f t="shared" si="0"/>
        <v>6.9</v>
      </c>
      <c r="AX12">
        <f t="shared" si="0"/>
        <v>6.9</v>
      </c>
      <c r="AY12">
        <f t="shared" si="0"/>
        <v>6.8</v>
      </c>
      <c r="AZ12">
        <f t="shared" si="0"/>
        <v>6.2</v>
      </c>
      <c r="BA12">
        <f t="shared" si="0"/>
        <v>6.3</v>
      </c>
      <c r="BB12">
        <f t="shared" si="0"/>
        <v>5.9</v>
      </c>
      <c r="BC12">
        <f t="shared" si="0"/>
        <v>6.3</v>
      </c>
      <c r="BD12">
        <f t="shared" si="0"/>
        <v>6</v>
      </c>
      <c r="BE12">
        <f t="shared" si="0"/>
        <v>5.0999999999999996</v>
      </c>
      <c r="BF12">
        <f t="shared" si="0"/>
        <v>5.2</v>
      </c>
    </row>
    <row r="15" spans="1:71" s="6" customFormat="1">
      <c r="G15" s="7" t="s">
        <v>129</v>
      </c>
      <c r="L15" s="8" t="s">
        <v>130</v>
      </c>
      <c r="M15" s="8">
        <f>SUM(H12:M12)/6</f>
        <v>5.8999999999999995</v>
      </c>
      <c r="R15" s="8" t="s">
        <v>130</v>
      </c>
      <c r="S15" s="8">
        <f>SUM(N12:S12)/6</f>
        <v>6.3</v>
      </c>
      <c r="AA15" s="8" t="s">
        <v>130</v>
      </c>
      <c r="AB15" s="8">
        <f>SUM(T12:AB12)/9</f>
        <v>4.3888888888888893</v>
      </c>
      <c r="AI15" s="8" t="s">
        <v>130</v>
      </c>
      <c r="AJ15" s="8">
        <f>SUM(AC12:AJ12)/8</f>
        <v>5.95</v>
      </c>
      <c r="AT15" s="8" t="s">
        <v>130</v>
      </c>
      <c r="AU15" s="8">
        <f>SUM(AK12:AU12)/11</f>
        <v>6.4181818181818189</v>
      </c>
      <c r="AX15" s="8" t="s">
        <v>130</v>
      </c>
      <c r="AY15" s="8">
        <f>SUM(AV12:AY12)/4</f>
        <v>6.8750000000000009</v>
      </c>
      <c r="BE15" s="8" t="s">
        <v>130</v>
      </c>
      <c r="BF15" s="8">
        <f>SUM(AZ12:BF12)/7</f>
        <v>5.8571428571428568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53028-F3A1-40AB-8E3A-DCF5EBE78972}">
  <dimension ref="A1:M125"/>
  <sheetViews>
    <sheetView workbookViewId="0">
      <selection activeCell="A4" sqref="A4"/>
    </sheetView>
  </sheetViews>
  <sheetFormatPr defaultRowHeight="15"/>
  <cols>
    <col min="1" max="1" width="12.85546875" customWidth="1"/>
    <col min="2" max="2" width="12.28515625" customWidth="1"/>
    <col min="3" max="3" width="14.7109375" customWidth="1"/>
  </cols>
  <sheetData>
    <row r="1" spans="1:4">
      <c r="A1" s="6" t="s">
        <v>131</v>
      </c>
    </row>
    <row r="3" spans="1:4">
      <c r="A3" s="6" t="s">
        <v>132</v>
      </c>
      <c r="B3" s="6" t="s">
        <v>133</v>
      </c>
      <c r="C3" s="6" t="s">
        <v>134</v>
      </c>
      <c r="D3" s="6" t="s">
        <v>135</v>
      </c>
    </row>
    <row r="4" spans="1:4">
      <c r="A4">
        <f>raw_data!AJ15</f>
        <v>5.95</v>
      </c>
      <c r="B4">
        <f>raw_data!AU15</f>
        <v>6.4181818181818189</v>
      </c>
      <c r="C4">
        <f>raw_data!AY15</f>
        <v>6.8750000000000009</v>
      </c>
      <c r="D4">
        <f>raw_data!BF15</f>
        <v>5.8571428571428568</v>
      </c>
    </row>
    <row r="19" spans="1:8">
      <c r="A19" s="6" t="s">
        <v>136</v>
      </c>
      <c r="B19" s="6" t="s">
        <v>137</v>
      </c>
      <c r="C19" s="6" t="s">
        <v>138</v>
      </c>
      <c r="D19" s="6" t="s">
        <v>139</v>
      </c>
      <c r="E19" s="6" t="s">
        <v>140</v>
      </c>
      <c r="F19" s="6" t="s">
        <v>141</v>
      </c>
      <c r="G19" s="6" t="s">
        <v>142</v>
      </c>
      <c r="H19" s="6" t="s">
        <v>143</v>
      </c>
    </row>
    <row r="20" spans="1:8">
      <c r="A20">
        <f>raw_data!AC12</f>
        <v>6.1</v>
      </c>
      <c r="B20">
        <f>raw_data!AD12</f>
        <v>5.6</v>
      </c>
      <c r="C20">
        <f>raw_data!AE12</f>
        <v>6.6</v>
      </c>
      <c r="D20">
        <f>raw_data!AF12</f>
        <v>5.5</v>
      </c>
      <c r="E20">
        <f>raw_data!AG12</f>
        <v>6</v>
      </c>
      <c r="F20">
        <f>raw_data!AH12</f>
        <v>6.1</v>
      </c>
      <c r="G20">
        <f>raw_data!AI12</f>
        <v>6</v>
      </c>
      <c r="H20">
        <f>raw_data!AJ12</f>
        <v>5.7</v>
      </c>
    </row>
    <row r="36" spans="1:11">
      <c r="A36" s="6" t="s">
        <v>144</v>
      </c>
      <c r="B36" s="6" t="s">
        <v>145</v>
      </c>
      <c r="C36" s="6" t="s">
        <v>146</v>
      </c>
      <c r="D36" s="6" t="s">
        <v>147</v>
      </c>
      <c r="E36" s="6" t="s">
        <v>148</v>
      </c>
      <c r="F36" s="6" t="s">
        <v>149</v>
      </c>
      <c r="G36" s="6" t="s">
        <v>150</v>
      </c>
      <c r="H36" s="6" t="s">
        <v>151</v>
      </c>
      <c r="I36" s="6" t="s">
        <v>152</v>
      </c>
      <c r="J36" s="6" t="s">
        <v>153</v>
      </c>
      <c r="K36" s="6" t="s">
        <v>154</v>
      </c>
    </row>
    <row r="37" spans="1:11">
      <c r="A37">
        <f>raw_data!AK12</f>
        <v>6.5</v>
      </c>
      <c r="B37">
        <f>raw_data!AL12</f>
        <v>6.6</v>
      </c>
      <c r="C37">
        <f>raw_data!AM12</f>
        <v>6.5</v>
      </c>
      <c r="D37">
        <f>raw_data!AN12</f>
        <v>6.4</v>
      </c>
      <c r="E37">
        <f>raw_data!AO12</f>
        <v>6.1</v>
      </c>
      <c r="F37">
        <f>raw_data!AP12</f>
        <v>6.4</v>
      </c>
      <c r="G37">
        <f>raw_data!AQ12</f>
        <v>6.1</v>
      </c>
      <c r="H37">
        <f>raw_data!AR12</f>
        <v>6.4</v>
      </c>
      <c r="I37">
        <f>raw_data!AS12</f>
        <v>6.2</v>
      </c>
      <c r="J37">
        <f>raw_data!AT12</f>
        <v>6.9</v>
      </c>
      <c r="K37">
        <f>raw_data!AU12</f>
        <v>6.5</v>
      </c>
    </row>
    <row r="53" spans="1:4">
      <c r="A53" s="6" t="s">
        <v>155</v>
      </c>
      <c r="B53" s="6" t="s">
        <v>156</v>
      </c>
      <c r="C53" s="6" t="s">
        <v>157</v>
      </c>
      <c r="D53" s="6" t="s">
        <v>158</v>
      </c>
    </row>
    <row r="54" spans="1:4">
      <c r="A54">
        <f>raw_data!AV12</f>
        <v>6.9</v>
      </c>
      <c r="B54">
        <f>raw_data!AW12</f>
        <v>6.9</v>
      </c>
      <c r="C54">
        <f>raw_data!AX12</f>
        <v>6.9</v>
      </c>
      <c r="D54">
        <f>raw_data!AY12</f>
        <v>6.8</v>
      </c>
    </row>
    <row r="70" spans="1:7">
      <c r="A70" s="6" t="s">
        <v>159</v>
      </c>
      <c r="B70" s="6" t="s">
        <v>160</v>
      </c>
      <c r="C70" s="6" t="s">
        <v>161</v>
      </c>
      <c r="D70" s="6" t="s">
        <v>162</v>
      </c>
      <c r="E70" s="6" t="s">
        <v>163</v>
      </c>
      <c r="F70" s="6" t="s">
        <v>164</v>
      </c>
      <c r="G70" s="6" t="s">
        <v>165</v>
      </c>
    </row>
    <row r="71" spans="1:7">
      <c r="A71">
        <f>raw_data!AZ12</f>
        <v>6.2</v>
      </c>
      <c r="B71">
        <f>raw_data!BA12</f>
        <v>6.3</v>
      </c>
      <c r="C71">
        <f>raw_data!BB12</f>
        <v>5.9</v>
      </c>
      <c r="D71">
        <f>raw_data!BC12</f>
        <v>6.3</v>
      </c>
      <c r="E71">
        <f>raw_data!BD12</f>
        <v>6</v>
      </c>
      <c r="F71">
        <f>raw_data!BE12</f>
        <v>5.0999999999999996</v>
      </c>
      <c r="G71">
        <f>raw_data!BF12</f>
        <v>5.2</v>
      </c>
    </row>
    <row r="89" spans="1:4">
      <c r="A89" s="6" t="s">
        <v>166</v>
      </c>
    </row>
    <row r="91" spans="1:4">
      <c r="A91" s="6" t="s">
        <v>167</v>
      </c>
      <c r="B91" s="6" t="s">
        <v>168</v>
      </c>
      <c r="C91" s="6"/>
      <c r="D91" s="6"/>
    </row>
    <row r="92" spans="1:4">
      <c r="A92">
        <f>raw_data!M15</f>
        <v>5.8999999999999995</v>
      </c>
      <c r="B92">
        <f>raw_data!S15</f>
        <v>6.3</v>
      </c>
    </row>
    <row r="107" spans="1:6">
      <c r="A107" s="6" t="s">
        <v>136</v>
      </c>
      <c r="B107" s="6" t="s">
        <v>137</v>
      </c>
      <c r="C107" s="6" t="s">
        <v>138</v>
      </c>
      <c r="D107" s="6" t="s">
        <v>139</v>
      </c>
      <c r="E107" s="6" t="s">
        <v>140</v>
      </c>
      <c r="F107" s="6" t="s">
        <v>141</v>
      </c>
    </row>
    <row r="108" spans="1:6">
      <c r="A108">
        <f>raw_data!H12</f>
        <v>6</v>
      </c>
      <c r="B108">
        <f>raw_data!I12</f>
        <v>5.8</v>
      </c>
      <c r="C108">
        <f>raw_data!J12</f>
        <v>5.5</v>
      </c>
      <c r="D108">
        <f>raw_data!K12</f>
        <v>6.1</v>
      </c>
      <c r="E108">
        <f>raw_data!L12</f>
        <v>6</v>
      </c>
      <c r="F108">
        <f>raw_data!M12</f>
        <v>6</v>
      </c>
    </row>
    <row r="124" spans="1:13">
      <c r="A124" s="6" t="s">
        <v>142</v>
      </c>
      <c r="B124" s="6" t="s">
        <v>143</v>
      </c>
      <c r="C124" s="6" t="s">
        <v>144</v>
      </c>
      <c r="D124" s="6" t="s">
        <v>145</v>
      </c>
      <c r="E124" s="6" t="s">
        <v>146</v>
      </c>
      <c r="F124" s="6" t="s">
        <v>147</v>
      </c>
      <c r="G124" s="6"/>
      <c r="H124" s="6"/>
      <c r="I124" s="6"/>
      <c r="J124" s="6"/>
      <c r="K124" s="6"/>
      <c r="L124" s="6"/>
      <c r="M124" s="6"/>
    </row>
    <row r="125" spans="1:13">
      <c r="A125">
        <f>raw_data!N12</f>
        <v>6.4</v>
      </c>
      <c r="B125">
        <f>raw_data!O12</f>
        <v>6.5</v>
      </c>
      <c r="C125">
        <f>raw_data!P12</f>
        <v>6.2</v>
      </c>
      <c r="D125">
        <f>raw_data!Q12</f>
        <v>6.2</v>
      </c>
      <c r="E125">
        <f>raw_data!R12</f>
        <v>6.1</v>
      </c>
      <c r="F125">
        <f>raw_data!S12</f>
        <v>6.4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70C3-B066-4169-BFD2-989BED0F15AA}">
  <dimension ref="A1:M124"/>
  <sheetViews>
    <sheetView workbookViewId="0">
      <selection activeCell="A20" sqref="A20"/>
    </sheetView>
  </sheetViews>
  <sheetFormatPr defaultRowHeight="15"/>
  <cols>
    <col min="1" max="1" width="12.85546875" customWidth="1"/>
    <col min="2" max="2" width="12.28515625" customWidth="1"/>
    <col min="3" max="3" width="14.7109375" customWidth="1"/>
  </cols>
  <sheetData>
    <row r="1" spans="1:4">
      <c r="A1" s="6" t="s">
        <v>131</v>
      </c>
    </row>
    <row r="3" spans="1:4">
      <c r="A3" s="6" t="s">
        <v>167</v>
      </c>
      <c r="B3" s="6" t="s">
        <v>168</v>
      </c>
      <c r="C3" s="6"/>
      <c r="D3" s="6"/>
    </row>
    <row r="4" spans="1:4">
      <c r="A4">
        <f>raw_data!M15</f>
        <v>5.8999999999999995</v>
      </c>
      <c r="B4">
        <f>raw_data!S15</f>
        <v>6.3</v>
      </c>
    </row>
    <row r="19" spans="1:8">
      <c r="A19" s="6" t="s">
        <v>136</v>
      </c>
      <c r="B19" s="6" t="s">
        <v>137</v>
      </c>
      <c r="C19" s="6" t="s">
        <v>138</v>
      </c>
      <c r="D19" s="6" t="s">
        <v>139</v>
      </c>
      <c r="E19" s="6" t="s">
        <v>140</v>
      </c>
      <c r="F19" s="6" t="s">
        <v>141</v>
      </c>
      <c r="G19" s="6"/>
      <c r="H19" s="6"/>
    </row>
    <row r="20" spans="1:8">
      <c r="A20">
        <f>raw_data!H12</f>
        <v>6</v>
      </c>
      <c r="B20">
        <f>raw_data!I12</f>
        <v>5.8</v>
      </c>
      <c r="C20">
        <f>raw_data!J12</f>
        <v>5.5</v>
      </c>
      <c r="D20">
        <f>raw_data!K12</f>
        <v>6.1</v>
      </c>
      <c r="E20">
        <f>raw_data!L12</f>
        <v>6</v>
      </c>
      <c r="F20">
        <f>raw_data!M12</f>
        <v>6</v>
      </c>
    </row>
    <row r="36" spans="1:11">
      <c r="A36" t="s">
        <v>142</v>
      </c>
      <c r="B36" t="s">
        <v>143</v>
      </c>
      <c r="C36" t="s">
        <v>144</v>
      </c>
      <c r="D36" s="6" t="s">
        <v>145</v>
      </c>
      <c r="E36" s="6" t="s">
        <v>146</v>
      </c>
      <c r="F36" s="6" t="s">
        <v>147</v>
      </c>
      <c r="G36" s="6"/>
      <c r="I36" s="6"/>
      <c r="J36" s="6"/>
      <c r="K36" s="6"/>
    </row>
    <row r="37" spans="1:11">
      <c r="A37">
        <f>raw_data!N12</f>
        <v>6.4</v>
      </c>
      <c r="B37">
        <f>raw_data!O12</f>
        <v>6.5</v>
      </c>
      <c r="C37">
        <f>raw_data!P12</f>
        <v>6.2</v>
      </c>
      <c r="D37">
        <f>raw_data!Q12</f>
        <v>6.2</v>
      </c>
      <c r="E37">
        <f>raw_data!R12</f>
        <v>6.1</v>
      </c>
      <c r="F37">
        <f>raw_data!S12</f>
        <v>6.4</v>
      </c>
    </row>
    <row r="53" spans="1:4">
      <c r="A53" s="6"/>
      <c r="B53" s="6"/>
      <c r="C53" s="6"/>
      <c r="D53" s="6"/>
    </row>
    <row r="70" spans="1:7">
      <c r="A70" s="6"/>
      <c r="B70" s="6"/>
      <c r="C70" s="6"/>
      <c r="D70" s="6"/>
      <c r="E70" s="6"/>
      <c r="F70" s="6"/>
      <c r="G70" s="6"/>
    </row>
    <row r="89" spans="1:4">
      <c r="A89" s="6"/>
    </row>
    <row r="91" spans="1:4">
      <c r="A91" s="6"/>
      <c r="B91" s="6"/>
      <c r="C91" s="6"/>
      <c r="D91" s="6"/>
    </row>
    <row r="107" spans="1:6">
      <c r="A107" s="6"/>
      <c r="B107" s="6"/>
      <c r="C107" s="6"/>
      <c r="D107" s="6"/>
      <c r="E107" s="6"/>
      <c r="F107" s="6"/>
    </row>
    <row r="124" spans="1:1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BD83-AD50-445A-AB6F-1F4BDDD75A62}">
  <dimension ref="B3:O30"/>
  <sheetViews>
    <sheetView workbookViewId="0">
      <selection activeCell="O6" sqref="O6"/>
    </sheetView>
  </sheetViews>
  <sheetFormatPr defaultRowHeight="15"/>
  <cols>
    <col min="3" max="3" width="39" customWidth="1"/>
    <col min="4" max="4" width="12.5703125" customWidth="1"/>
    <col min="12" max="12" width="11.28515625" bestFit="1" customWidth="1"/>
    <col min="13" max="13" width="10.5703125" bestFit="1" customWidth="1"/>
    <col min="14" max="14" width="13.28515625" customWidth="1"/>
    <col min="15" max="15" width="19.140625" bestFit="1" customWidth="1"/>
  </cols>
  <sheetData>
    <row r="3" spans="2:15">
      <c r="B3" s="6" t="s">
        <v>169</v>
      </c>
      <c r="C3" s="6" t="s">
        <v>170</v>
      </c>
      <c r="D3" s="6" t="s">
        <v>171</v>
      </c>
      <c r="K3" t="s">
        <v>172</v>
      </c>
      <c r="L3" t="s">
        <v>173</v>
      </c>
      <c r="M3" t="s">
        <v>174</v>
      </c>
      <c r="N3" t="s">
        <v>175</v>
      </c>
      <c r="O3" t="s">
        <v>176</v>
      </c>
    </row>
    <row r="4" spans="2:15">
      <c r="B4">
        <v>1</v>
      </c>
      <c r="C4">
        <v>0</v>
      </c>
      <c r="D4">
        <v>455</v>
      </c>
      <c r="K4">
        <v>1</v>
      </c>
      <c r="L4" s="15">
        <f>SUM(Table1[Outcome (0 = wrong, 1 = success)])/10*100</f>
        <v>90</v>
      </c>
      <c r="M4" s="15">
        <f>100-Table3[[#This Row],[%Success]]</f>
        <v>10</v>
      </c>
      <c r="N4">
        <f>SUM(Table1[Time (s) 1])/10</f>
        <v>127.3</v>
      </c>
      <c r="O4" t="s">
        <v>177</v>
      </c>
    </row>
    <row r="5" spans="2:15">
      <c r="B5">
        <v>2</v>
      </c>
      <c r="C5">
        <v>1</v>
      </c>
      <c r="D5">
        <v>110</v>
      </c>
      <c r="K5">
        <v>2</v>
      </c>
      <c r="L5">
        <v>100</v>
      </c>
      <c r="M5">
        <v>0</v>
      </c>
      <c r="N5">
        <f>SUM(Table2[Time (s) 2])/10</f>
        <v>91.3</v>
      </c>
      <c r="O5" t="s">
        <v>178</v>
      </c>
    </row>
    <row r="6" spans="2:15">
      <c r="B6">
        <v>3</v>
      </c>
      <c r="C6">
        <v>1</v>
      </c>
      <c r="D6">
        <v>174</v>
      </c>
    </row>
    <row r="7" spans="2:15">
      <c r="B7">
        <v>4</v>
      </c>
      <c r="C7">
        <v>1</v>
      </c>
      <c r="D7">
        <v>110</v>
      </c>
    </row>
    <row r="8" spans="2:15">
      <c r="B8">
        <v>5</v>
      </c>
      <c r="C8">
        <v>1</v>
      </c>
      <c r="D8">
        <v>154</v>
      </c>
    </row>
    <row r="9" spans="2:15">
      <c r="B9">
        <v>6</v>
      </c>
      <c r="C9">
        <v>1</v>
      </c>
      <c r="D9">
        <v>80</v>
      </c>
    </row>
    <row r="10" spans="2:15">
      <c r="B10">
        <v>7</v>
      </c>
      <c r="C10">
        <v>1</v>
      </c>
      <c r="D10">
        <v>60</v>
      </c>
    </row>
    <row r="11" spans="2:15">
      <c r="B11">
        <v>8</v>
      </c>
      <c r="C11">
        <v>1</v>
      </c>
      <c r="D11">
        <v>40</v>
      </c>
    </row>
    <row r="12" spans="2:15">
      <c r="B12">
        <v>9</v>
      </c>
      <c r="C12">
        <v>1</v>
      </c>
      <c r="D12">
        <v>40</v>
      </c>
    </row>
    <row r="13" spans="2:15">
      <c r="B13">
        <v>10</v>
      </c>
      <c r="C13">
        <v>1</v>
      </c>
      <c r="D13">
        <v>50</v>
      </c>
    </row>
    <row r="20" spans="2:4">
      <c r="B20" s="6" t="s">
        <v>169</v>
      </c>
      <c r="C20" s="6" t="s">
        <v>170</v>
      </c>
      <c r="D20" s="6" t="s">
        <v>179</v>
      </c>
    </row>
    <row r="21" spans="2:4">
      <c r="B21">
        <v>1</v>
      </c>
      <c r="C21">
        <v>1</v>
      </c>
      <c r="D21">
        <v>125</v>
      </c>
    </row>
    <row r="22" spans="2:4">
      <c r="B22">
        <v>2</v>
      </c>
      <c r="C22">
        <v>1</v>
      </c>
      <c r="D22">
        <v>175</v>
      </c>
    </row>
    <row r="23" spans="2:4">
      <c r="B23">
        <v>3</v>
      </c>
      <c r="C23">
        <v>1</v>
      </c>
      <c r="D23">
        <v>64</v>
      </c>
    </row>
    <row r="24" spans="2:4">
      <c r="B24">
        <v>4</v>
      </c>
      <c r="C24">
        <v>1</v>
      </c>
      <c r="D24">
        <v>110</v>
      </c>
    </row>
    <row r="25" spans="2:4">
      <c r="B25">
        <v>5</v>
      </c>
      <c r="C25">
        <v>1</v>
      </c>
      <c r="D25">
        <v>90</v>
      </c>
    </row>
    <row r="26" spans="2:4">
      <c r="B26">
        <v>6</v>
      </c>
      <c r="C26">
        <v>1</v>
      </c>
      <c r="D26">
        <v>144</v>
      </c>
    </row>
    <row r="27" spans="2:4">
      <c r="B27">
        <v>7</v>
      </c>
      <c r="C27">
        <v>1</v>
      </c>
      <c r="D27">
        <v>50</v>
      </c>
    </row>
    <row r="28" spans="2:4">
      <c r="B28">
        <v>8</v>
      </c>
      <c r="C28">
        <v>1</v>
      </c>
      <c r="D28">
        <v>45</v>
      </c>
    </row>
    <row r="29" spans="2:4">
      <c r="B29">
        <v>9</v>
      </c>
      <c r="C29">
        <v>1</v>
      </c>
      <c r="D29">
        <v>60</v>
      </c>
    </row>
    <row r="30" spans="2:4">
      <c r="B30">
        <v>10</v>
      </c>
      <c r="C30">
        <v>1</v>
      </c>
      <c r="D30">
        <v>50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440A8-B26E-4E80-A7D7-BE9A6B607336}">
  <dimension ref="A2:Z44"/>
  <sheetViews>
    <sheetView tabSelected="1" topLeftCell="C1" workbookViewId="0">
      <selection activeCell="H6" activeCellId="1" sqref="H4:H5 H6"/>
    </sheetView>
  </sheetViews>
  <sheetFormatPr defaultRowHeight="15"/>
  <cols>
    <col min="1" max="1" width="15.7109375" customWidth="1"/>
    <col min="2" max="2" width="20" customWidth="1"/>
    <col min="4" max="4" width="15.42578125" customWidth="1"/>
    <col min="5" max="5" width="28.42578125" customWidth="1"/>
    <col min="6" max="6" width="21.85546875" customWidth="1"/>
    <col min="8" max="8" width="25.7109375" customWidth="1"/>
    <col min="19" max="19" width="90" customWidth="1"/>
    <col min="20" max="20" width="26" customWidth="1"/>
    <col min="21" max="21" width="11.85546875" customWidth="1"/>
    <col min="24" max="24" width="30.140625" customWidth="1"/>
  </cols>
  <sheetData>
    <row r="2" spans="1:26">
      <c r="A2" s="16" t="str">
        <f>raw_data!BJ1</f>
        <v>With which gender do you most identify?</v>
      </c>
      <c r="B2" s="16" t="str">
        <f>raw_data!BK1</f>
        <v>What is the highest level of education you have completed?</v>
      </c>
      <c r="C2" s="16" t="str">
        <f>raw_data!BL1</f>
        <v>Which country do you currently work in?</v>
      </c>
      <c r="D2" s="16" t="str">
        <f>raw_data!BM1</f>
        <v xml:space="preserve">What is the size of the organization you currently work for?
</v>
      </c>
      <c r="E2" s="16" t="str">
        <f>raw_data!BN1</f>
        <v> Which managerial/technical role best describes your current activities within the company?</v>
      </c>
      <c r="F2" s="16" t="str">
        <f>raw_data!BO1</f>
        <v>How many years of experience do you have in your role?</v>
      </c>
      <c r="G2" s="16" t="str">
        <f>raw_data!BP1</f>
        <v xml:space="preserve">How many years of experience do you have in developing AI-enabled systems?
Please provide a number
</v>
      </c>
      <c r="H2" s="16" t="str">
        <f>raw_data!BQ1</f>
        <v xml:space="preserve">Which of the following best describe the application domains of your team’s AI products/services?
(Please check all that apply)
</v>
      </c>
      <c r="T2" s="6" t="s">
        <v>75</v>
      </c>
      <c r="U2" s="6" t="s">
        <v>111</v>
      </c>
      <c r="V2" s="6" t="s">
        <v>180</v>
      </c>
      <c r="W2" s="17" t="s">
        <v>181</v>
      </c>
    </row>
    <row r="3" spans="1:26">
      <c r="A3" s="16" t="str">
        <f>raw_data!BJ2</f>
        <v>Man</v>
      </c>
      <c r="B3" s="16" t="str">
        <f>raw_data!BK2</f>
        <v>High School Diploma</v>
      </c>
      <c r="C3" s="16" t="str">
        <f>raw_data!BL2</f>
        <v>Italy</v>
      </c>
      <c r="D3" s="16" t="str">
        <f>raw_data!BM2</f>
        <v>More than 1,000 employees</v>
      </c>
      <c r="E3" s="16" t="str">
        <f>raw_data!BN2</f>
        <v>Software Engineer / Developer</v>
      </c>
      <c r="F3" s="16" t="str">
        <f>raw_data!BO2</f>
        <v>10+</v>
      </c>
      <c r="G3" s="16">
        <f>raw_data!BP2</f>
        <v>0</v>
      </c>
      <c r="H3" s="16" t="str">
        <f>raw_data!BQ2</f>
        <v>Financial Services;Industrial;</v>
      </c>
      <c r="T3">
        <f>COUNTIF($A$3:$A$100, T2)</f>
        <v>9</v>
      </c>
      <c r="U3">
        <f>COUNTIF($A$3:$A$100, U2)</f>
        <v>1</v>
      </c>
      <c r="V3">
        <f>COUNTIF($A$3:$A$100, V2)</f>
        <v>0</v>
      </c>
      <c r="W3">
        <f>COUNTIF($A$3:$A$100, W2)</f>
        <v>0</v>
      </c>
    </row>
    <row r="4" spans="1:26">
      <c r="A4" s="16" t="str">
        <f>raw_data!BJ3</f>
        <v>Man</v>
      </c>
      <c r="B4" s="16" t="str">
        <f>raw_data!BK3</f>
        <v>Master’s Degree</v>
      </c>
      <c r="C4" s="16" t="str">
        <f>raw_data!BL3</f>
        <v>Italy</v>
      </c>
      <c r="D4" s="16" t="str">
        <f>raw_data!BM3</f>
        <v>More than 1,000 employees</v>
      </c>
      <c r="E4" s="16" t="str">
        <f>raw_data!BN3</f>
        <v>Domain / Content Expert</v>
      </c>
      <c r="F4" s="16" t="str">
        <f>raw_data!BO3</f>
        <v>6-10 (senior)</v>
      </c>
      <c r="G4" s="16">
        <f>raw_data!BP3</f>
        <v>0</v>
      </c>
      <c r="H4" s="16" t="str">
        <f>raw_data!BQ3</f>
        <v>Manufacturing;</v>
      </c>
      <c r="T4" s="18">
        <f>T3/10</f>
        <v>0.9</v>
      </c>
      <c r="U4" s="18">
        <f>U3/10</f>
        <v>0.1</v>
      </c>
      <c r="V4" s="18">
        <f>V3/10</f>
        <v>0</v>
      </c>
      <c r="W4" s="18">
        <f>W3/10</f>
        <v>0</v>
      </c>
    </row>
    <row r="5" spans="1:26">
      <c r="A5" s="16" t="str">
        <f>raw_data!BJ4</f>
        <v>Man</v>
      </c>
      <c r="B5" s="16" t="str">
        <f>raw_data!BK4</f>
        <v>Master’s Degree</v>
      </c>
      <c r="C5" s="16" t="str">
        <f>raw_data!BL4</f>
        <v>italia</v>
      </c>
      <c r="D5" s="16" t="str">
        <f>raw_data!BM4</f>
        <v>More than 1,000 employees</v>
      </c>
      <c r="E5" s="16" t="str">
        <f>raw_data!BN4</f>
        <v>Technical Lead / Manager</v>
      </c>
      <c r="F5" s="16" t="str">
        <f>raw_data!BO4</f>
        <v>6-10 (senior)</v>
      </c>
      <c r="G5" s="16">
        <f>raw_data!BP4</f>
        <v>2</v>
      </c>
      <c r="H5" s="16" t="str">
        <f>raw_data!BQ4</f>
        <v>Manufacturing;</v>
      </c>
    </row>
    <row r="6" spans="1:26">
      <c r="A6" s="16" t="str">
        <f>raw_data!BJ5</f>
        <v>Man</v>
      </c>
      <c r="B6" s="16" t="str">
        <f>raw_data!BK5</f>
        <v>Master’s Degree</v>
      </c>
      <c r="C6" s="16" t="str">
        <f>raw_data!BL5</f>
        <v xml:space="preserve">Italy </v>
      </c>
      <c r="D6" s="16" t="str">
        <f>raw_data!BM5</f>
        <v>More than 1,000 employees</v>
      </c>
      <c r="E6" s="16" t="str">
        <f>raw_data!BN5</f>
        <v>Data Scientist</v>
      </c>
      <c r="F6" s="16" t="str">
        <f>raw_data!BO5</f>
        <v>6-10 (senior)</v>
      </c>
      <c r="G6" s="16">
        <f>raw_data!BP5</f>
        <v>5</v>
      </c>
      <c r="H6" s="16" t="str">
        <f>raw_data!BQ5</f>
        <v>General-purpose Machine Learning Tools (e.g., APIs);Education;Healthcare;Retail;Government / Public Sector;Marketing;Media and Entertainment;Financial Services;Defense / Military;Hiring / Recruiting;Agriculture;Mobility;Manufacturing</v>
      </c>
      <c r="T6" s="6" t="s">
        <v>182</v>
      </c>
      <c r="U6" s="6" t="s">
        <v>183</v>
      </c>
      <c r="X6" s="6" t="s">
        <v>184</v>
      </c>
      <c r="Y6" s="6" t="s">
        <v>183</v>
      </c>
    </row>
    <row r="7" spans="1:26">
      <c r="A7" s="16" t="str">
        <f>raw_data!BJ6</f>
        <v>Man</v>
      </c>
      <c r="B7" s="16" t="str">
        <f>raw_data!BK6</f>
        <v>Master’s Degree</v>
      </c>
      <c r="C7" s="16" t="str">
        <f>raw_data!BL6</f>
        <v>Italy</v>
      </c>
      <c r="D7" s="16" t="str">
        <f>raw_data!BM6</f>
        <v>More than 1,000 employees</v>
      </c>
      <c r="E7" s="16" t="str">
        <f>raw_data!BN6</f>
        <v>Project Lead / Project Manager / Product Manager</v>
      </c>
      <c r="F7" s="16" t="str">
        <f>raw_data!BO6</f>
        <v>10+</v>
      </c>
      <c r="G7" s="16">
        <f>raw_data!BP6</f>
        <v>3</v>
      </c>
      <c r="H7" s="16" t="str">
        <f>raw_data!BQ6</f>
        <v>Media and Entertainment;</v>
      </c>
      <c r="T7" t="s">
        <v>185</v>
      </c>
      <c r="U7">
        <f>COUNTIF($D$3:$D$100, T7)</f>
        <v>0</v>
      </c>
      <c r="V7">
        <f>U7/10*100</f>
        <v>0</v>
      </c>
      <c r="X7" t="s">
        <v>186</v>
      </c>
      <c r="Y7">
        <f>COUNTIF($B$3:$B$100, X7)</f>
        <v>0</v>
      </c>
      <c r="Z7" s="18">
        <f>Y7/10</f>
        <v>0</v>
      </c>
    </row>
    <row r="8" spans="1:26">
      <c r="A8" s="16" t="str">
        <f>raw_data!BJ7</f>
        <v>Man</v>
      </c>
      <c r="B8" s="16" t="str">
        <f>raw_data!BK7</f>
        <v>Master’s Degree</v>
      </c>
      <c r="C8" s="16" t="str">
        <f>raw_data!BL7</f>
        <v>Italy</v>
      </c>
      <c r="D8" s="16" t="str">
        <f>raw_data!BM7</f>
        <v>More than 1,000 employees</v>
      </c>
      <c r="E8" s="16" t="str">
        <f>raw_data!BN7</f>
        <v>Technical Lead / Manager</v>
      </c>
      <c r="F8" s="16" t="str">
        <f>raw_data!BO7</f>
        <v>3-5 (mid-experienced)</v>
      </c>
      <c r="G8" s="16">
        <f>raw_data!BP7</f>
        <v>2</v>
      </c>
      <c r="H8" s="16" t="str">
        <f>raw_data!BQ7</f>
        <v>Media and Entertainment;</v>
      </c>
      <c r="T8" t="s">
        <v>113</v>
      </c>
      <c r="U8">
        <f t="shared" ref="U8:U11" si="0">COUNTIF($D$3:$D$100, T8)</f>
        <v>4</v>
      </c>
      <c r="V8">
        <f>U8/10*100</f>
        <v>40</v>
      </c>
      <c r="X8" t="s">
        <v>82</v>
      </c>
      <c r="Y8">
        <f t="shared" ref="Y8:Y11" si="1">COUNTIF($B$3:$B$100, X8)</f>
        <v>6</v>
      </c>
      <c r="Z8" s="18">
        <f>Y8/10</f>
        <v>0.6</v>
      </c>
    </row>
    <row r="9" spans="1:26">
      <c r="A9" s="16" t="str">
        <f>raw_data!BJ8</f>
        <v>Woman</v>
      </c>
      <c r="B9" s="16" t="str">
        <f>raw_data!BK8</f>
        <v>Doctorate/PhD</v>
      </c>
      <c r="C9" s="16" t="str">
        <f>raw_data!BL8</f>
        <v>Italy</v>
      </c>
      <c r="D9" s="16" t="str">
        <f>raw_data!BM8</f>
        <v>11-50 employees</v>
      </c>
      <c r="E9" s="16" t="str">
        <f>raw_data!BN8</f>
        <v>Researcher</v>
      </c>
      <c r="F9" s="16" t="str">
        <f>raw_data!BO8</f>
        <v>0-2 (junior)</v>
      </c>
      <c r="G9" s="16">
        <f>raw_data!BP8</f>
        <v>3</v>
      </c>
      <c r="H9" s="16" t="str">
        <f>raw_data!BQ8</f>
        <v>General-purpose Machine Learning Tools (e.g., APIs);Healthcare;</v>
      </c>
      <c r="T9" t="s">
        <v>187</v>
      </c>
      <c r="U9">
        <f t="shared" si="0"/>
        <v>0</v>
      </c>
      <c r="V9">
        <f t="shared" ref="V9:V17" si="2">U9/10*100</f>
        <v>0</v>
      </c>
      <c r="X9" t="s">
        <v>112</v>
      </c>
      <c r="Y9">
        <f t="shared" si="1"/>
        <v>3</v>
      </c>
      <c r="Z9" s="18">
        <f>Y9/10</f>
        <v>0.3</v>
      </c>
    </row>
    <row r="10" spans="1:26">
      <c r="A10" s="16" t="str">
        <f>raw_data!BJ9</f>
        <v>Man</v>
      </c>
      <c r="B10" s="16" t="str">
        <f>raw_data!BK9</f>
        <v>Master’s Degree</v>
      </c>
      <c r="C10" s="16" t="str">
        <f>raw_data!BL9</f>
        <v>italy</v>
      </c>
      <c r="D10" s="16" t="str">
        <f>raw_data!BM9</f>
        <v>11-50 employees</v>
      </c>
      <c r="E10" s="16" t="str">
        <f>raw_data!BN9</f>
        <v>Researcher</v>
      </c>
      <c r="F10" s="16" t="str">
        <f>raw_data!BO9</f>
        <v>0-2 (junior)</v>
      </c>
      <c r="G10" s="16">
        <f>raw_data!BP9</f>
        <v>3</v>
      </c>
      <c r="H10" s="16" t="str">
        <f>raw_data!BQ9</f>
        <v>Healthcare;</v>
      </c>
      <c r="T10" t="s">
        <v>188</v>
      </c>
      <c r="U10">
        <f t="shared" si="0"/>
        <v>0</v>
      </c>
      <c r="V10">
        <f t="shared" si="2"/>
        <v>0</v>
      </c>
      <c r="X10" t="s">
        <v>76</v>
      </c>
      <c r="Y10">
        <f t="shared" si="1"/>
        <v>1</v>
      </c>
      <c r="Z10" s="18">
        <f>Y10/10</f>
        <v>0.1</v>
      </c>
    </row>
    <row r="11" spans="1:26">
      <c r="A11" s="16" t="str">
        <f>raw_data!BJ10</f>
        <v>Man</v>
      </c>
      <c r="B11" s="16" t="str">
        <f>raw_data!BK10</f>
        <v>Doctorate/PhD</v>
      </c>
      <c r="C11" s="16" t="str">
        <f>raw_data!BL10</f>
        <v>Italy</v>
      </c>
      <c r="D11" s="16" t="str">
        <f>raw_data!BM10</f>
        <v>11-50 employees</v>
      </c>
      <c r="E11" s="16" t="str">
        <f>raw_data!BN10</f>
        <v>Researcher</v>
      </c>
      <c r="F11" s="16" t="str">
        <f>raw_data!BO10</f>
        <v>3-5 (mid-experienced)</v>
      </c>
      <c r="G11" s="16">
        <f>raw_data!BP10</f>
        <v>3</v>
      </c>
      <c r="H11" s="16" t="str">
        <f>raw_data!BQ10</f>
        <v>Education;</v>
      </c>
      <c r="T11" t="s">
        <v>78</v>
      </c>
      <c r="U11">
        <f t="shared" si="0"/>
        <v>6</v>
      </c>
      <c r="V11">
        <f t="shared" si="2"/>
        <v>60</v>
      </c>
    </row>
    <row r="12" spans="1:26">
      <c r="A12" s="16" t="str">
        <f>raw_data!BJ11</f>
        <v>Man</v>
      </c>
      <c r="B12" s="16" t="str">
        <f>raw_data!BK11</f>
        <v>Doctorate/PhD</v>
      </c>
      <c r="C12" s="16" t="str">
        <f>raw_data!BL11</f>
        <v>Italy</v>
      </c>
      <c r="D12" s="16" t="str">
        <f>raw_data!BM11</f>
        <v>11-50 employees</v>
      </c>
      <c r="E12" s="16" t="str">
        <f>raw_data!BN11</f>
        <v>Researcher</v>
      </c>
      <c r="F12" s="16" t="str">
        <f>raw_data!BO11</f>
        <v>3-5 (mid-experienced)</v>
      </c>
      <c r="G12" s="16">
        <f>raw_data!BP11</f>
        <v>3</v>
      </c>
      <c r="H12" s="16" t="str">
        <f>raw_data!BQ11</f>
        <v>General-purpose Machine Learning Tools (e.g., APIs);Automotive Security;Education;</v>
      </c>
    </row>
    <row r="13" spans="1:26">
      <c r="T13" s="6" t="s">
        <v>189</v>
      </c>
      <c r="U13" s="6" t="s">
        <v>183</v>
      </c>
    </row>
    <row r="14" spans="1:26">
      <c r="T14" t="s">
        <v>115</v>
      </c>
      <c r="U14">
        <f>COUNTIF($F$3:$F$100, T14)</f>
        <v>2</v>
      </c>
      <c r="V14">
        <f t="shared" si="2"/>
        <v>20</v>
      </c>
    </row>
    <row r="15" spans="1:26">
      <c r="T15" t="s">
        <v>108</v>
      </c>
      <c r="U15">
        <f t="shared" ref="U15:U17" si="3">COUNTIF($F$3:$F$100, T15)</f>
        <v>3</v>
      </c>
      <c r="V15">
        <f t="shared" si="2"/>
        <v>30</v>
      </c>
    </row>
    <row r="16" spans="1:26">
      <c r="T16" t="s">
        <v>84</v>
      </c>
      <c r="U16">
        <f t="shared" si="3"/>
        <v>3</v>
      </c>
      <c r="V16">
        <f t="shared" si="2"/>
        <v>30</v>
      </c>
    </row>
    <row r="17" spans="20:25">
      <c r="T17" t="s">
        <v>80</v>
      </c>
      <c r="U17">
        <f t="shared" si="3"/>
        <v>2</v>
      </c>
      <c r="V17">
        <f t="shared" si="2"/>
        <v>20</v>
      </c>
    </row>
    <row r="19" spans="20:25">
      <c r="T19" s="6" t="s">
        <v>190</v>
      </c>
      <c r="U19" s="6" t="s">
        <v>183</v>
      </c>
    </row>
    <row r="20" spans="20:25">
      <c r="T20" t="s">
        <v>115</v>
      </c>
      <c r="U20">
        <f>(COUNTIF($G$3:$G$100,0)+COUNTIF($G$3:$G$100,1)+COUNTIF($G$3:$G$100,2))</f>
        <v>4</v>
      </c>
    </row>
    <row r="21" spans="20:25">
      <c r="T21" t="s">
        <v>108</v>
      </c>
      <c r="U21">
        <f>(COUNTIF($G$3:$G$100,3)+COUNTIF($G$3:$G$100,4)+COUNTIF($G$3:$G$100,5))</f>
        <v>6</v>
      </c>
    </row>
    <row r="22" spans="20:25">
      <c r="T22" t="s">
        <v>84</v>
      </c>
      <c r="U22">
        <f>(COUNTIF($G$3:$G$100,6)+COUNTIF($G$3:$G$100,7)+COUNTIF($G$3:$G$100,8)+COUNTIF($G$3:$G$100,9)+COUNTIF($G$3:$G$100,10))</f>
        <v>0</v>
      </c>
    </row>
    <row r="23" spans="20:25">
      <c r="T23" t="s">
        <v>80</v>
      </c>
      <c r="U23">
        <f>COUNTIF($F$3:$F$100, T17)</f>
        <v>2</v>
      </c>
    </row>
    <row r="25" spans="20:25">
      <c r="T25" s="6" t="s">
        <v>191</v>
      </c>
      <c r="U25" s="6" t="s">
        <v>183</v>
      </c>
      <c r="X25" s="6"/>
      <c r="Y25" s="6"/>
    </row>
    <row r="26" spans="20:25">
      <c r="T26" s="19" t="s">
        <v>192</v>
      </c>
      <c r="U26">
        <f>COUNTIF($H$3:$H$100, T26)</f>
        <v>3</v>
      </c>
      <c r="X26" s="20"/>
    </row>
    <row r="27" spans="20:25" ht="30.75">
      <c r="T27" s="21" t="s">
        <v>193</v>
      </c>
      <c r="U27">
        <f>COUNTIF($H$3:$H$100, T27)</f>
        <v>3</v>
      </c>
      <c r="X27" s="20"/>
    </row>
    <row r="28" spans="20:25">
      <c r="T28" s="20" t="s">
        <v>194</v>
      </c>
      <c r="U28">
        <f t="shared" ref="U28:U33" si="4">COUNTIF($H$3:$H$100, T28)</f>
        <v>3</v>
      </c>
      <c r="X28" s="20"/>
    </row>
    <row r="29" spans="20:25">
      <c r="T29" s="22" t="s">
        <v>195</v>
      </c>
      <c r="U29">
        <f t="shared" si="4"/>
        <v>1</v>
      </c>
      <c r="X29" s="20"/>
    </row>
    <row r="30" spans="20:25">
      <c r="T30" s="20" t="s">
        <v>196</v>
      </c>
      <c r="U30">
        <f t="shared" si="4"/>
        <v>1</v>
      </c>
      <c r="X30" s="20"/>
    </row>
    <row r="31" spans="20:25">
      <c r="T31" s="20" t="s">
        <v>197</v>
      </c>
      <c r="U31">
        <f t="shared" si="4"/>
        <v>1</v>
      </c>
      <c r="X31" s="20"/>
    </row>
    <row r="32" spans="20:25">
      <c r="T32" s="20" t="s">
        <v>198</v>
      </c>
      <c r="U32">
        <f t="shared" si="4"/>
        <v>3</v>
      </c>
      <c r="X32" s="20"/>
    </row>
    <row r="33" spans="20:24">
      <c r="T33" s="20" t="s">
        <v>199</v>
      </c>
      <c r="U33">
        <f t="shared" si="4"/>
        <v>2</v>
      </c>
      <c r="X33" s="20"/>
    </row>
    <row r="34" spans="20:24">
      <c r="T34" s="20" t="s">
        <v>200</v>
      </c>
      <c r="U34">
        <f>COUNTIF($H$3:$H$100, T34)</f>
        <v>1</v>
      </c>
      <c r="X34" s="20"/>
    </row>
    <row r="35" spans="20:24">
      <c r="T35" s="20" t="s">
        <v>201</v>
      </c>
      <c r="U35">
        <f>COUNTIF($H$3:$H$100, T35)</f>
        <v>1</v>
      </c>
      <c r="W35" s="20"/>
      <c r="X35" s="20"/>
    </row>
    <row r="36" spans="20:24">
      <c r="T36" s="20" t="s">
        <v>202</v>
      </c>
      <c r="U36">
        <f t="shared" ref="U36:U37" si="5">COUNTIF($H$3:$H$100, T36)</f>
        <v>1</v>
      </c>
      <c r="W36" s="20"/>
      <c r="X36" s="20"/>
    </row>
    <row r="37" spans="20:24">
      <c r="T37" s="20" t="s">
        <v>203</v>
      </c>
      <c r="U37">
        <f t="shared" si="5"/>
        <v>1</v>
      </c>
      <c r="W37" s="20"/>
      <c r="X37" s="20"/>
    </row>
    <row r="38" spans="20:24">
      <c r="T38" s="20" t="s">
        <v>204</v>
      </c>
      <c r="U38">
        <f>COUNTIF($H$3:$H$100, T38)</f>
        <v>3</v>
      </c>
    </row>
    <row r="39" spans="20:24">
      <c r="T39" t="s">
        <v>205</v>
      </c>
      <c r="U39">
        <f>COUNTIF($H$3:$H$100, T39)</f>
        <v>1</v>
      </c>
    </row>
    <row r="40" spans="20:24">
      <c r="T40" s="6"/>
      <c r="U40" s="6"/>
    </row>
    <row r="41" spans="20:24">
      <c r="T41" s="20"/>
      <c r="V41" s="18"/>
    </row>
    <row r="42" spans="20:24">
      <c r="V42" s="18"/>
    </row>
    <row r="43" spans="20:24">
      <c r="V43" s="18"/>
    </row>
    <row r="44" spans="20:24">
      <c r="V44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Domenico Gigante</cp:lastModifiedBy>
  <cp:revision/>
  <dcterms:created xsi:type="dcterms:W3CDTF">2024-09-27T13:48:27Z</dcterms:created>
  <dcterms:modified xsi:type="dcterms:W3CDTF">2024-11-07T11:31:42Z</dcterms:modified>
  <cp:category/>
  <cp:contentStatus/>
</cp:coreProperties>
</file>