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am\Downloads\"/>
    </mc:Choice>
  </mc:AlternateContent>
  <xr:revisionPtr revIDLastSave="0" documentId="8_{B296A63A-3510-4B16-B9C4-DBBE78D384B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광합성 실험" sheetId="1" r:id="rId1"/>
    <sheet name="물리 실험" sheetId="2" r:id="rId2"/>
    <sheet name="화학 실험" sheetId="3" r:id="rId3"/>
    <sheet name="지구과학 실험" sheetId="4" r:id="rId4"/>
  </sheets>
  <definedNames>
    <definedName name="_xlchart.v1.0" hidden="1">'광합성 실험'!$E$6:$E$35</definedName>
    <definedName name="_xlchart.v1.1" hidden="1">'광합성 실험'!$F$5</definedName>
    <definedName name="_xlchart.v1.2" hidden="1">'광합성 실험'!$F$6:$F$35</definedName>
    <definedName name="_xlchart.v1.3" hidden="1">'지구과학 실험'!$F$6:$F$50</definedName>
    <definedName name="_xlchart.v1.4" hidden="1">'지구과학 실험'!$G$5</definedName>
    <definedName name="_xlchart.v1.5" hidden="1">'지구과학 실험'!$G$6:$G$50</definedName>
    <definedName name="_xlchart.v1.6" hidden="1">'지구과학 실험'!$F$6:$F$50</definedName>
    <definedName name="_xlchart.v1.7" hidden="1">'지구과학 실험'!$G$5</definedName>
    <definedName name="_xlchart.v1.8" hidden="1">'지구과학 실험'!$G$6:$G$50</definedName>
    <definedName name="_기울기">'화학 실험'!$I$11</definedName>
    <definedName name="_미지시료">'화학 실험'!$J$16</definedName>
    <definedName name="_절편">'화학 실험'!$I$12</definedName>
    <definedName name="모래">'지구과학 실험'!$B$7:$B$21</definedName>
    <definedName name="부식토">'지구과학 실험'!$D$7:$D$21</definedName>
    <definedName name="점토">'지구과학 실험'!$C$7:$C$21</definedName>
  </definedNames>
  <calcPr calcId="191029"/>
  <pivotCaches>
    <pivotCache cacheId="17" r:id="rId5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4" l="1"/>
  <c r="J31" i="4"/>
  <c r="J29" i="4"/>
  <c r="J26" i="4"/>
  <c r="J25" i="4"/>
  <c r="J24" i="4"/>
  <c r="J14" i="3" a="1"/>
  <c r="I13" i="3"/>
  <c r="I12" i="3"/>
  <c r="I11" i="3"/>
  <c r="I18" i="3" l="1"/>
  <c r="J14" i="3"/>
  <c r="H12" i="1" l="1"/>
  <c r="H14" i="1" l="1"/>
  <c r="I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<sst xmlns="http://schemas.openxmlformats.org/spreadsheetml/2006/main" count="277" uniqueCount="140">
  <si>
    <t>광원</t>
  </si>
  <si>
    <t>기포수_5분</t>
  </si>
  <si>
    <t>설명</t>
  </si>
  <si>
    <t>자연광</t>
  </si>
  <si>
    <t>LED광</t>
  </si>
  <si>
    <t>독립변인: 광원의 종류 - 자연광 vs LED 광</t>
  </si>
  <si>
    <t>종속변인: 광합성 속도 (기포 발생 수)</t>
  </si>
  <si>
    <t>통계 처리: 독립 T 검정</t>
  </si>
  <si>
    <t>표면재질</t>
  </si>
  <si>
    <t>필요한힘_N</t>
  </si>
  <si>
    <t>고무매트</t>
  </si>
  <si>
    <t>나무판자</t>
  </si>
  <si>
    <t>표면 재질에 따른 마찰력 비교</t>
  </si>
  <si>
    <t>독립변인: 표면 재질 - 고무매트 vs 나무판자</t>
  </si>
  <si>
    <t>종속변인: 필요한 힘 (N)</t>
  </si>
  <si>
    <t>데이터 시각화 01</t>
    <phoneticPr fontId="4" type="noConversion"/>
  </si>
  <si>
    <t>데이터 시각화 02</t>
    <phoneticPr fontId="4" type="noConversion"/>
  </si>
  <si>
    <t>통계처리용
데이터</t>
    <phoneticPr fontId="4" type="noConversion"/>
  </si>
  <si>
    <t>일반적 데이터</t>
    <phoneticPr fontId="4" type="noConversion"/>
  </si>
  <si>
    <t xml:space="preserve"> 연번</t>
    <phoneticPr fontId="4" type="noConversion"/>
  </si>
  <si>
    <t>통계 처리하기</t>
    <phoneticPr fontId="4" type="noConversion"/>
  </si>
  <si>
    <t>광원에 따른 광합성 속도 비교</t>
    <phoneticPr fontId="4" type="noConversion"/>
  </si>
  <si>
    <t>자연광</t>
    <phoneticPr fontId="4" type="noConversion"/>
  </si>
  <si>
    <t>LED광</t>
    <phoneticPr fontId="4" type="noConversion"/>
  </si>
  <si>
    <t>C7:C21</t>
    <phoneticPr fontId="4" type="noConversion"/>
  </si>
  <si>
    <t>B7:B21</t>
    <phoneticPr fontId="4" type="noConversion"/>
  </si>
  <si>
    <t xml:space="preserve">결과 해석 </t>
    <phoneticPr fontId="4" type="noConversion"/>
  </si>
  <si>
    <t xml:space="preserve"> P-value</t>
    <phoneticPr fontId="4" type="noConversion"/>
  </si>
  <si>
    <t xml:space="preserve">  단측(1)/양측(2)</t>
    <phoneticPr fontId="4" type="noConversion"/>
  </si>
  <si>
    <t>검증 유형*</t>
    <phoneticPr fontId="4" type="noConversion"/>
  </si>
  <si>
    <t>검증 유형</t>
    <phoneticPr fontId="4" type="noConversion"/>
  </si>
  <si>
    <t xml:space="preserve"> 사전 사후 검사</t>
    <phoneticPr fontId="4" type="noConversion"/>
  </si>
  <si>
    <t>등분산 독립</t>
    <phoneticPr fontId="4" type="noConversion"/>
  </si>
  <si>
    <t>이분산 독립</t>
    <phoneticPr fontId="4" type="noConversion"/>
  </si>
  <si>
    <t>추가 패키지 이용하기</t>
    <phoneticPr fontId="4" type="noConversion"/>
  </si>
  <si>
    <t>[데이터] 탭 → [데이터 분석] 클릭(없으면 → 파일 &gt; 옵션 &gt; 추가 기능 &gt; '분석 도구' 추가)</t>
    <phoneticPr fontId="4" type="noConversion"/>
  </si>
  <si>
    <t>t-검정: 등분산 가정 두 집단</t>
  </si>
  <si>
    <t>변수 1</t>
  </si>
  <si>
    <t>변수 2</t>
  </si>
  <si>
    <t>평균</t>
  </si>
  <si>
    <t>분산</t>
  </si>
  <si>
    <t>관측수</t>
  </si>
  <si>
    <t>공동(Pooled) 분산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</si>
  <si>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</si>
  <si>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</si>
  <si>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</si>
  <si>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</si>
  <si>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</si>
  <si>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</si>
  <si>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</si>
  <si>
    <t>귀무가설에서 두 집단의 평균 차이가 얼마인지에 대한 가정</t>
    <phoneticPr fontId="4" type="noConversion"/>
  </si>
  <si>
    <t>두 집단의 분산이 같다고 보고 계산한 공통 표준편차 또는 공통 분산 값</t>
    <phoneticPr fontId="4" type="noConversion"/>
  </si>
  <si>
    <t>표준 용액을 사용한 검량선을 작성</t>
    <phoneticPr fontId="4" type="noConversion"/>
  </si>
  <si>
    <t>미지 시료의 농도를 회귀식을 이용해 구하기</t>
    <phoneticPr fontId="4" type="noConversion"/>
  </si>
  <si>
    <t>통계 처리: 검량선 회귀식</t>
    <phoneticPr fontId="4" type="noConversion"/>
  </si>
  <si>
    <t>실험 데이터</t>
    <phoneticPr fontId="4" type="noConversion"/>
  </si>
  <si>
    <t>희석 단계</t>
  </si>
  <si>
    <t>실제 농도 (mg/100mL)</t>
  </si>
  <si>
    <t>흡광도 (A)</t>
  </si>
  <si>
    <t>원액 (0번)</t>
  </si>
  <si>
    <t>1차 희석</t>
  </si>
  <si>
    <t>2차 희석</t>
  </si>
  <si>
    <t>3차 희석</t>
  </si>
  <si>
    <t>4차 희석</t>
  </si>
  <si>
    <t>5차 희석</t>
  </si>
  <si>
    <t>6차 희석</t>
  </si>
  <si>
    <t>7차 희석</t>
  </si>
  <si>
    <t>검량선을 이용한 비타민 C 정량 분석</t>
    <phoneticPr fontId="4" type="noConversion"/>
  </si>
  <si>
    <t>기울기</t>
    <phoneticPr fontId="4" type="noConversion"/>
  </si>
  <si>
    <t>Y-절편</t>
    <phoneticPr fontId="4" type="noConversion"/>
  </si>
  <si>
    <t>실제 농도</t>
    <phoneticPr fontId="4" type="noConversion"/>
  </si>
  <si>
    <t>흡광도</t>
    <phoneticPr fontId="4" type="noConversion"/>
  </si>
  <si>
    <t>C7:C14</t>
    <phoneticPr fontId="4" type="noConversion"/>
  </si>
  <si>
    <t>B7:B14</t>
    <phoneticPr fontId="4" type="noConversion"/>
  </si>
  <si>
    <t>=slope(흡광도 범위, 농도 범위)</t>
    <phoneticPr fontId="4" type="noConversion"/>
  </si>
  <si>
    <t>=intercept(흡광도 범위, 농도 범위)</t>
    <phoneticPr fontId="4" type="noConversion"/>
  </si>
  <si>
    <t>미지의 시료 속 비타민 C 함량 구하기</t>
    <phoneticPr fontId="4" type="noConversion"/>
  </si>
  <si>
    <t>미지 시료 흡광도</t>
    <phoneticPr fontId="4" type="noConversion"/>
  </si>
  <si>
    <t>회귀식</t>
    <phoneticPr fontId="4" type="noConversion"/>
  </si>
  <si>
    <t xml:space="preserve"> 간편 계산</t>
    <phoneticPr fontId="4" type="noConversion"/>
  </si>
  <si>
    <t>미지 시료 농도</t>
    <phoneticPr fontId="4" type="noConversion"/>
  </si>
  <si>
    <t>=(_미지시료-_절편)/_기울기</t>
    <phoneticPr fontId="4" type="noConversion"/>
  </si>
  <si>
    <t>토양 종류에 따른 수분 증발량</t>
    <phoneticPr fontId="4" type="noConversion"/>
  </si>
  <si>
    <t>독립변인: 모래, 점토, 부식토</t>
    <phoneticPr fontId="4" type="noConversion"/>
  </si>
  <si>
    <t>종속변인: 증발량 (g)</t>
    <phoneticPr fontId="4" type="noConversion"/>
  </si>
  <si>
    <t>통계 처리:  ANOVA</t>
    <phoneticPr fontId="4" type="noConversion"/>
  </si>
  <si>
    <t>토양_종류</t>
  </si>
  <si>
    <t>수분_증발량_g</t>
  </si>
  <si>
    <t>모래</t>
  </si>
  <si>
    <t>점토</t>
  </si>
  <si>
    <t>부식토</t>
  </si>
  <si>
    <t>모래</t>
    <phoneticPr fontId="4" type="noConversion"/>
  </si>
  <si>
    <t>점토</t>
    <phoneticPr fontId="4" type="noConversion"/>
  </si>
  <si>
    <t>부식토</t>
    <phoneticPr fontId="4" type="noConversion"/>
  </si>
  <si>
    <t>행 레이블</t>
  </si>
  <si>
    <t>총합계</t>
  </si>
  <si>
    <t>그래프용 데이터(실험데이터 이용)</t>
    <phoneticPr fontId="4" type="noConversion"/>
  </si>
  <si>
    <t>그래프용 데이터(통계데이터 이용)</t>
    <phoneticPr fontId="4" type="noConversion"/>
  </si>
  <si>
    <t>그래프용 데이터(피벗 테이블 이용)</t>
    <phoneticPr fontId="4" type="noConversion"/>
  </si>
  <si>
    <t>평균 : 수분_증발량_g</t>
  </si>
  <si>
    <t>ANOVA (일원분산분석, One-way ANOVA) 방법</t>
    <phoneticPr fontId="4" type="noConversion"/>
  </si>
  <si>
    <t>세 그룹 이상의 평균 차이가 우연인지, 유의미한지 검정하는 통계 기법
예:
"모래, 점토, 부식토에서 수분 증발량 평균이 서로 다를까?"
→ t-검정은 두 그룹 비교만 가능, 세 그룹 이상은 ANOVA 필요!</t>
    <phoneticPr fontId="4" type="noConversion"/>
  </si>
  <si>
    <t>입력범위</t>
    <phoneticPr fontId="4" type="noConversion"/>
  </si>
  <si>
    <t xml:space="preserve"> F6:G50</t>
    <phoneticPr fontId="4" type="noConversion"/>
  </si>
  <si>
    <t>그룹 기준</t>
  </si>
  <si>
    <t>열을 기준으로 그룹화 (기본값)</t>
  </si>
  <si>
    <t>맨 위에 ‘모래’, ‘점토’ 등 있으면 체크</t>
  </si>
  <si>
    <t>알파값</t>
  </si>
  <si>
    <t>0.05 (유의수준)</t>
  </si>
  <si>
    <t>출력 위치</t>
  </si>
  <si>
    <t>새 워크시트 또는 지정 영역</t>
  </si>
  <si>
    <t>레이블 있음 체크</t>
    <phoneticPr fontId="4" type="noConversion"/>
  </si>
  <si>
    <t>통계처리</t>
    <phoneticPr fontId="4" type="noConversion"/>
  </si>
  <si>
    <t>상단 메뉴 → 데이터 탭 → 오른쪽 데이터 분석 클릭
“ANOVA: 단일 요인” 선택 → 확인</t>
    <phoneticPr fontId="4" type="noConversion"/>
  </si>
  <si>
    <t>분산 분석: 일원 배치법</t>
  </si>
  <si>
    <t>요약표</t>
  </si>
  <si>
    <t>인자의 수준</t>
  </si>
  <si>
    <t>합</t>
  </si>
  <si>
    <t>분산 분석</t>
  </si>
  <si>
    <t>변동의 요인</t>
  </si>
  <si>
    <t>제곱합</t>
  </si>
  <si>
    <t>제곱 평균</t>
  </si>
  <si>
    <t>F 비</t>
  </si>
  <si>
    <t>P-값</t>
  </si>
  <si>
    <t>F 기각치</t>
  </si>
  <si>
    <t>처리</t>
  </si>
  <si>
    <t>잔차</t>
  </si>
  <si>
    <t>계</t>
  </si>
  <si>
    <t>통계량</t>
    <phoneticPr fontId="4" type="noConversion"/>
  </si>
  <si>
    <t>F값</t>
    <phoneticPr fontId="4" type="noConversion"/>
  </si>
  <si>
    <t>p값</t>
    <phoneticPr fontId="4" type="noConversion"/>
  </si>
  <si>
    <t>그룹 간 분산 / 그룹 내 분산 비율</t>
    <phoneticPr fontId="4" type="noConversion"/>
  </si>
  <si>
    <t>p &lt; 0.05이면 세 그룹 중 평균이 유의하게 다름</t>
    <phoneticPr fontId="4" type="noConversion"/>
  </si>
  <si>
    <t>P = 0.002 → 세 토양 간 수분 증발량에 유의한 차이</t>
    <phoneticPr fontId="4" type="noConversion"/>
  </si>
  <si>
    <t>P-값 = 2.33 × 10⁻¹¹ ≪ 0.05</t>
  </si>
  <si>
    <t>→ 귀무가설(H₀): 세 토양 간 평균 증발량에 차이가 없다를 기각한다.</t>
  </si>
  <si>
    <t>→ 즉, 토양 종류에 따라 수분 증발량에 통계적으로 유의미한 차이가 있다.</t>
  </si>
  <si>
    <t>**F-비(46.39)**는 F-기각값(3.22)을 크게 초과 → 차이가 매우 강하게 존재함</t>
  </si>
  <si>
    <t>사후 분석 필요 (예: Tukey HSD)</t>
    <phoneticPr fontId="4" type="noConversion"/>
  </si>
  <si>
    <t>ANOVA 분석 결과, 세 토양 종류 간 수분 증발량에 유의미한 차이가 나타났다(F(2,42)=46.39, p&lt;0.001). 이는 토양의 특성에 따라 수분 보존 능력에 차이가 있음을 시사한다.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</si>
</sst>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0.0000"/>
    <numFmt numFmtId="185" formatCode="0.000"/>
  </numFmts>
  <fonts count="1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6" tint="-0.499984740745262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5" borderId="13" xfId="0" applyFont="1" applyFill="1" applyBorder="1" applyAlignment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3" fillId="8" borderId="8" xfId="0" applyFont="1" applyFill="1" applyBorder="1"/>
    <xf numFmtId="0" fontId="3" fillId="8" borderId="8" xfId="0" applyFont="1" applyFill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9" fillId="0" borderId="5" xfId="0" applyFont="1" applyBorder="1"/>
    <xf numFmtId="0" fontId="10" fillId="0" borderId="6" xfId="0" applyFont="1" applyBorder="1"/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9" xfId="0" applyFont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16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11" fillId="0" borderId="11" xfId="0" applyFont="1" applyFill="1" applyBorder="1" applyAlignment="1"/>
    <xf numFmtId="0" fontId="11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/>
    <xf numFmtId="0" fontId="7" fillId="5" borderId="8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9" xfId="0" applyFill="1" applyBorder="1" applyAlignment="1">
      <alignment horizontal="center"/>
    </xf>
    <xf numFmtId="0" fontId="0" fillId="10" borderId="0" xfId="0" applyFill="1"/>
    <xf numFmtId="184" fontId="0" fillId="11" borderId="0" xfId="0" applyNumberFormat="1" applyFill="1"/>
    <xf numFmtId="184" fontId="0" fillId="11" borderId="9" xfId="0" applyNumberFormat="1" applyFill="1" applyBorder="1"/>
    <xf numFmtId="185" fontId="0" fillId="0" borderId="0" xfId="0" applyNumberFormat="1"/>
    <xf numFmtId="2" fontId="0" fillId="0" borderId="0" xfId="0" applyNumberFormat="1"/>
    <xf numFmtId="0" fontId="14" fillId="12" borderId="0" xfId="0" quotePrefix="1" applyFont="1" applyFill="1" applyAlignment="1">
      <alignment horizontal="center"/>
    </xf>
    <xf numFmtId="0" fontId="14" fillId="12" borderId="9" xfId="0" quotePrefix="1" applyFont="1" applyFill="1" applyBorder="1" applyAlignment="1">
      <alignment horizontal="center"/>
    </xf>
    <xf numFmtId="0" fontId="14" fillId="12" borderId="0" xfId="0" quotePrefix="1" applyFont="1" applyFill="1" applyAlignment="1">
      <alignment horizontal="center" vertical="center"/>
    </xf>
    <xf numFmtId="0" fontId="14" fillId="12" borderId="9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/>
    </xf>
    <xf numFmtId="0" fontId="0" fillId="7" borderId="17" xfId="0" applyFill="1" applyBorder="1" applyAlignment="1">
      <alignment vertical="center" wrapText="1"/>
    </xf>
    <xf numFmtId="0" fontId="0" fillId="7" borderId="18" xfId="0" applyFill="1" applyBorder="1" applyAlignment="1">
      <alignment vertical="center"/>
    </xf>
    <xf numFmtId="0" fontId="0" fillId="7" borderId="19" xfId="0" applyFill="1" applyBorder="1" applyAlignment="1">
      <alignment vertical="center"/>
    </xf>
    <xf numFmtId="0" fontId="0" fillId="7" borderId="2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22" xfId="0" applyFill="1" applyBorder="1" applyAlignment="1">
      <alignment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8" fillId="5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9" fillId="7" borderId="22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9" fillId="0" borderId="24" xfId="0" applyFont="1" applyBorder="1" applyAlignment="1">
      <alignment horizontal="left"/>
    </xf>
    <xf numFmtId="0" fontId="11" fillId="7" borderId="0" xfId="0" applyFont="1" applyFill="1" applyAlignment="1">
      <alignment horizontal="center" vertical="center" wrapText="1"/>
    </xf>
  </cellXfs>
  <cellStyles count="1">
    <cellStyle name="표준" xfId="0" builtinId="0"/>
  </cellStyles>
  <dxfs count="7">
    <dxf>
      <numFmt numFmtId="184" formatCode="0.0000"/>
    </dxf>
    <dxf>
      <numFmt numFmtId="185" formatCode="0.000"/>
    </dxf>
    <dxf>
      <numFmt numFmtId="183" formatCode="0.00000"/>
    </dxf>
    <dxf>
      <numFmt numFmtId="182" formatCode="0.000000"/>
    </dxf>
    <dxf>
      <numFmt numFmtId="181" formatCode="0.0000000"/>
    </dxf>
    <dxf>
      <numFmt numFmtId="180" formatCode="0.00000000"/>
    </dxf>
    <dxf>
      <numFmt numFmtId="185" formatCode="0.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'광합성 실험'!$H$2:$K$2</c:f>
          <c:strCache>
            <c:ptCount val="4"/>
            <c:pt idx="0">
              <c:v>광원에 따른 광합성 속도 비교</c:v>
            </c:pt>
          </c:strCache>
        </c:strRef>
      </c:tx>
      <c:layout>
        <c:manualLayout>
          <c:xMode val="edge"/>
          <c:yMode val="edge"/>
          <c:x val="0.24074999999999999"/>
          <c:y val="2.0408163265306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'광합성 실험'!$B$6</c:f>
              <c:strCache>
                <c:ptCount val="1"/>
                <c:pt idx="0">
                  <c:v>자연광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'광합성 실험'!$B$7:$B$21</c:f>
              <c:numCache>
                <c:formatCode>0.00</c:formatCode>
                <c:ptCount val="15"/>
                <c:pt idx="0">
                  <c:v>24.745070999999999</c:v>
                </c:pt>
                <c:pt idx="1">
                  <c:v>23.792604000000001</c:v>
                </c:pt>
                <c:pt idx="2">
                  <c:v>24.971533000000001</c:v>
                </c:pt>
                <c:pt idx="3">
                  <c:v>26.284545000000001</c:v>
                </c:pt>
                <c:pt idx="4">
                  <c:v>23.648769999999999</c:v>
                </c:pt>
                <c:pt idx="5">
                  <c:v>23.648795</c:v>
                </c:pt>
                <c:pt idx="6">
                  <c:v>26.368818999999998</c:v>
                </c:pt>
                <c:pt idx="7">
                  <c:v>25.151152</c:v>
                </c:pt>
                <c:pt idx="8">
                  <c:v>23.295788000000002</c:v>
                </c:pt>
                <c:pt idx="9">
                  <c:v>24.813839999999999</c:v>
                </c:pt>
                <c:pt idx="10">
                  <c:v>23.304873000000001</c:v>
                </c:pt>
                <c:pt idx="11">
                  <c:v>23.301404999999999</c:v>
                </c:pt>
                <c:pt idx="12">
                  <c:v>24.362943000000001</c:v>
                </c:pt>
                <c:pt idx="13">
                  <c:v>21.13008</c:v>
                </c:pt>
                <c:pt idx="14">
                  <c:v>21.412623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3-4FA0-84B5-99F9CD94310A}"/>
            </c:ext>
          </c:extLst>
        </c:ser>
        <c:ser>
          <c:idx val="1"/>
          <c:order val="1"/>
          <c:tx>
            <c:strRef>
              <c:f>'광합성 실험'!$C$6</c:f>
              <c:strCache>
                <c:ptCount val="1"/>
                <c:pt idx="0">
                  <c:v>LED광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'광합성 실험'!$C$7:$C$21</c:f>
              <c:numCache>
                <c:formatCode>0.00</c:formatCode>
                <c:ptCount val="15"/>
                <c:pt idx="0">
                  <c:v>17.825254999999999</c:v>
                </c:pt>
                <c:pt idx="1">
                  <c:v>17.284603000000001</c:v>
                </c:pt>
                <c:pt idx="2">
                  <c:v>18.877096999999999</c:v>
                </c:pt>
                <c:pt idx="3">
                  <c:v>17.410371000000001</c:v>
                </c:pt>
                <c:pt idx="4">
                  <c:v>16.805236000000001</c:v>
                </c:pt>
                <c:pt idx="5">
                  <c:v>20.258779000000001</c:v>
                </c:pt>
                <c:pt idx="6">
                  <c:v>18.229068000000002</c:v>
                </c:pt>
                <c:pt idx="7">
                  <c:v>18.581033999999999</c:v>
                </c:pt>
                <c:pt idx="8">
                  <c:v>16.790302000000001</c:v>
                </c:pt>
                <c:pt idx="9">
                  <c:v>17.846741000000002</c:v>
                </c:pt>
                <c:pt idx="10">
                  <c:v>18.633106999999999</c:v>
                </c:pt>
                <c:pt idx="11">
                  <c:v>17.118808000000001</c:v>
                </c:pt>
                <c:pt idx="12">
                  <c:v>18.950838000000001</c:v>
                </c:pt>
                <c:pt idx="13">
                  <c:v>17.779233999999999</c:v>
                </c:pt>
                <c:pt idx="14">
                  <c:v>18.149968000000001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3-4FA0-84B5-99F9CD943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6504440"/>
        <c:axId val="356500216"/>
      </c:barChart>
      <c:catAx>
        <c:axId val="356504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baseline="0"/>
                  <a:t>사례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500216"/>
        <c:crosses val="autoZero"/>
        <c:auto val="1"/>
        <c:lblAlgn val="ctr"/>
        <c:lblOffset val="100"/>
        <c:noMultiLvlLbl val="0"/>
      </c:catAx>
      <c:valAx>
        <c:axId val="356500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광합성 속도 차이</a:t>
                </a:r>
                <a:r>
                  <a:rPr lang="en-US" altLang="ko-KR"/>
                  <a:t>(</a:t>
                </a:r>
                <a:r>
                  <a:rPr lang="ko-KR" altLang="en-US"/>
                  <a:t>기포 발생</a:t>
                </a:r>
                <a:r>
                  <a:rPr lang="ko-KR" altLang="en-US" baseline="0"/>
                  <a:t> 수</a:t>
                </a:r>
                <a:r>
                  <a:rPr lang="en-US" altLang="ko-KR" baseline="0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6504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'화학 실험'!$H$2:$K$2</c:f>
          <c:strCache>
            <c:ptCount val="4"/>
            <c:pt idx="0">
              <c:v>검량선을 이용한 비타민 C 정량 분석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'화학 실험'!$C$6</c:f>
              <c:strCache>
                <c:ptCount val="1"/>
                <c:pt idx="0">
                  <c:v>흡광도 (A)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xVal>
            <c:numRef>
              <c:f>'화학 실험'!$B$7:$B$14</c:f>
              <c:numCache>
                <c:formatCode>General</c:formatCode>
                <c:ptCount val="8"/>
                <c:pt idx="0">
                  <c:v>100</c:v>
                </c:pt>
                <c:pt idx="1">
                  <c:v>50</c:v>
                </c:pt>
                <c:pt idx="2">
                  <c:v>25</c:v>
                </c:pt>
                <c:pt idx="3">
                  <c:v>12.5</c:v>
                </c:pt>
                <c:pt idx="4">
                  <c:v>6.25</c:v>
                </c:pt>
                <c:pt idx="5">
                  <c:v>3.125</c:v>
                </c:pt>
                <c:pt idx="6">
                  <c:v>1.5625</c:v>
                </c:pt>
                <c:pt idx="7">
                  <c:v>0.78125</c:v>
                </c:pt>
              </c:numCache>
            </c:numRef>
          </c:xVal>
          <c:yVal>
            <c:numRef>
              <c:f>'화학 실험'!$C$7:$C$14</c:f>
              <c:numCache>
                <c:formatCode>General</c:formatCode>
                <c:ptCount val="8"/>
                <c:pt idx="0">
                  <c:v>1.87</c:v>
                </c:pt>
                <c:pt idx="1">
                  <c:v>0.93200000000000005</c:v>
                </c:pt>
                <c:pt idx="2">
                  <c:v>0.46500000000000002</c:v>
                </c:pt>
                <c:pt idx="3">
                  <c:v>0.23599999999999999</c:v>
                </c:pt>
                <c:pt idx="4">
                  <c:v>0.121</c:v>
                </c:pt>
                <c:pt idx="5">
                  <c:v>0.06</c:v>
                </c:pt>
                <c:pt idx="6">
                  <c:v>2.9000000000000001E-2</c:v>
                </c:pt>
                <c:pt idx="7">
                  <c:v>1.2999999999999999E-2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1-4198-A184-6758E9258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426904"/>
        <c:axId val="592429720"/>
      </c:scatterChart>
      <c:valAx>
        <c:axId val="592426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'화학 실험'!$B$6</c:f>
              <c:strCache>
                <c:ptCount val="1"/>
                <c:pt idx="0">
                  <c:v>실제 농도 (mg/100mL)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429720"/>
        <c:crosses val="autoZero"/>
        <c:crossBetween val="midCat"/>
      </c:valAx>
      <c:valAx>
        <c:axId val="59242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'화학 실험'!$C$6</c:f>
              <c:strCache>
                <c:ptCount val="1"/>
                <c:pt idx="0">
                  <c:v>흡광도 (A)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42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[UI챌린지_엑셀데이터.xlsx]지구과학 실험!피벗 테이블4</c:name>
    <c:fmtId val="1"/>
  </c:pivotSource>
  <c:chart>
    <c:title>
      <c:tx>
        <c:strRef>
          <c:f>'지구과학 실험'!$I$2:$L$2</c:f>
          <c:strCache>
            <c:ptCount val="4"/>
            <c:pt idx="0">
              <c:v>토양 종류에 따른 수분 증발량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'지구과학 실험'!$I$2:$L$2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'지구과학 실험'!$I$2:$L$2</c:f>
              <c:strCache>
                <c:ptCount val="3"/>
                <c:pt idx="0">
                  <c:v>모래</c:v>
                </c:pt>
                <c:pt idx="1">
                  <c:v>부식토</c:v>
                </c:pt>
                <c:pt idx="2">
                  <c:v>점토</c:v>
                </c:pt>
              </c:strCache>
            </c:strRef>
          </c:cat>
          <c:val>
            <c:numRef>
              <c:f>'지구과학 실험'!$I$2:$L$2</c:f>
              <c:numCache>
                <c:formatCode>0.000</c:formatCode>
                <c:ptCount val="3"/>
                <c:pt idx="0">
                  <c:v>7.7953333333333319</c:v>
                </c:pt>
                <c:pt idx="1">
                  <c:v>5.5993333333333331</c:v>
                </c:pt>
                <c:pt idx="2">
                  <c:v>4.2346666666666666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C-4842-A35A-3E73DF7A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9374904"/>
        <c:axId val="589376664"/>
      </c:barChart>
      <c:catAx>
        <c:axId val="589374904"/>
        <c:scaling>
          <c:orientation val="minMax"/>
        </c:scaling>
        <c:delete val="0"/>
        <c:axPos val="b"/>
        <c:title>
          <c:tx>
            <c:strRef>
              <c:f>'지구과학 실험'!$F$5</c:f>
              <c:strCache>
                <c:ptCount val="1"/>
                <c:pt idx="0">
                  <c:v>토양_종류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9376664"/>
        <c:crosses val="autoZero"/>
        <c:auto val="1"/>
        <c:lblAlgn val="ctr"/>
        <c:lblOffset val="100"/>
        <c:noMultiLvlLbl val="0"/>
      </c:catAx>
      <c:valAx>
        <c:axId val="589376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'지구과학 실험'!$G$5</c:f>
              <c:strCache>
                <c:ptCount val="1"/>
                <c:pt idx="0">
                  <c:v>수분_증발량_g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89374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광원에 따른 광합성 속도 비교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맑은 고딕" panose="020B0503020000020004" pitchFamily="50" charset="-127"/>
            </a:rPr>
            <a:t>광원에 따른 광합성 속도 비교</a:t>
          </a:r>
        </a:p>
      </cx:txPr>
    </cx:title>
    <cx:plotArea>
      <cx:plotAreaRegion>
        <cx:series layoutId="boxWhisker" uniqueId="{2228336F-52A7-482F-B6E2-E3D815C2D233}">
          <cx:tx>
            <cx:txData>
              <cx:f>_xlchart.v1.1</cx:f>
              <cx:v>기포수_5분</cx:v>
            </cx:txData>
          </cx:tx>
          <cx:spPr>
            <a:solidFill>
              <a:schemeClr val="accent2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광원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맑은 고딕" panose="020B0503020000020004" pitchFamily="50" charset="-127"/>
                </a:rPr>
                <a:t>광원</a:t>
              </a:r>
            </a:p>
          </cx:txPr>
        </cx:title>
        <cx:tickLabels/>
      </cx:axis>
      <cx:axis id="1">
        <cx:valScaling min="1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ko-KR" altLang="ko-KR" sz="1000" b="0" i="0" baseline="0">
                    <a:effectLst/>
                  </a:rPr>
                  <a:t>광합성 속도 차이</a:t>
                </a:r>
                <a:r>
                  <a:rPr lang="en-US" altLang="ko-KR" sz="1000" b="0" i="0" baseline="0">
                    <a:effectLst/>
                  </a:rPr>
                  <a:t>(</a:t>
                </a:r>
                <a:r>
                  <a:rPr lang="ko-KR" altLang="ko-KR" sz="1000" b="0" i="0" baseline="0">
                    <a:effectLst/>
                  </a:rPr>
                  <a:t>기포 발생 수</a:t>
                </a:r>
                <a:r>
                  <a:rPr lang="en-US" altLang="ko-KR" sz="1000" b="0" i="0" baseline="0">
                    <a:effectLst/>
                  </a:rPr>
                  <a:t>)</a:t>
                </a:r>
                <a:endParaRPr lang="ko-KR" altLang="ko-KR" sz="1000" baseline="0">
                  <a:effectLst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토양 종류에 따른 수분 증발량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맑은 고딕" panose="020B0503020000020004" pitchFamily="50" charset="-127"/>
            </a:rPr>
            <a:t>토양 종류에 따른 수분 증발량</a:t>
          </a:r>
        </a:p>
      </cx:txPr>
    </cx:title>
    <cx:plotArea>
      <cx:plotAreaRegion>
        <cx:series layoutId="boxWhisker" uniqueId="{31BC6B09-1563-4649-8C74-220F3573E029}">
          <cx:tx>
            <cx:txData>
              <cx:f>_xlchart.v1.7</cx:f>
              <cx:v>수분_증발량_g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토양 종류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맑은 고딕" panose="020B0503020000020004" pitchFamily="50" charset="-127"/>
                </a:rPr>
                <a:t>토양 종류</a:t>
              </a:r>
            </a:p>
          </cx:txPr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ko-KR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맑은 고딕" panose="020B0503020000020004" pitchFamily="50" charset="-127"/>
                  </a:rPr>
                  <a:t>수분 증발량</a:t>
                </a:r>
                <a:r>
                  <a:rPr lang="en-US" altLang="ko-KR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/>
                    <a:ea typeface="맑은 고딕" panose="020B0503020000020004" pitchFamily="50" charset="-127"/>
                  </a:rPr>
                  <a:t>( g)</a:t>
                </a:r>
                <a:endParaRPr lang="ko-KR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  <a:ea typeface="맑은 고딕" panose="020B0503020000020004" pitchFamily="50" charset="-127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119062</xdr:colOff>
      <xdr:row>1</xdr:row>
      <xdr:rowOff>95250</xdr:rowOff>
    </xdr:from>
    <xdr:to>
      <xdr:col>18</xdr:col>
      <xdr:colOff>576262</xdr:colOff>
      <xdr:row>19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58C0DE9-DBD3-1A1B-C010-3055585A4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123825</xdr:colOff>
      <xdr:row>1</xdr:row>
      <xdr:rowOff>161924</xdr:rowOff>
    </xdr:from>
    <xdr:to>
      <xdr:col>26</xdr:col>
      <xdr:colOff>581025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9B5150F3-359C-BD27-61BA-622BCDA80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1200" y="380999"/>
              <a:ext cx="4572000" cy="3705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133350</xdr:colOff>
      <xdr:row>1</xdr:row>
      <xdr:rowOff>85724</xdr:rowOff>
    </xdr:from>
    <xdr:to>
      <xdr:col>18</xdr:col>
      <xdr:colOff>590550</xdr:colOff>
      <xdr:row>19</xdr:row>
      <xdr:rowOff>76199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5EDAF17-9099-A8BA-164D-B985E92F6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171449</xdr:colOff>
      <xdr:row>1</xdr:row>
      <xdr:rowOff>95250</xdr:rowOff>
    </xdr:from>
    <xdr:to>
      <xdr:col>19</xdr:col>
      <xdr:colOff>542925</xdr:colOff>
      <xdr:row>19</xdr:row>
      <xdr:rowOff>57150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B6441FC-C3E1-BB3F-36C8-4D57560FB7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90487</xdr:colOff>
      <xdr:row>1</xdr:row>
      <xdr:rowOff>95250</xdr:rowOff>
    </xdr:from>
    <xdr:to>
      <xdr:col>27</xdr:col>
      <xdr:colOff>547687</xdr:colOff>
      <xdr:row>19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차트 3">
              <a:extLst>
                <a:ext uri="{FF2B5EF4-FFF2-40B4-BE49-F238E27FC236}">
                  <a16:creationId xmlns:a16="http://schemas.microsoft.com/office/drawing/2014/main" id="{4B13F5EF-F787-EE85-913F-9EC007DDED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82962" y="314325"/>
              <a:ext cx="4572000" cy="3829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a yun" refreshedDate="45746.869525231479" createdVersion="8" refreshedVersion="8" minRefreshableVersion="3" recordCount="45" xr:uid="{52B5CF8F-8712-4D10-9571-7A2CB8AB1D4C}">
  <cacheSource type="worksheet">
    <worksheetSource ref="F5:G50" sheet="지구과학 실험"/>
  </cacheSource>
  <cacheFields count="2">
    <cacheField name="토양_종류" numFmtId="0">
      <sharedItems count="3">
        <s v="모래"/>
        <s v="점토"/>
        <s v="부식토"/>
      </sharedItems>
    </cacheField>
    <cacheField name="수분_증발량_g" numFmtId="0">
      <sharedItems containsSemiMixedTypes="0" containsString="0" containsNumber="1" minValue="2.86" maxValue="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n v="6.91"/>
  </r>
  <r>
    <x v="0"/>
    <n v="9"/>
  </r>
  <r>
    <x v="0"/>
    <n v="8.2799999999999994"/>
  </r>
  <r>
    <x v="0"/>
    <n v="6.49"/>
  </r>
  <r>
    <x v="0"/>
    <n v="7.42"/>
  </r>
  <r>
    <x v="0"/>
    <n v="9.65"/>
  </r>
  <r>
    <x v="0"/>
    <n v="5.57"/>
  </r>
  <r>
    <x v="0"/>
    <n v="7.57"/>
  </r>
  <r>
    <x v="0"/>
    <n v="9.27"/>
  </r>
  <r>
    <x v="0"/>
    <n v="7.13"/>
  </r>
  <r>
    <x v="0"/>
    <n v="7.32"/>
  </r>
  <r>
    <x v="0"/>
    <n v="7.91"/>
  </r>
  <r>
    <x v="0"/>
    <n v="9.49"/>
  </r>
  <r>
    <x v="0"/>
    <n v="7.36"/>
  </r>
  <r>
    <x v="0"/>
    <n v="7.56"/>
  </r>
  <r>
    <x v="1"/>
    <n v="3.65"/>
  </r>
  <r>
    <x v="1"/>
    <n v="5.76"/>
  </r>
  <r>
    <x v="1"/>
    <n v="5.75"/>
  </r>
  <r>
    <x v="1"/>
    <n v="4.8"/>
  </r>
  <r>
    <x v="1"/>
    <n v="4.3099999999999996"/>
  </r>
  <r>
    <x v="1"/>
    <n v="4.59"/>
  </r>
  <r>
    <x v="1"/>
    <n v="5.19"/>
  </r>
  <r>
    <x v="1"/>
    <n v="3.25"/>
  </r>
  <r>
    <x v="1"/>
    <n v="4.9400000000000004"/>
  </r>
  <r>
    <x v="1"/>
    <n v="3"/>
  </r>
  <r>
    <x v="1"/>
    <n v="3.49"/>
  </r>
  <r>
    <x v="1"/>
    <n v="4.7300000000000004"/>
  </r>
  <r>
    <x v="1"/>
    <n v="2.86"/>
  </r>
  <r>
    <x v="1"/>
    <n v="3.89"/>
  </r>
  <r>
    <x v="1"/>
    <n v="3.31"/>
  </r>
  <r>
    <x v="2"/>
    <n v="5.77"/>
  </r>
  <r>
    <x v="2"/>
    <n v="3.48"/>
  </r>
  <r>
    <x v="2"/>
    <n v="4.41"/>
  </r>
  <r>
    <x v="2"/>
    <n v="5.37"/>
  </r>
  <r>
    <x v="2"/>
    <n v="6.83"/>
  </r>
  <r>
    <x v="2"/>
    <n v="5.84"/>
  </r>
  <r>
    <x v="2"/>
    <n v="6"/>
  </r>
  <r>
    <x v="2"/>
    <n v="6.62"/>
  </r>
  <r>
    <x v="2"/>
    <n v="5.21"/>
  </r>
  <r>
    <x v="2"/>
    <n v="6.26"/>
  </r>
  <r>
    <x v="2"/>
    <n v="5.28"/>
  </r>
  <r>
    <x v="2"/>
    <n v="4.45"/>
  </r>
  <r>
    <x v="2"/>
    <n v="5.65"/>
  </r>
  <r>
    <x v="2"/>
    <n v="6.52"/>
  </r>
  <r>
    <x v="2"/>
    <n v="6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361B3-FE18-4963-968D-3E0740991B2E}" name="피벗 테이블4" cacheId="17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2">
  <location ref="I34:J38" firstHeaderRow="1" firstDataRow="1" firstDataCol="1"/>
  <pivotFields count="2"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평균 : 수분_증발량_g" fld="1" subtotal="average" baseField="0" baseItem="0"/>
  </dataFields>
  <formats count="2">
    <format dxfId="6">
      <pivotArea collapsedLevelsAreSubtotals="1" fieldPosition="0">
        <references count="1">
          <reference field="0" count="0"/>
        </references>
      </pivotArea>
    </format>
    <format dxfId="1">
      <pivotArea grandRow="1"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topLeftCell="B9" workbookViewId="0">
      <selection activeCell="O36" sqref="O36"/>
    </sheetView>
  </sheetViews>
  <sheetFormatPr defaultRowHeight="16.5" x14ac:dyDescent="0.3"/>
  <cols>
    <col min="2" max="3" width="9.875" bestFit="1" customWidth="1"/>
    <col min="4" max="4" width="1.625" customWidth="1"/>
    <col min="8" max="8" width="9.125" customWidth="1"/>
    <col min="9" max="9" width="7" customWidth="1"/>
    <col min="10" max="10" width="14.75" customWidth="1"/>
  </cols>
  <sheetData>
    <row r="1" spans="1:27" ht="17.25" thickBot="1" x14ac:dyDescent="0.35">
      <c r="A1" s="29" t="s">
        <v>18</v>
      </c>
      <c r="B1" s="29"/>
      <c r="C1" s="29"/>
      <c r="E1" s="28" t="s">
        <v>17</v>
      </c>
      <c r="F1" s="29"/>
      <c r="G1" s="2"/>
      <c r="H1" s="33" t="s">
        <v>2</v>
      </c>
      <c r="I1" s="34"/>
      <c r="J1" s="34"/>
      <c r="K1" s="35"/>
      <c r="M1" s="18" t="s">
        <v>15</v>
      </c>
      <c r="N1" s="18"/>
      <c r="O1" s="18"/>
      <c r="P1" s="18"/>
      <c r="Q1" s="18"/>
      <c r="R1" s="18"/>
      <c r="S1" s="18"/>
      <c r="U1" s="18" t="s">
        <v>16</v>
      </c>
      <c r="V1" s="18"/>
      <c r="W1" s="18"/>
      <c r="X1" s="18"/>
      <c r="Y1" s="18"/>
      <c r="Z1" s="18"/>
      <c r="AA1" s="18"/>
    </row>
    <row r="2" spans="1:27" x14ac:dyDescent="0.3">
      <c r="A2" s="29"/>
      <c r="B2" s="29"/>
      <c r="C2" s="29"/>
      <c r="E2" s="29"/>
      <c r="F2" s="29"/>
      <c r="H2" s="36" t="s">
        <v>21</v>
      </c>
      <c r="I2" s="37"/>
      <c r="J2" s="37"/>
      <c r="K2" s="38"/>
      <c r="M2" s="19"/>
      <c r="N2" s="20"/>
      <c r="O2" s="20"/>
      <c r="P2" s="20"/>
      <c r="Q2" s="20"/>
      <c r="R2" s="20"/>
      <c r="S2" s="21"/>
      <c r="U2" s="19"/>
      <c r="V2" s="20"/>
      <c r="W2" s="20"/>
      <c r="X2" s="20"/>
      <c r="Y2" s="20"/>
      <c r="Z2" s="20"/>
      <c r="AA2" s="21"/>
    </row>
    <row r="3" spans="1:27" x14ac:dyDescent="0.3">
      <c r="A3" s="29"/>
      <c r="B3" s="29"/>
      <c r="C3" s="29"/>
      <c r="E3" s="29"/>
      <c r="F3" s="29"/>
      <c r="H3" s="36" t="s">
        <v>5</v>
      </c>
      <c r="I3" s="37"/>
      <c r="J3" s="37"/>
      <c r="K3" s="38"/>
      <c r="M3" s="22"/>
      <c r="N3" s="23"/>
      <c r="O3" s="23"/>
      <c r="P3" s="23"/>
      <c r="Q3" s="23"/>
      <c r="R3" s="23"/>
      <c r="S3" s="24"/>
      <c r="U3" s="22"/>
      <c r="V3" s="23"/>
      <c r="W3" s="23"/>
      <c r="X3" s="23"/>
      <c r="Y3" s="23"/>
      <c r="Z3" s="23"/>
      <c r="AA3" s="24"/>
    </row>
    <row r="4" spans="1:27" x14ac:dyDescent="0.3">
      <c r="H4" s="36" t="s">
        <v>6</v>
      </c>
      <c r="I4" s="37"/>
      <c r="J4" s="37"/>
      <c r="K4" s="38"/>
      <c r="M4" s="22"/>
      <c r="N4" s="23"/>
      <c r="O4" s="23"/>
      <c r="P4" s="23"/>
      <c r="Q4" s="23"/>
      <c r="R4" s="23"/>
      <c r="S4" s="24"/>
      <c r="U4" s="22"/>
      <c r="V4" s="23"/>
      <c r="W4" s="23"/>
      <c r="X4" s="23"/>
      <c r="Y4" s="23"/>
      <c r="Z4" s="23"/>
      <c r="AA4" s="24"/>
    </row>
    <row r="5" spans="1:27" x14ac:dyDescent="0.3">
      <c r="E5" s="1" t="s">
        <v>0</v>
      </c>
      <c r="F5" s="1" t="s">
        <v>1</v>
      </c>
      <c r="H5" s="36" t="s">
        <v>7</v>
      </c>
      <c r="I5" s="37"/>
      <c r="J5" s="37"/>
      <c r="K5" s="38"/>
      <c r="M5" s="22"/>
      <c r="N5" s="23"/>
      <c r="O5" s="23"/>
      <c r="P5" s="23"/>
      <c r="Q5" s="23"/>
      <c r="R5" s="23"/>
      <c r="S5" s="24"/>
      <c r="U5" s="22"/>
      <c r="V5" s="23"/>
      <c r="W5" s="23"/>
      <c r="X5" s="23"/>
      <c r="Y5" s="23"/>
      <c r="Z5" s="23"/>
      <c r="AA5" s="24"/>
    </row>
    <row r="6" spans="1:27" ht="17.25" thickBot="1" x14ac:dyDescent="0.35">
      <c r="A6" s="3" t="s">
        <v>19</v>
      </c>
      <c r="B6" s="3" t="s">
        <v>3</v>
      </c>
      <c r="C6" s="3" t="s">
        <v>4</v>
      </c>
      <c r="E6" s="3" t="s">
        <v>3</v>
      </c>
      <c r="F6" s="17">
        <v>24.745070999999999</v>
      </c>
      <c r="M6" s="22"/>
      <c r="N6" s="23"/>
      <c r="O6" s="23"/>
      <c r="P6" s="23"/>
      <c r="Q6" s="23"/>
      <c r="R6" s="23"/>
      <c r="S6" s="24"/>
      <c r="U6" s="22"/>
      <c r="V6" s="23"/>
      <c r="W6" s="23"/>
      <c r="X6" s="23"/>
      <c r="Y6" s="23"/>
      <c r="Z6" s="23"/>
      <c r="AA6" s="24"/>
    </row>
    <row r="7" spans="1:27" ht="17.25" thickBot="1" x14ac:dyDescent="0.35">
      <c r="A7" s="3">
        <v>1</v>
      </c>
      <c r="B7" s="17">
        <v>24.745070999999999</v>
      </c>
      <c r="C7" s="17">
        <v>17.825254999999999</v>
      </c>
      <c r="E7" s="3" t="s">
        <v>3</v>
      </c>
      <c r="F7" s="17">
        <v>23.792604000000001</v>
      </c>
      <c r="H7" s="30" t="s">
        <v>20</v>
      </c>
      <c r="I7" s="31"/>
      <c r="J7" s="31"/>
      <c r="K7" s="32"/>
      <c r="M7" s="22"/>
      <c r="N7" s="23"/>
      <c r="O7" s="23"/>
      <c r="P7" s="23"/>
      <c r="Q7" s="23"/>
      <c r="R7" s="23"/>
      <c r="S7" s="24"/>
      <c r="U7" s="22"/>
      <c r="V7" s="23"/>
      <c r="W7" s="23"/>
      <c r="X7" s="23"/>
      <c r="Y7" s="23"/>
      <c r="Z7" s="23"/>
      <c r="AA7" s="24"/>
    </row>
    <row r="8" spans="1:27" x14ac:dyDescent="0.3">
      <c r="A8" s="3">
        <v>2</v>
      </c>
      <c r="B8" s="17">
        <v>23.792604000000001</v>
      </c>
      <c r="C8" s="17">
        <v>17.284603000000001</v>
      </c>
      <c r="E8" s="3" t="s">
        <v>3</v>
      </c>
      <c r="F8" s="17">
        <v>24.971533000000001</v>
      </c>
      <c r="H8" s="56" t="s">
        <v>22</v>
      </c>
      <c r="I8" s="57" t="s">
        <v>25</v>
      </c>
      <c r="J8" s="58" t="s">
        <v>28</v>
      </c>
      <c r="K8" s="59">
        <v>1</v>
      </c>
      <c r="M8" s="22"/>
      <c r="N8" s="23"/>
      <c r="O8" s="23"/>
      <c r="P8" s="23"/>
      <c r="Q8" s="23"/>
      <c r="R8" s="23"/>
      <c r="S8" s="24"/>
      <c r="U8" s="22"/>
      <c r="V8" s="23"/>
      <c r="W8" s="23"/>
      <c r="X8" s="23"/>
      <c r="Y8" s="23"/>
      <c r="Z8" s="23"/>
      <c r="AA8" s="24"/>
    </row>
    <row r="9" spans="1:27" x14ac:dyDescent="0.3">
      <c r="A9" s="3">
        <v>3</v>
      </c>
      <c r="B9" s="17">
        <v>24.971533000000001</v>
      </c>
      <c r="C9" s="17">
        <v>18.877096999999999</v>
      </c>
      <c r="E9" s="3" t="s">
        <v>3</v>
      </c>
      <c r="F9" s="17">
        <v>26.284545000000001</v>
      </c>
      <c r="H9" s="60" t="s">
        <v>23</v>
      </c>
      <c r="I9" s="61" t="s">
        <v>24</v>
      </c>
      <c r="J9" s="62" t="s">
        <v>29</v>
      </c>
      <c r="K9" s="63">
        <v>3</v>
      </c>
      <c r="M9" s="22"/>
      <c r="N9" s="23"/>
      <c r="O9" s="23"/>
      <c r="P9" s="23"/>
      <c r="Q9" s="23"/>
      <c r="R9" s="23"/>
      <c r="S9" s="24"/>
      <c r="U9" s="22"/>
      <c r="V9" s="23"/>
      <c r="W9" s="23"/>
      <c r="X9" s="23"/>
      <c r="Y9" s="23"/>
      <c r="Z9" s="23"/>
      <c r="AA9" s="24"/>
    </row>
    <row r="10" spans="1:27" x14ac:dyDescent="0.3">
      <c r="A10" s="3">
        <v>4</v>
      </c>
      <c r="B10" s="17">
        <v>26.284545000000001</v>
      </c>
      <c r="C10" s="17">
        <v>17.410371000000001</v>
      </c>
      <c r="E10" s="3" t="s">
        <v>3</v>
      </c>
      <c r="F10" s="17">
        <v>23.648769999999999</v>
      </c>
      <c r="H10" s="7"/>
      <c r="K10" s="8"/>
      <c r="M10" s="22"/>
      <c r="N10" s="23"/>
      <c r="O10" s="23"/>
      <c r="P10" s="23"/>
      <c r="Q10" s="23"/>
      <c r="R10" s="23"/>
      <c r="S10" s="24"/>
      <c r="U10" s="22"/>
      <c r="V10" s="23"/>
      <c r="W10" s="23"/>
      <c r="X10" s="23"/>
      <c r="Y10" s="23"/>
      <c r="Z10" s="23"/>
      <c r="AA10" s="24"/>
    </row>
    <row r="11" spans="1:27" x14ac:dyDescent="0.3">
      <c r="A11" s="3">
        <v>5</v>
      </c>
      <c r="B11" s="17">
        <v>23.648769999999999</v>
      </c>
      <c r="C11" s="17">
        <v>16.805236000000001</v>
      </c>
      <c r="E11" s="3" t="s">
        <v>3</v>
      </c>
      <c r="F11" s="17">
        <v>23.648795</v>
      </c>
      <c r="H11" s="51" t="s">
        <v>27</v>
      </c>
      <c r="I11" s="48" t="str">
        <f ca="1">TEXT(H12,  "0.00E+00")</f>
        <v>1.23E-12</v>
      </c>
      <c r="J11" s="48"/>
      <c r="K11" s="49"/>
      <c r="M11" s="22"/>
      <c r="N11" s="23"/>
      <c r="O11" s="23"/>
      <c r="P11" s="23"/>
      <c r="Q11" s="23"/>
      <c r="R11" s="23"/>
      <c r="S11" s="24"/>
      <c r="U11" s="22"/>
      <c r="V11" s="23"/>
      <c r="W11" s="23"/>
      <c r="X11" s="23"/>
      <c r="Y11" s="23"/>
      <c r="Z11" s="23"/>
      <c r="AA11" s="24"/>
    </row>
    <row r="12" spans="1:27" x14ac:dyDescent="0.3">
      <c r="A12" s="3">
        <v>6</v>
      </c>
      <c r="B12" s="17">
        <v>23.648795</v>
      </c>
      <c r="C12" s="17">
        <v>20.258779000000001</v>
      </c>
      <c r="E12" s="3" t="s">
        <v>3</v>
      </c>
      <c r="F12" s="17">
        <v>26.368818999999998</v>
      </c>
      <c r="H12" s="52">
        <f ca="1">_xlfn.T.TEST(INDIRECT(I8), INDIRECT(I9), K8, K9)</f>
        <v>1.2270304882001011E-12</v>
      </c>
      <c r="I12" s="45"/>
      <c r="J12" s="45"/>
      <c r="K12" s="46"/>
      <c r="M12" s="22"/>
      <c r="N12" s="23"/>
      <c r="O12" s="23"/>
      <c r="P12" s="23"/>
      <c r="Q12" s="23"/>
      <c r="R12" s="23"/>
      <c r="S12" s="24"/>
      <c r="U12" s="22"/>
      <c r="V12" s="23"/>
      <c r="W12" s="23"/>
      <c r="X12" s="23"/>
      <c r="Y12" s="23"/>
      <c r="Z12" s="23"/>
      <c r="AA12" s="24"/>
    </row>
    <row r="13" spans="1:27" x14ac:dyDescent="0.3">
      <c r="A13" s="3">
        <v>7</v>
      </c>
      <c r="B13" s="17">
        <v>26.368818999999998</v>
      </c>
      <c r="C13" s="17">
        <v>18.229068000000002</v>
      </c>
      <c r="E13" s="3" t="s">
        <v>3</v>
      </c>
      <c r="F13" s="17">
        <v>25.151152</v>
      </c>
      <c r="H13" s="50" t="s">
        <v>26</v>
      </c>
      <c r="K13" s="8"/>
      <c r="M13" s="22"/>
      <c r="N13" s="23"/>
      <c r="O13" s="23"/>
      <c r="P13" s="23"/>
      <c r="Q13" s="23"/>
      <c r="R13" s="23"/>
      <c r="S13" s="24"/>
      <c r="U13" s="22"/>
      <c r="V13" s="23"/>
      <c r="W13" s="23"/>
      <c r="X13" s="23"/>
      <c r="Y13" s="23"/>
      <c r="Z13" s="23"/>
      <c r="AA13" s="24"/>
    </row>
    <row r="14" spans="1:27" x14ac:dyDescent="0.3">
      <c r="A14" s="3">
        <v>8</v>
      </c>
      <c r="B14" s="17">
        <v>25.151152</v>
      </c>
      <c r="C14" s="17">
        <v>18.581033999999999</v>
      </c>
      <c r="E14" s="3" t="s">
        <v>3</v>
      </c>
      <c r="F14" s="17">
        <v>23.295788000000002</v>
      </c>
      <c r="H14" s="53" t="str">
        <f ca="1">IF(H12&lt; 0.05, "P-value &lt; 0.05 → 차이가 통계적으로 유의함", " P-value &gt;= 0.05  → 차이가 통계적으로 유의하지 않음")</f>
        <v>P-value &lt; 0.05 → 차이가 통계적으로 유의함</v>
      </c>
      <c r="I14" s="54"/>
      <c r="J14" s="54"/>
      <c r="K14" s="55"/>
      <c r="M14" s="22"/>
      <c r="N14" s="23"/>
      <c r="O14" s="23"/>
      <c r="P14" s="23"/>
      <c r="Q14" s="23"/>
      <c r="R14" s="23"/>
      <c r="S14" s="24"/>
      <c r="U14" s="22"/>
      <c r="V14" s="23"/>
      <c r="W14" s="23"/>
      <c r="X14" s="23"/>
      <c r="Y14" s="23"/>
      <c r="Z14" s="23"/>
      <c r="AA14" s="24"/>
    </row>
    <row r="15" spans="1:27" x14ac:dyDescent="0.3">
      <c r="A15" s="3">
        <v>9</v>
      </c>
      <c r="B15" s="17">
        <v>23.295788000000002</v>
      </c>
      <c r="C15" s="17">
        <v>16.790302000000001</v>
      </c>
      <c r="E15" s="3" t="s">
        <v>3</v>
      </c>
      <c r="F15" s="17">
        <v>24.813839999999999</v>
      </c>
      <c r="H15" s="53"/>
      <c r="I15" s="54"/>
      <c r="J15" s="54"/>
      <c r="K15" s="55"/>
      <c r="M15" s="22"/>
      <c r="N15" s="23"/>
      <c r="O15" s="23"/>
      <c r="P15" s="23"/>
      <c r="Q15" s="23"/>
      <c r="R15" s="23"/>
      <c r="S15" s="24"/>
      <c r="U15" s="22"/>
      <c r="V15" s="23"/>
      <c r="W15" s="23"/>
      <c r="X15" s="23"/>
      <c r="Y15" s="23"/>
      <c r="Z15" s="23"/>
      <c r="AA15" s="24"/>
    </row>
    <row r="16" spans="1:27" x14ac:dyDescent="0.3">
      <c r="A16" s="3">
        <v>10</v>
      </c>
      <c r="B16" s="17">
        <v>24.813839999999999</v>
      </c>
      <c r="C16" s="17">
        <v>17.846741000000002</v>
      </c>
      <c r="E16" s="3" t="s">
        <v>3</v>
      </c>
      <c r="F16" s="17">
        <v>23.304873000000001</v>
      </c>
      <c r="H16" s="7"/>
      <c r="K16" s="8"/>
      <c r="M16" s="22"/>
      <c r="N16" s="23"/>
      <c r="O16" s="23"/>
      <c r="P16" s="23"/>
      <c r="Q16" s="23"/>
      <c r="R16" s="23"/>
      <c r="S16" s="24"/>
      <c r="U16" s="22"/>
      <c r="V16" s="23"/>
      <c r="W16" s="23"/>
      <c r="X16" s="23"/>
      <c r="Y16" s="23"/>
      <c r="Z16" s="23"/>
      <c r="AA16" s="24"/>
    </row>
    <row r="17" spans="1:27" x14ac:dyDescent="0.3">
      <c r="A17" s="3">
        <v>11</v>
      </c>
      <c r="B17" s="17">
        <v>23.304873000000001</v>
      </c>
      <c r="C17" s="17">
        <v>18.633106999999999</v>
      </c>
      <c r="E17" s="3" t="s">
        <v>3</v>
      </c>
      <c r="F17" s="17">
        <v>23.301404999999999</v>
      </c>
      <c r="H17" s="7"/>
      <c r="J17" s="64" t="s">
        <v>30</v>
      </c>
      <c r="K17" s="65"/>
      <c r="M17" s="22"/>
      <c r="N17" s="23"/>
      <c r="O17" s="23"/>
      <c r="P17" s="23"/>
      <c r="Q17" s="23"/>
      <c r="R17" s="23"/>
      <c r="S17" s="24"/>
      <c r="U17" s="22"/>
      <c r="V17" s="23"/>
      <c r="W17" s="23"/>
      <c r="X17" s="23"/>
      <c r="Y17" s="23"/>
      <c r="Z17" s="23"/>
      <c r="AA17" s="24"/>
    </row>
    <row r="18" spans="1:27" x14ac:dyDescent="0.3">
      <c r="A18" s="3">
        <v>12</v>
      </c>
      <c r="B18" s="17">
        <v>23.301404999999999</v>
      </c>
      <c r="C18" s="17">
        <v>17.118808000000001</v>
      </c>
      <c r="E18" s="3" t="s">
        <v>3</v>
      </c>
      <c r="F18" s="17">
        <v>24.362943000000001</v>
      </c>
      <c r="H18" s="7"/>
      <c r="J18" s="3" t="s">
        <v>31</v>
      </c>
      <c r="K18" s="13">
        <v>1</v>
      </c>
      <c r="M18" s="22"/>
      <c r="N18" s="23"/>
      <c r="O18" s="23"/>
      <c r="P18" s="23"/>
      <c r="Q18" s="23"/>
      <c r="R18" s="23"/>
      <c r="S18" s="24"/>
      <c r="U18" s="22"/>
      <c r="V18" s="23"/>
      <c r="W18" s="23"/>
      <c r="X18" s="23"/>
      <c r="Y18" s="23"/>
      <c r="Z18" s="23"/>
      <c r="AA18" s="24"/>
    </row>
    <row r="19" spans="1:27" x14ac:dyDescent="0.3">
      <c r="A19" s="3">
        <v>13</v>
      </c>
      <c r="B19" s="17">
        <v>24.362943000000001</v>
      </c>
      <c r="C19" s="17">
        <v>18.950838000000001</v>
      </c>
      <c r="E19" s="3" t="s">
        <v>3</v>
      </c>
      <c r="F19" s="17">
        <v>21.13008</v>
      </c>
      <c r="H19" s="7"/>
      <c r="J19" s="3" t="s">
        <v>32</v>
      </c>
      <c r="K19" s="13">
        <v>2</v>
      </c>
      <c r="M19" s="22"/>
      <c r="N19" s="23"/>
      <c r="O19" s="23"/>
      <c r="P19" s="23"/>
      <c r="Q19" s="23"/>
      <c r="R19" s="23"/>
      <c r="S19" s="24"/>
      <c r="U19" s="22"/>
      <c r="V19" s="23"/>
      <c r="W19" s="23"/>
      <c r="X19" s="23"/>
      <c r="Y19" s="23"/>
      <c r="Z19" s="23"/>
      <c r="AA19" s="24"/>
    </row>
    <row r="20" spans="1:27" ht="17.25" thickBot="1" x14ac:dyDescent="0.35">
      <c r="A20" s="3">
        <v>14</v>
      </c>
      <c r="B20" s="17">
        <v>21.13008</v>
      </c>
      <c r="C20" s="17">
        <v>17.779233999999999</v>
      </c>
      <c r="E20" s="3" t="s">
        <v>3</v>
      </c>
      <c r="F20" s="17">
        <v>21.412623</v>
      </c>
      <c r="H20" s="9"/>
      <c r="I20" s="10"/>
      <c r="J20" s="14" t="s">
        <v>33</v>
      </c>
      <c r="K20" s="15">
        <v>3</v>
      </c>
      <c r="M20" s="25"/>
      <c r="N20" s="26"/>
      <c r="O20" s="26"/>
      <c r="P20" s="26"/>
      <c r="Q20" s="26"/>
      <c r="R20" s="26"/>
      <c r="S20" s="27"/>
      <c r="U20" s="25"/>
      <c r="V20" s="26"/>
      <c r="W20" s="26"/>
      <c r="X20" s="26"/>
      <c r="Y20" s="26"/>
      <c r="Z20" s="26"/>
      <c r="AA20" s="27"/>
    </row>
    <row r="21" spans="1:27" x14ac:dyDescent="0.3">
      <c r="A21" s="3">
        <v>15</v>
      </c>
      <c r="B21" s="17">
        <v>21.412623</v>
      </c>
      <c r="C21" s="17">
        <v>18.149968000000001</v>
      </c>
      <c r="E21" s="3" t="s">
        <v>4</v>
      </c>
      <c r="F21" s="17">
        <v>17.825254999999999</v>
      </c>
    </row>
    <row r="22" spans="1:27" x14ac:dyDescent="0.3">
      <c r="E22" s="3" t="s">
        <v>4</v>
      </c>
      <c r="F22" s="17">
        <v>17.284603000000001</v>
      </c>
    </row>
    <row r="23" spans="1:27" x14ac:dyDescent="0.3">
      <c r="E23" s="3" t="s">
        <v>4</v>
      </c>
      <c r="F23" s="17">
        <v>18.877096999999999</v>
      </c>
      <c r="H23" s="66" t="s">
        <v>34</v>
      </c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</row>
    <row r="24" spans="1:27" x14ac:dyDescent="0.3">
      <c r="E24" s="3" t="s">
        <v>4</v>
      </c>
      <c r="F24" s="17">
        <v>17.410371000000001</v>
      </c>
      <c r="H24" s="67" t="s">
        <v>35</v>
      </c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</row>
    <row r="25" spans="1:27" x14ac:dyDescent="0.3">
      <c r="E25" s="3" t="s">
        <v>4</v>
      </c>
      <c r="F25" s="17">
        <v>16.805236000000001</v>
      </c>
    </row>
    <row r="26" spans="1:27" x14ac:dyDescent="0.3">
      <c r="E26" s="3" t="s">
        <v>4</v>
      </c>
      <c r="F26" s="17">
        <v>20.258779000000001</v>
      </c>
      <c r="H26" s="66" t="s">
        <v>36</v>
      </c>
      <c r="I26" s="66"/>
      <c r="J26" s="66"/>
    </row>
    <row r="27" spans="1:27" ht="17.25" thickBot="1" x14ac:dyDescent="0.35">
      <c r="E27" s="3" t="s">
        <v>4</v>
      </c>
      <c r="F27" s="17">
        <v>18.229068000000002</v>
      </c>
    </row>
    <row r="28" spans="1:27" x14ac:dyDescent="0.3">
      <c r="E28" s="3" t="s">
        <v>4</v>
      </c>
      <c r="F28" s="17">
        <v>18.581033999999999</v>
      </c>
      <c r="H28" s="72"/>
      <c r="I28" s="72" t="s">
        <v>37</v>
      </c>
      <c r="J28" s="72" t="s">
        <v>38</v>
      </c>
    </row>
    <row r="29" spans="1:27" x14ac:dyDescent="0.3">
      <c r="E29" s="3" t="s">
        <v>4</v>
      </c>
      <c r="F29" s="17">
        <v>16.790302000000001</v>
      </c>
      <c r="H29" s="73" t="s">
        <v>39</v>
      </c>
      <c r="I29" s="73">
        <v>24.015522733333338</v>
      </c>
      <c r="J29" s="73">
        <v>18.0360294</v>
      </c>
    </row>
    <row r="30" spans="1:27" x14ac:dyDescent="0.3">
      <c r="E30" s="3" t="s">
        <v>4</v>
      </c>
      <c r="F30" s="17">
        <v>17.846741000000002</v>
      </c>
      <c r="H30" s="73" t="s">
        <v>40</v>
      </c>
      <c r="I30" s="73">
        <v>2.2237777439632089</v>
      </c>
      <c r="J30" s="73">
        <v>0.87135264168982807</v>
      </c>
    </row>
    <row r="31" spans="1:27" x14ac:dyDescent="0.3">
      <c r="E31" s="3" t="s">
        <v>4</v>
      </c>
      <c r="F31" s="17">
        <v>18.633106999999999</v>
      </c>
      <c r="H31" s="73" t="s">
        <v>41</v>
      </c>
      <c r="I31" s="73">
        <v>15</v>
      </c>
      <c r="J31" s="73">
        <v>15</v>
      </c>
    </row>
    <row r="32" spans="1:27" x14ac:dyDescent="0.3">
      <c r="E32" s="3" t="s">
        <v>4</v>
      </c>
      <c r="F32" s="17">
        <v>17.118808000000001</v>
      </c>
      <c r="H32" s="73" t="s">
        <v>42</v>
      </c>
      <c r="I32" s="73">
        <v>1.5475651928265184</v>
      </c>
      <c r="J32" s="75" t="s">
        <v>51</v>
      </c>
      <c r="K32" s="75"/>
      <c r="L32" s="75"/>
      <c r="M32" s="75"/>
      <c r="N32" s="75"/>
    </row>
    <row r="33" spans="5:14" x14ac:dyDescent="0.3">
      <c r="E33" s="3" t="s">
        <v>4</v>
      </c>
      <c r="F33" s="17">
        <v>18.950838000000001</v>
      </c>
      <c r="H33" s="73" t="s">
        <v>43</v>
      </c>
      <c r="I33" s="73">
        <v>0</v>
      </c>
      <c r="J33" s="76" t="s">
        <v>50</v>
      </c>
      <c r="K33" s="76"/>
      <c r="L33" s="76"/>
      <c r="M33" s="76"/>
      <c r="N33" s="76"/>
    </row>
    <row r="34" spans="5:14" x14ac:dyDescent="0.3">
      <c r="E34" s="3" t="s">
        <v>4</v>
      </c>
      <c r="F34" s="17">
        <v>17.779233999999999</v>
      </c>
      <c r="H34" s="73" t="s">
        <v>44</v>
      </c>
      <c r="I34" s="73">
        <v>28</v>
      </c>
      <c r="J34" s="73"/>
    </row>
    <row r="35" spans="5:14" x14ac:dyDescent="0.3">
      <c r="E35" s="3" t="s">
        <v>4</v>
      </c>
      <c r="F35" s="17">
        <v>18.149968000000001</v>
      </c>
      <c r="H35" s="73" t="s">
        <v>45</v>
      </c>
      <c r="I35" s="73">
        <v>13.163474640943377</v>
      </c>
      <c r="J35" s="73"/>
    </row>
    <row r="36" spans="5:14" x14ac:dyDescent="0.3">
      <c r="H36" s="73" t="s">
        <v>46</v>
      </c>
      <c r="I36" s="73">
        <v>8.142587624997207E-14</v>
      </c>
      <c r="J36" s="73"/>
    </row>
    <row r="37" spans="5:14" x14ac:dyDescent="0.3">
      <c r="H37" s="73" t="s">
        <v>47</v>
      </c>
      <c r="I37" s="73">
        <v>1.7011309342659326</v>
      </c>
      <c r="J37" s="73"/>
    </row>
    <row r="38" spans="5:14" x14ac:dyDescent="0.3">
      <c r="H38" s="73" t="s">
        <v>48</v>
      </c>
      <c r="I38" s="73">
        <v>1.6285175249994414E-13</v>
      </c>
      <c r="J38" s="73"/>
    </row>
    <row r="39" spans="5:14" ht="17.25" thickBot="1" x14ac:dyDescent="0.35">
      <c r="H39" s="74" t="s">
        <v>49</v>
      </c>
      <c r="I39" s="74">
        <v>2.0484071417952445</v>
      </c>
      <c r="J39" s="74"/>
    </row>
  </sheetData>
  <mergeCells count="20">
    <mergeCell ref="H23:S23"/>
    <mergeCell ref="H24:S24"/>
    <mergeCell ref="H26:J26"/>
    <mergeCell ref="J33:N33"/>
    <mergeCell ref="J32:N32"/>
    <mergeCell ref="U1:AA1"/>
    <mergeCell ref="U2:AA20"/>
    <mergeCell ref="E1:F3"/>
    <mergeCell ref="A1:C3"/>
    <mergeCell ref="H7:K7"/>
    <mergeCell ref="H1:K1"/>
    <mergeCell ref="H2:K2"/>
    <mergeCell ref="H3:K3"/>
    <mergeCell ref="H4:K4"/>
    <mergeCell ref="H5:K5"/>
    <mergeCell ref="M1:S1"/>
    <mergeCell ref="M2:S20"/>
    <mergeCell ref="I11:K11"/>
    <mergeCell ref="H14:K15"/>
    <mergeCell ref="J17:K17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5"/>
  <sheetViews>
    <sheetView workbookViewId="0">
      <selection activeCell="J29" sqref="J29"/>
    </sheetView>
  </sheetViews>
  <sheetFormatPr defaultRowHeight="16.5" x14ac:dyDescent="0.3"/>
  <cols>
    <col min="4" max="4" width="1.625" customWidth="1"/>
  </cols>
  <sheetData>
    <row r="1" spans="1:27" ht="17.25" thickBot="1" x14ac:dyDescent="0.35">
      <c r="A1" s="29" t="s">
        <v>18</v>
      </c>
      <c r="B1" s="29"/>
      <c r="C1" s="29"/>
      <c r="E1" s="28" t="s">
        <v>17</v>
      </c>
      <c r="F1" s="29"/>
      <c r="G1" s="2"/>
      <c r="H1" s="40" t="s">
        <v>2</v>
      </c>
      <c r="I1" s="34"/>
      <c r="J1" s="34"/>
      <c r="K1" s="35"/>
      <c r="M1" s="18" t="s">
        <v>15</v>
      </c>
      <c r="N1" s="18"/>
      <c r="O1" s="18"/>
      <c r="P1" s="18"/>
      <c r="Q1" s="18"/>
      <c r="R1" s="18"/>
      <c r="S1" s="18"/>
      <c r="U1" s="18" t="s">
        <v>16</v>
      </c>
      <c r="V1" s="18"/>
      <c r="W1" s="18"/>
      <c r="X1" s="18"/>
      <c r="Y1" s="18"/>
      <c r="Z1" s="18"/>
      <c r="AA1" s="18"/>
    </row>
    <row r="2" spans="1:27" x14ac:dyDescent="0.3">
      <c r="A2" s="29"/>
      <c r="B2" s="29"/>
      <c r="C2" s="29"/>
      <c r="E2" s="29"/>
      <c r="F2" s="29"/>
      <c r="H2" s="41" t="s">
        <v>12</v>
      </c>
      <c r="I2" s="42"/>
      <c r="J2" s="42"/>
      <c r="K2" s="43"/>
      <c r="M2" s="19"/>
      <c r="N2" s="20"/>
      <c r="O2" s="20"/>
      <c r="P2" s="20"/>
      <c r="Q2" s="20"/>
      <c r="R2" s="20"/>
      <c r="S2" s="21"/>
      <c r="U2" s="19"/>
      <c r="V2" s="20"/>
      <c r="W2" s="20"/>
      <c r="X2" s="20"/>
      <c r="Y2" s="20"/>
      <c r="Z2" s="20"/>
      <c r="AA2" s="21"/>
    </row>
    <row r="3" spans="1:27" x14ac:dyDescent="0.3">
      <c r="A3" s="29"/>
      <c r="B3" s="29"/>
      <c r="C3" s="29"/>
      <c r="E3" s="29"/>
      <c r="F3" s="29"/>
      <c r="H3" s="41" t="s">
        <v>13</v>
      </c>
      <c r="I3" s="42"/>
      <c r="J3" s="42"/>
      <c r="K3" s="43"/>
      <c r="M3" s="22"/>
      <c r="N3" s="23"/>
      <c r="O3" s="23"/>
      <c r="P3" s="23"/>
      <c r="Q3" s="23"/>
      <c r="R3" s="23"/>
      <c r="S3" s="24"/>
      <c r="U3" s="22"/>
      <c r="V3" s="23"/>
      <c r="W3" s="23"/>
      <c r="X3" s="23"/>
      <c r="Y3" s="23"/>
      <c r="Z3" s="23"/>
      <c r="AA3" s="24"/>
    </row>
    <row r="4" spans="1:27" x14ac:dyDescent="0.3">
      <c r="H4" s="41" t="s">
        <v>14</v>
      </c>
      <c r="I4" s="42"/>
      <c r="J4" s="42"/>
      <c r="K4" s="43"/>
      <c r="M4" s="22"/>
      <c r="N4" s="23"/>
      <c r="O4" s="23"/>
      <c r="P4" s="23"/>
      <c r="Q4" s="23"/>
      <c r="R4" s="23"/>
      <c r="S4" s="24"/>
      <c r="U4" s="22"/>
      <c r="V4" s="23"/>
      <c r="W4" s="23"/>
      <c r="X4" s="23"/>
      <c r="Y4" s="23"/>
      <c r="Z4" s="23"/>
      <c r="AA4" s="24"/>
    </row>
    <row r="5" spans="1:27" x14ac:dyDescent="0.3">
      <c r="E5" s="1" t="s">
        <v>8</v>
      </c>
      <c r="F5" s="1" t="s">
        <v>9</v>
      </c>
      <c r="H5" s="41" t="s">
        <v>7</v>
      </c>
      <c r="I5" s="42"/>
      <c r="J5" s="42"/>
      <c r="K5" s="43"/>
      <c r="M5" s="22"/>
      <c r="N5" s="23"/>
      <c r="O5" s="23"/>
      <c r="P5" s="23"/>
      <c r="Q5" s="23"/>
      <c r="R5" s="23"/>
      <c r="S5" s="24"/>
      <c r="U5" s="22"/>
      <c r="V5" s="23"/>
      <c r="W5" s="23"/>
      <c r="X5" s="23"/>
      <c r="Y5" s="23"/>
      <c r="Z5" s="23"/>
      <c r="AA5" s="24"/>
    </row>
    <row r="6" spans="1:27" ht="17.25" thickBot="1" x14ac:dyDescent="0.35">
      <c r="A6" s="3" t="s">
        <v>19</v>
      </c>
      <c r="B6" s="3" t="s">
        <v>10</v>
      </c>
      <c r="C6" s="3" t="s">
        <v>11</v>
      </c>
      <c r="E6" s="3" t="s">
        <v>10</v>
      </c>
      <c r="F6" s="17">
        <v>4.8796586775541204</v>
      </c>
      <c r="M6" s="22"/>
      <c r="N6" s="23"/>
      <c r="O6" s="23"/>
      <c r="P6" s="23"/>
      <c r="Q6" s="23"/>
      <c r="R6" s="23"/>
      <c r="S6" s="24"/>
      <c r="U6" s="22"/>
      <c r="V6" s="23"/>
      <c r="W6" s="23"/>
      <c r="X6" s="23"/>
      <c r="Y6" s="23"/>
      <c r="Z6" s="23"/>
      <c r="AA6" s="24"/>
    </row>
    <row r="7" spans="1:27" ht="17.25" thickBot="1" x14ac:dyDescent="0.35">
      <c r="A7" s="3">
        <v>1</v>
      </c>
      <c r="B7" s="17">
        <v>4.8796586775541204</v>
      </c>
      <c r="C7" s="17">
        <v>3.5920233687407941</v>
      </c>
      <c r="E7" s="3" t="s">
        <v>10</v>
      </c>
      <c r="F7" s="17">
        <v>5.370455636901788</v>
      </c>
      <c r="H7" s="39" t="s">
        <v>20</v>
      </c>
      <c r="I7" s="31"/>
      <c r="J7" s="31"/>
      <c r="K7" s="32"/>
      <c r="M7" s="22"/>
      <c r="N7" s="23"/>
      <c r="O7" s="23"/>
      <c r="P7" s="23"/>
      <c r="Q7" s="23"/>
      <c r="R7" s="23"/>
      <c r="S7" s="24"/>
      <c r="U7" s="22"/>
      <c r="V7" s="23"/>
      <c r="W7" s="23"/>
      <c r="X7" s="23"/>
      <c r="Y7" s="23"/>
      <c r="Z7" s="23"/>
      <c r="AA7" s="24"/>
    </row>
    <row r="8" spans="1:27" x14ac:dyDescent="0.3">
      <c r="A8" s="3">
        <v>2</v>
      </c>
      <c r="B8" s="17">
        <v>5.370455636901788</v>
      </c>
      <c r="C8" s="17">
        <v>3.6309041843560319</v>
      </c>
      <c r="E8" s="3" t="s">
        <v>10</v>
      </c>
      <c r="F8" s="17">
        <v>4.997300555052413</v>
      </c>
      <c r="H8" s="4"/>
      <c r="I8" s="5"/>
      <c r="J8" s="5"/>
      <c r="K8" s="6"/>
      <c r="M8" s="22"/>
      <c r="N8" s="23"/>
      <c r="O8" s="23"/>
      <c r="P8" s="23"/>
      <c r="Q8" s="23"/>
      <c r="R8" s="23"/>
      <c r="S8" s="24"/>
      <c r="U8" s="22"/>
      <c r="V8" s="23"/>
      <c r="W8" s="23"/>
      <c r="X8" s="23"/>
      <c r="Y8" s="23"/>
      <c r="Z8" s="23"/>
      <c r="AA8" s="24"/>
    </row>
    <row r="9" spans="1:27" x14ac:dyDescent="0.3">
      <c r="A9" s="3">
        <v>3</v>
      </c>
      <c r="B9" s="17">
        <v>4.997300555052413</v>
      </c>
      <c r="C9" s="17">
        <v>3.8585683339328369</v>
      </c>
      <c r="E9" s="3" t="s">
        <v>10</v>
      </c>
      <c r="F9" s="17">
        <v>4.7884578142088197</v>
      </c>
      <c r="H9" s="7"/>
      <c r="K9" s="8"/>
      <c r="M9" s="22"/>
      <c r="N9" s="23"/>
      <c r="O9" s="23"/>
      <c r="P9" s="23"/>
      <c r="Q9" s="23"/>
      <c r="R9" s="23"/>
      <c r="S9" s="24"/>
      <c r="U9" s="22"/>
      <c r="V9" s="23"/>
      <c r="W9" s="23"/>
      <c r="X9" s="23"/>
      <c r="Y9" s="23"/>
      <c r="Z9" s="23"/>
      <c r="AA9" s="24"/>
    </row>
    <row r="10" spans="1:27" x14ac:dyDescent="0.3">
      <c r="A10" s="3">
        <v>4</v>
      </c>
      <c r="B10" s="17">
        <v>4.7884578142088197</v>
      </c>
      <c r="C10" s="17">
        <v>3.7515427434352699</v>
      </c>
      <c r="E10" s="3" t="s">
        <v>10</v>
      </c>
      <c r="F10" s="17">
        <v>5.1645089824206378</v>
      </c>
      <c r="H10" s="7"/>
      <c r="K10" s="8"/>
      <c r="M10" s="22"/>
      <c r="N10" s="23"/>
      <c r="O10" s="23"/>
      <c r="P10" s="23"/>
      <c r="Q10" s="23"/>
      <c r="R10" s="23"/>
      <c r="S10" s="24"/>
      <c r="U10" s="22"/>
      <c r="V10" s="23"/>
      <c r="W10" s="23"/>
      <c r="X10" s="23"/>
      <c r="Y10" s="23"/>
      <c r="Z10" s="23"/>
      <c r="AA10" s="24"/>
    </row>
    <row r="11" spans="1:27" x14ac:dyDescent="0.3">
      <c r="A11" s="3">
        <v>5</v>
      </c>
      <c r="B11" s="17">
        <v>5.1645089824206378</v>
      </c>
      <c r="C11" s="17">
        <v>3.4355439766955902</v>
      </c>
      <c r="E11" s="3" t="s">
        <v>10</v>
      </c>
      <c r="F11" s="17">
        <v>4.7558312700057952</v>
      </c>
      <c r="H11" s="7"/>
      <c r="K11" s="8"/>
      <c r="M11" s="22"/>
      <c r="N11" s="23"/>
      <c r="O11" s="23"/>
      <c r="P11" s="23"/>
      <c r="Q11" s="23"/>
      <c r="R11" s="23"/>
      <c r="S11" s="24"/>
      <c r="U11" s="22"/>
      <c r="V11" s="23"/>
      <c r="W11" s="23"/>
      <c r="X11" s="23"/>
      <c r="Y11" s="23"/>
      <c r="Z11" s="23"/>
      <c r="AA11" s="24"/>
    </row>
    <row r="12" spans="1:27" x14ac:dyDescent="0.3">
      <c r="A12" s="3">
        <v>6</v>
      </c>
      <c r="B12" s="17">
        <v>4.7558312700057952</v>
      </c>
      <c r="C12" s="17">
        <v>3.7486125954092189</v>
      </c>
      <c r="E12" s="3" t="s">
        <v>10</v>
      </c>
      <c r="F12" s="17">
        <v>5.0417727190009511</v>
      </c>
      <c r="H12" s="7"/>
      <c r="K12" s="8"/>
      <c r="M12" s="22"/>
      <c r="N12" s="23"/>
      <c r="O12" s="23"/>
      <c r="P12" s="23"/>
      <c r="Q12" s="23"/>
      <c r="R12" s="23"/>
      <c r="S12" s="24"/>
      <c r="U12" s="22"/>
      <c r="V12" s="23"/>
      <c r="W12" s="23"/>
      <c r="X12" s="23"/>
      <c r="Y12" s="23"/>
      <c r="Z12" s="23"/>
      <c r="AA12" s="24"/>
    </row>
    <row r="13" spans="1:27" x14ac:dyDescent="0.3">
      <c r="A13" s="3">
        <v>7</v>
      </c>
      <c r="B13" s="17">
        <v>5.0417727190009511</v>
      </c>
      <c r="C13" s="17">
        <v>3.6422376579375531</v>
      </c>
      <c r="E13" s="3" t="s">
        <v>10</v>
      </c>
      <c r="F13" s="17">
        <v>4.6080659752240436</v>
      </c>
      <c r="H13" s="7"/>
      <c r="K13" s="8"/>
      <c r="M13" s="22"/>
      <c r="N13" s="23"/>
      <c r="O13" s="23"/>
      <c r="P13" s="23"/>
      <c r="Q13" s="23"/>
      <c r="R13" s="23"/>
      <c r="S13" s="24"/>
      <c r="U13" s="22"/>
      <c r="V13" s="23"/>
      <c r="W13" s="23"/>
      <c r="X13" s="23"/>
      <c r="Y13" s="23"/>
      <c r="Z13" s="23"/>
      <c r="AA13" s="24"/>
    </row>
    <row r="14" spans="1:27" x14ac:dyDescent="0.3">
      <c r="A14" s="3">
        <v>8</v>
      </c>
      <c r="B14" s="17">
        <v>4.6080659752240436</v>
      </c>
      <c r="C14" s="17">
        <v>3.598461699954107</v>
      </c>
      <c r="E14" s="3" t="s">
        <v>10</v>
      </c>
      <c r="F14" s="17">
        <v>4.734362790220314</v>
      </c>
      <c r="H14" s="7"/>
      <c r="K14" s="8"/>
      <c r="M14" s="22"/>
      <c r="N14" s="23"/>
      <c r="O14" s="23"/>
      <c r="P14" s="23"/>
      <c r="Q14" s="23"/>
      <c r="R14" s="23"/>
      <c r="S14" s="24"/>
      <c r="U14" s="22"/>
      <c r="V14" s="23"/>
      <c r="W14" s="23"/>
      <c r="X14" s="23"/>
      <c r="Y14" s="23"/>
      <c r="Z14" s="23"/>
      <c r="AA14" s="24"/>
    </row>
    <row r="15" spans="1:27" x14ac:dyDescent="0.3">
      <c r="A15" s="3">
        <v>9</v>
      </c>
      <c r="B15" s="17">
        <v>4.734362790220314</v>
      </c>
      <c r="C15" s="17">
        <v>3.791751443326131</v>
      </c>
      <c r="E15" s="3" t="s">
        <v>10</v>
      </c>
      <c r="F15" s="17">
        <v>5.0393722471738247</v>
      </c>
      <c r="H15" s="7"/>
      <c r="K15" s="8"/>
      <c r="M15" s="22"/>
      <c r="N15" s="23"/>
      <c r="O15" s="23"/>
      <c r="P15" s="23"/>
      <c r="Q15" s="23"/>
      <c r="R15" s="23"/>
      <c r="S15" s="24"/>
      <c r="U15" s="22"/>
      <c r="V15" s="23"/>
      <c r="W15" s="23"/>
      <c r="X15" s="23"/>
      <c r="Y15" s="23"/>
      <c r="Z15" s="23"/>
      <c r="AA15" s="24"/>
    </row>
    <row r="16" spans="1:27" x14ac:dyDescent="0.3">
      <c r="A16" s="3">
        <v>10</v>
      </c>
      <c r="B16" s="17">
        <v>5.0393722471738247</v>
      </c>
      <c r="C16" s="17">
        <v>3.8546499283743931</v>
      </c>
      <c r="E16" s="3" t="s">
        <v>10</v>
      </c>
      <c r="F16" s="17">
        <v>5.1476933159990823</v>
      </c>
      <c r="H16" s="7"/>
      <c r="K16" s="8"/>
      <c r="M16" s="22"/>
      <c r="N16" s="23"/>
      <c r="O16" s="23"/>
      <c r="P16" s="23"/>
      <c r="Q16" s="23"/>
      <c r="R16" s="23"/>
      <c r="S16" s="24"/>
      <c r="U16" s="22"/>
      <c r="V16" s="23"/>
      <c r="W16" s="23"/>
      <c r="X16" s="23"/>
      <c r="Y16" s="23"/>
      <c r="Z16" s="23"/>
      <c r="AA16" s="24"/>
    </row>
    <row r="17" spans="1:27" x14ac:dyDescent="0.3">
      <c r="A17" s="3">
        <v>11</v>
      </c>
      <c r="B17" s="17">
        <v>5.1476933159990823</v>
      </c>
      <c r="C17" s="17">
        <v>3.8396920178674301</v>
      </c>
      <c r="E17" s="3" t="s">
        <v>10</v>
      </c>
      <c r="F17" s="17">
        <v>5.0342736562379944</v>
      </c>
      <c r="H17" s="7"/>
      <c r="K17" s="8"/>
      <c r="M17" s="22"/>
      <c r="N17" s="23"/>
      <c r="O17" s="23"/>
      <c r="P17" s="23"/>
      <c r="Q17" s="23"/>
      <c r="R17" s="23"/>
      <c r="S17" s="24"/>
      <c r="U17" s="22"/>
      <c r="V17" s="23"/>
      <c r="W17" s="23"/>
      <c r="X17" s="23"/>
      <c r="Y17" s="23"/>
      <c r="Z17" s="23"/>
      <c r="AA17" s="24"/>
    </row>
    <row r="18" spans="1:27" x14ac:dyDescent="0.3">
      <c r="A18" s="3">
        <v>12</v>
      </c>
      <c r="B18" s="17">
        <v>5.0342736562379944</v>
      </c>
      <c r="C18" s="17">
        <v>3.5741173715166039</v>
      </c>
      <c r="E18" s="3" t="s">
        <v>10</v>
      </c>
      <c r="F18" s="17">
        <v>4.9768703435223518</v>
      </c>
      <c r="H18" s="7"/>
      <c r="K18" s="8"/>
      <c r="M18" s="22"/>
      <c r="N18" s="23"/>
      <c r="O18" s="23"/>
      <c r="P18" s="23"/>
      <c r="Q18" s="23"/>
      <c r="R18" s="23"/>
      <c r="S18" s="24"/>
      <c r="U18" s="22"/>
      <c r="V18" s="23"/>
      <c r="W18" s="23"/>
      <c r="X18" s="23"/>
      <c r="Y18" s="23"/>
      <c r="Z18" s="23"/>
      <c r="AA18" s="24"/>
    </row>
    <row r="19" spans="1:27" x14ac:dyDescent="0.3">
      <c r="A19" s="3">
        <v>13</v>
      </c>
      <c r="B19" s="17">
        <v>4.9768703435223518</v>
      </c>
      <c r="C19" s="17">
        <v>3.6536181436223178</v>
      </c>
      <c r="E19" s="3" t="s">
        <v>10</v>
      </c>
      <c r="F19" s="17">
        <v>4.9397792608821423</v>
      </c>
      <c r="H19" s="7"/>
      <c r="K19" s="8"/>
      <c r="M19" s="22"/>
      <c r="N19" s="23"/>
      <c r="O19" s="23"/>
      <c r="P19" s="23"/>
      <c r="Q19" s="23"/>
      <c r="R19" s="23"/>
      <c r="S19" s="24"/>
      <c r="U19" s="22"/>
      <c r="V19" s="23"/>
      <c r="W19" s="23"/>
      <c r="X19" s="23"/>
      <c r="Y19" s="23"/>
      <c r="Z19" s="23"/>
      <c r="AA19" s="24"/>
    </row>
    <row r="20" spans="1:27" ht="17.25" thickBot="1" x14ac:dyDescent="0.35">
      <c r="A20" s="3">
        <v>14</v>
      </c>
      <c r="B20" s="17">
        <v>4.9397792608821423</v>
      </c>
      <c r="C20" s="17">
        <v>3.7496895147105351</v>
      </c>
      <c r="E20" s="3" t="s">
        <v>10</v>
      </c>
      <c r="F20" s="17">
        <v>4.7042956019265141</v>
      </c>
      <c r="H20" s="9"/>
      <c r="I20" s="10"/>
      <c r="J20" s="10"/>
      <c r="K20" s="11"/>
      <c r="M20" s="25"/>
      <c r="N20" s="26"/>
      <c r="O20" s="26"/>
      <c r="P20" s="26"/>
      <c r="Q20" s="26"/>
      <c r="R20" s="26"/>
      <c r="S20" s="27"/>
      <c r="U20" s="25"/>
      <c r="V20" s="26"/>
      <c r="W20" s="26"/>
      <c r="X20" s="26"/>
      <c r="Y20" s="26"/>
      <c r="Z20" s="26"/>
      <c r="AA20" s="27"/>
    </row>
    <row r="21" spans="1:27" x14ac:dyDescent="0.3">
      <c r="A21" s="3">
        <v>15</v>
      </c>
      <c r="B21" s="17">
        <v>4.7042956019265141</v>
      </c>
      <c r="C21" s="17">
        <v>3.8463317690683541</v>
      </c>
      <c r="E21" s="3" t="s">
        <v>11</v>
      </c>
      <c r="F21" s="17">
        <v>3.5920233687407941</v>
      </c>
    </row>
    <row r="22" spans="1:27" x14ac:dyDescent="0.3">
      <c r="E22" s="3" t="s">
        <v>11</v>
      </c>
      <c r="F22" s="17">
        <v>3.6309041843560319</v>
      </c>
    </row>
    <row r="23" spans="1:27" x14ac:dyDescent="0.3">
      <c r="E23" s="3" t="s">
        <v>11</v>
      </c>
      <c r="F23" s="17">
        <v>3.8585683339328369</v>
      </c>
    </row>
    <row r="24" spans="1:27" x14ac:dyDescent="0.3">
      <c r="E24" s="3" t="s">
        <v>11</v>
      </c>
      <c r="F24" s="17">
        <v>3.7515427434352699</v>
      </c>
    </row>
    <row r="25" spans="1:27" x14ac:dyDescent="0.3">
      <c r="E25" s="3" t="s">
        <v>11</v>
      </c>
      <c r="F25" s="17">
        <v>3.4355439766955902</v>
      </c>
    </row>
    <row r="26" spans="1:27" x14ac:dyDescent="0.3">
      <c r="E26" s="3" t="s">
        <v>11</v>
      </c>
      <c r="F26" s="17">
        <v>3.7486125954092189</v>
      </c>
    </row>
    <row r="27" spans="1:27" x14ac:dyDescent="0.3">
      <c r="E27" s="3" t="s">
        <v>11</v>
      </c>
      <c r="F27" s="17">
        <v>3.6422376579375531</v>
      </c>
    </row>
    <row r="28" spans="1:27" x14ac:dyDescent="0.3">
      <c r="E28" s="3" t="s">
        <v>11</v>
      </c>
      <c r="F28" s="17">
        <v>3.598461699954107</v>
      </c>
    </row>
    <row r="29" spans="1:27" x14ac:dyDescent="0.3">
      <c r="E29" s="3" t="s">
        <v>11</v>
      </c>
      <c r="F29" s="17">
        <v>3.791751443326131</v>
      </c>
    </row>
    <row r="30" spans="1:27" x14ac:dyDescent="0.3">
      <c r="E30" s="3" t="s">
        <v>11</v>
      </c>
      <c r="F30" s="17">
        <v>3.8546499283743931</v>
      </c>
    </row>
    <row r="31" spans="1:27" x14ac:dyDescent="0.3">
      <c r="E31" s="3" t="s">
        <v>11</v>
      </c>
      <c r="F31" s="17">
        <v>3.8396920178674301</v>
      </c>
    </row>
    <row r="32" spans="1:27" x14ac:dyDescent="0.3">
      <c r="E32" s="3" t="s">
        <v>11</v>
      </c>
      <c r="F32" s="17">
        <v>3.5741173715166039</v>
      </c>
    </row>
    <row r="33" spans="5:6" x14ac:dyDescent="0.3">
      <c r="E33" s="3" t="s">
        <v>11</v>
      </c>
      <c r="F33" s="17">
        <v>3.6536181436223178</v>
      </c>
    </row>
    <row r="34" spans="5:6" x14ac:dyDescent="0.3">
      <c r="E34" s="3" t="s">
        <v>11</v>
      </c>
      <c r="F34" s="17">
        <v>3.7496895147105351</v>
      </c>
    </row>
    <row r="35" spans="5:6" x14ac:dyDescent="0.3">
      <c r="E35" s="3" t="s">
        <v>11</v>
      </c>
      <c r="F35" s="17">
        <v>3.8463317690683541</v>
      </c>
    </row>
  </sheetData>
  <mergeCells count="12">
    <mergeCell ref="U1:AA1"/>
    <mergeCell ref="U2:AA20"/>
    <mergeCell ref="E1:F3"/>
    <mergeCell ref="A1:C3"/>
    <mergeCell ref="H7:K7"/>
    <mergeCell ref="H1:K1"/>
    <mergeCell ref="H2:K2"/>
    <mergeCell ref="H3:K3"/>
    <mergeCell ref="H4:K4"/>
    <mergeCell ref="H5:K5"/>
    <mergeCell ref="M1:S1"/>
    <mergeCell ref="M2:S2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1"/>
  <sheetViews>
    <sheetView workbookViewId="0">
      <selection activeCell="K24" sqref="K24"/>
    </sheetView>
  </sheetViews>
  <sheetFormatPr defaultRowHeight="16.5" x14ac:dyDescent="0.3"/>
  <cols>
    <col min="2" max="2" width="12.75" customWidth="1"/>
    <col min="3" max="3" width="9.875" bestFit="1" customWidth="1"/>
    <col min="4" max="4" width="1.625" customWidth="1"/>
    <col min="8" max="11" width="13" customWidth="1"/>
  </cols>
  <sheetData>
    <row r="1" spans="1:27" ht="17.25" thickBot="1" x14ac:dyDescent="0.35">
      <c r="A1" s="29" t="s">
        <v>55</v>
      </c>
      <c r="B1" s="29"/>
      <c r="C1" s="29"/>
      <c r="G1" s="2"/>
      <c r="H1" s="40" t="s">
        <v>2</v>
      </c>
      <c r="I1" s="34"/>
      <c r="J1" s="34"/>
      <c r="K1" s="35"/>
      <c r="M1" s="18" t="s">
        <v>15</v>
      </c>
      <c r="N1" s="18"/>
      <c r="O1" s="18"/>
      <c r="P1" s="18"/>
      <c r="Q1" s="18"/>
      <c r="R1" s="18"/>
      <c r="S1" s="18"/>
      <c r="U1" s="18" t="s">
        <v>16</v>
      </c>
      <c r="V1" s="18"/>
      <c r="W1" s="18"/>
      <c r="X1" s="18"/>
      <c r="Y1" s="18"/>
      <c r="Z1" s="18"/>
      <c r="AA1" s="18"/>
    </row>
    <row r="2" spans="1:27" x14ac:dyDescent="0.3">
      <c r="A2" s="29"/>
      <c r="B2" s="29"/>
      <c r="C2" s="29"/>
      <c r="H2" s="41" t="s">
        <v>67</v>
      </c>
      <c r="I2" s="42"/>
      <c r="J2" s="42"/>
      <c r="K2" s="43"/>
      <c r="M2" s="19"/>
      <c r="N2" s="20"/>
      <c r="O2" s="20"/>
      <c r="P2" s="20"/>
      <c r="Q2" s="20"/>
      <c r="R2" s="20"/>
      <c r="S2" s="21"/>
      <c r="U2" s="19"/>
      <c r="V2" s="20"/>
      <c r="W2" s="20"/>
      <c r="X2" s="20"/>
      <c r="Y2" s="20"/>
      <c r="Z2" s="20"/>
      <c r="AA2" s="21"/>
    </row>
    <row r="3" spans="1:27" x14ac:dyDescent="0.3">
      <c r="A3" s="29"/>
      <c r="B3" s="29"/>
      <c r="C3" s="29"/>
      <c r="H3" s="41" t="s">
        <v>52</v>
      </c>
      <c r="I3" s="42"/>
      <c r="J3" s="42"/>
      <c r="K3" s="43"/>
      <c r="M3" s="22"/>
      <c r="N3" s="23"/>
      <c r="O3" s="23"/>
      <c r="P3" s="23"/>
      <c r="Q3" s="23"/>
      <c r="R3" s="23"/>
      <c r="S3" s="24"/>
      <c r="U3" s="22"/>
      <c r="V3" s="23"/>
      <c r="W3" s="23"/>
      <c r="X3" s="23"/>
      <c r="Y3" s="23"/>
      <c r="Z3" s="23"/>
      <c r="AA3" s="24"/>
    </row>
    <row r="4" spans="1:27" x14ac:dyDescent="0.3">
      <c r="H4" s="41" t="s">
        <v>53</v>
      </c>
      <c r="I4" s="42"/>
      <c r="J4" s="42"/>
      <c r="K4" s="43"/>
      <c r="M4" s="22"/>
      <c r="N4" s="23"/>
      <c r="O4" s="23"/>
      <c r="P4" s="23"/>
      <c r="Q4" s="23"/>
      <c r="R4" s="23"/>
      <c r="S4" s="24"/>
      <c r="U4" s="22"/>
      <c r="V4" s="23"/>
      <c r="W4" s="23"/>
      <c r="X4" s="23"/>
      <c r="Y4" s="23"/>
      <c r="Z4" s="23"/>
      <c r="AA4" s="24"/>
    </row>
    <row r="5" spans="1:27" x14ac:dyDescent="0.3">
      <c r="H5" s="41" t="s">
        <v>54</v>
      </c>
      <c r="I5" s="42"/>
      <c r="J5" s="42"/>
      <c r="K5" s="43"/>
      <c r="M5" s="22"/>
      <c r="N5" s="23"/>
      <c r="O5" s="23"/>
      <c r="P5" s="23"/>
      <c r="Q5" s="23"/>
      <c r="R5" s="23"/>
      <c r="S5" s="24"/>
      <c r="U5" s="22"/>
      <c r="V5" s="23"/>
      <c r="W5" s="23"/>
      <c r="X5" s="23"/>
      <c r="Y5" s="23"/>
      <c r="Z5" s="23"/>
      <c r="AA5" s="24"/>
    </row>
    <row r="6" spans="1:27" ht="41.25" thickBot="1" x14ac:dyDescent="0.35">
      <c r="A6" s="77" t="s">
        <v>56</v>
      </c>
      <c r="B6" s="77" t="s">
        <v>57</v>
      </c>
      <c r="C6" s="77" t="s">
        <v>58</v>
      </c>
      <c r="M6" s="22"/>
      <c r="N6" s="23"/>
      <c r="O6" s="23"/>
      <c r="P6" s="23"/>
      <c r="Q6" s="23"/>
      <c r="R6" s="23"/>
      <c r="S6" s="24"/>
      <c r="U6" s="22"/>
      <c r="V6" s="23"/>
      <c r="W6" s="23"/>
      <c r="X6" s="23"/>
      <c r="Y6" s="23"/>
      <c r="Z6" s="23"/>
      <c r="AA6" s="24"/>
    </row>
    <row r="7" spans="1:27" ht="17.25" thickBot="1" x14ac:dyDescent="0.35">
      <c r="A7" s="78" t="s">
        <v>59</v>
      </c>
      <c r="B7" s="78">
        <v>100</v>
      </c>
      <c r="C7" s="78">
        <v>1.87</v>
      </c>
      <c r="H7" s="39" t="s">
        <v>20</v>
      </c>
      <c r="I7" s="31"/>
      <c r="J7" s="31"/>
      <c r="K7" s="32"/>
      <c r="M7" s="22"/>
      <c r="N7" s="23"/>
      <c r="O7" s="23"/>
      <c r="P7" s="23"/>
      <c r="Q7" s="23"/>
      <c r="R7" s="23"/>
      <c r="S7" s="24"/>
      <c r="U7" s="22"/>
      <c r="V7" s="23"/>
      <c r="W7" s="23"/>
      <c r="X7" s="23"/>
      <c r="Y7" s="23"/>
      <c r="Z7" s="23"/>
      <c r="AA7" s="24"/>
    </row>
    <row r="8" spans="1:27" x14ac:dyDescent="0.3">
      <c r="A8" s="78" t="s">
        <v>60</v>
      </c>
      <c r="B8" s="78">
        <v>50</v>
      </c>
      <c r="C8" s="78">
        <v>0.93200000000000005</v>
      </c>
      <c r="H8" s="79" t="s">
        <v>70</v>
      </c>
      <c r="I8" s="80" t="s">
        <v>73</v>
      </c>
      <c r="J8" s="80"/>
      <c r="K8" s="81"/>
      <c r="M8" s="22"/>
      <c r="N8" s="23"/>
      <c r="O8" s="23"/>
      <c r="P8" s="23"/>
      <c r="Q8" s="23"/>
      <c r="R8" s="23"/>
      <c r="S8" s="24"/>
      <c r="U8" s="22"/>
      <c r="V8" s="23"/>
      <c r="W8" s="23"/>
      <c r="X8" s="23"/>
      <c r="Y8" s="23"/>
      <c r="Z8" s="23"/>
      <c r="AA8" s="24"/>
    </row>
    <row r="9" spans="1:27" x14ac:dyDescent="0.3">
      <c r="A9" s="78" t="s">
        <v>61</v>
      </c>
      <c r="B9" s="78">
        <v>25</v>
      </c>
      <c r="C9" s="78">
        <v>0.46500000000000002</v>
      </c>
      <c r="H9" s="82" t="s">
        <v>71</v>
      </c>
      <c r="I9" s="16" t="s">
        <v>72</v>
      </c>
      <c r="J9" s="16"/>
      <c r="K9" s="83"/>
      <c r="M9" s="22"/>
      <c r="N9" s="23"/>
      <c r="O9" s="23"/>
      <c r="P9" s="23"/>
      <c r="Q9" s="23"/>
      <c r="R9" s="23"/>
      <c r="S9" s="24"/>
      <c r="U9" s="22"/>
      <c r="V9" s="23"/>
      <c r="W9" s="23"/>
      <c r="X9" s="23"/>
      <c r="Y9" s="23"/>
      <c r="Z9" s="23"/>
      <c r="AA9" s="24"/>
    </row>
    <row r="10" spans="1:27" x14ac:dyDescent="0.3">
      <c r="A10" s="78" t="s">
        <v>62</v>
      </c>
      <c r="B10" s="78">
        <v>12.5</v>
      </c>
      <c r="C10" s="78">
        <v>0.23599999999999999</v>
      </c>
      <c r="H10" s="7"/>
      <c r="K10" s="8"/>
      <c r="M10" s="22"/>
      <c r="N10" s="23"/>
      <c r="O10" s="23"/>
      <c r="P10" s="23"/>
      <c r="Q10" s="23"/>
      <c r="R10" s="23"/>
      <c r="S10" s="24"/>
      <c r="U10" s="22"/>
      <c r="V10" s="23"/>
      <c r="W10" s="23"/>
      <c r="X10" s="23"/>
      <c r="Y10" s="23"/>
      <c r="Z10" s="23"/>
      <c r="AA10" s="24"/>
    </row>
    <row r="11" spans="1:27" x14ac:dyDescent="0.3">
      <c r="A11" s="78" t="s">
        <v>63</v>
      </c>
      <c r="B11" s="78">
        <v>6.25</v>
      </c>
      <c r="C11" s="78">
        <v>0.121</v>
      </c>
      <c r="H11" s="12" t="s">
        <v>68</v>
      </c>
      <c r="I11" s="92">
        <f ca="1">SLOPE(INDIRECT(I9),INDIRECT(I8))</f>
        <v>1.8679636579031305E-2</v>
      </c>
      <c r="J11" s="99" t="s">
        <v>74</v>
      </c>
      <c r="K11" s="100"/>
      <c r="M11" s="22"/>
      <c r="N11" s="23"/>
      <c r="O11" s="23"/>
      <c r="P11" s="23"/>
      <c r="Q11" s="23"/>
      <c r="R11" s="23"/>
      <c r="S11" s="24"/>
      <c r="U11" s="22"/>
      <c r="V11" s="23"/>
      <c r="W11" s="23"/>
      <c r="X11" s="23"/>
      <c r="Y11" s="23"/>
      <c r="Z11" s="23"/>
      <c r="AA11" s="24"/>
    </row>
    <row r="12" spans="1:27" x14ac:dyDescent="0.3">
      <c r="A12" s="78" t="s">
        <v>64</v>
      </c>
      <c r="B12" s="78">
        <v>3.125</v>
      </c>
      <c r="C12" s="78">
        <v>0.06</v>
      </c>
      <c r="H12" s="12" t="s">
        <v>69</v>
      </c>
      <c r="I12" s="93">
        <f ca="1">INTERCEPT(INDIRECT(I9),INDIRECT(I8))</f>
        <v>5.8326878388842429E-4</v>
      </c>
      <c r="J12" s="99" t="s">
        <v>75</v>
      </c>
      <c r="K12" s="100"/>
      <c r="M12" s="22"/>
      <c r="N12" s="23"/>
      <c r="O12" s="23"/>
      <c r="P12" s="23"/>
      <c r="Q12" s="23"/>
      <c r="R12" s="23"/>
      <c r="S12" s="24"/>
      <c r="U12" s="22"/>
      <c r="V12" s="23"/>
      <c r="W12" s="23"/>
      <c r="X12" s="23"/>
      <c r="Y12" s="23"/>
      <c r="Z12" s="23"/>
      <c r="AA12" s="24"/>
    </row>
    <row r="13" spans="1:27" x14ac:dyDescent="0.3">
      <c r="A13" s="78" t="s">
        <v>65</v>
      </c>
      <c r="B13" s="78">
        <v>1.5625</v>
      </c>
      <c r="C13" s="78">
        <v>2.9000000000000001E-2</v>
      </c>
      <c r="H13" s="12" t="s">
        <v>78</v>
      </c>
      <c r="I13" s="23" t="str">
        <f ca="1">"y = "&amp;TEXT(SLOPE(INDIRECT(I9),INDIRECT(I8)),"0.0000")&amp;"x + "&amp;TEXT(INTERCEPT(INDIRECT(I9),INDIRECT(I8)),"0.0000")</f>
        <v>y = 0.0187x + 0.0006</v>
      </c>
      <c r="J13" s="23"/>
      <c r="K13" s="24"/>
      <c r="M13" s="22"/>
      <c r="N13" s="23"/>
      <c r="O13" s="23"/>
      <c r="P13" s="23"/>
      <c r="Q13" s="23"/>
      <c r="R13" s="23"/>
      <c r="S13" s="24"/>
      <c r="U13" s="22"/>
      <c r="V13" s="23"/>
      <c r="W13" s="23"/>
      <c r="X13" s="23"/>
      <c r="Y13" s="23"/>
      <c r="Z13" s="23"/>
      <c r="AA13" s="24"/>
    </row>
    <row r="14" spans="1:27" x14ac:dyDescent="0.3">
      <c r="A14" s="78" t="s">
        <v>66</v>
      </c>
      <c r="B14" s="78">
        <v>0.78125</v>
      </c>
      <c r="C14" s="78">
        <v>1.2999999999999999E-2</v>
      </c>
      <c r="H14" s="12" t="s">
        <v>79</v>
      </c>
      <c r="J14" s="92" cm="1">
        <f t="array" aca="1" ref="J14:K14" ca="1">LINEST(INDIRECT(I9),INDIRECT(I8))</f>
        <v>1.8679636579031298E-2</v>
      </c>
      <c r="K14" s="94">
        <f ca="1"/>
        <v>5.8326878388859082E-4</v>
      </c>
      <c r="M14" s="22"/>
      <c r="N14" s="23"/>
      <c r="O14" s="23"/>
      <c r="P14" s="23"/>
      <c r="Q14" s="23"/>
      <c r="R14" s="23"/>
      <c r="S14" s="24"/>
      <c r="U14" s="22"/>
      <c r="V14" s="23"/>
      <c r="W14" s="23"/>
      <c r="X14" s="23"/>
      <c r="Y14" s="23"/>
      <c r="Z14" s="23"/>
      <c r="AA14" s="24"/>
    </row>
    <row r="15" spans="1:27" x14ac:dyDescent="0.3">
      <c r="A15" s="3"/>
      <c r="B15" s="17"/>
      <c r="C15" s="17"/>
      <c r="H15" s="85" t="s">
        <v>76</v>
      </c>
      <c r="I15" s="86"/>
      <c r="J15" s="86"/>
      <c r="K15" s="87"/>
      <c r="M15" s="22"/>
      <c r="N15" s="23"/>
      <c r="O15" s="23"/>
      <c r="P15" s="23"/>
      <c r="Q15" s="23"/>
      <c r="R15" s="23"/>
      <c r="S15" s="24"/>
      <c r="U15" s="22"/>
      <c r="V15" s="23"/>
      <c r="W15" s="23"/>
      <c r="X15" s="23"/>
      <c r="Y15" s="23"/>
      <c r="Z15" s="23"/>
      <c r="AA15" s="24"/>
    </row>
    <row r="16" spans="1:27" x14ac:dyDescent="0.3">
      <c r="A16" s="3"/>
      <c r="B16" s="17"/>
      <c r="C16" s="17"/>
      <c r="H16" s="88" t="s">
        <v>77</v>
      </c>
      <c r="I16" s="89"/>
      <c r="J16" s="90">
        <v>0.21099999999999999</v>
      </c>
      <c r="K16" s="91"/>
      <c r="M16" s="22"/>
      <c r="N16" s="23"/>
      <c r="O16" s="23"/>
      <c r="P16" s="23"/>
      <c r="Q16" s="23"/>
      <c r="R16" s="23"/>
      <c r="S16" s="24"/>
      <c r="U16" s="22"/>
      <c r="V16" s="23"/>
      <c r="W16" s="23"/>
      <c r="X16" s="23"/>
      <c r="Y16" s="23"/>
      <c r="Z16" s="23"/>
      <c r="AA16" s="24"/>
    </row>
    <row r="17" spans="1:27" x14ac:dyDescent="0.3">
      <c r="A17" s="3"/>
      <c r="B17" s="17"/>
      <c r="C17" s="17"/>
      <c r="H17" s="7"/>
      <c r="K17" s="8"/>
      <c r="M17" s="22"/>
      <c r="N17" s="23"/>
      <c r="O17" s="23"/>
      <c r="P17" s="23"/>
      <c r="Q17" s="23"/>
      <c r="R17" s="23"/>
      <c r="S17" s="24"/>
      <c r="U17" s="22"/>
      <c r="V17" s="23"/>
      <c r="W17" s="23"/>
      <c r="X17" s="23"/>
      <c r="Y17" s="23"/>
      <c r="Z17" s="23"/>
      <c r="AA17" s="24"/>
    </row>
    <row r="18" spans="1:27" x14ac:dyDescent="0.3">
      <c r="A18" s="3"/>
      <c r="B18" s="17"/>
      <c r="C18" s="17"/>
      <c r="H18" s="7" t="s">
        <v>80</v>
      </c>
      <c r="I18" s="96">
        <f ca="1">(_미지시료-_절편)/_기울기</f>
        <v>11.264498124782223</v>
      </c>
      <c r="J18" s="97" t="s">
        <v>81</v>
      </c>
      <c r="K18" s="98"/>
      <c r="M18" s="22"/>
      <c r="N18" s="23"/>
      <c r="O18" s="23"/>
      <c r="P18" s="23"/>
      <c r="Q18" s="23"/>
      <c r="R18" s="23"/>
      <c r="S18" s="24"/>
      <c r="U18" s="22"/>
      <c r="V18" s="23"/>
      <c r="W18" s="23"/>
      <c r="X18" s="23"/>
      <c r="Y18" s="23"/>
      <c r="Z18" s="23"/>
      <c r="AA18" s="24"/>
    </row>
    <row r="19" spans="1:27" x14ac:dyDescent="0.3">
      <c r="A19" s="3"/>
      <c r="B19" s="17"/>
      <c r="C19" s="17"/>
      <c r="H19" s="7"/>
      <c r="K19" s="8"/>
      <c r="M19" s="22"/>
      <c r="N19" s="23"/>
      <c r="O19" s="23"/>
      <c r="P19" s="23"/>
      <c r="Q19" s="23"/>
      <c r="R19" s="23"/>
      <c r="S19" s="24"/>
      <c r="U19" s="22"/>
      <c r="V19" s="23"/>
      <c r="W19" s="23"/>
      <c r="X19" s="23"/>
      <c r="Y19" s="23"/>
      <c r="Z19" s="23"/>
      <c r="AA19" s="24"/>
    </row>
    <row r="20" spans="1:27" ht="17.25" thickBot="1" x14ac:dyDescent="0.35">
      <c r="A20" s="3"/>
      <c r="B20" s="17"/>
      <c r="C20" s="17"/>
      <c r="H20" s="9"/>
      <c r="I20" s="10"/>
      <c r="J20" s="10"/>
      <c r="K20" s="11"/>
      <c r="M20" s="25"/>
      <c r="N20" s="26"/>
      <c r="O20" s="26"/>
      <c r="P20" s="26"/>
      <c r="Q20" s="26"/>
      <c r="R20" s="26"/>
      <c r="S20" s="27"/>
      <c r="U20" s="25"/>
      <c r="V20" s="26"/>
      <c r="W20" s="26"/>
      <c r="X20" s="26"/>
      <c r="Y20" s="26"/>
      <c r="Z20" s="26"/>
      <c r="AA20" s="27"/>
    </row>
    <row r="21" spans="1:27" x14ac:dyDescent="0.3">
      <c r="A21" s="3"/>
      <c r="B21" s="17"/>
      <c r="C21" s="17"/>
    </row>
  </sheetData>
  <mergeCells count="18">
    <mergeCell ref="J11:K11"/>
    <mergeCell ref="J12:K12"/>
    <mergeCell ref="H15:K15"/>
    <mergeCell ref="H16:I16"/>
    <mergeCell ref="J16:K16"/>
    <mergeCell ref="I13:K13"/>
    <mergeCell ref="J18:K18"/>
    <mergeCell ref="U1:AA1"/>
    <mergeCell ref="U2:AA20"/>
    <mergeCell ref="A1:C3"/>
    <mergeCell ref="H7:K7"/>
    <mergeCell ref="H1:K1"/>
    <mergeCell ref="H2:K2"/>
    <mergeCell ref="H3:K3"/>
    <mergeCell ref="H4:K4"/>
    <mergeCell ref="H5:K5"/>
    <mergeCell ref="M1:S1"/>
    <mergeCell ref="M2:S20"/>
  </mergeCells>
  <phoneticPr fontId="4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3"/>
  <sheetViews>
    <sheetView topLeftCell="B27" workbookViewId="0">
      <selection activeCell="J47" sqref="J47"/>
    </sheetView>
  </sheetViews>
  <sheetFormatPr defaultRowHeight="16.5" x14ac:dyDescent="0.3"/>
  <cols>
    <col min="1" max="1" width="11.875" bestFit="1" customWidth="1"/>
    <col min="2" max="2" width="20.25" bestFit="1" customWidth="1"/>
    <col min="5" max="5" width="1.625" customWidth="1"/>
    <col min="9" max="9" width="15.25" customWidth="1"/>
    <col min="10" max="10" width="20.25" bestFit="1" customWidth="1"/>
  </cols>
  <sheetData>
    <row r="1" spans="1:28" ht="17.25" thickBot="1" x14ac:dyDescent="0.35">
      <c r="A1" s="29" t="s">
        <v>55</v>
      </c>
      <c r="B1" s="29"/>
      <c r="C1" s="29"/>
      <c r="D1" s="29"/>
      <c r="F1" s="28" t="s">
        <v>17</v>
      </c>
      <c r="G1" s="29"/>
      <c r="H1" s="2"/>
      <c r="I1" s="40" t="s">
        <v>2</v>
      </c>
      <c r="J1" s="34"/>
      <c r="K1" s="34"/>
      <c r="L1" s="35"/>
      <c r="N1" s="18" t="s">
        <v>15</v>
      </c>
      <c r="O1" s="18"/>
      <c r="P1" s="18"/>
      <c r="Q1" s="18"/>
      <c r="R1" s="18"/>
      <c r="S1" s="18"/>
      <c r="T1" s="18"/>
      <c r="V1" s="18" t="s">
        <v>16</v>
      </c>
      <c r="W1" s="18"/>
      <c r="X1" s="18"/>
      <c r="Y1" s="18"/>
      <c r="Z1" s="18"/>
      <c r="AA1" s="18"/>
      <c r="AB1" s="18"/>
    </row>
    <row r="2" spans="1:28" x14ac:dyDescent="0.3">
      <c r="A2" s="29"/>
      <c r="B2" s="29"/>
      <c r="C2" s="29"/>
      <c r="D2" s="29"/>
      <c r="F2" s="29"/>
      <c r="G2" s="29"/>
      <c r="I2" s="41" t="s">
        <v>82</v>
      </c>
      <c r="J2" s="42"/>
      <c r="K2" s="42"/>
      <c r="L2" s="43"/>
      <c r="N2" s="19"/>
      <c r="O2" s="20"/>
      <c r="P2" s="20"/>
      <c r="Q2" s="20"/>
      <c r="R2" s="20"/>
      <c r="S2" s="20"/>
      <c r="T2" s="21"/>
      <c r="V2" s="19"/>
      <c r="W2" s="20"/>
      <c r="X2" s="20"/>
      <c r="Y2" s="20"/>
      <c r="Z2" s="20"/>
      <c r="AA2" s="20"/>
      <c r="AB2" s="21"/>
    </row>
    <row r="3" spans="1:28" x14ac:dyDescent="0.3">
      <c r="A3" s="29"/>
      <c r="B3" s="29"/>
      <c r="C3" s="29"/>
      <c r="D3" s="29"/>
      <c r="F3" s="29"/>
      <c r="G3" s="29"/>
      <c r="I3" s="41" t="s">
        <v>83</v>
      </c>
      <c r="J3" s="42"/>
      <c r="K3" s="42"/>
      <c r="L3" s="43"/>
      <c r="N3" s="22"/>
      <c r="O3" s="23"/>
      <c r="P3" s="23"/>
      <c r="Q3" s="23"/>
      <c r="R3" s="23"/>
      <c r="S3" s="23"/>
      <c r="T3" s="24"/>
      <c r="V3" s="22"/>
      <c r="W3" s="23"/>
      <c r="X3" s="23"/>
      <c r="Y3" s="23"/>
      <c r="Z3" s="23"/>
      <c r="AA3" s="23"/>
      <c r="AB3" s="24"/>
    </row>
    <row r="4" spans="1:28" x14ac:dyDescent="0.3">
      <c r="I4" s="41" t="s">
        <v>84</v>
      </c>
      <c r="J4" s="42"/>
      <c r="K4" s="42"/>
      <c r="L4" s="43"/>
      <c r="N4" s="22"/>
      <c r="O4" s="23"/>
      <c r="P4" s="23"/>
      <c r="Q4" s="23"/>
      <c r="R4" s="23"/>
      <c r="S4" s="23"/>
      <c r="T4" s="24"/>
      <c r="V4" s="22"/>
      <c r="W4" s="23"/>
      <c r="X4" s="23"/>
      <c r="Y4" s="23"/>
      <c r="Z4" s="23"/>
      <c r="AA4" s="23"/>
      <c r="AB4" s="24"/>
    </row>
    <row r="5" spans="1:28" x14ac:dyDescent="0.3">
      <c r="F5" s="101" t="s">
        <v>86</v>
      </c>
      <c r="G5" s="101" t="s">
        <v>87</v>
      </c>
      <c r="I5" s="41" t="s">
        <v>85</v>
      </c>
      <c r="J5" s="42"/>
      <c r="K5" s="42"/>
      <c r="L5" s="43"/>
      <c r="N5" s="22"/>
      <c r="O5" s="23"/>
      <c r="P5" s="23"/>
      <c r="Q5" s="23"/>
      <c r="R5" s="23"/>
      <c r="S5" s="23"/>
      <c r="T5" s="24"/>
      <c r="V5" s="22"/>
      <c r="W5" s="23"/>
      <c r="X5" s="23"/>
      <c r="Y5" s="23"/>
      <c r="Z5" s="23"/>
      <c r="AA5" s="23"/>
      <c r="AB5" s="24"/>
    </row>
    <row r="6" spans="1:28" ht="17.25" thickBot="1" x14ac:dyDescent="0.35">
      <c r="A6" s="3" t="s">
        <v>19</v>
      </c>
      <c r="B6" s="3" t="s">
        <v>91</v>
      </c>
      <c r="C6" s="3" t="s">
        <v>92</v>
      </c>
      <c r="D6" s="101" t="s">
        <v>93</v>
      </c>
      <c r="F6" s="101" t="s">
        <v>88</v>
      </c>
      <c r="G6" s="101">
        <v>6.91</v>
      </c>
      <c r="N6" s="22"/>
      <c r="O6" s="23"/>
      <c r="P6" s="23"/>
      <c r="Q6" s="23"/>
      <c r="R6" s="23"/>
      <c r="S6" s="23"/>
      <c r="T6" s="24"/>
      <c r="V6" s="22"/>
      <c r="W6" s="23"/>
      <c r="X6" s="23"/>
      <c r="Y6" s="23"/>
      <c r="Z6" s="23"/>
      <c r="AA6" s="23"/>
      <c r="AB6" s="24"/>
    </row>
    <row r="7" spans="1:28" x14ac:dyDescent="0.3">
      <c r="A7" s="3">
        <v>1</v>
      </c>
      <c r="B7" s="101">
        <v>6.91</v>
      </c>
      <c r="C7" s="101">
        <v>3.65</v>
      </c>
      <c r="D7" s="101">
        <v>5.77</v>
      </c>
      <c r="F7" s="101" t="s">
        <v>88</v>
      </c>
      <c r="G7" s="101">
        <v>9</v>
      </c>
      <c r="I7" s="114" t="s">
        <v>20</v>
      </c>
      <c r="J7" s="115"/>
      <c r="K7" s="115"/>
      <c r="L7" s="116"/>
      <c r="N7" s="22"/>
      <c r="O7" s="23"/>
      <c r="P7" s="23"/>
      <c r="Q7" s="23"/>
      <c r="R7" s="23"/>
      <c r="S7" s="23"/>
      <c r="T7" s="24"/>
      <c r="V7" s="22"/>
      <c r="W7" s="23"/>
      <c r="X7" s="23"/>
      <c r="Y7" s="23"/>
      <c r="Z7" s="23"/>
      <c r="AA7" s="23"/>
      <c r="AB7" s="24"/>
    </row>
    <row r="8" spans="1:28" x14ac:dyDescent="0.3">
      <c r="A8" s="3">
        <v>2</v>
      </c>
      <c r="B8" s="101">
        <v>9</v>
      </c>
      <c r="C8" s="101">
        <v>5.76</v>
      </c>
      <c r="D8" s="101">
        <v>3.48</v>
      </c>
      <c r="F8" s="101" t="s">
        <v>88</v>
      </c>
      <c r="G8" s="101">
        <v>8.2799999999999994</v>
      </c>
      <c r="I8" s="117" t="s">
        <v>102</v>
      </c>
      <c r="J8" s="118" t="s">
        <v>103</v>
      </c>
      <c r="K8" s="118"/>
      <c r="L8" s="119"/>
      <c r="N8" s="22"/>
      <c r="O8" s="23"/>
      <c r="P8" s="23"/>
      <c r="Q8" s="23"/>
      <c r="R8" s="23"/>
      <c r="S8" s="23"/>
      <c r="T8" s="24"/>
      <c r="V8" s="22"/>
      <c r="W8" s="23"/>
      <c r="X8" s="23"/>
      <c r="Y8" s="23"/>
      <c r="Z8" s="23"/>
      <c r="AA8" s="23"/>
      <c r="AB8" s="24"/>
    </row>
    <row r="9" spans="1:28" x14ac:dyDescent="0.3">
      <c r="A9" s="3">
        <v>3</v>
      </c>
      <c r="B9" s="101">
        <v>8.2799999999999994</v>
      </c>
      <c r="C9" s="101">
        <v>5.75</v>
      </c>
      <c r="D9" s="101">
        <v>4.41</v>
      </c>
      <c r="F9" s="101" t="s">
        <v>88</v>
      </c>
      <c r="G9" s="101">
        <v>6.49</v>
      </c>
      <c r="I9" s="120" t="s">
        <v>104</v>
      </c>
      <c r="J9" s="44" t="s">
        <v>105</v>
      </c>
      <c r="K9" s="44"/>
      <c r="L9" s="121"/>
      <c r="N9" s="22"/>
      <c r="O9" s="23"/>
      <c r="P9" s="23"/>
      <c r="Q9" s="23"/>
      <c r="R9" s="23"/>
      <c r="S9" s="23"/>
      <c r="T9" s="24"/>
      <c r="V9" s="22"/>
      <c r="W9" s="23"/>
      <c r="X9" s="23"/>
      <c r="Y9" s="23"/>
      <c r="Z9" s="23"/>
      <c r="AA9" s="23"/>
      <c r="AB9" s="24"/>
    </row>
    <row r="10" spans="1:28" x14ac:dyDescent="0.3">
      <c r="A10" s="3">
        <v>4</v>
      </c>
      <c r="B10" s="101">
        <v>6.49</v>
      </c>
      <c r="C10" s="101">
        <v>4.8</v>
      </c>
      <c r="D10" s="101">
        <v>5.37</v>
      </c>
      <c r="F10" s="101" t="s">
        <v>88</v>
      </c>
      <c r="G10" s="101">
        <v>7.42</v>
      </c>
      <c r="I10" s="120" t="s">
        <v>111</v>
      </c>
      <c r="J10" s="44" t="s">
        <v>106</v>
      </c>
      <c r="K10" s="44"/>
      <c r="L10" s="121"/>
      <c r="N10" s="22"/>
      <c r="O10" s="23"/>
      <c r="P10" s="23"/>
      <c r="Q10" s="23"/>
      <c r="R10" s="23"/>
      <c r="S10" s="23"/>
      <c r="T10" s="24"/>
      <c r="V10" s="22"/>
      <c r="W10" s="23"/>
      <c r="X10" s="23"/>
      <c r="Y10" s="23"/>
      <c r="Z10" s="23"/>
      <c r="AA10" s="23"/>
      <c r="AB10" s="24"/>
    </row>
    <row r="11" spans="1:28" x14ac:dyDescent="0.3">
      <c r="A11" s="3">
        <v>5</v>
      </c>
      <c r="B11" s="101">
        <v>7.42</v>
      </c>
      <c r="C11" s="101">
        <v>4.3099999999999996</v>
      </c>
      <c r="D11" s="101">
        <v>6.83</v>
      </c>
      <c r="F11" s="101" t="s">
        <v>88</v>
      </c>
      <c r="G11" s="101">
        <v>9.65</v>
      </c>
      <c r="I11" s="120" t="s">
        <v>107</v>
      </c>
      <c r="J11" s="44" t="s">
        <v>108</v>
      </c>
      <c r="K11" s="44"/>
      <c r="L11" s="121"/>
      <c r="N11" s="22"/>
      <c r="O11" s="23"/>
      <c r="P11" s="23"/>
      <c r="Q11" s="23"/>
      <c r="R11" s="23"/>
      <c r="S11" s="23"/>
      <c r="T11" s="24"/>
      <c r="V11" s="22"/>
      <c r="W11" s="23"/>
      <c r="X11" s="23"/>
      <c r="Y11" s="23"/>
      <c r="Z11" s="23"/>
      <c r="AA11" s="23"/>
      <c r="AB11" s="24"/>
    </row>
    <row r="12" spans="1:28" x14ac:dyDescent="0.3">
      <c r="A12" s="3">
        <v>6</v>
      </c>
      <c r="B12" s="101">
        <v>9.65</v>
      </c>
      <c r="C12" s="101">
        <v>4.59</v>
      </c>
      <c r="D12" s="101">
        <v>5.84</v>
      </c>
      <c r="F12" s="101" t="s">
        <v>88</v>
      </c>
      <c r="G12" s="101">
        <v>5.57</v>
      </c>
      <c r="I12" s="120" t="s">
        <v>109</v>
      </c>
      <c r="J12" s="44" t="s">
        <v>110</v>
      </c>
      <c r="K12" s="44"/>
      <c r="L12" s="121"/>
      <c r="N12" s="22"/>
      <c r="O12" s="23"/>
      <c r="P12" s="23"/>
      <c r="Q12" s="23"/>
      <c r="R12" s="23"/>
      <c r="S12" s="23"/>
      <c r="T12" s="24"/>
      <c r="V12" s="22"/>
      <c r="W12" s="23"/>
      <c r="X12" s="23"/>
      <c r="Y12" s="23"/>
      <c r="Z12" s="23"/>
      <c r="AA12" s="23"/>
      <c r="AB12" s="24"/>
    </row>
    <row r="13" spans="1:28" x14ac:dyDescent="0.3">
      <c r="A13" s="3">
        <v>7</v>
      </c>
      <c r="B13" s="101">
        <v>5.57</v>
      </c>
      <c r="C13" s="101">
        <v>5.19</v>
      </c>
      <c r="D13" s="101">
        <v>6</v>
      </c>
      <c r="F13" s="101" t="s">
        <v>88</v>
      </c>
      <c r="G13" s="101">
        <v>7.57</v>
      </c>
      <c r="I13" s="125" t="s">
        <v>112</v>
      </c>
      <c r="J13" s="126"/>
      <c r="K13" s="126"/>
      <c r="L13" s="127"/>
      <c r="N13" s="22"/>
      <c r="O13" s="23"/>
      <c r="P13" s="23"/>
      <c r="Q13" s="23"/>
      <c r="R13" s="23"/>
      <c r="S13" s="23"/>
      <c r="T13" s="24"/>
      <c r="V13" s="22"/>
      <c r="W13" s="23"/>
      <c r="X13" s="23"/>
      <c r="Y13" s="23"/>
      <c r="Z13" s="23"/>
      <c r="AA13" s="23"/>
      <c r="AB13" s="24"/>
    </row>
    <row r="14" spans="1:28" x14ac:dyDescent="0.3">
      <c r="A14" s="3">
        <v>8</v>
      </c>
      <c r="B14" s="101">
        <v>7.57</v>
      </c>
      <c r="C14" s="101">
        <v>3.25</v>
      </c>
      <c r="D14" s="101">
        <v>6.62</v>
      </c>
      <c r="F14" s="101" t="s">
        <v>88</v>
      </c>
      <c r="G14" s="101">
        <v>9.27</v>
      </c>
      <c r="I14" s="130" t="s">
        <v>113</v>
      </c>
      <c r="J14" s="47"/>
      <c r="K14" s="47"/>
      <c r="L14" s="129"/>
      <c r="N14" s="22"/>
      <c r="O14" s="23"/>
      <c r="P14" s="23"/>
      <c r="Q14" s="23"/>
      <c r="R14" s="23"/>
      <c r="S14" s="23"/>
      <c r="T14" s="24"/>
      <c r="V14" s="22"/>
      <c r="W14" s="23"/>
      <c r="X14" s="23"/>
      <c r="Y14" s="23"/>
      <c r="Z14" s="23"/>
      <c r="AA14" s="23"/>
      <c r="AB14" s="24"/>
    </row>
    <row r="15" spans="1:28" x14ac:dyDescent="0.3">
      <c r="A15" s="3">
        <v>9</v>
      </c>
      <c r="B15" s="101">
        <v>9.27</v>
      </c>
      <c r="C15" s="101">
        <v>4.9400000000000004</v>
      </c>
      <c r="D15" s="101">
        <v>5.21</v>
      </c>
      <c r="F15" s="101" t="s">
        <v>88</v>
      </c>
      <c r="G15" s="101">
        <v>7.13</v>
      </c>
      <c r="I15" s="128"/>
      <c r="J15" s="47"/>
      <c r="K15" s="47"/>
      <c r="L15" s="129"/>
      <c r="N15" s="22"/>
      <c r="O15" s="23"/>
      <c r="P15" s="23"/>
      <c r="Q15" s="23"/>
      <c r="R15" s="23"/>
      <c r="S15" s="23"/>
      <c r="T15" s="24"/>
      <c r="V15" s="22"/>
      <c r="W15" s="23"/>
      <c r="X15" s="23"/>
      <c r="Y15" s="23"/>
      <c r="Z15" s="23"/>
      <c r="AA15" s="23"/>
      <c r="AB15" s="24"/>
    </row>
    <row r="16" spans="1:28" x14ac:dyDescent="0.3">
      <c r="A16" s="3">
        <v>10</v>
      </c>
      <c r="B16" s="101">
        <v>7.13</v>
      </c>
      <c r="C16" s="101">
        <v>3</v>
      </c>
      <c r="D16" s="101">
        <v>6.26</v>
      </c>
      <c r="F16" s="101" t="s">
        <v>88</v>
      </c>
      <c r="G16" s="101">
        <v>7.32</v>
      </c>
      <c r="I16" s="122"/>
      <c r="J16" s="123"/>
      <c r="K16" s="123"/>
      <c r="L16" s="124"/>
      <c r="N16" s="22"/>
      <c r="O16" s="23"/>
      <c r="P16" s="23"/>
      <c r="Q16" s="23"/>
      <c r="R16" s="23"/>
      <c r="S16" s="23"/>
      <c r="T16" s="24"/>
      <c r="V16" s="22"/>
      <c r="W16" s="23"/>
      <c r="X16" s="23"/>
      <c r="Y16" s="23"/>
      <c r="Z16" s="23"/>
      <c r="AA16" s="23"/>
      <c r="AB16" s="24"/>
    </row>
    <row r="17" spans="1:28" x14ac:dyDescent="0.3">
      <c r="A17" s="3">
        <v>11</v>
      </c>
      <c r="B17" s="101">
        <v>7.32</v>
      </c>
      <c r="C17" s="101">
        <v>3.49</v>
      </c>
      <c r="D17" s="101">
        <v>5.28</v>
      </c>
      <c r="F17" s="101" t="s">
        <v>88</v>
      </c>
      <c r="G17" s="101">
        <v>7.91</v>
      </c>
      <c r="I17" s="125" t="s">
        <v>128</v>
      </c>
      <c r="J17" s="126"/>
      <c r="K17" s="126"/>
      <c r="L17" s="127"/>
      <c r="N17" s="22"/>
      <c r="O17" s="23"/>
      <c r="P17" s="23"/>
      <c r="Q17" s="23"/>
      <c r="R17" s="23"/>
      <c r="S17" s="23"/>
      <c r="T17" s="24"/>
      <c r="V17" s="22"/>
      <c r="W17" s="23"/>
      <c r="X17" s="23"/>
      <c r="Y17" s="23"/>
      <c r="Z17" s="23"/>
      <c r="AA17" s="23"/>
      <c r="AB17" s="24"/>
    </row>
    <row r="18" spans="1:28" x14ac:dyDescent="0.3">
      <c r="A18" s="3">
        <v>12</v>
      </c>
      <c r="B18" s="101">
        <v>7.91</v>
      </c>
      <c r="C18" s="101">
        <v>4.7300000000000004</v>
      </c>
      <c r="D18" s="101">
        <v>4.45</v>
      </c>
      <c r="F18" s="101" t="s">
        <v>88</v>
      </c>
      <c r="G18" s="101">
        <v>9.49</v>
      </c>
      <c r="I18" s="122" t="s">
        <v>129</v>
      </c>
      <c r="J18" s="131" t="s">
        <v>131</v>
      </c>
      <c r="K18" s="132"/>
      <c r="L18" s="133"/>
      <c r="N18" s="22"/>
      <c r="O18" s="23"/>
      <c r="P18" s="23"/>
      <c r="Q18" s="23"/>
      <c r="R18" s="23"/>
      <c r="S18" s="23"/>
      <c r="T18" s="24"/>
      <c r="V18" s="22"/>
      <c r="W18" s="23"/>
      <c r="X18" s="23"/>
      <c r="Y18" s="23"/>
      <c r="Z18" s="23"/>
      <c r="AA18" s="23"/>
      <c r="AB18" s="24"/>
    </row>
    <row r="19" spans="1:28" x14ac:dyDescent="0.3">
      <c r="A19" s="3">
        <v>13</v>
      </c>
      <c r="B19" s="101">
        <v>9.49</v>
      </c>
      <c r="C19" s="101">
        <v>2.86</v>
      </c>
      <c r="D19" s="101">
        <v>5.65</v>
      </c>
      <c r="F19" s="101" t="s">
        <v>88</v>
      </c>
      <c r="G19" s="101">
        <v>7.36</v>
      </c>
      <c r="I19" s="122" t="s">
        <v>130</v>
      </c>
      <c r="J19" s="132" t="s">
        <v>132</v>
      </c>
      <c r="K19" s="132"/>
      <c r="L19" s="133"/>
      <c r="N19" s="22"/>
      <c r="O19" s="23"/>
      <c r="P19" s="23"/>
      <c r="Q19" s="23"/>
      <c r="R19" s="23"/>
      <c r="S19" s="23"/>
      <c r="T19" s="24"/>
      <c r="V19" s="22"/>
      <c r="W19" s="23"/>
      <c r="X19" s="23"/>
      <c r="Y19" s="23"/>
      <c r="Z19" s="23"/>
      <c r="AA19" s="23"/>
      <c r="AB19" s="24"/>
    </row>
    <row r="20" spans="1:28" ht="17.25" thickBot="1" x14ac:dyDescent="0.35">
      <c r="A20" s="3">
        <v>14</v>
      </c>
      <c r="B20" s="101">
        <v>7.36</v>
      </c>
      <c r="C20" s="101">
        <v>3.89</v>
      </c>
      <c r="D20" s="101">
        <v>6.52</v>
      </c>
      <c r="F20" s="101" t="s">
        <v>88</v>
      </c>
      <c r="G20" s="101">
        <v>7.56</v>
      </c>
      <c r="I20" s="134" t="s">
        <v>133</v>
      </c>
      <c r="J20" s="135"/>
      <c r="K20" s="135"/>
      <c r="L20" s="136"/>
      <c r="N20" s="25"/>
      <c r="O20" s="26"/>
      <c r="P20" s="26"/>
      <c r="Q20" s="26"/>
      <c r="R20" s="26"/>
      <c r="S20" s="26"/>
      <c r="T20" s="27"/>
      <c r="V20" s="25"/>
      <c r="W20" s="26"/>
      <c r="X20" s="26"/>
      <c r="Y20" s="26"/>
      <c r="Z20" s="26"/>
      <c r="AA20" s="26"/>
      <c r="AB20" s="27"/>
    </row>
    <row r="21" spans="1:28" x14ac:dyDescent="0.3">
      <c r="A21" s="3">
        <v>15</v>
      </c>
      <c r="B21" s="101">
        <v>7.56</v>
      </c>
      <c r="C21" s="101">
        <v>3.31</v>
      </c>
      <c r="D21" s="101">
        <v>6.3</v>
      </c>
      <c r="F21" s="101" t="s">
        <v>89</v>
      </c>
      <c r="G21" s="101">
        <v>3.65</v>
      </c>
    </row>
    <row r="22" spans="1:28" x14ac:dyDescent="0.3">
      <c r="F22" s="101" t="s">
        <v>89</v>
      </c>
      <c r="G22" s="101">
        <v>5.76</v>
      </c>
    </row>
    <row r="23" spans="1:28" x14ac:dyDescent="0.3">
      <c r="F23" s="101" t="s">
        <v>89</v>
      </c>
      <c r="G23" s="101">
        <v>5.75</v>
      </c>
      <c r="I23" s="104" t="s">
        <v>96</v>
      </c>
      <c r="J23" s="104"/>
      <c r="K23" s="104"/>
      <c r="L23" s="104"/>
      <c r="N23" s="104" t="s">
        <v>100</v>
      </c>
      <c r="O23" s="104"/>
      <c r="P23" s="104"/>
      <c r="Q23" s="104"/>
      <c r="R23" s="104"/>
      <c r="S23" s="104"/>
      <c r="T23" s="104"/>
    </row>
    <row r="24" spans="1:28" x14ac:dyDescent="0.3">
      <c r="F24" s="101" t="s">
        <v>89</v>
      </c>
      <c r="G24" s="101">
        <v>4.8</v>
      </c>
      <c r="I24" t="s">
        <v>91</v>
      </c>
      <c r="J24" s="95">
        <f>AVERAGE(모래)</f>
        <v>7.7953333333333319</v>
      </c>
      <c r="N24" s="105" t="s">
        <v>101</v>
      </c>
      <c r="O24" s="106"/>
      <c r="P24" s="106"/>
      <c r="Q24" s="106"/>
      <c r="R24" s="106"/>
      <c r="S24" s="106"/>
      <c r="T24" s="107"/>
    </row>
    <row r="25" spans="1:28" x14ac:dyDescent="0.3">
      <c r="F25" s="101" t="s">
        <v>89</v>
      </c>
      <c r="G25" s="101">
        <v>4.3099999999999996</v>
      </c>
      <c r="I25" t="s">
        <v>92</v>
      </c>
      <c r="J25" s="95">
        <f>AVERAGE(점토)</f>
        <v>4.2346666666666666</v>
      </c>
      <c r="N25" s="108"/>
      <c r="O25" s="109"/>
      <c r="P25" s="109"/>
      <c r="Q25" s="109"/>
      <c r="R25" s="109"/>
      <c r="S25" s="109"/>
      <c r="T25" s="110"/>
    </row>
    <row r="26" spans="1:28" x14ac:dyDescent="0.3">
      <c r="F26" s="101" t="s">
        <v>89</v>
      </c>
      <c r="G26" s="101">
        <v>4.59</v>
      </c>
      <c r="I26" t="s">
        <v>93</v>
      </c>
      <c r="J26" s="95">
        <f>AVERAGE(부식토)</f>
        <v>5.5993333333333331</v>
      </c>
      <c r="N26" s="108"/>
      <c r="O26" s="109"/>
      <c r="P26" s="109"/>
      <c r="Q26" s="109"/>
      <c r="R26" s="109"/>
      <c r="S26" s="109"/>
      <c r="T26" s="110"/>
    </row>
    <row r="27" spans="1:28" x14ac:dyDescent="0.3">
      <c r="F27" s="101" t="s">
        <v>89</v>
      </c>
      <c r="G27" s="101">
        <v>5.19</v>
      </c>
      <c r="N27" s="111"/>
      <c r="O27" s="112"/>
      <c r="P27" s="112"/>
      <c r="Q27" s="112"/>
      <c r="R27" s="112"/>
      <c r="S27" s="112"/>
      <c r="T27" s="113"/>
    </row>
    <row r="28" spans="1:28" x14ac:dyDescent="0.3">
      <c r="F28" s="101" t="s">
        <v>89</v>
      </c>
      <c r="G28" s="101">
        <v>3.25</v>
      </c>
      <c r="I28" s="104" t="s">
        <v>97</v>
      </c>
      <c r="J28" s="104"/>
      <c r="K28" s="104"/>
      <c r="L28" s="104"/>
    </row>
    <row r="29" spans="1:28" x14ac:dyDescent="0.3">
      <c r="F29" s="101" t="s">
        <v>89</v>
      </c>
      <c r="G29" s="101">
        <v>4.9400000000000004</v>
      </c>
      <c r="I29" t="s">
        <v>91</v>
      </c>
      <c r="J29" s="95">
        <f>AVERAGEIF(F:F,I29,G:G)</f>
        <v>7.7953333333333319</v>
      </c>
      <c r="N29" t="s">
        <v>114</v>
      </c>
    </row>
    <row r="30" spans="1:28" x14ac:dyDescent="0.3">
      <c r="F30" s="101" t="s">
        <v>89</v>
      </c>
      <c r="G30" s="101">
        <v>3</v>
      </c>
      <c r="I30" t="s">
        <v>92</v>
      </c>
      <c r="J30" s="95">
        <f t="shared" ref="J30:J31" si="0">AVERAGEIF(F:F,I30,G:G)</f>
        <v>4.2346666666666666</v>
      </c>
    </row>
    <row r="31" spans="1:28" ht="17.25" thickBot="1" x14ac:dyDescent="0.35">
      <c r="F31" s="101" t="s">
        <v>89</v>
      </c>
      <c r="G31" s="101">
        <v>3.49</v>
      </c>
      <c r="I31" t="s">
        <v>93</v>
      </c>
      <c r="J31" s="95">
        <f t="shared" si="0"/>
        <v>5.5993333333333331</v>
      </c>
      <c r="N31" t="s">
        <v>115</v>
      </c>
    </row>
    <row r="32" spans="1:28" x14ac:dyDescent="0.3">
      <c r="F32" s="101" t="s">
        <v>89</v>
      </c>
      <c r="G32" s="101">
        <v>4.7300000000000004</v>
      </c>
      <c r="N32" s="71" t="s">
        <v>116</v>
      </c>
      <c r="O32" s="71" t="s">
        <v>41</v>
      </c>
      <c r="P32" s="71" t="s">
        <v>117</v>
      </c>
      <c r="Q32" s="71" t="s">
        <v>39</v>
      </c>
      <c r="R32" s="71" t="s">
        <v>40</v>
      </c>
    </row>
    <row r="33" spans="6:20" x14ac:dyDescent="0.3">
      <c r="F33" s="101" t="s">
        <v>89</v>
      </c>
      <c r="G33" s="101">
        <v>2.86</v>
      </c>
      <c r="I33" s="104" t="s">
        <v>98</v>
      </c>
      <c r="J33" s="104"/>
      <c r="K33" s="104"/>
      <c r="L33" s="104"/>
      <c r="N33" s="69" t="s">
        <v>88</v>
      </c>
      <c r="O33" s="69">
        <v>15</v>
      </c>
      <c r="P33" s="69">
        <v>116.92999999999998</v>
      </c>
      <c r="Q33" s="69">
        <v>7.7953333333333319</v>
      </c>
      <c r="R33" s="69">
        <v>1.337898095238115</v>
      </c>
    </row>
    <row r="34" spans="6:20" x14ac:dyDescent="0.3">
      <c r="F34" s="101" t="s">
        <v>89</v>
      </c>
      <c r="G34" s="101">
        <v>3.89</v>
      </c>
      <c r="I34" s="102" t="s">
        <v>94</v>
      </c>
      <c r="J34" t="s">
        <v>99</v>
      </c>
      <c r="N34" s="69" t="s">
        <v>89</v>
      </c>
      <c r="O34" s="69">
        <v>15</v>
      </c>
      <c r="P34" s="69">
        <v>63.519999999999996</v>
      </c>
      <c r="Q34" s="69">
        <v>4.2346666666666666</v>
      </c>
      <c r="R34" s="69">
        <v>0.92741238095238387</v>
      </c>
    </row>
    <row r="35" spans="6:20" ht="17.25" thickBot="1" x14ac:dyDescent="0.35">
      <c r="F35" s="101" t="s">
        <v>89</v>
      </c>
      <c r="G35" s="101">
        <v>3.31</v>
      </c>
      <c r="I35" s="103" t="s">
        <v>88</v>
      </c>
      <c r="J35" s="95">
        <v>7.7953333333333319</v>
      </c>
      <c r="N35" s="70" t="s">
        <v>90</v>
      </c>
      <c r="O35" s="70">
        <v>15</v>
      </c>
      <c r="P35" s="70">
        <v>83.99</v>
      </c>
      <c r="Q35" s="70">
        <v>5.5993333333333331</v>
      </c>
      <c r="R35" s="70">
        <v>0.86533523809524127</v>
      </c>
    </row>
    <row r="36" spans="6:20" x14ac:dyDescent="0.3">
      <c r="F36" s="101" t="s">
        <v>90</v>
      </c>
      <c r="G36" s="101">
        <v>5.77</v>
      </c>
      <c r="I36" s="103" t="s">
        <v>90</v>
      </c>
      <c r="J36" s="95">
        <v>5.5993333333333331</v>
      </c>
    </row>
    <row r="37" spans="6:20" x14ac:dyDescent="0.3">
      <c r="F37" s="101" t="s">
        <v>90</v>
      </c>
      <c r="G37" s="101">
        <v>3.48</v>
      </c>
      <c r="I37" s="103" t="s">
        <v>89</v>
      </c>
      <c r="J37" s="95">
        <v>4.2346666666666666</v>
      </c>
    </row>
    <row r="38" spans="6:20" ht="17.25" thickBot="1" x14ac:dyDescent="0.35">
      <c r="F38" s="101" t="s">
        <v>90</v>
      </c>
      <c r="G38" s="101">
        <v>4.41</v>
      </c>
      <c r="I38" s="103" t="s">
        <v>95</v>
      </c>
      <c r="J38" s="95">
        <v>5.8764444444444441</v>
      </c>
      <c r="N38" t="s">
        <v>118</v>
      </c>
    </row>
    <row r="39" spans="6:20" x14ac:dyDescent="0.3">
      <c r="F39" s="101" t="s">
        <v>90</v>
      </c>
      <c r="G39" s="101">
        <v>5.37</v>
      </c>
      <c r="N39" s="71" t="s">
        <v>119</v>
      </c>
      <c r="O39" s="71" t="s">
        <v>120</v>
      </c>
      <c r="P39" s="71" t="s">
        <v>44</v>
      </c>
      <c r="Q39" s="71" t="s">
        <v>121</v>
      </c>
      <c r="R39" s="71" t="s">
        <v>122</v>
      </c>
      <c r="S39" s="71" t="s">
        <v>123</v>
      </c>
      <c r="T39" s="71" t="s">
        <v>124</v>
      </c>
    </row>
    <row r="40" spans="6:20" x14ac:dyDescent="0.3">
      <c r="F40" s="101" t="s">
        <v>90</v>
      </c>
      <c r="G40" s="101">
        <v>6.83</v>
      </c>
      <c r="N40" s="69" t="s">
        <v>125</v>
      </c>
      <c r="O40" s="69">
        <v>96.815391111111154</v>
      </c>
      <c r="P40" s="69">
        <v>2</v>
      </c>
      <c r="Q40" s="69">
        <v>48.407695555555577</v>
      </c>
      <c r="R40" s="69">
        <v>46.387582601246436</v>
      </c>
      <c r="S40" s="69">
        <v>2.3250257581247742E-11</v>
      </c>
      <c r="T40" s="69">
        <v>3.2199422931761248</v>
      </c>
    </row>
    <row r="41" spans="6:20" x14ac:dyDescent="0.3">
      <c r="F41" s="101" t="s">
        <v>90</v>
      </c>
      <c r="G41" s="101">
        <v>5.84</v>
      </c>
      <c r="N41" s="69" t="s">
        <v>126</v>
      </c>
      <c r="O41" s="69">
        <v>43.829039999999999</v>
      </c>
      <c r="P41" s="69">
        <v>42</v>
      </c>
      <c r="Q41" s="69">
        <v>1.0435485714285715</v>
      </c>
      <c r="R41" s="69"/>
      <c r="S41" s="69"/>
      <c r="T41" s="69"/>
    </row>
    <row r="42" spans="6:20" x14ac:dyDescent="0.3">
      <c r="F42" s="101" t="s">
        <v>90</v>
      </c>
      <c r="G42" s="101">
        <v>6</v>
      </c>
      <c r="N42" s="69"/>
      <c r="O42" s="69"/>
      <c r="P42" s="69"/>
      <c r="Q42" s="69"/>
      <c r="R42" s="69"/>
      <c r="S42" s="69"/>
      <c r="T42" s="69"/>
    </row>
    <row r="43" spans="6:20" ht="17.25" thickBot="1" x14ac:dyDescent="0.35">
      <c r="F43" s="101" t="s">
        <v>90</v>
      </c>
      <c r="G43" s="101">
        <v>6.62</v>
      </c>
      <c r="N43" s="70" t="s">
        <v>127</v>
      </c>
      <c r="O43" s="70">
        <v>140.64443111111115</v>
      </c>
      <c r="P43" s="70">
        <v>44</v>
      </c>
      <c r="Q43" s="70"/>
      <c r="R43" s="70"/>
      <c r="S43" s="70"/>
      <c r="T43" s="70"/>
    </row>
    <row r="44" spans="6:20" x14ac:dyDescent="0.3">
      <c r="F44" s="101" t="s">
        <v>90</v>
      </c>
      <c r="G44" s="101">
        <v>5.21</v>
      </c>
    </row>
    <row r="45" spans="6:20" x14ac:dyDescent="0.3">
      <c r="F45" s="101" t="s">
        <v>90</v>
      </c>
      <c r="G45" s="101">
        <v>6.26</v>
      </c>
      <c r="N45" s="137" t="s">
        <v>134</v>
      </c>
      <c r="O45" s="138"/>
      <c r="P45" s="138"/>
      <c r="Q45" s="138"/>
      <c r="R45" s="138"/>
      <c r="S45" s="138"/>
      <c r="T45" s="139"/>
    </row>
    <row r="46" spans="6:20" x14ac:dyDescent="0.3">
      <c r="F46" s="101" t="s">
        <v>90</v>
      </c>
      <c r="G46" s="101">
        <v>5.28</v>
      </c>
      <c r="N46" s="140" t="s">
        <v>135</v>
      </c>
      <c r="O46" s="141"/>
      <c r="P46" s="141"/>
      <c r="Q46" s="141"/>
      <c r="R46" s="141"/>
      <c r="S46" s="141"/>
      <c r="T46" s="142"/>
    </row>
    <row r="47" spans="6:20" x14ac:dyDescent="0.3">
      <c r="F47" s="101" t="s">
        <v>90</v>
      </c>
      <c r="G47" s="101">
        <v>4.45</v>
      </c>
      <c r="N47" s="140" t="s">
        <v>136</v>
      </c>
      <c r="O47" s="141"/>
      <c r="P47" s="141"/>
      <c r="Q47" s="141"/>
      <c r="R47" s="141"/>
      <c r="S47" s="141"/>
      <c r="T47" s="142"/>
    </row>
    <row r="48" spans="6:20" x14ac:dyDescent="0.3">
      <c r="F48" s="101" t="s">
        <v>90</v>
      </c>
      <c r="G48" s="101">
        <v>5.65</v>
      </c>
      <c r="N48" s="143" t="s">
        <v>137</v>
      </c>
      <c r="O48" s="144"/>
      <c r="P48" s="144"/>
      <c r="Q48" s="144"/>
      <c r="R48" s="144"/>
      <c r="S48" s="144"/>
      <c r="T48" s="145"/>
    </row>
    <row r="49" spans="6:20" x14ac:dyDescent="0.3">
      <c r="F49" s="101" t="s">
        <v>90</v>
      </c>
      <c r="G49" s="101">
        <v>6.52</v>
      </c>
    </row>
    <row r="50" spans="6:20" x14ac:dyDescent="0.3">
      <c r="F50" s="101" t="s">
        <v>90</v>
      </c>
      <c r="G50" s="101">
        <v>6.3</v>
      </c>
      <c r="N50" s="84" t="s">
        <v>138</v>
      </c>
    </row>
    <row r="52" spans="6:20" x14ac:dyDescent="0.3">
      <c r="N52" s="146" t="s">
        <v>139</v>
      </c>
      <c r="O52" s="146"/>
      <c r="P52" s="146"/>
      <c r="Q52" s="146"/>
      <c r="R52" s="146"/>
      <c r="S52" s="146"/>
      <c r="T52" s="146"/>
    </row>
    <row r="53" spans="6:20" x14ac:dyDescent="0.3">
      <c r="N53" s="146"/>
      <c r="O53" s="146"/>
      <c r="P53" s="146"/>
      <c r="Q53" s="146"/>
      <c r="R53" s="146"/>
      <c r="S53" s="146"/>
      <c r="T53" s="146"/>
    </row>
  </sheetData>
  <mergeCells count="32">
    <mergeCell ref="N47:T47"/>
    <mergeCell ref="N48:T48"/>
    <mergeCell ref="N52:T53"/>
    <mergeCell ref="I20:L20"/>
    <mergeCell ref="N45:T45"/>
    <mergeCell ref="N46:T46"/>
    <mergeCell ref="I13:L13"/>
    <mergeCell ref="I14:L15"/>
    <mergeCell ref="J18:L18"/>
    <mergeCell ref="J19:L19"/>
    <mergeCell ref="I17:L17"/>
    <mergeCell ref="I23:L23"/>
    <mergeCell ref="I28:L28"/>
    <mergeCell ref="I33:L33"/>
    <mergeCell ref="N23:T23"/>
    <mergeCell ref="N24:T27"/>
    <mergeCell ref="V1:AB1"/>
    <mergeCell ref="V2:AB20"/>
    <mergeCell ref="F1:G3"/>
    <mergeCell ref="A1:D3"/>
    <mergeCell ref="I7:L7"/>
    <mergeCell ref="I1:L1"/>
    <mergeCell ref="I2:L2"/>
    <mergeCell ref="I3:L3"/>
    <mergeCell ref="I4:L4"/>
    <mergeCell ref="I5:L5"/>
    <mergeCell ref="N1:T1"/>
    <mergeCell ref="N2:T20"/>
    <mergeCell ref="J9:L9"/>
    <mergeCell ref="J10:L10"/>
    <mergeCell ref="J11:L11"/>
    <mergeCell ref="J12:L12"/>
  </mergeCells>
  <phoneticPr fontId="4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6</vt:i4>
      </vt:variant>
    </vt:vector>
  </HeadingPairs>
  <TitlesOfParts>
    <vt:vector size="10" baseType="lpstr">
      <vt:lpstr>광합성 실험</vt:lpstr>
      <vt:lpstr>물리 실험</vt:lpstr>
      <vt:lpstr>화학 실험</vt:lpstr>
      <vt:lpstr>지구과학 실험</vt:lpstr>
      <vt:lpstr>_기울기</vt:lpstr>
      <vt:lpstr>_미지시료</vt:lpstr>
      <vt:lpstr>_절편</vt:lpstr>
      <vt:lpstr>모래</vt:lpstr>
      <vt:lpstr>부식토</vt:lpstr>
      <vt:lpstr>점토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yun</dc:creator>
  <cp:lastModifiedBy>doma yun</cp:lastModifiedBy>
  <dcterms:created xsi:type="dcterms:W3CDTF">2025-03-30T07:37:45Z</dcterms:created>
  <dcterms:modified xsi:type="dcterms:W3CDTF">2025-03-30T12:19:43Z</dcterms:modified>
</cp:coreProperties>
</file>