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55" windowWidth="12120" windowHeight="7620"/>
  </bookViews>
  <sheets>
    <sheet name="DOCUMENTO FINAL" sheetId="1" r:id="rId1"/>
  </sheets>
  <definedNames>
    <definedName name="_xlnm.Print_Area" localSheetId="0">'DOCUMENTO FINAL'!$B$1:$O$93</definedName>
    <definedName name="_xlnm.Print_Titles" localSheetId="0">'DOCUMENTO FINAL'!$1:$24</definedName>
  </definedNames>
  <calcPr calcId="145621"/>
</workbook>
</file>

<file path=xl/calcChain.xml><?xml version="1.0" encoding="utf-8"?>
<calcChain xmlns="http://schemas.openxmlformats.org/spreadsheetml/2006/main">
  <c r="K42" i="1" l="1"/>
  <c r="B93" i="1" l="1"/>
  <c r="I108" i="1" l="1"/>
  <c r="J108" i="1"/>
  <c r="H108" i="1"/>
  <c r="I60" i="1" l="1"/>
  <c r="J60" i="1"/>
  <c r="H60" i="1"/>
  <c r="I50" i="1"/>
  <c r="J50" i="1"/>
  <c r="H50" i="1"/>
  <c r="F50" i="1"/>
  <c r="I43" i="1"/>
  <c r="J43" i="1"/>
  <c r="H43" i="1"/>
  <c r="H100" i="1" s="1"/>
  <c r="H105" i="1" s="1"/>
  <c r="F43" i="1"/>
  <c r="I37" i="1"/>
  <c r="J37" i="1"/>
  <c r="H37" i="1"/>
  <c r="F37" i="1"/>
  <c r="I69" i="1"/>
  <c r="I64" i="1"/>
  <c r="I55" i="1"/>
  <c r="H55" i="1"/>
  <c r="J31" i="1"/>
  <c r="I31" i="1"/>
  <c r="I25" i="1"/>
  <c r="I97" i="1" l="1"/>
  <c r="D21" i="1" s="1"/>
  <c r="I107" i="1" s="1"/>
  <c r="F60" i="1"/>
  <c r="F55" i="1"/>
  <c r="I21" i="1" l="1"/>
  <c r="M21" i="1" s="1"/>
  <c r="K63" i="1"/>
  <c r="K62" i="1"/>
  <c r="K61" i="1"/>
  <c r="K35" i="1"/>
  <c r="K73" i="1" l="1"/>
  <c r="K72" i="1"/>
  <c r="K71" i="1"/>
  <c r="K70" i="1"/>
  <c r="K67" i="1"/>
  <c r="K68" i="1"/>
  <c r="K66" i="1"/>
  <c r="K65" i="1"/>
  <c r="K59" i="1"/>
  <c r="K58" i="1"/>
  <c r="K57" i="1"/>
  <c r="K56" i="1"/>
  <c r="K53" i="1"/>
  <c r="K51" i="1"/>
  <c r="K54" i="1"/>
  <c r="K52" i="1"/>
  <c r="K49" i="1"/>
  <c r="K44" i="1"/>
  <c r="K45" i="1"/>
  <c r="K48" i="1"/>
  <c r="K47" i="1"/>
  <c r="K46" i="1"/>
  <c r="K38" i="1"/>
  <c r="K40" i="1"/>
  <c r="K39" i="1"/>
  <c r="K36" i="1"/>
  <c r="K34" i="1"/>
  <c r="K33" i="1"/>
  <c r="K32" i="1"/>
  <c r="K30" i="1"/>
  <c r="K29" i="1"/>
  <c r="K28" i="1"/>
  <c r="K27" i="1"/>
  <c r="K26" i="1"/>
  <c r="J69" i="1"/>
  <c r="J64" i="1"/>
  <c r="J55" i="1"/>
  <c r="I101" i="1"/>
  <c r="I106" i="1" s="1"/>
  <c r="J101" i="1"/>
  <c r="J106" i="1" s="1"/>
  <c r="I100" i="1"/>
  <c r="I105" i="1" s="1"/>
  <c r="J100" i="1"/>
  <c r="J105" i="1" s="1"/>
  <c r="H31" i="1"/>
  <c r="J25" i="1"/>
  <c r="H69" i="1"/>
  <c r="H64" i="1"/>
  <c r="H101" i="1"/>
  <c r="H106" i="1" s="1"/>
  <c r="H25" i="1"/>
  <c r="F69" i="1"/>
  <c r="F64" i="1"/>
  <c r="F31" i="1"/>
  <c r="F25" i="1"/>
  <c r="I109" i="1" l="1"/>
  <c r="J97" i="1"/>
  <c r="D22" i="1" s="1"/>
  <c r="H97" i="1"/>
  <c r="D20" i="1" s="1"/>
  <c r="I20" i="1" s="1"/>
  <c r="H107" i="1" l="1"/>
  <c r="H109" i="1" s="1"/>
  <c r="M20" i="1" s="1"/>
  <c r="I22" i="1"/>
  <c r="J107" i="1"/>
  <c r="J109" i="1" s="1"/>
  <c r="M22" i="1" l="1"/>
</calcChain>
</file>

<file path=xl/sharedStrings.xml><?xml version="1.0" encoding="utf-8"?>
<sst xmlns="http://schemas.openxmlformats.org/spreadsheetml/2006/main" count="345" uniqueCount="308">
  <si>
    <t>Evaluador</t>
  </si>
  <si>
    <t>Código</t>
  </si>
  <si>
    <t>Grupo</t>
  </si>
  <si>
    <t>Director</t>
  </si>
  <si>
    <t>Línea</t>
  </si>
  <si>
    <t>Detalles</t>
  </si>
  <si>
    <t>Puntaje</t>
  </si>
  <si>
    <t>Primera</t>
  </si>
  <si>
    <t>Tercera</t>
  </si>
  <si>
    <t>Segunda</t>
  </si>
  <si>
    <t>Concepto</t>
  </si>
  <si>
    <t>PUNTAJE</t>
  </si>
  <si>
    <t>Puntos</t>
  </si>
  <si>
    <t>Si</t>
  </si>
  <si>
    <t>O B S E R V A C I O N E S</t>
  </si>
  <si>
    <t>Si/No</t>
  </si>
  <si>
    <t xml:space="preserve">1.    R E S U M E N </t>
  </si>
  <si>
    <t>2.    I N T R O D U C C I Ó N</t>
  </si>
  <si>
    <t xml:space="preserve">5.   M E T O D O L O G Í A </t>
  </si>
  <si>
    <t>10.   O T R O S   R E Q U I S I T O S   I N D I S P E N S A B L E S</t>
  </si>
  <si>
    <t xml:space="preserve"> Firma del Evaluador:</t>
  </si>
  <si>
    <t>R E C O M E N D A C I O N E S    D E L    E V A L U A D O R</t>
  </si>
  <si>
    <t>C O M P O N E N T E    E V A L U A D O</t>
  </si>
  <si>
    <t>JUSTIFIQUE CALIFICACIONES MENORES QUE LA MAXIMA</t>
  </si>
  <si>
    <t>Manifiesta  el objetivo  del proyecto.</t>
  </si>
  <si>
    <t>Refleja el método  o la metodología utilizada.</t>
  </si>
  <si>
    <t>La conclusión mas relevante o central y sus implicaciones fundamentales.</t>
  </si>
  <si>
    <t>El  planteamiento del problema (objetivos y preguntas de investigación, así como la justificación del estudio).</t>
  </si>
  <si>
    <t>Manifiesta la importancia del estudio para el campo profesional.</t>
  </si>
  <si>
    <t>Contexto de la investigación  (cómo y dónde se realizó).</t>
  </si>
  <si>
    <t>Señala como el estudio, verificó  o   amplió  la literatura actual.</t>
  </si>
  <si>
    <t>Incluye el tipo de investigación, (Documental, Campo, Experimenta, mixto).</t>
  </si>
  <si>
    <t>Indica  el lugar o sitio y tiempo del  proyecto.</t>
  </si>
  <si>
    <t>Descripción detallada de los procesos de  recolección de la información y que se hizo con la información una vez obtenidos.</t>
  </si>
  <si>
    <t>Indica cuántos datos fueron recogidos y cómo: forma de recolección y/o instrumentos de medición utilizada, con reporte de la confiabilidad, validez y objetividad.</t>
  </si>
  <si>
    <t>Relaciona los resultados con los estudios existentes (los resultados  coinciden)  con la literatura previa.</t>
  </si>
  <si>
    <t>Comenta  las limitaciones de la investigación.</t>
  </si>
  <si>
    <t>Destaca  la importancia y significado del estudio.</t>
  </si>
  <si>
    <t>Explica los resultados  inesperados.</t>
  </si>
  <si>
    <t>Concordancia entre las referencias bibliográficas citadas dentro del cuerpo del documento y aquellas descritas en la bibliografía.</t>
  </si>
  <si>
    <t>Ortografía.</t>
  </si>
  <si>
    <t>Redacción.</t>
  </si>
  <si>
    <t>Organización de la TABLA DE CONTENIDO.</t>
  </si>
  <si>
    <t>El documento debe estar paginado.</t>
  </si>
  <si>
    <t>Interlineado doble ó 1.5</t>
  </si>
  <si>
    <t>El documento puede estar impreso por ambas caras.</t>
  </si>
  <si>
    <t>El tamaño del papel debe ser carta.</t>
  </si>
  <si>
    <t>El documento debe contener máximo 120 paginas (de los cuales el marco teórico será máximo el 50%).</t>
  </si>
  <si>
    <t>DOCENTES</t>
  </si>
  <si>
    <t>ADALBERTO MATUTE THOWINSON</t>
  </si>
  <si>
    <t>ALFONSO ARRIETA PASTRANA</t>
  </si>
  <si>
    <t>ARNOLDO BERROCAL OLAVE</t>
  </si>
  <si>
    <t>BENJAMIN ALVAREZ MARTINEZ</t>
  </si>
  <si>
    <t>CANDELARIA TEJADA TOVAR</t>
  </si>
  <si>
    <t>DALIA MORENO EGEL</t>
  </si>
  <si>
    <t>DIOFANOR ACEVEDO CORREA</t>
  </si>
  <si>
    <t>DONALDO BARRETO NUÑEZ</t>
  </si>
  <si>
    <t>ESCILDA BENAVIDES BENITEZ</t>
  </si>
  <si>
    <t>FELIX CABALLERO ARIAS</t>
  </si>
  <si>
    <t>GEZIRA DE ÁVILA MONTIEL</t>
  </si>
  <si>
    <t>GONZALO URBINA OSPINO</t>
  </si>
  <si>
    <t>HECTOR SANCHEZ ZAPARDIEL</t>
  </si>
  <si>
    <t>HERNANDO OCHOA GONZÁLEZ</t>
  </si>
  <si>
    <t>HUMBERTO CAICEDO BLANCO</t>
  </si>
  <si>
    <t>JOSÉ ÁNGEL COLINA MÁRQUEZ</t>
  </si>
  <si>
    <t>JUAN ROCA BUSTAMANTE</t>
  </si>
  <si>
    <t>JULIO CÉSAR RODRÍGUEZ RIBÓN</t>
  </si>
  <si>
    <t>LISBETH SALGUEDO GOMEZ</t>
  </si>
  <si>
    <t>LORENZO FUENTES BERRIO</t>
  </si>
  <si>
    <t>LUIS CARLOS TOVAR GARRIDO</t>
  </si>
  <si>
    <t>LUIS EDUARDO MELÉNDEZ CAMPIS</t>
  </si>
  <si>
    <t>MARÍA TERESA ACEVEDO MORANTES</t>
  </si>
  <si>
    <t>MARLENE DURAN LENGUA</t>
  </si>
  <si>
    <t>MAXIMILIANO CEBALLOS CEBALLOS</t>
  </si>
  <si>
    <t>MODESTO BARRIOS FONTALVO</t>
  </si>
  <si>
    <t>NILSON CARRILLO PEREZ</t>
  </si>
  <si>
    <t>PIEDAD MONTERO CASTILLO</t>
  </si>
  <si>
    <t>PLINIO PUELLO MARRUGO</t>
  </si>
  <si>
    <t>RAUL CASTRO CABARCAS</t>
  </si>
  <si>
    <t>ROCIO PADILLA PRESTON</t>
  </si>
  <si>
    <t>RODRIGO RICARDO PAREDES</t>
  </si>
  <si>
    <t>YASMÍN MOYA VILLA</t>
  </si>
  <si>
    <t>GRUPOS DE INVESTIGACION</t>
  </si>
  <si>
    <t>LINEAS</t>
  </si>
  <si>
    <t xml:space="preserve">Gestión Ambiental </t>
  </si>
  <si>
    <t>Modelación Ambiental</t>
  </si>
  <si>
    <t xml:space="preserve">Saneamiento </t>
  </si>
  <si>
    <t>Manejo Hidraulico y Ambiental de la Zona Costera y Fluvial</t>
  </si>
  <si>
    <t xml:space="preserve">Conservación y Gestión de Vías   </t>
  </si>
  <si>
    <t>Infraestructura Vial</t>
  </si>
  <si>
    <t>Logística de Transporte</t>
  </si>
  <si>
    <t>Transito</t>
  </si>
  <si>
    <t>Evaluación Geotécnica de las Geoamenazas que afectan Cascos Urbanos y Áreas Rurales</t>
  </si>
  <si>
    <t>Materiales de Construcción</t>
  </si>
  <si>
    <t>Propiedades de los Suelos Usos y aplicaciones</t>
  </si>
  <si>
    <t>La Optimización Estructural</t>
  </si>
  <si>
    <t>La Seguridad Estructural</t>
  </si>
  <si>
    <t>Conservacion y consolidacion de monumentos</t>
  </si>
  <si>
    <t>Dinamica Poblacional</t>
  </si>
  <si>
    <t>Epidemiologia</t>
  </si>
  <si>
    <t>Infraestructura Urbana</t>
  </si>
  <si>
    <t>Modelamiento matemático de dinámicas ecológicas e ingeniería civil</t>
  </si>
  <si>
    <t xml:space="preserve">Saneamiento Ambiental </t>
  </si>
  <si>
    <t>Gerencia de Proyectos</t>
  </si>
  <si>
    <t>E    V   A   L   U   A   C   I   O   N   E   S</t>
  </si>
  <si>
    <t>Metodologia</t>
  </si>
  <si>
    <t>Resultados</t>
  </si>
  <si>
    <t>Está entre 150 a 350 palabras.</t>
  </si>
  <si>
    <t>Tiene el resumen una apropiada traducción al Inglés</t>
  </si>
  <si>
    <t>Los objetivos y el alcance coinciden con los establecidos en la propuesta.</t>
  </si>
  <si>
    <t>Compara los resultados con estudios existentes , analiza y explica si estos coinciden o no con la literatura previa.</t>
  </si>
  <si>
    <t>6.   R E S U L T A D O S    Y    D I  S  C  U  S  I  O  N</t>
  </si>
  <si>
    <t>Coherencia con los objetivos del proyecto y se lograron los objetivos especificos propuestos?</t>
  </si>
  <si>
    <t xml:space="preserve">7.   C O N C L U S I O N E S </t>
  </si>
  <si>
    <t>8.   R E C O M E N D A C I O N E S</t>
  </si>
  <si>
    <t>Plantea estrategias basadas en los problemas y/o limitaciones encontradas.</t>
  </si>
  <si>
    <t>Establece como se respondieron las preguntas de investigación y refleja el cumplimiento de los objetivos.</t>
  </si>
  <si>
    <t>Cumple con las normas establecidas : APA o VANCOUVER.</t>
  </si>
  <si>
    <t>Calidad y vigencia científica.</t>
  </si>
  <si>
    <t xml:space="preserve">10.   P R E S E N T A C I Ó N    </t>
  </si>
  <si>
    <t>UNIVERSIDAD DE CARTAGENA</t>
  </si>
  <si>
    <t xml:space="preserve">CÓDIGO: </t>
  </si>
  <si>
    <t>VERSIÓN:  3.0</t>
  </si>
  <si>
    <t>FECHA: 17-06-2013</t>
  </si>
  <si>
    <t>Titulo Inicial:</t>
  </si>
  <si>
    <t>Titulo Ajustado:</t>
  </si>
  <si>
    <t>Autor(es):</t>
  </si>
  <si>
    <t>Es una propuesta de Investigación?</t>
  </si>
  <si>
    <t>Es una propuesta de Proyección social?</t>
  </si>
  <si>
    <t>Revisiones</t>
  </si>
  <si>
    <r>
      <t xml:space="preserve">Fecha (recibida por el evaluador)
</t>
    </r>
    <r>
      <rPr>
        <b/>
        <sz val="11"/>
        <rFont val="Calibri"/>
        <family val="2"/>
        <scheme val="minor"/>
      </rPr>
      <t>(dd-mm-aaaa)</t>
    </r>
  </si>
  <si>
    <t>Comenta los estudios previos relacionados con el problema de investigación (Antecendentes).</t>
  </si>
  <si>
    <t>Hace un sumario de los temas, limitaciones y hallazgos más importantes en el pasado (Estado del arte).</t>
  </si>
  <si>
    <t>Refleja  los resultados más  importantes.</t>
  </si>
  <si>
    <t>Incluye  los antecedentes  (brevemente tratados de manera concreta y específica).</t>
  </si>
  <si>
    <t>Comenta las teorías que se manejan durante el desarrollo del  proyecto (Marco Teórico).</t>
  </si>
  <si>
    <t>Indica el diseño utilizado  (experimental o no experimental) e indica las variables de análisis, diseño de experimentos (en caso de que aplique).</t>
  </si>
  <si>
    <t>Procedimiento ( un resumen de cada paso en el desarrollo de la investigación) y su representacion esquemática.</t>
  </si>
  <si>
    <t xml:space="preserve">El investigador describe sus hallazgos mediante tablas, cuadros, gráficos, dibujos, diagramas, mapas o figuras general durante el análisis de los resultados. </t>
  </si>
  <si>
    <t>Describe y analiza los resultados obtenidos en la investigación.</t>
  </si>
  <si>
    <t>Plantea recomendaciones basadas en los objetivos específicos.</t>
  </si>
  <si>
    <t>9.   R E F E R E N C I A S     B I B L I O G R A F I C A S</t>
  </si>
  <si>
    <t>Suficiencia y pertinencia de los recursos bibliográficos; mínimo 20 referentes de los cuales por lo menos 5 deben ser de las bases de datos bibliográficas de la Universidad.</t>
  </si>
  <si>
    <t>Estética del documento (La portada contiene el escudo de la Universidad, nitidez en figuras, tablas, gráficos, mapas,etc . Indica la fuente o referencia.)</t>
  </si>
  <si>
    <t>3.   M A R C O    D  E    R  E  F  E  R  E  N  C  I  A</t>
  </si>
  <si>
    <t xml:space="preserve">4.   O B J E T I V O S   Y   A L C A N C E </t>
  </si>
  <si>
    <t>INFORME FINAL       INFORME FINAL       INFORME FINAL       INFORME FINAL       INFORME FINAL       INFORME FINAL</t>
  </si>
  <si>
    <t>1827
¡Siempre a la altura de
 los tiempos!</t>
  </si>
  <si>
    <t>INFORME FINAL</t>
  </si>
  <si>
    <t xml:space="preserve">CRITERIOS 
DE
EVALUACIÓN </t>
  </si>
  <si>
    <r>
      <rPr>
        <b/>
        <sz val="11"/>
        <color theme="1"/>
        <rFont val="Calibri"/>
        <family val="2"/>
      </rPr>
      <t>≥</t>
    </r>
    <r>
      <rPr>
        <b/>
        <sz val="9.35"/>
        <color theme="1"/>
        <rFont val="Calibri"/>
        <family val="2"/>
      </rPr>
      <t>16 CUMPLE</t>
    </r>
  </si>
  <si>
    <t>METODOLOGÍA</t>
  </si>
  <si>
    <t>PUNTAJE TOTAL</t>
  </si>
  <si>
    <t>RESULTADOS Y DISCUSION</t>
  </si>
  <si>
    <r>
      <t>≥28</t>
    </r>
    <r>
      <rPr>
        <b/>
        <sz val="9.35"/>
        <color theme="1"/>
        <rFont val="Calibri"/>
        <family val="2"/>
      </rPr>
      <t xml:space="preserve"> CUMPLE</t>
    </r>
  </si>
  <si>
    <r>
      <t>≥80</t>
    </r>
    <r>
      <rPr>
        <b/>
        <sz val="9.35"/>
        <color theme="1"/>
        <rFont val="Calibri"/>
        <family val="2"/>
      </rPr>
      <t xml:space="preserve"> CUMPLE</t>
    </r>
  </si>
  <si>
    <t>Máx</t>
  </si>
  <si>
    <t>Puede usar aproximación hasta 0.10
No deje casillas en blanco. 
Si la clificación es cero anote la cifra</t>
  </si>
  <si>
    <t>Cumplimiento</t>
  </si>
  <si>
    <t>Rev#1</t>
  </si>
  <si>
    <t>Rev#2</t>
  </si>
  <si>
    <t>Rev#3</t>
  </si>
  <si>
    <t>No Cumple Metodología</t>
  </si>
  <si>
    <t>No Cumple Puntaje Total Mínimo</t>
  </si>
  <si>
    <t>No Cumple Resultados</t>
  </si>
  <si>
    <t>No Cumple Puntaje Total ni Mínimo de Metodología</t>
  </si>
  <si>
    <t>No Cumple Puntaje Total ni Mínimo de Resultados</t>
  </si>
  <si>
    <t>No Cumple Metodología ni Resultados</t>
  </si>
  <si>
    <t>No Cumple puntaje Total ni Metodología, ni Resultados</t>
  </si>
  <si>
    <t>Cumple Metodologia (0=SI, 1=NO)</t>
  </si>
  <si>
    <t>Cumple Resultados (0=SI, 2=NO)</t>
  </si>
  <si>
    <t>Cumple Puntaje (0=SI, 4=NO)</t>
  </si>
  <si>
    <t>No</t>
  </si>
  <si>
    <t>Cumple Objetivos (0=SI, 8=NO)</t>
  </si>
  <si>
    <t>Informe Final Aprobado</t>
  </si>
  <si>
    <t>Se puede(n) presentar a la sustentación sin correcciones.</t>
  </si>
  <si>
    <t>Se deben hacer las correcciones sugeridas y volver a presentar al evaluador.</t>
  </si>
  <si>
    <t>Informe Final Aplazado</t>
  </si>
  <si>
    <t>Replantear la metodología del informe final.</t>
  </si>
  <si>
    <t>Replantear los resultados del informe final.</t>
  </si>
  <si>
    <t>(Escriba aquí cualquiera otra recomendación).</t>
  </si>
  <si>
    <t>Informe Final Rechazado</t>
  </si>
  <si>
    <t>(Escriba aquí otras recomendaciones generales)</t>
  </si>
  <si>
    <t>JUSTIFIQUE SU RESPUESTA</t>
  </si>
  <si>
    <t>Se deben hacer las correcciones sugeridas y presentarse a la sustentación.</t>
  </si>
  <si>
    <t>No Cumple. Los objetivos fueron cambiados</t>
  </si>
  <si>
    <t>FACULTAD DE INGENIERÍA</t>
  </si>
  <si>
    <t>FORMATO PARA EVALUACIÓN DE TRABAJOS DE GRADO</t>
  </si>
  <si>
    <t>ADRIANA PATRICIA HERRERA BARROS</t>
  </si>
  <si>
    <t>ALFONSO RAFAEL CABRERA CRUZ</t>
  </si>
  <si>
    <t>ALVARO IGNACIO COVO TORRES</t>
  </si>
  <si>
    <t>ALVARO REALPE JIMÉNEZ</t>
  </si>
  <si>
    <t>AMAURY CABARCAS ÁLVAREZ</t>
  </si>
  <si>
    <t>ANGEL VILLABONA ORTIZ</t>
  </si>
  <si>
    <t>ARNULFO TARON DUNOYER</t>
  </si>
  <si>
    <t>CARLOS CUESTA YEPES</t>
  </si>
  <si>
    <t xml:space="preserve">CLEMENTE GRANADOS CONDE </t>
  </si>
  <si>
    <t>DAVID ANTONIO FRANCO BORRÉ</t>
  </si>
  <si>
    <t>EDGAR EDUARDO QUIÑONES BOLAÑOS</t>
  </si>
  <si>
    <t>EDGAR MARIN TAMARA</t>
  </si>
  <si>
    <t>EDILBERT TORREGROZA  FUENTES</t>
  </si>
  <si>
    <t>EDUARDO DEL RIO AMADOR</t>
  </si>
  <si>
    <t>ENRIQUE CHARTUNI GONZALEZ</t>
  </si>
  <si>
    <t>ESTEBAN JOSÉ PUELLO MENDOZA</t>
  </si>
  <si>
    <t>EVER JESÚS BLANCO MEZA</t>
  </si>
  <si>
    <t>FEDERICO ALBERTO VEGA BULA</t>
  </si>
  <si>
    <t>GRACE MARÍA PUENTE LÓPEZ</t>
  </si>
  <si>
    <t>GUILLERMO VERGARA LÓPEZ</t>
  </si>
  <si>
    <t>GUILLIAM RAFAEL BARBOZA MIRANDA</t>
  </si>
  <si>
    <t>ISABEL CRISTINA PAZ ASTUDILLO</t>
  </si>
  <si>
    <t>JAIME ANTONIO PEREZ MENDOZA</t>
  </si>
  <si>
    <t>JAIME LUIS FORTICH GUTIÉRREZ</t>
  </si>
  <si>
    <t>JAIRO JOSÉ ALVIS ALY</t>
  </si>
  <si>
    <t>JAVIER ALEJANDRO MOUTHON BELLO</t>
  </si>
  <si>
    <t>JHON JAIRO ARRIETA ARRIETA</t>
  </si>
  <si>
    <t>JORGE LUIS ALVAREZ CARRASCAL</t>
  </si>
  <si>
    <t>JOSE FAUSTINO ESPAÑA MORATTO</t>
  </si>
  <si>
    <t xml:space="preserve">JOSE JAIMES MORALES </t>
  </si>
  <si>
    <t>KARINA ANGÉLICA OJEDA DELGADO</t>
  </si>
  <si>
    <t xml:space="preserve">LENA BEATRIZ MORON ALCAZAR </t>
  </si>
  <si>
    <t>LEÓN HORACIO TRUJILLO VÉLEZ</t>
  </si>
  <si>
    <t>LESLY PATRICIA TEJEDA BENÍTEZ</t>
  </si>
  <si>
    <t xml:space="preserve">LILIANA LORA PEREZ </t>
  </si>
  <si>
    <t>LUIS ALBERTO GARCIA ZAPATEIRO</t>
  </si>
  <si>
    <t>LUIS EDUARDO PÉREZ MARTELO</t>
  </si>
  <si>
    <t>LUIS ENRIQUE GUZMAN CARRILLO</t>
  </si>
  <si>
    <t>LUIS GABRIEL FUENTES ROSADO</t>
  </si>
  <si>
    <t>LUIS MONROY RODRIGUEZ</t>
  </si>
  <si>
    <t>MARCELIANO HOYOS HOYOS</t>
  </si>
  <si>
    <t>MARCOS MUÑIZ MARTINEZ</t>
  </si>
  <si>
    <t>MARTÍN EMILIO MONROY RÍOS</t>
  </si>
  <si>
    <t xml:space="preserve">MARTIN MENDIVIL GAMERO </t>
  </si>
  <si>
    <t>MERCEDES MARÍA GUARDO DE CALLE</t>
  </si>
  <si>
    <t>MIGUEL ÁNGEL GARCÍA BOLAÑOS</t>
  </si>
  <si>
    <t>MIGUEL ÁNGEL MUESES</t>
  </si>
  <si>
    <t>MILADYS TORRENEGRA ALARCON</t>
  </si>
  <si>
    <t>MÓNICA ESTHER OSPINO PINEDO</t>
  </si>
  <si>
    <t>MÓNICA STELLA ELJAIEK URZOLA</t>
  </si>
  <si>
    <t>OSCAR CORTÉS NÚÑEZ</t>
  </si>
  <si>
    <t>PAULINA RONDÓN DE DÁGER</t>
  </si>
  <si>
    <t>PEDRO GUÁRDELA VÁSQUEZ</t>
  </si>
  <si>
    <t>PEDRO MEZA CASTELLAR</t>
  </si>
  <si>
    <t>RAFAEL EMILIO GONZALEZ CUELLO</t>
  </si>
  <si>
    <t>RAFAEL JULIO MADRID GARCÍA</t>
  </si>
  <si>
    <t>RAMIRO JOSÉ PIMENTEL CARRILLO</t>
  </si>
  <si>
    <t>RAMÓN DE JESÚS TORRES ORTEGA</t>
  </si>
  <si>
    <t>RAMON EMILIO ANDRADE CASTILLO</t>
  </si>
  <si>
    <t>RAÚL MARTELO GÓMEZ</t>
  </si>
  <si>
    <t>RICARDO DAVID GALEZO ARANGO</t>
  </si>
  <si>
    <t>ROBERTO CARLOS OROZCO BONILLA</t>
  </si>
  <si>
    <t>RUBEN  MARTINEZ AGUIRRE</t>
  </si>
  <si>
    <t>WALBERTO RIVERA MARTÍNEZ</t>
  </si>
  <si>
    <t>WILLIAM WOOD VARGAS</t>
  </si>
  <si>
    <t>YESID MARRUGO LIGARDO</t>
  </si>
  <si>
    <t>CIENCIA Y SOCIEDAD (CYS)</t>
  </si>
  <si>
    <t>E-SOLUCIONES</t>
  </si>
  <si>
    <t>GEOTECNIA Y MATERIALES (GEOMAT)</t>
  </si>
  <si>
    <t>GIMATICA</t>
  </si>
  <si>
    <t>GRUPO DE INVESTIGACION BIOTECNOLOGÍA. ALIMENTOS Y EDUCACIÓN - GIBAE</t>
  </si>
  <si>
    <t>GRUPO DE INVESTIGACION EN INGENIERIA QUIMICA (GIPIQ)</t>
  </si>
  <si>
    <t>HIDRÁULICA Y MANEJO COSTERO (GIHMAC)</t>
  </si>
  <si>
    <t>INFRAESTRUCTURA VIAL, TRÁNSITO Y TRANSPORTE (INVITRA)</t>
  </si>
  <si>
    <t>INGENIERÍA DE FLUIDOS COMPLEJOS Y REOLOGIA DE ALIMENTOS - IFCRA</t>
  </si>
  <si>
    <t>INGENIERIA, INNOVACION, CALIDAD ALIMENTARIA Y SALUD: INCAS</t>
  </si>
  <si>
    <t>MODELACIÓN AMBIENTAL (GIMA)</t>
  </si>
  <si>
    <t>MODELACION DE PARTICULAS Y PROCESOS (MPP)</t>
  </si>
  <si>
    <t>NUTRICIÓN, SALUD V CALIDAD ALIMENTARIA - NUSCA</t>
  </si>
  <si>
    <t>OPTIMIZACIÓN DE COSTOS ESTRUCTURALES (OPTICOS)</t>
  </si>
  <si>
    <t>PROYECTOS ALIMENTARIOS - PROAL</t>
  </si>
  <si>
    <t>Agroindustria</t>
  </si>
  <si>
    <t>Alimentos Funcionales</t>
  </si>
  <si>
    <t>Biotecnología</t>
  </si>
  <si>
    <t>Calidad de los Alimentos</t>
  </si>
  <si>
    <t>Caracterización de cadenas productivas Agroalimentarias, Innovación y Competitividad</t>
  </si>
  <si>
    <t>Catálisis</t>
  </si>
  <si>
    <t>Control de calidad</t>
  </si>
  <si>
    <t>Corrosión</t>
  </si>
  <si>
    <t>Desarrollo de Alimentos Funcionales</t>
  </si>
  <si>
    <t>Desarrollo de nuevos productos</t>
  </si>
  <si>
    <t>Diseño y procesos de la Industria Alimentaria</t>
  </si>
  <si>
    <t>Educación y Currículo</t>
  </si>
  <si>
    <t>E-Health</t>
  </si>
  <si>
    <t>E-Learning</t>
  </si>
  <si>
    <t>Energía Renovable</t>
  </si>
  <si>
    <t>E-Servicios</t>
  </si>
  <si>
    <t>Factores medio ambientales y culturales que inciden en la precosecha y poscosecha de los productos agroalimentarios.</t>
  </si>
  <si>
    <t>Formulación y procesado de Biolubricantes</t>
  </si>
  <si>
    <t>Formulación y procesado de Emulsiones y Geles</t>
  </si>
  <si>
    <t>Formulación y tecnología de Productos Alimentarios</t>
  </si>
  <si>
    <t>Fortificación de Alimentos</t>
  </si>
  <si>
    <t>Ingeniería Ambiental</t>
  </si>
  <si>
    <t>Ingeniería de Procesos</t>
  </si>
  <si>
    <t>Ingeniería de Software</t>
  </si>
  <si>
    <t>Inocuidad Alimentaria</t>
  </si>
  <si>
    <t>Inteligencia Computacional</t>
  </si>
  <si>
    <t>Medio Ambiente</t>
  </si>
  <si>
    <t>Modelación de Procesos Industriales</t>
  </si>
  <si>
    <t>Nanotecnología</t>
  </si>
  <si>
    <t>Polímeros</t>
  </si>
  <si>
    <t xml:space="preserve">Producción de Biocombustible </t>
  </si>
  <si>
    <t>Productos naturales</t>
  </si>
  <si>
    <t>Proteínas alimentarias de origen vegetal</t>
  </si>
  <si>
    <t>Reología y procesado de Sistemas Alimentarios</t>
  </si>
  <si>
    <t>Resistencia Bacteriana</t>
  </si>
  <si>
    <t>Sistemas de Información Geográficos</t>
  </si>
  <si>
    <t>Tecnología de Partículas</t>
  </si>
  <si>
    <t>Tecnologías de la Información y las Comunicaciones</t>
  </si>
  <si>
    <t>PROGRAMA INGENIERÍA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</si>
</sst>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[$-240A]d&quot; de &quot;mmmm&quot; de &quot;yy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14"/>
      <color theme="1"/>
      <name val="Calibri"/>
      <family val="2"/>
      <scheme val="minor"/>
    </font>
    <font>
      <b/>
      <sz val="26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48"/>
      <color theme="0" tint="-0.34998626667073579"/>
      <name val="Arial"/>
      <family val="2"/>
    </font>
    <font>
      <b/>
      <i/>
      <sz val="12"/>
      <name val="Arial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36"/>
      <color rgb="FFC00000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rgb="FF3F3F3F"/>
      </bottom>
      <diagonal/>
    </border>
    <border>
      <left/>
      <right/>
      <top style="double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3" borderId="0" applyNumberFormat="0" applyBorder="0" applyAlignment="0" applyProtection="0"/>
    <xf numFmtId="0" fontId="12" fillId="0" borderId="0"/>
    <xf numFmtId="0" fontId="2" fillId="10" borderId="0" applyNumberFormat="0" applyBorder="0" applyAlignment="0" applyProtection="0"/>
    <xf numFmtId="44" fontId="28" fillId="0" borderId="0" applyFont="0" applyFill="0" applyBorder="0" applyAlignment="0" applyProtection="0"/>
    <xf numFmtId="0" fontId="1" fillId="10" borderId="0" applyNumberFormat="0" applyBorder="0" applyAlignment="0" applyProtection="0"/>
    <xf numFmtId="0" fontId="12" fillId="0" borderId="0"/>
  </cellStyleXfs>
  <cellXfs count="251">
    <xf numFmtId="0" fontId="0" fillId="0" borderId="0" xfId="0"/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vertical="center" wrapText="1"/>
      <protection locked="0" hidden="1"/>
    </xf>
    <xf numFmtId="0" fontId="0" fillId="0" borderId="1" xfId="0" applyBorder="1" applyAlignment="1">
      <alignment vertical="center"/>
    </xf>
    <xf numFmtId="0" fontId="17" fillId="9" borderId="2" xfId="2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5" fillId="11" borderId="18" xfId="3" applyFont="1" applyFill="1" applyBorder="1" applyAlignment="1">
      <alignment vertical="center" wrapText="1"/>
    </xf>
    <xf numFmtId="49" fontId="19" fillId="0" borderId="2" xfId="0" quotePrefix="1" applyNumberFormat="1" applyFont="1" applyBorder="1" applyAlignment="1" applyProtection="1">
      <alignment vertical="center" wrapText="1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5" fillId="11" borderId="2" xfId="3" applyFont="1" applyFill="1" applyBorder="1" applyAlignment="1">
      <alignment vertical="center" wrapText="1"/>
    </xf>
    <xf numFmtId="164" fontId="12" fillId="0" borderId="2" xfId="0" applyNumberFormat="1" applyFont="1" applyBorder="1" applyAlignment="1" applyProtection="1">
      <alignment vertical="center"/>
      <protection locked="0"/>
    </xf>
    <xf numFmtId="164" fontId="0" fillId="0" borderId="2" xfId="0" applyNumberFormat="1" applyBorder="1" applyAlignment="1" applyProtection="1">
      <alignment vertical="center"/>
      <protection locked="0"/>
    </xf>
    <xf numFmtId="0" fontId="17" fillId="9" borderId="3" xfId="2" applyFont="1" applyFill="1" applyBorder="1" applyAlignment="1">
      <alignment vertical="center" wrapText="1"/>
    </xf>
    <xf numFmtId="0" fontId="5" fillId="0" borderId="0" xfId="0" applyFont="1" applyFill="1" applyBorder="1" applyAlignment="1" applyProtection="1">
      <alignment vertical="center" wrapText="1"/>
      <protection locked="0" hidden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4" fontId="23" fillId="11" borderId="10" xfId="1" applyNumberFormat="1" applyFont="1" applyFill="1" applyBorder="1" applyAlignment="1">
      <alignment horizontal="center" vertical="center" wrapText="1"/>
    </xf>
    <xf numFmtId="4" fontId="18" fillId="11" borderId="11" xfId="1" applyNumberFormat="1" applyFont="1" applyFill="1" applyBorder="1" applyAlignment="1">
      <alignment horizontal="center" vertical="center" wrapText="1"/>
    </xf>
    <xf numFmtId="4" fontId="18" fillId="11" borderId="12" xfId="1" applyNumberFormat="1" applyFont="1" applyFill="1" applyBorder="1" applyAlignment="1">
      <alignment horizontal="center" vertical="center" wrapText="1"/>
    </xf>
    <xf numFmtId="0" fontId="18" fillId="11" borderId="18" xfId="3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6" borderId="0" xfId="0" applyFill="1"/>
    <xf numFmtId="0" fontId="0" fillId="0" borderId="1" xfId="0" applyBorder="1"/>
    <xf numFmtId="0" fontId="8" fillId="2" borderId="5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5" fillId="13" borderId="2" xfId="0" applyFont="1" applyFill="1" applyBorder="1" applyAlignment="1" applyProtection="1">
      <alignment horizontal="center" vertical="center" wrapText="1"/>
      <protection locked="0"/>
    </xf>
    <xf numFmtId="0" fontId="5" fillId="14" borderId="2" xfId="0" applyFont="1" applyFill="1" applyBorder="1" applyAlignment="1" applyProtection="1">
      <alignment horizontal="center" vertical="center" wrapText="1"/>
      <protection locked="0"/>
    </xf>
    <xf numFmtId="0" fontId="5" fillId="14" borderId="3" xfId="0" applyFont="1" applyFill="1" applyBorder="1" applyAlignment="1" applyProtection="1">
      <alignment horizontal="center" vertical="center" wrapText="1"/>
      <protection locked="0"/>
    </xf>
    <xf numFmtId="0" fontId="5" fillId="5" borderId="2" xfId="0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6" fillId="0" borderId="1" xfId="6" applyFont="1" applyBorder="1"/>
    <xf numFmtId="0" fontId="6" fillId="0" borderId="1" xfId="6" applyFont="1" applyFill="1" applyBorder="1"/>
    <xf numFmtId="0" fontId="21" fillId="12" borderId="0" xfId="0" applyFont="1" applyFill="1" applyAlignment="1">
      <alignment horizontal="center" vertical="top" textRotation="90"/>
    </xf>
    <xf numFmtId="0" fontId="15" fillId="11" borderId="6" xfId="5" applyFont="1" applyFill="1" applyBorder="1" applyAlignment="1">
      <alignment horizontal="center" vertical="center" wrapText="1"/>
    </xf>
    <xf numFmtId="0" fontId="15" fillId="11" borderId="13" xfId="5" applyFont="1" applyFill="1" applyBorder="1" applyAlignment="1">
      <alignment horizontal="center" vertical="center" wrapText="1"/>
    </xf>
    <xf numFmtId="0" fontId="15" fillId="11" borderId="8" xfId="5" applyFont="1" applyFill="1" applyBorder="1" applyAlignment="1">
      <alignment horizontal="center" vertical="center" wrapText="1"/>
    </xf>
    <xf numFmtId="0" fontId="15" fillId="13" borderId="7" xfId="5" applyFont="1" applyFill="1" applyBorder="1" applyAlignment="1">
      <alignment horizontal="center" vertical="center" wrapText="1"/>
    </xf>
    <xf numFmtId="0" fontId="15" fillId="13" borderId="9" xfId="5" applyFont="1" applyFill="1" applyBorder="1" applyAlignment="1">
      <alignment horizontal="center" vertical="center" wrapText="1"/>
    </xf>
    <xf numFmtId="0" fontId="15" fillId="13" borderId="21" xfId="5" applyFont="1" applyFill="1" applyBorder="1" applyAlignment="1">
      <alignment horizontal="center" vertical="center" wrapText="1"/>
    </xf>
    <xf numFmtId="0" fontId="15" fillId="13" borderId="22" xfId="5" applyFont="1" applyFill="1" applyBorder="1" applyAlignment="1">
      <alignment horizontal="center" vertical="center" wrapText="1"/>
    </xf>
    <xf numFmtId="0" fontId="15" fillId="13" borderId="23" xfId="5" applyFont="1" applyFill="1" applyBorder="1" applyAlignment="1">
      <alignment horizontal="center" vertical="center" wrapText="1"/>
    </xf>
    <xf numFmtId="0" fontId="15" fillId="13" borderId="25" xfId="5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vertical="top" wrapText="1"/>
    </xf>
    <xf numFmtId="0" fontId="29" fillId="13" borderId="13" xfId="0" applyFont="1" applyFill="1" applyBorder="1" applyAlignment="1">
      <alignment vertical="top" wrapText="1"/>
    </xf>
    <xf numFmtId="0" fontId="29" fillId="13" borderId="8" xfId="0" applyFont="1" applyFill="1" applyBorder="1" applyAlignment="1">
      <alignment vertical="top" wrapText="1"/>
    </xf>
    <xf numFmtId="0" fontId="15" fillId="14" borderId="7" xfId="5" applyFont="1" applyFill="1" applyBorder="1" applyAlignment="1">
      <alignment horizontal="center" vertical="center" wrapText="1"/>
    </xf>
    <xf numFmtId="0" fontId="15" fillId="14" borderId="9" xfId="5" applyFont="1" applyFill="1" applyBorder="1" applyAlignment="1">
      <alignment horizontal="center" vertical="center" wrapText="1"/>
    </xf>
    <xf numFmtId="0" fontId="15" fillId="14" borderId="21" xfId="5" applyFont="1" applyFill="1" applyBorder="1" applyAlignment="1">
      <alignment horizontal="center" vertical="center" wrapText="1"/>
    </xf>
    <xf numFmtId="0" fontId="15" fillId="14" borderId="22" xfId="5" applyFont="1" applyFill="1" applyBorder="1" applyAlignment="1">
      <alignment horizontal="center" vertical="center" wrapText="1"/>
    </xf>
    <xf numFmtId="0" fontId="15" fillId="14" borderId="23" xfId="5" applyFont="1" applyFill="1" applyBorder="1" applyAlignment="1">
      <alignment horizontal="center" vertical="center" wrapText="1"/>
    </xf>
    <xf numFmtId="0" fontId="15" fillId="14" borderId="25" xfId="5" applyFont="1" applyFill="1" applyBorder="1" applyAlignment="1">
      <alignment horizontal="center" vertical="center" wrapText="1"/>
    </xf>
    <xf numFmtId="44" fontId="29" fillId="14" borderId="59" xfId="4" applyFont="1" applyFill="1" applyBorder="1" applyAlignment="1">
      <alignment horizontal="left" vertical="top" wrapText="1"/>
    </xf>
    <xf numFmtId="44" fontId="29" fillId="14" borderId="20" xfId="4" applyFont="1" applyFill="1" applyBorder="1" applyAlignment="1">
      <alignment horizontal="left" vertical="top" wrapText="1"/>
    </xf>
    <xf numFmtId="44" fontId="29" fillId="14" borderId="9" xfId="4" applyFont="1" applyFill="1" applyBorder="1" applyAlignment="1">
      <alignment horizontal="left" vertical="top" wrapText="1"/>
    </xf>
    <xf numFmtId="0" fontId="15" fillId="11" borderId="6" xfId="3" applyFont="1" applyFill="1" applyBorder="1" applyAlignment="1">
      <alignment horizontal="center" vertical="center" wrapText="1"/>
    </xf>
    <xf numFmtId="0" fontId="15" fillId="11" borderId="13" xfId="3" applyFont="1" applyFill="1" applyBorder="1" applyAlignment="1">
      <alignment horizontal="center" vertical="center" wrapText="1"/>
    </xf>
    <xf numFmtId="0" fontId="27" fillId="3" borderId="6" xfId="1" applyFont="1" applyBorder="1" applyAlignment="1" applyProtection="1">
      <alignment horizontal="center" vertical="center" wrapText="1"/>
      <protection hidden="1"/>
    </xf>
    <xf numFmtId="0" fontId="27" fillId="3" borderId="13" xfId="1" applyFont="1" applyBorder="1" applyAlignment="1" applyProtection="1">
      <alignment horizontal="center" vertical="center" wrapText="1"/>
      <protection hidden="1"/>
    </xf>
    <xf numFmtId="0" fontId="27" fillId="3" borderId="8" xfId="1" applyFont="1" applyBorder="1" applyAlignment="1" applyProtection="1">
      <alignment horizontal="center" vertical="center" wrapText="1"/>
      <protection hidden="1"/>
    </xf>
    <xf numFmtId="0" fontId="18" fillId="3" borderId="54" xfId="1" applyFont="1" applyBorder="1" applyAlignment="1" applyProtection="1">
      <alignment horizontal="center" vertical="center" wrapText="1"/>
      <protection hidden="1"/>
    </xf>
    <xf numFmtId="0" fontId="18" fillId="3" borderId="55" xfId="1" applyFont="1" applyBorder="1" applyAlignment="1" applyProtection="1">
      <alignment horizontal="center" vertical="center" wrapText="1"/>
      <protection hidden="1"/>
    </xf>
    <xf numFmtId="0" fontId="18" fillId="3" borderId="57" xfId="1" applyFont="1" applyBorder="1" applyAlignment="1" applyProtection="1">
      <alignment horizontal="center" vertical="center" wrapText="1"/>
      <protection hidden="1"/>
    </xf>
    <xf numFmtId="0" fontId="18" fillId="3" borderId="33" xfId="1" applyFont="1" applyBorder="1" applyAlignment="1" applyProtection="1">
      <alignment horizontal="center" vertical="center" wrapText="1"/>
      <protection hidden="1"/>
    </xf>
    <xf numFmtId="0" fontId="18" fillId="3" borderId="56" xfId="1" applyFont="1" applyBorder="1" applyAlignment="1" applyProtection="1">
      <alignment horizontal="center" vertical="center" wrapText="1"/>
      <protection hidden="1"/>
    </xf>
    <xf numFmtId="0" fontId="22" fillId="0" borderId="3" xfId="0" applyFont="1" applyBorder="1" applyAlignment="1">
      <alignment horizontal="center" wrapText="1"/>
    </xf>
    <xf numFmtId="0" fontId="22" fillId="0" borderId="19" xfId="0" applyFont="1" applyBorder="1" applyAlignment="1">
      <alignment horizontal="center" wrapText="1"/>
    </xf>
    <xf numFmtId="0" fontId="22" fillId="0" borderId="18" xfId="0" applyFont="1" applyBorder="1" applyAlignment="1">
      <alignment horizontal="center" wrapText="1"/>
    </xf>
    <xf numFmtId="0" fontId="16" fillId="8" borderId="6" xfId="2" applyFont="1" applyFill="1" applyBorder="1" applyAlignment="1">
      <alignment horizontal="center" vertical="center"/>
    </xf>
    <xf numFmtId="0" fontId="16" fillId="8" borderId="13" xfId="2" applyFont="1" applyFill="1" applyBorder="1" applyAlignment="1">
      <alignment horizontal="center" vertical="center"/>
    </xf>
    <xf numFmtId="0" fontId="16" fillId="8" borderId="8" xfId="2" applyFont="1" applyFill="1" applyBorder="1" applyAlignment="1">
      <alignment horizontal="center" vertical="center"/>
    </xf>
    <xf numFmtId="0" fontId="31" fillId="7" borderId="7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1" fillId="7" borderId="22" xfId="0" applyFont="1" applyFill="1" applyBorder="1" applyAlignment="1">
      <alignment horizontal="center"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31" fillId="7" borderId="24" xfId="0" applyFont="1" applyFill="1" applyBorder="1" applyAlignment="1">
      <alignment horizontal="center" vertical="center" wrapText="1"/>
    </xf>
    <xf numFmtId="0" fontId="31" fillId="7" borderId="25" xfId="0" applyFont="1" applyFill="1" applyBorder="1" applyAlignment="1">
      <alignment horizontal="center" vertical="center" wrapText="1"/>
    </xf>
    <xf numFmtId="4" fontId="18" fillId="11" borderId="36" xfId="1" applyNumberFormat="1" applyFont="1" applyFill="1" applyBorder="1" applyAlignment="1">
      <alignment horizontal="center" vertical="center" wrapText="1"/>
    </xf>
    <xf numFmtId="4" fontId="18" fillId="11" borderId="37" xfId="1" applyNumberFormat="1" applyFont="1" applyFill="1" applyBorder="1" applyAlignment="1">
      <alignment horizontal="center" vertical="center" wrapText="1"/>
    </xf>
    <xf numFmtId="4" fontId="18" fillId="11" borderId="17" xfId="1" applyNumberFormat="1" applyFont="1" applyFill="1" applyBorder="1" applyAlignment="1">
      <alignment horizontal="center" vertical="center" wrapText="1"/>
    </xf>
    <xf numFmtId="4" fontId="18" fillId="11" borderId="15" xfId="1" applyNumberFormat="1" applyFont="1" applyFill="1" applyBorder="1" applyAlignment="1">
      <alignment horizontal="center" vertical="center" wrapText="1"/>
    </xf>
    <xf numFmtId="4" fontId="18" fillId="11" borderId="34" xfId="1" applyNumberFormat="1" applyFont="1" applyFill="1" applyBorder="1" applyAlignment="1">
      <alignment horizontal="center" vertical="center" wrapText="1"/>
    </xf>
    <xf numFmtId="4" fontId="18" fillId="11" borderId="28" xfId="1" applyNumberFormat="1" applyFont="1" applyFill="1" applyBorder="1" applyAlignment="1">
      <alignment horizontal="center" vertical="center" wrapText="1"/>
    </xf>
    <xf numFmtId="4" fontId="15" fillId="11" borderId="7" xfId="1" applyNumberFormat="1" applyFont="1" applyFill="1" applyBorder="1" applyAlignment="1">
      <alignment horizontal="center" vertical="center" wrapText="1"/>
    </xf>
    <xf numFmtId="4" fontId="15" fillId="11" borderId="20" xfId="1" applyNumberFormat="1" applyFont="1" applyFill="1" applyBorder="1" applyAlignment="1">
      <alignment horizontal="center" vertical="center" wrapText="1"/>
    </xf>
    <xf numFmtId="4" fontId="15" fillId="11" borderId="9" xfId="1" applyNumberFormat="1" applyFont="1" applyFill="1" applyBorder="1" applyAlignment="1">
      <alignment horizontal="center" vertical="center" wrapText="1"/>
    </xf>
    <xf numFmtId="4" fontId="15" fillId="11" borderId="21" xfId="1" applyNumberFormat="1" applyFont="1" applyFill="1" applyBorder="1" applyAlignment="1">
      <alignment horizontal="center" vertical="center" wrapText="1"/>
    </xf>
    <xf numFmtId="4" fontId="15" fillId="11" borderId="0" xfId="1" applyNumberFormat="1" applyFont="1" applyFill="1" applyBorder="1" applyAlignment="1">
      <alignment horizontal="center" vertical="center" wrapText="1"/>
    </xf>
    <xf numFmtId="4" fontId="15" fillId="11" borderId="22" xfId="1" applyNumberFormat="1" applyFont="1" applyFill="1" applyBorder="1" applyAlignment="1">
      <alignment horizontal="center" vertical="center" wrapText="1"/>
    </xf>
    <xf numFmtId="4" fontId="15" fillId="11" borderId="23" xfId="1" applyNumberFormat="1" applyFont="1" applyFill="1" applyBorder="1" applyAlignment="1">
      <alignment horizontal="center" vertical="center" wrapText="1"/>
    </xf>
    <xf numFmtId="4" fontId="15" fillId="11" borderId="24" xfId="1" applyNumberFormat="1" applyFont="1" applyFill="1" applyBorder="1" applyAlignment="1">
      <alignment horizontal="center" vertical="center" wrapText="1"/>
    </xf>
    <xf numFmtId="4" fontId="15" fillId="11" borderId="25" xfId="1" applyNumberFormat="1" applyFont="1" applyFill="1" applyBorder="1" applyAlignment="1">
      <alignment horizontal="center" vertical="center" wrapText="1"/>
    </xf>
    <xf numFmtId="0" fontId="15" fillId="11" borderId="3" xfId="3" applyFont="1" applyFill="1" applyBorder="1" applyAlignment="1">
      <alignment horizontal="center" vertical="center" wrapText="1"/>
    </xf>
    <xf numFmtId="0" fontId="15" fillId="11" borderId="19" xfId="3" applyFont="1" applyFill="1" applyBorder="1" applyAlignment="1">
      <alignment horizontal="center" vertical="center" wrapText="1"/>
    </xf>
    <xf numFmtId="0" fontId="15" fillId="11" borderId="18" xfId="3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 hidden="1"/>
    </xf>
    <xf numFmtId="0" fontId="5" fillId="0" borderId="19" xfId="0" applyFont="1" applyFill="1" applyBorder="1" applyAlignment="1" applyProtection="1">
      <alignment horizontal="center" vertical="center" wrapText="1"/>
      <protection locked="0" hidden="1"/>
    </xf>
    <xf numFmtId="0" fontId="5" fillId="0" borderId="18" xfId="0" applyFont="1" applyFill="1" applyBorder="1" applyAlignment="1" applyProtection="1">
      <alignment horizontal="center" vertical="center" wrapText="1"/>
      <protection locked="0" hidden="1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15" fillId="11" borderId="8" xfId="3" applyFont="1" applyFill="1" applyBorder="1" applyAlignment="1">
      <alignment horizontal="center" vertical="center" wrapText="1"/>
    </xf>
    <xf numFmtId="0" fontId="13" fillId="0" borderId="6" xfId="0" applyFont="1" applyBorder="1" applyAlignment="1" applyProtection="1">
      <alignment vertical="center" wrapText="1"/>
      <protection locked="0" hidden="1"/>
    </xf>
    <xf numFmtId="0" fontId="13" fillId="0" borderId="13" xfId="0" applyFont="1" applyBorder="1" applyAlignment="1" applyProtection="1">
      <alignment vertical="center" wrapText="1"/>
      <protection locked="0" hidden="1"/>
    </xf>
    <xf numFmtId="0" fontId="13" fillId="0" borderId="8" xfId="0" applyFont="1" applyBorder="1" applyAlignment="1" applyProtection="1">
      <alignment vertical="center" wrapText="1"/>
      <protection locked="0" hidden="1"/>
    </xf>
    <xf numFmtId="0" fontId="15" fillId="11" borderId="7" xfId="3" applyFont="1" applyFill="1" applyBorder="1" applyAlignment="1">
      <alignment vertical="center" wrapText="1"/>
    </xf>
    <xf numFmtId="0" fontId="15" fillId="11" borderId="9" xfId="3" applyFont="1" applyFill="1" applyBorder="1" applyAlignment="1">
      <alignment vertical="center" wrapText="1"/>
    </xf>
    <xf numFmtId="0" fontId="20" fillId="11" borderId="7" xfId="3" applyFont="1" applyFill="1" applyBorder="1" applyAlignment="1">
      <alignment horizontal="center" vertical="center" wrapText="1"/>
    </xf>
    <xf numFmtId="0" fontId="20" fillId="11" borderId="20" xfId="3" applyFont="1" applyFill="1" applyBorder="1" applyAlignment="1">
      <alignment horizontal="center" vertical="center" wrapText="1"/>
    </xf>
    <xf numFmtId="0" fontId="20" fillId="11" borderId="9" xfId="3" applyFont="1" applyFill="1" applyBorder="1" applyAlignment="1">
      <alignment horizontal="center" vertical="center" wrapText="1"/>
    </xf>
    <xf numFmtId="0" fontId="5" fillId="0" borderId="7" xfId="0" applyFont="1" applyBorder="1" applyAlignment="1" applyProtection="1">
      <alignment vertical="center" wrapText="1"/>
      <protection locked="0"/>
    </xf>
    <xf numFmtId="0" fontId="5" fillId="0" borderId="20" xfId="0" applyFont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15" fillId="11" borderId="6" xfId="3" applyFont="1" applyFill="1" applyBorder="1" applyAlignment="1">
      <alignment vertical="center" wrapText="1"/>
    </xf>
    <xf numFmtId="0" fontId="15" fillId="11" borderId="8" xfId="3" applyFont="1" applyFill="1" applyBorder="1" applyAlignment="1">
      <alignment vertical="center" wrapText="1"/>
    </xf>
    <xf numFmtId="0" fontId="5" fillId="0" borderId="6" xfId="0" applyFont="1" applyBorder="1" applyAlignment="1" applyProtection="1">
      <alignment vertical="center" wrapText="1"/>
      <protection locked="0" hidden="1"/>
    </xf>
    <xf numFmtId="0" fontId="5" fillId="0" borderId="13" xfId="0" applyFont="1" applyBorder="1" applyAlignment="1" applyProtection="1">
      <alignment vertical="center" wrapText="1"/>
      <protection locked="0" hidden="1"/>
    </xf>
    <xf numFmtId="0" fontId="5" fillId="0" borderId="8" xfId="0" applyFont="1" applyBorder="1" applyAlignment="1" applyProtection="1">
      <alignment vertical="center" wrapText="1"/>
      <protection locked="0" hidden="1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0" fontId="5" fillId="0" borderId="8" xfId="0" applyFont="1" applyBorder="1" applyAlignment="1" applyProtection="1">
      <alignment vertical="center" wrapText="1"/>
      <protection locked="0"/>
    </xf>
    <xf numFmtId="0" fontId="26" fillId="4" borderId="30" xfId="0" applyFont="1" applyFill="1" applyBorder="1" applyAlignment="1">
      <alignment horizontal="left" vertical="top" wrapText="1" indent="1"/>
    </xf>
    <xf numFmtId="0" fontId="26" fillId="4" borderId="31" xfId="0" applyFont="1" applyFill="1" applyBorder="1" applyAlignment="1">
      <alignment horizontal="left" vertical="top" wrapText="1" indent="1"/>
    </xf>
    <xf numFmtId="0" fontId="26" fillId="4" borderId="32" xfId="0" applyFont="1" applyFill="1" applyBorder="1" applyAlignment="1">
      <alignment horizontal="left" vertical="top" wrapText="1" indent="1"/>
    </xf>
    <xf numFmtId="0" fontId="6" fillId="4" borderId="4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 applyProtection="1">
      <alignment vertical="top" wrapText="1"/>
      <protection locked="0"/>
    </xf>
    <xf numFmtId="0" fontId="6" fillId="0" borderId="31" xfId="0" applyFont="1" applyFill="1" applyBorder="1" applyAlignment="1" applyProtection="1">
      <alignment vertical="top" wrapText="1"/>
      <protection locked="0"/>
    </xf>
    <xf numFmtId="0" fontId="6" fillId="0" borderId="47" xfId="0" applyFont="1" applyFill="1" applyBorder="1" applyAlignment="1" applyProtection="1">
      <alignment vertical="top" wrapText="1"/>
      <protection locked="0"/>
    </xf>
    <xf numFmtId="0" fontId="26" fillId="4" borderId="17" xfId="0" applyFont="1" applyFill="1" applyBorder="1" applyAlignment="1">
      <alignment horizontal="left" vertical="top" wrapText="1" indent="1"/>
    </xf>
    <xf numFmtId="0" fontId="26" fillId="4" borderId="15" xfId="0" applyFont="1" applyFill="1" applyBorder="1" applyAlignment="1">
      <alignment horizontal="left" vertical="top" wrapText="1" indent="1"/>
    </xf>
    <xf numFmtId="0" fontId="26" fillId="4" borderId="16" xfId="0" applyFont="1" applyFill="1" applyBorder="1" applyAlignment="1">
      <alignment horizontal="left" vertical="top" wrapText="1" indent="1"/>
    </xf>
    <xf numFmtId="0" fontId="6" fillId="0" borderId="14" xfId="0" applyFont="1" applyFill="1" applyBorder="1" applyAlignment="1" applyProtection="1">
      <alignment vertical="top" wrapText="1"/>
      <protection locked="0"/>
    </xf>
    <xf numFmtId="0" fontId="6" fillId="0" borderId="15" xfId="0" applyFont="1" applyFill="1" applyBorder="1" applyAlignment="1" applyProtection="1">
      <alignment vertical="top" wrapText="1"/>
      <protection locked="0"/>
    </xf>
    <xf numFmtId="0" fontId="6" fillId="0" borderId="26" xfId="0" applyFont="1" applyFill="1" applyBorder="1" applyAlignment="1" applyProtection="1">
      <alignment vertical="top" wrapText="1"/>
      <protection locked="0"/>
    </xf>
    <xf numFmtId="0" fontId="6" fillId="4" borderId="1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3" fillId="2" borderId="41" xfId="0" applyFont="1" applyFill="1" applyBorder="1" applyAlignment="1">
      <alignment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 applyProtection="1">
      <alignment vertical="top" wrapText="1"/>
      <protection locked="0"/>
    </xf>
    <xf numFmtId="0" fontId="6" fillId="0" borderId="45" xfId="0" applyFont="1" applyFill="1" applyBorder="1" applyAlignment="1" applyProtection="1">
      <alignment vertical="top" wrapText="1"/>
      <protection locked="0"/>
    </xf>
    <xf numFmtId="0" fontId="6" fillId="0" borderId="48" xfId="0" applyFont="1" applyFill="1" applyBorder="1" applyAlignment="1" applyProtection="1">
      <alignment vertical="top" wrapText="1"/>
      <protection locked="0"/>
    </xf>
    <xf numFmtId="0" fontId="26" fillId="4" borderId="44" xfId="0" applyFont="1" applyFill="1" applyBorder="1" applyAlignment="1">
      <alignment horizontal="left" vertical="top" wrapText="1" indent="1"/>
    </xf>
    <xf numFmtId="0" fontId="26" fillId="4" borderId="45" xfId="0" applyFont="1" applyFill="1" applyBorder="1" applyAlignment="1">
      <alignment horizontal="left" vertical="top" wrapText="1" indent="1"/>
    </xf>
    <xf numFmtId="0" fontId="26" fillId="4" borderId="39" xfId="0" applyFont="1" applyFill="1" applyBorder="1" applyAlignment="1">
      <alignment horizontal="left" vertical="top" wrapText="1" indent="1"/>
    </xf>
    <xf numFmtId="0" fontId="26" fillId="4" borderId="42" xfId="0" applyFont="1" applyFill="1" applyBorder="1" applyAlignment="1">
      <alignment horizontal="left" vertical="top" wrapText="1" indent="1"/>
    </xf>
    <xf numFmtId="0" fontId="26" fillId="4" borderId="43" xfId="0" applyFont="1" applyFill="1" applyBorder="1" applyAlignment="1">
      <alignment horizontal="left" vertical="top" wrapText="1" indent="1"/>
    </xf>
    <xf numFmtId="0" fontId="26" fillId="4" borderId="41" xfId="0" applyFont="1" applyFill="1" applyBorder="1" applyAlignment="1">
      <alignment horizontal="left" vertical="top" wrapText="1" inden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27" fillId="3" borderId="52" xfId="1" applyFont="1" applyBorder="1" applyAlignment="1" applyProtection="1">
      <alignment horizontal="center" vertical="center" wrapText="1"/>
      <protection hidden="1"/>
    </xf>
    <xf numFmtId="0" fontId="27" fillId="3" borderId="53" xfId="1" applyFont="1" applyBorder="1" applyAlignment="1" applyProtection="1">
      <alignment horizontal="center" vertical="center" wrapText="1"/>
      <protection hidden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15" fillId="5" borderId="7" xfId="5" applyFont="1" applyFill="1" applyBorder="1" applyAlignment="1">
      <alignment horizontal="center" vertical="center" wrapText="1"/>
    </xf>
    <xf numFmtId="0" fontId="15" fillId="5" borderId="9" xfId="5" applyFont="1" applyFill="1" applyBorder="1" applyAlignment="1">
      <alignment horizontal="center" vertical="center" wrapText="1"/>
    </xf>
    <xf numFmtId="0" fontId="15" fillId="5" borderId="21" xfId="5" applyFont="1" applyFill="1" applyBorder="1" applyAlignment="1">
      <alignment horizontal="center" vertical="center" wrapText="1"/>
    </xf>
    <xf numFmtId="0" fontId="15" fillId="5" borderId="22" xfId="5" applyFont="1" applyFill="1" applyBorder="1" applyAlignment="1">
      <alignment horizontal="center" vertical="center" wrapText="1"/>
    </xf>
    <xf numFmtId="0" fontId="15" fillId="5" borderId="23" xfId="5" applyFont="1" applyFill="1" applyBorder="1" applyAlignment="1">
      <alignment horizontal="center" vertical="center" wrapText="1"/>
    </xf>
    <xf numFmtId="0" fontId="15" fillId="5" borderId="25" xfId="5" applyFont="1" applyFill="1" applyBorder="1" applyAlignment="1">
      <alignment horizontal="center" vertical="center" wrapText="1"/>
    </xf>
    <xf numFmtId="44" fontId="29" fillId="5" borderId="2" xfId="4" applyFont="1" applyFill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61" xfId="0" applyFont="1" applyBorder="1" applyAlignment="1">
      <alignment horizontal="left" vertical="top"/>
    </xf>
    <xf numFmtId="0" fontId="10" fillId="7" borderId="7" xfId="0" applyFont="1" applyFill="1" applyBorder="1" applyAlignment="1" applyProtection="1">
      <alignment horizontal="left" vertical="top" wrapText="1"/>
      <protection locked="0"/>
    </xf>
    <xf numFmtId="0" fontId="10" fillId="7" borderId="20" xfId="0" applyFont="1" applyFill="1" applyBorder="1" applyAlignment="1" applyProtection="1">
      <alignment horizontal="left" vertical="top" wrapText="1"/>
      <protection locked="0"/>
    </xf>
    <xf numFmtId="0" fontId="10" fillId="7" borderId="9" xfId="0" applyFont="1" applyFill="1" applyBorder="1" applyAlignment="1" applyProtection="1">
      <alignment horizontal="left" vertical="top" wrapText="1"/>
      <protection locked="0"/>
    </xf>
    <xf numFmtId="0" fontId="10" fillId="7" borderId="21" xfId="0" applyFont="1" applyFill="1" applyBorder="1" applyAlignment="1" applyProtection="1">
      <alignment horizontal="left" vertical="top" wrapText="1"/>
      <protection locked="0"/>
    </xf>
    <xf numFmtId="0" fontId="10" fillId="7" borderId="0" xfId="0" applyFont="1" applyFill="1" applyBorder="1" applyAlignment="1" applyProtection="1">
      <alignment horizontal="left" vertical="top" wrapText="1"/>
      <protection locked="0"/>
    </xf>
    <xf numFmtId="0" fontId="10" fillId="7" borderId="22" xfId="0" applyFont="1" applyFill="1" applyBorder="1" applyAlignment="1" applyProtection="1">
      <alignment horizontal="left" vertical="top" wrapText="1"/>
      <protection locked="0"/>
    </xf>
    <xf numFmtId="0" fontId="10" fillId="7" borderId="23" xfId="0" applyFont="1" applyFill="1" applyBorder="1" applyAlignment="1" applyProtection="1">
      <alignment horizontal="left" vertical="top" wrapText="1"/>
      <protection locked="0"/>
    </xf>
    <xf numFmtId="0" fontId="10" fillId="7" borderId="24" xfId="0" applyFont="1" applyFill="1" applyBorder="1" applyAlignment="1" applyProtection="1">
      <alignment horizontal="left" vertical="top" wrapText="1"/>
      <protection locked="0"/>
    </xf>
    <xf numFmtId="0" fontId="10" fillId="7" borderId="25" xfId="0" applyFont="1" applyFill="1" applyBorder="1" applyAlignment="1" applyProtection="1">
      <alignment horizontal="left" vertical="top" wrapText="1"/>
      <protection locked="0"/>
    </xf>
    <xf numFmtId="0" fontId="17" fillId="11" borderId="2" xfId="0" applyFont="1" applyFill="1" applyBorder="1" applyAlignment="1">
      <alignment horizontal="center" vertical="center"/>
    </xf>
    <xf numFmtId="0" fontId="15" fillId="11" borderId="2" xfId="3" applyFont="1" applyFill="1" applyBorder="1" applyAlignment="1">
      <alignment horizontal="center" vertical="center" wrapText="1"/>
    </xf>
    <xf numFmtId="0" fontId="25" fillId="11" borderId="7" xfId="3" applyFont="1" applyFill="1" applyBorder="1" applyAlignment="1">
      <alignment horizontal="center" vertical="center" wrapText="1"/>
    </xf>
    <xf numFmtId="0" fontId="25" fillId="11" borderId="20" xfId="3" applyFont="1" applyFill="1" applyBorder="1" applyAlignment="1">
      <alignment horizontal="center" vertical="center" wrapText="1"/>
    </xf>
    <xf numFmtId="0" fontId="25" fillId="11" borderId="9" xfId="3" applyFont="1" applyFill="1" applyBorder="1" applyAlignment="1">
      <alignment horizontal="center" vertical="center" wrapText="1"/>
    </xf>
    <xf numFmtId="0" fontId="25" fillId="11" borderId="23" xfId="3" applyFont="1" applyFill="1" applyBorder="1" applyAlignment="1">
      <alignment horizontal="center" vertical="center" wrapText="1"/>
    </xf>
    <xf numFmtId="0" fontId="25" fillId="11" borderId="24" xfId="3" applyFont="1" applyFill="1" applyBorder="1" applyAlignment="1">
      <alignment horizontal="center" vertical="center" wrapText="1"/>
    </xf>
    <xf numFmtId="0" fontId="25" fillId="11" borderId="25" xfId="3" applyFont="1" applyFill="1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top" wrapText="1"/>
      <protection locked="0"/>
    </xf>
    <xf numFmtId="0" fontId="5" fillId="0" borderId="15" xfId="0" applyFont="1" applyBorder="1" applyAlignment="1" applyProtection="1">
      <alignment horizontal="center" vertical="top" wrapText="1"/>
      <protection locked="0"/>
    </xf>
    <xf numFmtId="0" fontId="5" fillId="0" borderId="26" xfId="0" applyFont="1" applyBorder="1" applyAlignment="1" applyProtection="1">
      <alignment horizontal="center" vertical="top" wrapText="1"/>
      <protection locked="0"/>
    </xf>
    <xf numFmtId="0" fontId="5" fillId="0" borderId="14" xfId="0" applyFont="1" applyBorder="1" applyAlignment="1" applyProtection="1">
      <alignment vertical="top" wrapText="1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5" fillId="0" borderId="26" xfId="0" applyFont="1" applyBorder="1" applyAlignment="1" applyProtection="1">
      <alignment vertical="top" wrapText="1"/>
      <protection locked="0"/>
    </xf>
    <xf numFmtId="0" fontId="27" fillId="3" borderId="20" xfId="1" applyFont="1" applyBorder="1" applyAlignment="1" applyProtection="1">
      <alignment horizontal="center" vertical="center" wrapText="1"/>
      <protection hidden="1"/>
    </xf>
    <xf numFmtId="0" fontId="6" fillId="7" borderId="46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20" fillId="11" borderId="62" xfId="3" applyFont="1" applyFill="1" applyBorder="1" applyAlignment="1">
      <alignment horizontal="center" vertical="center" wrapText="1"/>
    </xf>
    <xf numFmtId="0" fontId="20" fillId="11" borderId="63" xfId="3" applyFont="1" applyFill="1" applyBorder="1" applyAlignment="1">
      <alignment horizontal="center" vertical="center" wrapText="1"/>
    </xf>
    <xf numFmtId="0" fontId="20" fillId="11" borderId="64" xfId="3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6" fillId="0" borderId="40" xfId="0" applyFont="1" applyFill="1" applyBorder="1" applyAlignment="1" applyProtection="1">
      <alignment vertical="top" wrapText="1"/>
      <protection locked="0"/>
    </xf>
    <xf numFmtId="0" fontId="6" fillId="0" borderId="43" xfId="0" applyFont="1" applyFill="1" applyBorder="1" applyAlignment="1" applyProtection="1">
      <alignment vertical="top" wrapText="1"/>
      <protection locked="0"/>
    </xf>
    <xf numFmtId="0" fontId="6" fillId="0" borderId="49" xfId="0" applyFont="1" applyFill="1" applyBorder="1" applyAlignment="1" applyProtection="1">
      <alignment vertical="top" wrapText="1"/>
      <protection locked="0"/>
    </xf>
    <xf numFmtId="0" fontId="26" fillId="4" borderId="34" xfId="0" applyFont="1" applyFill="1" applyBorder="1" applyAlignment="1">
      <alignment horizontal="left" vertical="top" wrapText="1" indent="1"/>
    </xf>
    <xf numFmtId="0" fontId="26" fillId="4" borderId="28" xfId="0" applyFont="1" applyFill="1" applyBorder="1" applyAlignment="1">
      <alignment horizontal="left" vertical="top" wrapText="1" indent="1"/>
    </xf>
    <xf numFmtId="0" fontId="26" fillId="4" borderId="29" xfId="0" applyFont="1" applyFill="1" applyBorder="1" applyAlignment="1">
      <alignment horizontal="left" vertical="top" wrapText="1" inden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5" fillId="0" borderId="27" xfId="0" applyFont="1" applyBorder="1" applyAlignment="1" applyProtection="1">
      <alignment horizontal="center" vertical="top" wrapText="1"/>
      <protection locked="0"/>
    </xf>
    <xf numFmtId="0" fontId="5" fillId="0" borderId="28" xfId="0" applyFont="1" applyBorder="1" applyAlignment="1" applyProtection="1">
      <alignment horizontal="center" vertical="top" wrapText="1"/>
      <protection locked="0"/>
    </xf>
    <xf numFmtId="0" fontId="5" fillId="0" borderId="35" xfId="0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>
      <alignment horizontal="center" vertical="center"/>
    </xf>
    <xf numFmtId="0" fontId="5" fillId="0" borderId="38" xfId="0" applyFont="1" applyBorder="1" applyAlignment="1" applyProtection="1">
      <alignment vertical="top" wrapText="1"/>
      <protection locked="0"/>
    </xf>
    <xf numFmtId="0" fontId="5" fillId="0" borderId="45" xfId="0" applyFont="1" applyBorder="1" applyAlignment="1" applyProtection="1">
      <alignment vertical="top" wrapText="1"/>
      <protection locked="0"/>
    </xf>
    <xf numFmtId="0" fontId="5" fillId="0" borderId="48" xfId="0" applyFont="1" applyBorder="1" applyAlignment="1" applyProtection="1">
      <alignment vertical="top" wrapText="1"/>
      <protection locked="0"/>
    </xf>
    <xf numFmtId="0" fontId="31" fillId="8" borderId="6" xfId="2" applyFont="1" applyFill="1" applyBorder="1" applyAlignment="1">
      <alignment horizontal="center" vertical="center"/>
    </xf>
    <xf numFmtId="0" fontId="31" fillId="8" borderId="13" xfId="2" applyFont="1" applyFill="1" applyBorder="1" applyAlignment="1">
      <alignment horizontal="center" vertical="center"/>
    </xf>
    <xf numFmtId="0" fontId="31" fillId="8" borderId="8" xfId="2" applyFont="1" applyFill="1" applyBorder="1" applyAlignment="1">
      <alignment horizontal="center" vertical="center"/>
    </xf>
    <xf numFmtId="0" fontId="17" fillId="9" borderId="3" xfId="2" applyFont="1" applyFill="1" applyBorder="1" applyAlignment="1">
      <alignment horizontal="center" vertical="center"/>
    </xf>
    <xf numFmtId="0" fontId="17" fillId="9" borderId="19" xfId="2" applyFont="1" applyFill="1" applyBorder="1" applyAlignment="1">
      <alignment horizontal="center" vertical="center"/>
    </xf>
    <xf numFmtId="0" fontId="17" fillId="9" borderId="18" xfId="2" applyFont="1" applyFill="1" applyBorder="1" applyAlignment="1">
      <alignment horizontal="center" vertical="center"/>
    </xf>
    <xf numFmtId="0" fontId="32" fillId="8" borderId="6" xfId="2" applyFont="1" applyFill="1" applyBorder="1" applyAlignment="1">
      <alignment horizontal="center" vertical="center" wrapText="1"/>
    </xf>
    <xf numFmtId="0" fontId="32" fillId="8" borderId="13" xfId="2" applyFont="1" applyFill="1" applyBorder="1" applyAlignment="1">
      <alignment horizontal="center" vertical="center" wrapText="1"/>
    </xf>
    <xf numFmtId="0" fontId="32" fillId="8" borderId="8" xfId="2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4" fontId="25" fillId="11" borderId="6" xfId="1" applyNumberFormat="1" applyFont="1" applyFill="1" applyBorder="1" applyAlignment="1">
      <alignment horizontal="center" vertical="center" wrapText="1"/>
    </xf>
    <xf numFmtId="4" fontId="25" fillId="11" borderId="13" xfId="1" applyNumberFormat="1" applyFont="1" applyFill="1" applyBorder="1" applyAlignment="1">
      <alignment horizontal="center" vertical="center" wrapText="1"/>
    </xf>
    <xf numFmtId="4" fontId="25" fillId="11" borderId="8" xfId="1" applyNumberFormat="1" applyFont="1" applyFill="1" applyBorder="1" applyAlignment="1">
      <alignment horizontal="center" vertical="center" wrapText="1"/>
    </xf>
  </cellXfs>
  <cellStyles count="7">
    <cellStyle name="20% - Énfasis4" xfId="3" builtinId="42"/>
    <cellStyle name="20% - Énfasis4 2" xfId="5"/>
    <cellStyle name="40% - Énfasis2" xfId="1" builtinId="35"/>
    <cellStyle name="Moneda" xfId="4" builtinId="4"/>
    <cellStyle name="Normal" xfId="0" builtinId="0"/>
    <cellStyle name="Normal 2" xfId="2"/>
    <cellStyle name="Normal 3" xfId="6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638174</xdr:colOff>
      <xdr:row>0</xdr:row>
      <xdr:rowOff>67235</xdr:rowOff>
    </xdr:from>
    <xdr:to>
      <xdr:col>14</xdr:col>
      <xdr:colOff>638174</xdr:colOff>
      <xdr:row>0</xdr:row>
      <xdr:rowOff>500344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 b="24028"/>
        <a:stretch>
          <a:fillRect/>
        </a:stretch>
      </xdr:blipFill>
      <xdr:spPr bwMode="auto">
        <a:xfrm>
          <a:off x="9972674" y="67235"/>
          <a:ext cx="1000125" cy="1109384"/>
        </a:xfrm>
        <a:prstGeom prst="rect">
          <a:avLst/>
        </a:prstGeom>
        <a:solidFill>
          <a:srgbClr val="A5A5A5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316565</xdr:colOff>
      <xdr:row>0</xdr:row>
      <xdr:rowOff>89649</xdr:rowOff>
    </xdr:from>
    <xdr:to>
      <xdr:col>1</xdr:col>
      <xdr:colOff>1685925</xdr:colOff>
      <xdr:row>2</xdr:row>
      <xdr:rowOff>71009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565" y="89649"/>
          <a:ext cx="1369360" cy="123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638174</xdr:colOff>
      <xdr:row>0</xdr:row>
      <xdr:rowOff>67235</xdr:rowOff>
    </xdr:from>
    <xdr:to>
      <xdr:col>14</xdr:col>
      <xdr:colOff>638174</xdr:colOff>
      <xdr:row>1</xdr:row>
      <xdr:rowOff>290794</xdr:rowOff>
    </xdr:to>
    <xdr:pic>
      <xdr:nvPicPr>
        <xdr:cNvPr id="9" name="8 Imagen"/>
        <xdr:cNvPicPr/>
      </xdr:nvPicPr>
      <xdr:blipFill>
        <a:blip xmlns:r="http://schemas.openxmlformats.org/officeDocument/2006/relationships" r:embed="rId1" cstate="print"/>
        <a:srcRect b="24028"/>
        <a:stretch>
          <a:fillRect/>
        </a:stretch>
      </xdr:blipFill>
      <xdr:spPr bwMode="auto">
        <a:xfrm>
          <a:off x="9972674" y="67235"/>
          <a:ext cx="1000125" cy="1109384"/>
        </a:xfrm>
        <a:prstGeom prst="rect">
          <a:avLst/>
        </a:prstGeom>
        <a:solidFill>
          <a:srgbClr val="A5A5A5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476250</xdr:colOff>
      <xdr:row>0</xdr:row>
      <xdr:rowOff>76200</xdr:rowOff>
    </xdr:from>
    <xdr:to>
      <xdr:col>14</xdr:col>
      <xdr:colOff>1476375</xdr:colOff>
      <xdr:row>1</xdr:row>
      <xdr:rowOff>299759</xdr:rowOff>
    </xdr:to>
    <xdr:pic>
      <xdr:nvPicPr>
        <xdr:cNvPr id="10" name="9 Imagen"/>
        <xdr:cNvPicPr/>
      </xdr:nvPicPr>
      <xdr:blipFill>
        <a:blip xmlns:r="http://schemas.openxmlformats.org/officeDocument/2006/relationships" r:embed="rId1" cstate="print"/>
        <a:srcRect b="24028"/>
        <a:stretch>
          <a:fillRect/>
        </a:stretch>
      </xdr:blipFill>
      <xdr:spPr bwMode="auto">
        <a:xfrm>
          <a:off x="10391775" y="76200"/>
          <a:ext cx="1000125" cy="1109384"/>
        </a:xfrm>
        <a:prstGeom prst="rect">
          <a:avLst/>
        </a:prstGeom>
        <a:solidFill>
          <a:srgbClr val="A5A5A5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zoomScaleNormal="100" zoomScaleSheetLayoutView="100" workbookViewId="0">
      <selection activeCell="C4" sqref="C4:N6"/>
    </sheetView>
  </sheetViews>
  <sheetFormatPr baseColWidth="10" defaultColWidth="0" defaultRowHeight="12.75" zeroHeight="1" x14ac:dyDescent="0.2"/>
  <cols>
    <col min="1" max="1" width="11.42578125" customWidth="1"/>
    <col min="2" max="2" width="30.5703125" customWidth="1"/>
    <col min="3" max="3" width="45.7109375" customWidth="1"/>
    <col min="4" max="4" width="5.5703125" customWidth="1"/>
    <col min="5" max="5" width="4.28515625" customWidth="1"/>
    <col min="6" max="7" width="3.28515625" customWidth="1"/>
    <col min="8" max="10" width="6.42578125" customWidth="1"/>
    <col min="11" max="11" width="3.7109375" customWidth="1"/>
    <col min="12" max="12" width="4.7109375" customWidth="1"/>
    <col min="13" max="13" width="4.28515625" customWidth="1"/>
    <col min="14" max="14" width="18" customWidth="1"/>
    <col min="15" max="15" width="29.5703125" customWidth="1"/>
    <col min="16" max="16" width="0.7109375" customWidth="1"/>
    <col min="17" max="17" width="108.140625" hidden="1" customWidth="1"/>
    <col min="18" max="16384" width="11.42578125" hidden="1"/>
  </cols>
  <sheetData>
    <row r="1" spans="1:15" ht="69.75" customHeight="1" thickTop="1" thickBot="1" x14ac:dyDescent="0.25">
      <c r="A1" s="41" t="s">
        <v>146</v>
      </c>
      <c r="B1" s="73" t="s">
        <v>147</v>
      </c>
      <c r="C1" s="76" t="s">
        <v>120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  <c r="O1" s="240"/>
    </row>
    <row r="2" spans="1:15" ht="29.25" customHeight="1" thickTop="1" thickBot="1" x14ac:dyDescent="0.25">
      <c r="A2" s="41"/>
      <c r="B2" s="74"/>
      <c r="C2" s="76" t="s">
        <v>186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8"/>
      <c r="O2" s="241"/>
    </row>
    <row r="3" spans="1:15" ht="19.5" customHeight="1" thickTop="1" thickBot="1" x14ac:dyDescent="0.25">
      <c r="A3" s="41"/>
      <c r="B3" s="74"/>
      <c r="C3" s="237" t="s">
        <v>307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9"/>
      <c r="O3" s="242"/>
    </row>
    <row r="4" spans="1:15" ht="19.5" customHeight="1" thickTop="1" thickBot="1" x14ac:dyDescent="0.25">
      <c r="A4" s="41"/>
      <c r="B4" s="74"/>
      <c r="C4" s="79" t="s">
        <v>187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1"/>
      <c r="O4" s="8" t="s">
        <v>121</v>
      </c>
    </row>
    <row r="5" spans="1:15" ht="19.5" customHeight="1" thickTop="1" thickBot="1" x14ac:dyDescent="0.25">
      <c r="A5" s="41"/>
      <c r="B5" s="74"/>
      <c r="C5" s="82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O5" s="8" t="s">
        <v>122</v>
      </c>
    </row>
    <row r="6" spans="1:15" ht="19.5" customHeight="1" thickTop="1" thickBot="1" x14ac:dyDescent="0.25">
      <c r="A6" s="41"/>
      <c r="B6" s="75"/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7"/>
      <c r="O6" s="17" t="s">
        <v>123</v>
      </c>
    </row>
    <row r="7" spans="1:15" ht="43.5" customHeight="1" thickTop="1" thickBot="1" x14ac:dyDescent="0.25">
      <c r="A7" s="41"/>
      <c r="B7" s="243" t="s">
        <v>148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5"/>
    </row>
    <row r="8" spans="1:15" ht="20.25" customHeight="1" thickTop="1" thickBot="1" x14ac:dyDescent="0.25">
      <c r="A8" s="41"/>
      <c r="B8" s="11" t="s">
        <v>124</v>
      </c>
      <c r="C8" s="109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/>
    </row>
    <row r="9" spans="1:15" ht="20.25" customHeight="1" thickTop="1" thickBot="1" x14ac:dyDescent="0.25">
      <c r="A9" s="41"/>
      <c r="B9" s="11" t="s">
        <v>125</v>
      </c>
      <c r="C9" s="109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1"/>
    </row>
    <row r="10" spans="1:15" ht="20.25" customHeight="1" thickTop="1" thickBot="1" x14ac:dyDescent="0.25">
      <c r="A10" s="41"/>
      <c r="B10" s="14" t="s">
        <v>1</v>
      </c>
      <c r="C10" s="12"/>
      <c r="D10" s="63" t="s">
        <v>2</v>
      </c>
      <c r="E10" s="64"/>
      <c r="F10" s="112"/>
      <c r="G10" s="113"/>
      <c r="H10" s="114"/>
      <c r="I10" s="114"/>
      <c r="J10" s="114"/>
      <c r="K10" s="114"/>
      <c r="L10" s="114"/>
      <c r="M10" s="115"/>
      <c r="N10" s="14" t="s">
        <v>3</v>
      </c>
      <c r="O10" s="6"/>
    </row>
    <row r="11" spans="1:15" ht="20.25" customHeight="1" thickTop="1" thickBot="1" x14ac:dyDescent="0.25">
      <c r="A11" s="41"/>
      <c r="B11" s="14" t="s">
        <v>126</v>
      </c>
      <c r="C11" s="13"/>
      <c r="D11" s="129"/>
      <c r="E11" s="130"/>
      <c r="F11" s="130"/>
      <c r="G11" s="130"/>
      <c r="H11" s="130"/>
      <c r="I11" s="130"/>
      <c r="J11" s="130"/>
      <c r="K11" s="130"/>
      <c r="L11" s="130"/>
      <c r="M11" s="131"/>
      <c r="N11" s="132"/>
      <c r="O11" s="133"/>
    </row>
    <row r="12" spans="1:15" ht="20.25" customHeight="1" thickTop="1" thickBot="1" x14ac:dyDescent="0.25">
      <c r="A12" s="41"/>
      <c r="B12" s="124" t="s">
        <v>127</v>
      </c>
      <c r="C12" s="125"/>
      <c r="D12" s="4"/>
      <c r="E12" s="63" t="s">
        <v>4</v>
      </c>
      <c r="F12" s="64"/>
      <c r="G12" s="112"/>
      <c r="H12" s="126"/>
      <c r="I12" s="127"/>
      <c r="J12" s="127"/>
      <c r="K12" s="127"/>
      <c r="L12" s="127"/>
      <c r="M12" s="127"/>
      <c r="N12" s="127"/>
      <c r="O12" s="128"/>
    </row>
    <row r="13" spans="1:15" ht="20.25" customHeight="1" thickTop="1" thickBot="1" x14ac:dyDescent="0.25">
      <c r="A13" s="41"/>
      <c r="B13" s="116" t="s">
        <v>128</v>
      </c>
      <c r="C13" s="117"/>
      <c r="D13" s="19"/>
      <c r="E13" s="118" t="s">
        <v>5</v>
      </c>
      <c r="F13" s="119"/>
      <c r="G13" s="120"/>
      <c r="H13" s="121"/>
      <c r="I13" s="122"/>
      <c r="J13" s="122"/>
      <c r="K13" s="122"/>
      <c r="L13" s="122"/>
      <c r="M13" s="122"/>
      <c r="N13" s="122"/>
      <c r="O13" s="123"/>
    </row>
    <row r="14" spans="1:15" ht="20.25" customHeight="1" thickTop="1" x14ac:dyDescent="0.2">
      <c r="A14" s="41"/>
      <c r="B14" s="103" t="s">
        <v>0</v>
      </c>
      <c r="C14" s="106"/>
      <c r="D14" s="94" t="s">
        <v>149</v>
      </c>
      <c r="E14" s="95"/>
      <c r="F14" s="95"/>
      <c r="G14" s="95"/>
      <c r="H14" s="95"/>
      <c r="I14" s="95"/>
      <c r="J14" s="95"/>
      <c r="K14" s="96"/>
      <c r="L14" s="88" t="s">
        <v>151</v>
      </c>
      <c r="M14" s="89"/>
      <c r="N14" s="89"/>
      <c r="O14" s="20" t="s">
        <v>150</v>
      </c>
    </row>
    <row r="15" spans="1:15" ht="20.25" customHeight="1" x14ac:dyDescent="0.2">
      <c r="A15" s="41"/>
      <c r="B15" s="104"/>
      <c r="C15" s="107"/>
      <c r="D15" s="97"/>
      <c r="E15" s="98"/>
      <c r="F15" s="98"/>
      <c r="G15" s="98"/>
      <c r="H15" s="98"/>
      <c r="I15" s="98"/>
      <c r="J15" s="98"/>
      <c r="K15" s="99"/>
      <c r="L15" s="90" t="s">
        <v>153</v>
      </c>
      <c r="M15" s="91"/>
      <c r="N15" s="91"/>
      <c r="O15" s="21" t="s">
        <v>154</v>
      </c>
    </row>
    <row r="16" spans="1:15" ht="20.25" customHeight="1" thickBot="1" x14ac:dyDescent="0.25">
      <c r="A16" s="41"/>
      <c r="B16" s="105"/>
      <c r="C16" s="108"/>
      <c r="D16" s="100"/>
      <c r="E16" s="101"/>
      <c r="F16" s="101"/>
      <c r="G16" s="101"/>
      <c r="H16" s="101"/>
      <c r="I16" s="101"/>
      <c r="J16" s="101"/>
      <c r="K16" s="102"/>
      <c r="L16" s="92" t="s">
        <v>152</v>
      </c>
      <c r="M16" s="93"/>
      <c r="N16" s="93"/>
      <c r="O16" s="22" t="s">
        <v>155</v>
      </c>
    </row>
    <row r="17" spans="1:15" ht="6" customHeight="1" thickTop="1" thickBot="1" x14ac:dyDescent="0.25">
      <c r="A17" s="41"/>
      <c r="C17" s="18"/>
    </row>
    <row r="18" spans="1:15" ht="25.5" customHeight="1" thickTop="1" thickBot="1" x14ac:dyDescent="0.25">
      <c r="A18" s="41"/>
      <c r="B18" s="248" t="s">
        <v>104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50"/>
    </row>
    <row r="19" spans="1:15" s="3" customFormat="1" ht="31.5" customHeight="1" thickTop="1" thickBot="1" x14ac:dyDescent="0.25">
      <c r="A19" s="41"/>
      <c r="B19" s="11" t="s">
        <v>129</v>
      </c>
      <c r="C19" s="23" t="s">
        <v>130</v>
      </c>
      <c r="D19" s="63" t="s">
        <v>6</v>
      </c>
      <c r="E19" s="64"/>
      <c r="F19" s="64"/>
      <c r="G19" s="64"/>
      <c r="H19" s="112"/>
      <c r="I19" s="63" t="s">
        <v>106</v>
      </c>
      <c r="J19" s="64"/>
      <c r="K19" s="64"/>
      <c r="L19" s="64"/>
      <c r="M19" s="63" t="s">
        <v>10</v>
      </c>
      <c r="N19" s="64"/>
      <c r="O19" s="112"/>
    </row>
    <row r="20" spans="1:15" s="3" customFormat="1" ht="25.5" customHeight="1" thickTop="1" thickBot="1" x14ac:dyDescent="0.25">
      <c r="A20" s="41"/>
      <c r="B20" s="14" t="s">
        <v>7</v>
      </c>
      <c r="C20" s="15"/>
      <c r="D20" s="171" t="str">
        <f>IF(H97&lt;&gt;0,"Completar evaluación",+H25+H31+H37+H43+H50+H55+H60+H64+H69)</f>
        <v>Completar evaluación</v>
      </c>
      <c r="E20" s="172"/>
      <c r="F20" s="172"/>
      <c r="G20" s="172"/>
      <c r="H20" s="172"/>
      <c r="I20" s="68" t="str">
        <f>IF(D20="","",IF(AND(H43&gt;=16,H50&gt;=28,D20&gt;=80,H97=0,H42="Si"),"Aprobado","Aplazado"))</f>
        <v>Aplazado</v>
      </c>
      <c r="J20" s="69"/>
      <c r="K20" s="69"/>
      <c r="L20" s="69"/>
      <c r="M20" s="65" t="str">
        <f>IF(D20="","",IF($H$97=0,IF(I20="Aplazado",VLOOKUP(H109,$H$117:$I$125,2),"Cumple puntajes superiores a los mínimos en todos los criterios"),"Falta calificar algún componente"))</f>
        <v>Falta calificar algún componente</v>
      </c>
      <c r="N20" s="66"/>
      <c r="O20" s="67"/>
    </row>
    <row r="21" spans="1:15" s="3" customFormat="1" ht="25.5" customHeight="1" thickTop="1" thickBot="1" x14ac:dyDescent="0.25">
      <c r="A21" s="41"/>
      <c r="B21" s="14" t="s">
        <v>9</v>
      </c>
      <c r="C21" s="16"/>
      <c r="D21" s="171" t="str">
        <f>IF(I97&lt;&gt;0,"Completar evaluación",+I25+I31+I37+I43+I50+I55+I60+I64+I69)</f>
        <v>Completar evaluación</v>
      </c>
      <c r="E21" s="172"/>
      <c r="F21" s="172"/>
      <c r="G21" s="172"/>
      <c r="H21" s="172"/>
      <c r="I21" s="68" t="str">
        <f>IF(D21="","",IF(AND(I43&gt;=16,I50&gt;=28,D21&gt;=80,I97=0,I42="Si"),"Aprobado","Aplazado"))</f>
        <v>Aplazado</v>
      </c>
      <c r="J21" s="69"/>
      <c r="K21" s="69"/>
      <c r="L21" s="69"/>
      <c r="M21" s="65" t="str">
        <f>IF(D21="","",IF($I$97=0,IF(I21="Aplazado",VLOOKUP(I109,$H$117:$I$125,2),"Cumple puntajes superiores a los mínimos en todos los criterios"),"Falta calificar algún componente"))</f>
        <v>Falta calificar algún componente</v>
      </c>
      <c r="N21" s="66"/>
      <c r="O21" s="67"/>
    </row>
    <row r="22" spans="1:15" s="3" customFormat="1" ht="25.5" customHeight="1" thickTop="1" thickBot="1" x14ac:dyDescent="0.25">
      <c r="A22" s="41"/>
      <c r="B22" s="14" t="s">
        <v>8</v>
      </c>
      <c r="C22" s="16"/>
      <c r="D22" s="171" t="str">
        <f>IF(J97&lt;&gt;0,"Completar evaluación",+J25+J31+J37+J43+J50+J55+J60+J64+J69)</f>
        <v>Completar evaluación</v>
      </c>
      <c r="E22" s="172"/>
      <c r="F22" s="213"/>
      <c r="G22" s="213"/>
      <c r="H22" s="213"/>
      <c r="I22" s="70" t="str">
        <f>IF(D22="","",IF(AND(J43&gt;=16,J50&gt;=28,D22&gt;=80,J97=0,J42="Si"),"Aprobado","Aplazado"))</f>
        <v>Aplazado</v>
      </c>
      <c r="J22" s="71"/>
      <c r="K22" s="69"/>
      <c r="L22" s="72"/>
      <c r="M22" s="65" t="str">
        <f>IF(D22="","",IF($J$97=0,IF(I22="Aplazado",VLOOKUP(J109,$H$111:$I$125,2),"Cumple puntajes superiores a los mínimos en todos los criterios"),"Falta calificar algún componente"))</f>
        <v>Falta calificar algún componente</v>
      </c>
      <c r="N22" s="66"/>
      <c r="O22" s="67"/>
    </row>
    <row r="23" spans="1:15" ht="23.25" customHeight="1" thickTop="1" thickBot="1" x14ac:dyDescent="0.25">
      <c r="A23" s="41"/>
      <c r="B23" s="201" t="s">
        <v>22</v>
      </c>
      <c r="C23" s="202"/>
      <c r="D23" s="202"/>
      <c r="E23" s="203"/>
      <c r="F23" s="200" t="s">
        <v>11</v>
      </c>
      <c r="G23" s="200"/>
      <c r="H23" s="200"/>
      <c r="I23" s="200"/>
      <c r="J23" s="200"/>
      <c r="K23" s="118" t="s">
        <v>157</v>
      </c>
      <c r="L23" s="119"/>
      <c r="M23" s="119"/>
      <c r="N23" s="119"/>
      <c r="O23" s="120"/>
    </row>
    <row r="24" spans="1:15" ht="23.25" customHeight="1" thickTop="1" thickBot="1" x14ac:dyDescent="0.25">
      <c r="A24" s="41"/>
      <c r="B24" s="204"/>
      <c r="C24" s="205"/>
      <c r="D24" s="205"/>
      <c r="E24" s="206"/>
      <c r="F24" s="200" t="s">
        <v>156</v>
      </c>
      <c r="G24" s="200"/>
      <c r="H24" s="199" t="s">
        <v>12</v>
      </c>
      <c r="I24" s="199"/>
      <c r="J24" s="199"/>
      <c r="K24" s="216"/>
      <c r="L24" s="217"/>
      <c r="M24" s="217"/>
      <c r="N24" s="217"/>
      <c r="O24" s="218"/>
    </row>
    <row r="25" spans="1:15" ht="17.25" thickTop="1" thickBot="1" x14ac:dyDescent="0.25">
      <c r="A25" s="41"/>
      <c r="B25" s="150" t="s">
        <v>16</v>
      </c>
      <c r="C25" s="151"/>
      <c r="D25" s="151"/>
      <c r="E25" s="152"/>
      <c r="F25" s="246">
        <f>SUM(F26:G30)</f>
        <v>5</v>
      </c>
      <c r="G25" s="247"/>
      <c r="H25" s="24">
        <f>SUM(H26:H30)</f>
        <v>0</v>
      </c>
      <c r="I25" s="24">
        <f>SUM(I26:I30)</f>
        <v>0</v>
      </c>
      <c r="J25" s="24">
        <f>SUM(J26:J30)</f>
        <v>0</v>
      </c>
      <c r="K25" s="155" t="s">
        <v>23</v>
      </c>
      <c r="L25" s="156"/>
      <c r="M25" s="156"/>
      <c r="N25" s="156"/>
      <c r="O25" s="157"/>
    </row>
    <row r="26" spans="1:15" ht="15" x14ac:dyDescent="0.2">
      <c r="A26" s="41"/>
      <c r="B26" s="163" t="s">
        <v>107</v>
      </c>
      <c r="C26" s="164"/>
      <c r="D26" s="164"/>
      <c r="E26" s="165"/>
      <c r="F26" s="158">
        <v>1</v>
      </c>
      <c r="G26" s="159"/>
      <c r="H26" s="5"/>
      <c r="I26" s="5"/>
      <c r="J26" s="5"/>
      <c r="K26" s="160" t="str">
        <f>IF(H26="","",IF(H26&lt;$F26,"Justifique su Calificación",""))</f>
        <v/>
      </c>
      <c r="L26" s="161"/>
      <c r="M26" s="161"/>
      <c r="N26" s="161"/>
      <c r="O26" s="162"/>
    </row>
    <row r="27" spans="1:15" ht="15" x14ac:dyDescent="0.2">
      <c r="A27" s="41"/>
      <c r="B27" s="142" t="s">
        <v>24</v>
      </c>
      <c r="C27" s="143"/>
      <c r="D27" s="143"/>
      <c r="E27" s="144"/>
      <c r="F27" s="148">
        <v>1</v>
      </c>
      <c r="G27" s="149"/>
      <c r="H27" s="5"/>
      <c r="I27" s="5"/>
      <c r="J27" s="5"/>
      <c r="K27" s="145" t="str">
        <f t="shared" ref="K27:K30" si="0">IF(H27="","",IF(H27&lt;$F27,"Justifique su Calificación",""))</f>
        <v/>
      </c>
      <c r="L27" s="146"/>
      <c r="M27" s="146"/>
      <c r="N27" s="146"/>
      <c r="O27" s="147"/>
    </row>
    <row r="28" spans="1:15" ht="15" x14ac:dyDescent="0.2">
      <c r="A28" s="41"/>
      <c r="B28" s="142" t="s">
        <v>25</v>
      </c>
      <c r="C28" s="143"/>
      <c r="D28" s="143"/>
      <c r="E28" s="144"/>
      <c r="F28" s="148">
        <v>1</v>
      </c>
      <c r="G28" s="149"/>
      <c r="H28" s="5"/>
      <c r="I28" s="5"/>
      <c r="J28" s="5"/>
      <c r="K28" s="145" t="str">
        <f t="shared" si="0"/>
        <v/>
      </c>
      <c r="L28" s="146"/>
      <c r="M28" s="146"/>
      <c r="N28" s="146"/>
      <c r="O28" s="147"/>
    </row>
    <row r="29" spans="1:15" ht="15" x14ac:dyDescent="0.2">
      <c r="A29" s="41"/>
      <c r="B29" s="142" t="s">
        <v>133</v>
      </c>
      <c r="C29" s="143"/>
      <c r="D29" s="143"/>
      <c r="E29" s="144"/>
      <c r="F29" s="148">
        <v>1</v>
      </c>
      <c r="G29" s="149"/>
      <c r="H29" s="5"/>
      <c r="I29" s="5"/>
      <c r="J29" s="5"/>
      <c r="K29" s="145" t="str">
        <f t="shared" si="0"/>
        <v/>
      </c>
      <c r="L29" s="146"/>
      <c r="M29" s="146"/>
      <c r="N29" s="146"/>
      <c r="O29" s="147"/>
    </row>
    <row r="30" spans="1:15" ht="15.75" thickBot="1" x14ac:dyDescent="0.25">
      <c r="A30" s="41"/>
      <c r="B30" s="134" t="s">
        <v>26</v>
      </c>
      <c r="C30" s="135"/>
      <c r="D30" s="135"/>
      <c r="E30" s="136"/>
      <c r="F30" s="137">
        <v>1</v>
      </c>
      <c r="G30" s="138"/>
      <c r="H30" s="5"/>
      <c r="I30" s="5"/>
      <c r="J30" s="5"/>
      <c r="K30" s="139" t="str">
        <f t="shared" si="0"/>
        <v/>
      </c>
      <c r="L30" s="140"/>
      <c r="M30" s="140"/>
      <c r="N30" s="140"/>
      <c r="O30" s="141"/>
    </row>
    <row r="31" spans="1:15" ht="16.5" thickBot="1" x14ac:dyDescent="0.25">
      <c r="A31" s="41"/>
      <c r="B31" s="150" t="s">
        <v>17</v>
      </c>
      <c r="C31" s="151"/>
      <c r="D31" s="151"/>
      <c r="E31" s="152"/>
      <c r="F31" s="153">
        <f>SUM(F32:G36)</f>
        <v>5</v>
      </c>
      <c r="G31" s="154"/>
      <c r="H31" s="9">
        <f>SUM(H32:H36)</f>
        <v>0</v>
      </c>
      <c r="I31" s="9">
        <f t="shared" ref="I31:J31" si="1">SUM(I32:I36)</f>
        <v>0</v>
      </c>
      <c r="J31" s="9">
        <f t="shared" si="1"/>
        <v>0</v>
      </c>
      <c r="K31" s="155" t="s">
        <v>23</v>
      </c>
      <c r="L31" s="156"/>
      <c r="M31" s="156"/>
      <c r="N31" s="156"/>
      <c r="O31" s="157"/>
    </row>
    <row r="32" spans="1:15" ht="15" x14ac:dyDescent="0.2">
      <c r="A32" s="41"/>
      <c r="B32" s="163" t="s">
        <v>134</v>
      </c>
      <c r="C32" s="164"/>
      <c r="D32" s="164"/>
      <c r="E32" s="165"/>
      <c r="F32" s="158">
        <v>1</v>
      </c>
      <c r="G32" s="159"/>
      <c r="H32" s="5"/>
      <c r="I32" s="5"/>
      <c r="J32" s="5"/>
      <c r="K32" s="160" t="str">
        <f t="shared" ref="K32:K36" si="2">IF(H32="","",IF(H32&lt;$F32,"Justifique su Calificación",""))</f>
        <v/>
      </c>
      <c r="L32" s="161"/>
      <c r="M32" s="161"/>
      <c r="N32" s="161"/>
      <c r="O32" s="162"/>
    </row>
    <row r="33" spans="1:15" ht="32.25" customHeight="1" x14ac:dyDescent="0.2">
      <c r="A33" s="41"/>
      <c r="B33" s="142" t="s">
        <v>27</v>
      </c>
      <c r="C33" s="143"/>
      <c r="D33" s="143"/>
      <c r="E33" s="144"/>
      <c r="F33" s="148">
        <v>1</v>
      </c>
      <c r="G33" s="149"/>
      <c r="H33" s="5"/>
      <c r="I33" s="5"/>
      <c r="J33" s="5"/>
      <c r="K33" s="145" t="str">
        <f t="shared" si="2"/>
        <v/>
      </c>
      <c r="L33" s="146"/>
      <c r="M33" s="146"/>
      <c r="N33" s="146"/>
      <c r="O33" s="147"/>
    </row>
    <row r="34" spans="1:15" ht="15" x14ac:dyDescent="0.2">
      <c r="A34" s="41"/>
      <c r="B34" s="142" t="s">
        <v>28</v>
      </c>
      <c r="C34" s="143"/>
      <c r="D34" s="143"/>
      <c r="E34" s="144"/>
      <c r="F34" s="148">
        <v>1</v>
      </c>
      <c r="G34" s="149"/>
      <c r="H34" s="5"/>
      <c r="I34" s="5"/>
      <c r="J34" s="5"/>
      <c r="K34" s="145" t="str">
        <f t="shared" si="2"/>
        <v/>
      </c>
      <c r="L34" s="146"/>
      <c r="M34" s="146"/>
      <c r="N34" s="146"/>
      <c r="O34" s="147"/>
    </row>
    <row r="35" spans="1:15" ht="15" x14ac:dyDescent="0.2">
      <c r="A35" s="41"/>
      <c r="B35" s="142" t="s">
        <v>29</v>
      </c>
      <c r="C35" s="143"/>
      <c r="D35" s="143"/>
      <c r="E35" s="144"/>
      <c r="F35" s="148">
        <v>1</v>
      </c>
      <c r="G35" s="149"/>
      <c r="H35" s="5"/>
      <c r="I35" s="5"/>
      <c r="J35" s="5"/>
      <c r="K35" s="145" t="str">
        <f t="shared" ref="K35" si="3">IF(H35="","",IF(H35&lt;$F35,"Justifique su Calificación",""))</f>
        <v/>
      </c>
      <c r="L35" s="146"/>
      <c r="M35" s="146"/>
      <c r="N35" s="146"/>
      <c r="O35" s="147"/>
    </row>
    <row r="36" spans="1:15" ht="15.75" thickBot="1" x14ac:dyDescent="0.25">
      <c r="A36" s="41"/>
      <c r="B36" s="134" t="s">
        <v>30</v>
      </c>
      <c r="C36" s="135"/>
      <c r="D36" s="135"/>
      <c r="E36" s="136"/>
      <c r="F36" s="214">
        <v>1</v>
      </c>
      <c r="G36" s="215"/>
      <c r="H36" s="5"/>
      <c r="I36" s="5"/>
      <c r="J36" s="5"/>
      <c r="K36" s="139" t="str">
        <f t="shared" si="2"/>
        <v/>
      </c>
      <c r="L36" s="140"/>
      <c r="M36" s="140"/>
      <c r="N36" s="140"/>
      <c r="O36" s="141"/>
    </row>
    <row r="37" spans="1:15" ht="16.5" thickBot="1" x14ac:dyDescent="0.25">
      <c r="A37" s="41"/>
      <c r="B37" s="150" t="s">
        <v>144</v>
      </c>
      <c r="C37" s="151"/>
      <c r="D37" s="151"/>
      <c r="E37" s="152"/>
      <c r="F37" s="153">
        <f>SUM(F38:G40)</f>
        <v>10</v>
      </c>
      <c r="G37" s="154"/>
      <c r="H37" s="9">
        <f>SUM(H38:H40)</f>
        <v>0</v>
      </c>
      <c r="I37" s="9">
        <f t="shared" ref="I37:J37" si="4">SUM(I38:I40)</f>
        <v>0</v>
      </c>
      <c r="J37" s="9">
        <f t="shared" si="4"/>
        <v>0</v>
      </c>
      <c r="K37" s="155" t="s">
        <v>23</v>
      </c>
      <c r="L37" s="156"/>
      <c r="M37" s="156"/>
      <c r="N37" s="156"/>
      <c r="O37" s="157"/>
    </row>
    <row r="38" spans="1:15" ht="30.75" customHeight="1" x14ac:dyDescent="0.2">
      <c r="A38" s="41"/>
      <c r="B38" s="163" t="s">
        <v>132</v>
      </c>
      <c r="C38" s="164"/>
      <c r="D38" s="164"/>
      <c r="E38" s="165"/>
      <c r="F38" s="158">
        <v>4</v>
      </c>
      <c r="G38" s="159"/>
      <c r="H38" s="5"/>
      <c r="I38" s="5"/>
      <c r="J38" s="5"/>
      <c r="K38" s="160" t="str">
        <f>IF(H38="","",IF(H38&lt;$F38,"Justifique su Calificación",""))</f>
        <v/>
      </c>
      <c r="L38" s="161"/>
      <c r="M38" s="161"/>
      <c r="N38" s="161"/>
      <c r="O38" s="162"/>
    </row>
    <row r="39" spans="1:15" ht="29.25" customHeight="1" x14ac:dyDescent="0.2">
      <c r="A39" s="41"/>
      <c r="B39" s="142" t="s">
        <v>135</v>
      </c>
      <c r="C39" s="143"/>
      <c r="D39" s="143"/>
      <c r="E39" s="144"/>
      <c r="F39" s="148">
        <v>3</v>
      </c>
      <c r="G39" s="149"/>
      <c r="H39" s="5"/>
      <c r="I39" s="5"/>
      <c r="J39" s="5"/>
      <c r="K39" s="145" t="str">
        <f t="shared" ref="K39:K40" si="5">IF(H39="","",IF(H39&lt;$F39,"Justifique su Calificación",""))</f>
        <v/>
      </c>
      <c r="L39" s="146"/>
      <c r="M39" s="146"/>
      <c r="N39" s="146"/>
      <c r="O39" s="147"/>
    </row>
    <row r="40" spans="1:15" ht="30" customHeight="1" thickBot="1" x14ac:dyDescent="0.25">
      <c r="A40" s="41"/>
      <c r="B40" s="134" t="s">
        <v>131</v>
      </c>
      <c r="C40" s="135"/>
      <c r="D40" s="135"/>
      <c r="E40" s="136"/>
      <c r="F40" s="137">
        <v>3</v>
      </c>
      <c r="G40" s="138"/>
      <c r="H40" s="5"/>
      <c r="I40" s="5"/>
      <c r="J40" s="5"/>
      <c r="K40" s="139" t="str">
        <f t="shared" si="5"/>
        <v/>
      </c>
      <c r="L40" s="140"/>
      <c r="M40" s="140"/>
      <c r="N40" s="140"/>
      <c r="O40" s="141"/>
    </row>
    <row r="41" spans="1:15" ht="16.5" thickBot="1" x14ac:dyDescent="0.25">
      <c r="A41" s="41"/>
      <c r="B41" s="150" t="s">
        <v>145</v>
      </c>
      <c r="C41" s="151"/>
      <c r="D41" s="151"/>
      <c r="E41" s="152"/>
      <c r="F41" s="175" t="s">
        <v>15</v>
      </c>
      <c r="G41" s="176"/>
      <c r="H41" s="28" t="s">
        <v>15</v>
      </c>
      <c r="I41" s="28" t="s">
        <v>15</v>
      </c>
      <c r="J41" s="28" t="s">
        <v>15</v>
      </c>
      <c r="K41" s="155" t="s">
        <v>183</v>
      </c>
      <c r="L41" s="156"/>
      <c r="M41" s="156"/>
      <c r="N41" s="156"/>
      <c r="O41" s="157"/>
    </row>
    <row r="42" spans="1:15" ht="24" customHeight="1" thickBot="1" x14ac:dyDescent="0.25">
      <c r="A42" s="41"/>
      <c r="B42" s="166" t="s">
        <v>109</v>
      </c>
      <c r="C42" s="167"/>
      <c r="D42" s="167"/>
      <c r="E42" s="168"/>
      <c r="F42" s="169" t="s">
        <v>13</v>
      </c>
      <c r="G42" s="170"/>
      <c r="H42" s="5"/>
      <c r="I42" s="5"/>
      <c r="J42" s="5"/>
      <c r="K42" s="222" t="str">
        <f>IF(H42="","",IF(H42&lt;$F42,"Justifique su Respuesta",""))</f>
        <v/>
      </c>
      <c r="L42" s="223"/>
      <c r="M42" s="223"/>
      <c r="N42" s="223"/>
      <c r="O42" s="224"/>
    </row>
    <row r="43" spans="1:15" ht="16.5" thickBot="1" x14ac:dyDescent="0.25">
      <c r="A43" s="41"/>
      <c r="B43" s="150" t="s">
        <v>18</v>
      </c>
      <c r="C43" s="151"/>
      <c r="D43" s="151"/>
      <c r="E43" s="152"/>
      <c r="F43" s="153">
        <f>SUM(F44:G49)</f>
        <v>20</v>
      </c>
      <c r="G43" s="154"/>
      <c r="H43" s="9">
        <f>SUM(H44:H49)</f>
        <v>0</v>
      </c>
      <c r="I43" s="9">
        <f t="shared" ref="I43:J43" si="6">SUM(I44:I49)</f>
        <v>0</v>
      </c>
      <c r="J43" s="9">
        <f t="shared" si="6"/>
        <v>0</v>
      </c>
      <c r="K43" s="155" t="s">
        <v>23</v>
      </c>
      <c r="L43" s="156"/>
      <c r="M43" s="156"/>
      <c r="N43" s="156"/>
      <c r="O43" s="157"/>
    </row>
    <row r="44" spans="1:15" ht="31.5" customHeight="1" x14ac:dyDescent="0.2">
      <c r="A44" s="41"/>
      <c r="B44" s="163" t="s">
        <v>33</v>
      </c>
      <c r="C44" s="164"/>
      <c r="D44" s="164"/>
      <c r="E44" s="165"/>
      <c r="F44" s="158">
        <v>6</v>
      </c>
      <c r="G44" s="159"/>
      <c r="H44" s="5"/>
      <c r="I44" s="5"/>
      <c r="J44" s="5"/>
      <c r="K44" s="160" t="str">
        <f>IF(H44="","",IF(H44&lt;$F44,"Justifique su Calificación",""))</f>
        <v/>
      </c>
      <c r="L44" s="161"/>
      <c r="M44" s="161"/>
      <c r="N44" s="161"/>
      <c r="O44" s="162"/>
    </row>
    <row r="45" spans="1:15" ht="36.75" customHeight="1" x14ac:dyDescent="0.2">
      <c r="A45" s="41"/>
      <c r="B45" s="142" t="s">
        <v>137</v>
      </c>
      <c r="C45" s="143"/>
      <c r="D45" s="143"/>
      <c r="E45" s="144"/>
      <c r="F45" s="148">
        <v>4</v>
      </c>
      <c r="G45" s="149"/>
      <c r="H45" s="5"/>
      <c r="I45" s="5"/>
      <c r="J45" s="5"/>
      <c r="K45" s="145" t="str">
        <f>IF(H45="","",IF(H45&lt;$F45,"Justifique su Calificación",""))</f>
        <v/>
      </c>
      <c r="L45" s="146"/>
      <c r="M45" s="146"/>
      <c r="N45" s="146"/>
      <c r="O45" s="147"/>
    </row>
    <row r="46" spans="1:15" ht="21.75" customHeight="1" x14ac:dyDescent="0.2">
      <c r="A46" s="41"/>
      <c r="B46" s="142" t="s">
        <v>31</v>
      </c>
      <c r="C46" s="143"/>
      <c r="D46" s="143"/>
      <c r="E46" s="144"/>
      <c r="F46" s="148">
        <v>2.5</v>
      </c>
      <c r="G46" s="149"/>
      <c r="H46" s="5"/>
      <c r="I46" s="5"/>
      <c r="J46" s="5"/>
      <c r="K46" s="145" t="str">
        <f t="shared" ref="K46:K49" si="7">IF(H46="","",IF(H46&lt;$F46,"Justifique su Calificación",""))</f>
        <v/>
      </c>
      <c r="L46" s="146"/>
      <c r="M46" s="146"/>
      <c r="N46" s="146"/>
      <c r="O46" s="147"/>
    </row>
    <row r="47" spans="1:15" ht="21.75" customHeight="1" x14ac:dyDescent="0.2">
      <c r="A47" s="41"/>
      <c r="B47" s="142" t="s">
        <v>32</v>
      </c>
      <c r="C47" s="143"/>
      <c r="D47" s="143"/>
      <c r="E47" s="144"/>
      <c r="F47" s="148">
        <v>2.5</v>
      </c>
      <c r="G47" s="149"/>
      <c r="H47" s="5"/>
      <c r="I47" s="5"/>
      <c r="J47" s="5"/>
      <c r="K47" s="145" t="str">
        <f t="shared" si="7"/>
        <v/>
      </c>
      <c r="L47" s="146"/>
      <c r="M47" s="146"/>
      <c r="N47" s="146"/>
      <c r="O47" s="147"/>
    </row>
    <row r="48" spans="1:15" ht="35.25" customHeight="1" x14ac:dyDescent="0.2">
      <c r="A48" s="41"/>
      <c r="B48" s="142" t="s">
        <v>136</v>
      </c>
      <c r="C48" s="143"/>
      <c r="D48" s="143"/>
      <c r="E48" s="144"/>
      <c r="F48" s="148">
        <v>2.5</v>
      </c>
      <c r="G48" s="149"/>
      <c r="H48" s="5"/>
      <c r="I48" s="5"/>
      <c r="J48" s="5"/>
      <c r="K48" s="145" t="str">
        <f t="shared" si="7"/>
        <v/>
      </c>
      <c r="L48" s="146"/>
      <c r="M48" s="146"/>
      <c r="N48" s="146"/>
      <c r="O48" s="147"/>
    </row>
    <row r="49" spans="1:15" ht="48" customHeight="1" thickBot="1" x14ac:dyDescent="0.25">
      <c r="A49" s="41"/>
      <c r="B49" s="134" t="s">
        <v>34</v>
      </c>
      <c r="C49" s="135"/>
      <c r="D49" s="135"/>
      <c r="E49" s="136"/>
      <c r="F49" s="137">
        <v>2.5</v>
      </c>
      <c r="G49" s="138"/>
      <c r="H49" s="5"/>
      <c r="I49" s="5"/>
      <c r="J49" s="5"/>
      <c r="K49" s="139" t="str">
        <f t="shared" si="7"/>
        <v/>
      </c>
      <c r="L49" s="140"/>
      <c r="M49" s="140"/>
      <c r="N49" s="140"/>
      <c r="O49" s="141"/>
    </row>
    <row r="50" spans="1:15" ht="16.5" thickBot="1" x14ac:dyDescent="0.25">
      <c r="A50" s="41"/>
      <c r="B50" s="150" t="s">
        <v>111</v>
      </c>
      <c r="C50" s="151"/>
      <c r="D50" s="151"/>
      <c r="E50" s="152"/>
      <c r="F50" s="153">
        <f>SUM(F51:G54)</f>
        <v>35</v>
      </c>
      <c r="G50" s="154"/>
      <c r="H50" s="9">
        <f>SUM(H51:H54)</f>
        <v>0</v>
      </c>
      <c r="I50" s="9">
        <f t="shared" ref="I50:J50" si="8">SUM(I51:I54)</f>
        <v>0</v>
      </c>
      <c r="J50" s="9">
        <f t="shared" si="8"/>
        <v>0</v>
      </c>
      <c r="K50" s="155" t="s">
        <v>23</v>
      </c>
      <c r="L50" s="156"/>
      <c r="M50" s="156"/>
      <c r="N50" s="156"/>
      <c r="O50" s="157"/>
    </row>
    <row r="51" spans="1:15" ht="20.25" customHeight="1" x14ac:dyDescent="0.2">
      <c r="A51" s="41"/>
      <c r="B51" s="163" t="s">
        <v>139</v>
      </c>
      <c r="C51" s="164"/>
      <c r="D51" s="164"/>
      <c r="E51" s="165"/>
      <c r="F51" s="158">
        <v>12</v>
      </c>
      <c r="G51" s="159"/>
      <c r="H51" s="5"/>
      <c r="I51" s="5"/>
      <c r="J51" s="5"/>
      <c r="K51" s="160" t="str">
        <f>IF(H51="","",IF(H51&lt;$F51,"Justifique su Calificación",""))</f>
        <v/>
      </c>
      <c r="L51" s="161"/>
      <c r="M51" s="161"/>
      <c r="N51" s="161"/>
      <c r="O51" s="162"/>
    </row>
    <row r="52" spans="1:15" ht="33" customHeight="1" x14ac:dyDescent="0.2">
      <c r="A52" s="41"/>
      <c r="B52" s="142" t="s">
        <v>112</v>
      </c>
      <c r="C52" s="143"/>
      <c r="D52" s="143"/>
      <c r="E52" s="144"/>
      <c r="F52" s="148">
        <v>10</v>
      </c>
      <c r="G52" s="149"/>
      <c r="H52" s="5"/>
      <c r="I52" s="5"/>
      <c r="J52" s="5"/>
      <c r="K52" s="145" t="str">
        <f t="shared" ref="K52:K54" si="9">IF(H52="","",IF(H52&lt;$F52,"Justifique su Calificación",""))</f>
        <v/>
      </c>
      <c r="L52" s="146"/>
      <c r="M52" s="146"/>
      <c r="N52" s="146"/>
      <c r="O52" s="147"/>
    </row>
    <row r="53" spans="1:15" ht="33.75" customHeight="1" x14ac:dyDescent="0.2">
      <c r="A53" s="41"/>
      <c r="B53" s="142" t="s">
        <v>110</v>
      </c>
      <c r="C53" s="143"/>
      <c r="D53" s="143"/>
      <c r="E53" s="144"/>
      <c r="F53" s="148">
        <v>8</v>
      </c>
      <c r="G53" s="149"/>
      <c r="H53" s="5"/>
      <c r="I53" s="5"/>
      <c r="J53" s="5"/>
      <c r="K53" s="145" t="str">
        <f>IF(H53="","",IF(H53&lt;$F53,"Justifique su Calificación",""))</f>
        <v/>
      </c>
      <c r="L53" s="146"/>
      <c r="M53" s="146"/>
      <c r="N53" s="146"/>
      <c r="O53" s="147"/>
    </row>
    <row r="54" spans="1:15" ht="34.5" customHeight="1" thickBot="1" x14ac:dyDescent="0.25">
      <c r="A54" s="41"/>
      <c r="B54" s="134" t="s">
        <v>138</v>
      </c>
      <c r="C54" s="135"/>
      <c r="D54" s="135"/>
      <c r="E54" s="136"/>
      <c r="F54" s="137">
        <v>5</v>
      </c>
      <c r="G54" s="138"/>
      <c r="H54" s="5"/>
      <c r="I54" s="5"/>
      <c r="J54" s="5"/>
      <c r="K54" s="139" t="str">
        <f t="shared" si="9"/>
        <v/>
      </c>
      <c r="L54" s="140"/>
      <c r="M54" s="140"/>
      <c r="N54" s="140"/>
      <c r="O54" s="141"/>
    </row>
    <row r="55" spans="1:15" ht="16.5" thickBot="1" x14ac:dyDescent="0.25">
      <c r="A55" s="41"/>
      <c r="B55" s="150" t="s">
        <v>113</v>
      </c>
      <c r="C55" s="151"/>
      <c r="D55" s="151"/>
      <c r="E55" s="152"/>
      <c r="F55" s="153">
        <f>SUM(F56:G59)</f>
        <v>10</v>
      </c>
      <c r="G55" s="154"/>
      <c r="H55" s="9">
        <f>SUM(H56:H59)</f>
        <v>0</v>
      </c>
      <c r="I55" s="9">
        <f>SUM(I56:I59)</f>
        <v>0</v>
      </c>
      <c r="J55" s="9">
        <f>SUM(J56:J59)</f>
        <v>0</v>
      </c>
      <c r="K55" s="155" t="s">
        <v>23</v>
      </c>
      <c r="L55" s="156"/>
      <c r="M55" s="156"/>
      <c r="N55" s="156"/>
      <c r="O55" s="157"/>
    </row>
    <row r="56" spans="1:15" ht="31.5" customHeight="1" x14ac:dyDescent="0.2">
      <c r="A56" s="41"/>
      <c r="B56" s="163" t="s">
        <v>116</v>
      </c>
      <c r="C56" s="164"/>
      <c r="D56" s="164"/>
      <c r="E56" s="165"/>
      <c r="F56" s="158">
        <v>4</v>
      </c>
      <c r="G56" s="159"/>
      <c r="H56" s="5"/>
      <c r="I56" s="5"/>
      <c r="J56" s="5"/>
      <c r="K56" s="160" t="str">
        <f t="shared" ref="K56:K59" si="10">IF(H56="","",IF(H56&lt;$F56,"Justifique su Calificación",""))</f>
        <v/>
      </c>
      <c r="L56" s="161"/>
      <c r="M56" s="161"/>
      <c r="N56" s="161"/>
      <c r="O56" s="162"/>
    </row>
    <row r="57" spans="1:15" ht="30.75" customHeight="1" x14ac:dyDescent="0.2">
      <c r="A57" s="41"/>
      <c r="B57" s="142" t="s">
        <v>35</v>
      </c>
      <c r="C57" s="143"/>
      <c r="D57" s="143"/>
      <c r="E57" s="144"/>
      <c r="F57" s="148">
        <v>2</v>
      </c>
      <c r="G57" s="149"/>
      <c r="H57" s="5"/>
      <c r="I57" s="5"/>
      <c r="J57" s="5"/>
      <c r="K57" s="145" t="str">
        <f t="shared" si="10"/>
        <v/>
      </c>
      <c r="L57" s="146"/>
      <c r="M57" s="146"/>
      <c r="N57" s="146"/>
      <c r="O57" s="147"/>
    </row>
    <row r="58" spans="1:15" ht="15" x14ac:dyDescent="0.2">
      <c r="A58" s="41"/>
      <c r="B58" s="142" t="s">
        <v>37</v>
      </c>
      <c r="C58" s="143"/>
      <c r="D58" s="143"/>
      <c r="E58" s="144"/>
      <c r="F58" s="148">
        <v>2</v>
      </c>
      <c r="G58" s="149"/>
      <c r="H58" s="5"/>
      <c r="I58" s="5"/>
      <c r="J58" s="5"/>
      <c r="K58" s="145" t="str">
        <f t="shared" si="10"/>
        <v/>
      </c>
      <c r="L58" s="146"/>
      <c r="M58" s="146"/>
      <c r="N58" s="146"/>
      <c r="O58" s="147"/>
    </row>
    <row r="59" spans="1:15" ht="15.75" thickBot="1" x14ac:dyDescent="0.25">
      <c r="A59" s="41"/>
      <c r="B59" s="134" t="s">
        <v>38</v>
      </c>
      <c r="C59" s="135"/>
      <c r="D59" s="135"/>
      <c r="E59" s="136"/>
      <c r="F59" s="137">
        <v>2</v>
      </c>
      <c r="G59" s="138"/>
      <c r="H59" s="5"/>
      <c r="I59" s="5"/>
      <c r="J59" s="5"/>
      <c r="K59" s="139" t="str">
        <f t="shared" si="10"/>
        <v/>
      </c>
      <c r="L59" s="140"/>
      <c r="M59" s="140"/>
      <c r="N59" s="140"/>
      <c r="O59" s="141"/>
    </row>
    <row r="60" spans="1:15" ht="16.5" thickBot="1" x14ac:dyDescent="0.25">
      <c r="A60" s="41"/>
      <c r="B60" s="150" t="s">
        <v>114</v>
      </c>
      <c r="C60" s="151"/>
      <c r="D60" s="151"/>
      <c r="E60" s="152"/>
      <c r="F60" s="153">
        <f>SUM(F61:G63)</f>
        <v>5</v>
      </c>
      <c r="G60" s="154"/>
      <c r="H60" s="9">
        <f>SUM(H61:H63)</f>
        <v>0</v>
      </c>
      <c r="I60" s="9">
        <f t="shared" ref="I60:J60" si="11">SUM(I61:I63)</f>
        <v>0</v>
      </c>
      <c r="J60" s="9">
        <f t="shared" si="11"/>
        <v>0</v>
      </c>
      <c r="K60" s="155" t="s">
        <v>23</v>
      </c>
      <c r="L60" s="156"/>
      <c r="M60" s="156"/>
      <c r="N60" s="156"/>
      <c r="O60" s="157"/>
    </row>
    <row r="61" spans="1:15" ht="20.25" customHeight="1" x14ac:dyDescent="0.2">
      <c r="A61" s="41"/>
      <c r="B61" s="163" t="s">
        <v>36</v>
      </c>
      <c r="C61" s="164"/>
      <c r="D61" s="164"/>
      <c r="E61" s="165"/>
      <c r="F61" s="158">
        <v>2</v>
      </c>
      <c r="G61" s="159"/>
      <c r="H61" s="5"/>
      <c r="I61" s="5"/>
      <c r="J61" s="5"/>
      <c r="K61" s="160" t="str">
        <f t="shared" ref="K61:K62" si="12">IF(H61="","",IF(H61&lt;$F61,"Justifique su Calificación",""))</f>
        <v/>
      </c>
      <c r="L61" s="161"/>
      <c r="M61" s="161"/>
      <c r="N61" s="161"/>
      <c r="O61" s="162"/>
    </row>
    <row r="62" spans="1:15" ht="20.25" customHeight="1" x14ac:dyDescent="0.2">
      <c r="A62" s="41"/>
      <c r="B62" s="142" t="s">
        <v>115</v>
      </c>
      <c r="C62" s="143"/>
      <c r="D62" s="143"/>
      <c r="E62" s="144"/>
      <c r="F62" s="148">
        <v>2</v>
      </c>
      <c r="G62" s="149"/>
      <c r="H62" s="5"/>
      <c r="I62" s="5"/>
      <c r="J62" s="5"/>
      <c r="K62" s="145" t="str">
        <f t="shared" si="12"/>
        <v/>
      </c>
      <c r="L62" s="146"/>
      <c r="M62" s="146"/>
      <c r="N62" s="146"/>
      <c r="O62" s="147"/>
    </row>
    <row r="63" spans="1:15" ht="20.25" customHeight="1" thickBot="1" x14ac:dyDescent="0.25">
      <c r="A63" s="41"/>
      <c r="B63" s="134" t="s">
        <v>140</v>
      </c>
      <c r="C63" s="135"/>
      <c r="D63" s="135"/>
      <c r="E63" s="136"/>
      <c r="F63" s="137">
        <v>1</v>
      </c>
      <c r="G63" s="138"/>
      <c r="H63" s="5"/>
      <c r="I63" s="5"/>
      <c r="J63" s="5"/>
      <c r="K63" s="139" t="str">
        <f t="shared" ref="K63" si="13">IF(H63="","",IF(H63&lt;$F63,"Justifique su Calificación",""))</f>
        <v/>
      </c>
      <c r="L63" s="140"/>
      <c r="M63" s="140"/>
      <c r="N63" s="140"/>
      <c r="O63" s="141"/>
    </row>
    <row r="64" spans="1:15" ht="16.5" thickBot="1" x14ac:dyDescent="0.25">
      <c r="A64" s="41"/>
      <c r="B64" s="150" t="s">
        <v>141</v>
      </c>
      <c r="C64" s="151"/>
      <c r="D64" s="151"/>
      <c r="E64" s="152"/>
      <c r="F64" s="153">
        <f>SUM(F65:G68)</f>
        <v>5</v>
      </c>
      <c r="G64" s="154"/>
      <c r="H64" s="9">
        <f>SUM(H65:H68)</f>
        <v>0</v>
      </c>
      <c r="I64" s="9">
        <f>SUM(I65:I68)</f>
        <v>0</v>
      </c>
      <c r="J64" s="9">
        <f>SUM(J65:J68)</f>
        <v>0</v>
      </c>
      <c r="K64" s="155" t="s">
        <v>23</v>
      </c>
      <c r="L64" s="156"/>
      <c r="M64" s="156"/>
      <c r="N64" s="156"/>
      <c r="O64" s="157"/>
    </row>
    <row r="65" spans="1:15" ht="49.5" customHeight="1" x14ac:dyDescent="0.2">
      <c r="A65" s="41"/>
      <c r="B65" s="163" t="s">
        <v>142</v>
      </c>
      <c r="C65" s="164"/>
      <c r="D65" s="164"/>
      <c r="E65" s="165"/>
      <c r="F65" s="158">
        <v>2.5</v>
      </c>
      <c r="G65" s="159"/>
      <c r="H65" s="5"/>
      <c r="I65" s="5"/>
      <c r="J65" s="5"/>
      <c r="K65" s="160" t="str">
        <f t="shared" ref="K65:K68" si="14">IF(H65="","",IF(H65&lt;$F65,"Justifique su Calificación",""))</f>
        <v/>
      </c>
      <c r="L65" s="161"/>
      <c r="M65" s="161"/>
      <c r="N65" s="161"/>
      <c r="O65" s="162"/>
    </row>
    <row r="66" spans="1:15" ht="18.75" customHeight="1" x14ac:dyDescent="0.2">
      <c r="A66" s="41"/>
      <c r="B66" s="142" t="s">
        <v>118</v>
      </c>
      <c r="C66" s="143"/>
      <c r="D66" s="143"/>
      <c r="E66" s="144"/>
      <c r="F66" s="148">
        <v>1</v>
      </c>
      <c r="G66" s="149"/>
      <c r="H66" s="5"/>
      <c r="I66" s="5"/>
      <c r="J66" s="5"/>
      <c r="K66" s="145" t="str">
        <f t="shared" si="14"/>
        <v/>
      </c>
      <c r="L66" s="146"/>
      <c r="M66" s="146"/>
      <c r="N66" s="146"/>
      <c r="O66" s="147"/>
    </row>
    <row r="67" spans="1:15" ht="32.25" customHeight="1" x14ac:dyDescent="0.2">
      <c r="A67" s="41"/>
      <c r="B67" s="142" t="s">
        <v>39</v>
      </c>
      <c r="C67" s="143"/>
      <c r="D67" s="143"/>
      <c r="E67" s="144"/>
      <c r="F67" s="148">
        <v>1</v>
      </c>
      <c r="G67" s="149"/>
      <c r="H67" s="5"/>
      <c r="I67" s="5"/>
      <c r="J67" s="5"/>
      <c r="K67" s="145" t="str">
        <f>IF(H67="","",IF(H67&lt;$F67,"Justifique su Calificación",""))</f>
        <v/>
      </c>
      <c r="L67" s="146"/>
      <c r="M67" s="146"/>
      <c r="N67" s="146"/>
      <c r="O67" s="147"/>
    </row>
    <row r="68" spans="1:15" ht="15.75" thickBot="1" x14ac:dyDescent="0.25">
      <c r="A68" s="41"/>
      <c r="B68" s="134" t="s">
        <v>117</v>
      </c>
      <c r="C68" s="135"/>
      <c r="D68" s="135"/>
      <c r="E68" s="136"/>
      <c r="F68" s="137">
        <v>0.5</v>
      </c>
      <c r="G68" s="138"/>
      <c r="H68" s="5"/>
      <c r="I68" s="5"/>
      <c r="J68" s="5"/>
      <c r="K68" s="139" t="str">
        <f t="shared" si="14"/>
        <v/>
      </c>
      <c r="L68" s="140"/>
      <c r="M68" s="140"/>
      <c r="N68" s="140"/>
      <c r="O68" s="141"/>
    </row>
    <row r="69" spans="1:15" ht="16.5" thickBot="1" x14ac:dyDescent="0.25">
      <c r="A69" s="41"/>
      <c r="B69" s="150" t="s">
        <v>119</v>
      </c>
      <c r="C69" s="151"/>
      <c r="D69" s="151"/>
      <c r="E69" s="152"/>
      <c r="F69" s="153">
        <f>SUM(F70:G73)</f>
        <v>5</v>
      </c>
      <c r="G69" s="154"/>
      <c r="H69" s="9">
        <f>SUM(H70:H73)</f>
        <v>0</v>
      </c>
      <c r="I69" s="9">
        <f>SUM(I70:I73)</f>
        <v>0</v>
      </c>
      <c r="J69" s="9">
        <f>SUM(J70:J73)</f>
        <v>0</v>
      </c>
      <c r="K69" s="155" t="s">
        <v>23</v>
      </c>
      <c r="L69" s="156"/>
      <c r="M69" s="156"/>
      <c r="N69" s="156"/>
      <c r="O69" s="157"/>
    </row>
    <row r="70" spans="1:15" ht="15" x14ac:dyDescent="0.2">
      <c r="A70" s="41"/>
      <c r="B70" s="163" t="s">
        <v>40</v>
      </c>
      <c r="C70" s="164"/>
      <c r="D70" s="164"/>
      <c r="E70" s="165"/>
      <c r="F70" s="158">
        <v>2</v>
      </c>
      <c r="G70" s="159"/>
      <c r="H70" s="5"/>
      <c r="I70" s="5"/>
      <c r="J70" s="5"/>
      <c r="K70" s="160" t="str">
        <f t="shared" ref="K70:K73" si="15">IF(H70="","",IF(H70&lt;$F70,"Justifique su Calificación",""))</f>
        <v/>
      </c>
      <c r="L70" s="161"/>
      <c r="M70" s="161"/>
      <c r="N70" s="161"/>
      <c r="O70" s="162"/>
    </row>
    <row r="71" spans="1:15" ht="15" x14ac:dyDescent="0.2">
      <c r="A71" s="41"/>
      <c r="B71" s="142" t="s">
        <v>41</v>
      </c>
      <c r="C71" s="143"/>
      <c r="D71" s="143"/>
      <c r="E71" s="144"/>
      <c r="F71" s="148">
        <v>2</v>
      </c>
      <c r="G71" s="149"/>
      <c r="H71" s="5"/>
      <c r="I71" s="5"/>
      <c r="J71" s="5"/>
      <c r="K71" s="145" t="str">
        <f t="shared" si="15"/>
        <v/>
      </c>
      <c r="L71" s="146"/>
      <c r="M71" s="146"/>
      <c r="N71" s="146"/>
      <c r="O71" s="147"/>
    </row>
    <row r="72" spans="1:15" ht="31.5" customHeight="1" x14ac:dyDescent="0.2">
      <c r="A72" s="41"/>
      <c r="B72" s="142" t="s">
        <v>143</v>
      </c>
      <c r="C72" s="143"/>
      <c r="D72" s="143"/>
      <c r="E72" s="144"/>
      <c r="F72" s="148">
        <v>0.5</v>
      </c>
      <c r="G72" s="149"/>
      <c r="H72" s="5"/>
      <c r="I72" s="5"/>
      <c r="J72" s="5"/>
      <c r="K72" s="145" t="str">
        <f t="shared" si="15"/>
        <v/>
      </c>
      <c r="L72" s="146"/>
      <c r="M72" s="146"/>
      <c r="N72" s="146"/>
      <c r="O72" s="147"/>
    </row>
    <row r="73" spans="1:15" ht="15.75" thickBot="1" x14ac:dyDescent="0.25">
      <c r="A73" s="41"/>
      <c r="B73" s="134" t="s">
        <v>42</v>
      </c>
      <c r="C73" s="135"/>
      <c r="D73" s="135"/>
      <c r="E73" s="136"/>
      <c r="F73" s="137">
        <v>0.5</v>
      </c>
      <c r="G73" s="138"/>
      <c r="H73" s="5"/>
      <c r="I73" s="5"/>
      <c r="J73" s="5"/>
      <c r="K73" s="139" t="str">
        <f t="shared" si="15"/>
        <v/>
      </c>
      <c r="L73" s="140"/>
      <c r="M73" s="140"/>
      <c r="N73" s="140"/>
      <c r="O73" s="141"/>
    </row>
    <row r="74" spans="1:15" ht="16.5" thickBot="1" x14ac:dyDescent="0.25">
      <c r="A74" s="41"/>
      <c r="B74" s="150" t="s">
        <v>19</v>
      </c>
      <c r="C74" s="151"/>
      <c r="D74" s="151"/>
      <c r="E74" s="152"/>
      <c r="F74" s="175" t="s">
        <v>15</v>
      </c>
      <c r="G74" s="176"/>
      <c r="H74" s="10" t="s">
        <v>15</v>
      </c>
      <c r="I74" s="10" t="s">
        <v>15</v>
      </c>
      <c r="J74" s="10" t="s">
        <v>15</v>
      </c>
      <c r="K74" s="153" t="s">
        <v>14</v>
      </c>
      <c r="L74" s="173"/>
      <c r="M74" s="173"/>
      <c r="N74" s="173"/>
      <c r="O74" s="174"/>
    </row>
    <row r="75" spans="1:15" ht="15.75" x14ac:dyDescent="0.2">
      <c r="A75" s="41"/>
      <c r="B75" s="163" t="s">
        <v>108</v>
      </c>
      <c r="C75" s="164"/>
      <c r="D75" s="164"/>
      <c r="E75" s="165"/>
      <c r="F75" s="158" t="s">
        <v>13</v>
      </c>
      <c r="G75" s="159"/>
      <c r="H75" s="5"/>
      <c r="I75" s="5"/>
      <c r="J75" s="5"/>
      <c r="K75" s="234"/>
      <c r="L75" s="235"/>
      <c r="M75" s="235"/>
      <c r="N75" s="235"/>
      <c r="O75" s="236"/>
    </row>
    <row r="76" spans="1:15" ht="15.75" x14ac:dyDescent="0.2">
      <c r="A76" s="41"/>
      <c r="B76" s="142" t="s">
        <v>43</v>
      </c>
      <c r="C76" s="143"/>
      <c r="D76" s="143"/>
      <c r="E76" s="144"/>
      <c r="F76" s="148" t="s">
        <v>13</v>
      </c>
      <c r="G76" s="149"/>
      <c r="H76" s="5"/>
      <c r="I76" s="5"/>
      <c r="J76" s="5"/>
      <c r="K76" s="210"/>
      <c r="L76" s="211"/>
      <c r="M76" s="211"/>
      <c r="N76" s="211"/>
      <c r="O76" s="212"/>
    </row>
    <row r="77" spans="1:15" ht="15.75" x14ac:dyDescent="0.2">
      <c r="A77" s="41"/>
      <c r="B77" s="142" t="s">
        <v>44</v>
      </c>
      <c r="C77" s="143"/>
      <c r="D77" s="143"/>
      <c r="E77" s="144"/>
      <c r="F77" s="148" t="s">
        <v>13</v>
      </c>
      <c r="G77" s="149"/>
      <c r="H77" s="5"/>
      <c r="I77" s="5"/>
      <c r="J77" s="5"/>
      <c r="K77" s="210"/>
      <c r="L77" s="211"/>
      <c r="M77" s="211"/>
      <c r="N77" s="211"/>
      <c r="O77" s="212"/>
    </row>
    <row r="78" spans="1:15" ht="15.75" x14ac:dyDescent="0.2">
      <c r="A78" s="41"/>
      <c r="B78" s="142" t="s">
        <v>45</v>
      </c>
      <c r="C78" s="143"/>
      <c r="D78" s="143"/>
      <c r="E78" s="144"/>
      <c r="F78" s="148" t="s">
        <v>13</v>
      </c>
      <c r="G78" s="149"/>
      <c r="H78" s="5"/>
      <c r="I78" s="5"/>
      <c r="J78" s="5"/>
      <c r="K78" s="207"/>
      <c r="L78" s="208"/>
      <c r="M78" s="208"/>
      <c r="N78" s="208"/>
      <c r="O78" s="209"/>
    </row>
    <row r="79" spans="1:15" ht="15.75" x14ac:dyDescent="0.2">
      <c r="A79" s="41"/>
      <c r="B79" s="142" t="s">
        <v>46</v>
      </c>
      <c r="C79" s="143"/>
      <c r="D79" s="143"/>
      <c r="E79" s="144"/>
      <c r="F79" s="148" t="s">
        <v>13</v>
      </c>
      <c r="G79" s="149"/>
      <c r="H79" s="5"/>
      <c r="I79" s="5"/>
      <c r="J79" s="5"/>
      <c r="K79" s="207"/>
      <c r="L79" s="208"/>
      <c r="M79" s="208"/>
      <c r="N79" s="208"/>
      <c r="O79" s="209"/>
    </row>
    <row r="80" spans="1:15" ht="30.75" customHeight="1" thickBot="1" x14ac:dyDescent="0.25">
      <c r="A80" s="41"/>
      <c r="B80" s="225" t="s">
        <v>47</v>
      </c>
      <c r="C80" s="226"/>
      <c r="D80" s="226"/>
      <c r="E80" s="227"/>
      <c r="F80" s="228" t="s">
        <v>13</v>
      </c>
      <c r="G80" s="229"/>
      <c r="H80" s="5"/>
      <c r="I80" s="5"/>
      <c r="J80" s="5"/>
      <c r="K80" s="230"/>
      <c r="L80" s="231"/>
      <c r="M80" s="231"/>
      <c r="N80" s="231"/>
      <c r="O80" s="232"/>
    </row>
    <row r="81" spans="1:15" ht="30.75" customHeight="1" thickTop="1" thickBot="1" x14ac:dyDescent="0.25">
      <c r="A81" s="41"/>
      <c r="B81" s="42" t="s">
        <v>21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4"/>
    </row>
    <row r="82" spans="1:15" ht="17.25" thickTop="1" thickBot="1" x14ac:dyDescent="0.25">
      <c r="A82" s="41"/>
      <c r="B82" s="45" t="s">
        <v>174</v>
      </c>
      <c r="C82" s="46"/>
      <c r="D82" s="31"/>
      <c r="E82" s="51" t="s">
        <v>175</v>
      </c>
      <c r="F82" s="52"/>
      <c r="G82" s="52"/>
      <c r="H82" s="52"/>
      <c r="I82" s="52"/>
      <c r="J82" s="52"/>
      <c r="K82" s="52"/>
      <c r="L82" s="52"/>
      <c r="M82" s="52"/>
      <c r="N82" s="52"/>
      <c r="O82" s="53"/>
    </row>
    <row r="83" spans="1:15" ht="17.25" thickTop="1" thickBot="1" x14ac:dyDescent="0.25">
      <c r="A83" s="41"/>
      <c r="B83" s="47"/>
      <c r="C83" s="48"/>
      <c r="D83" s="31"/>
      <c r="E83" s="51" t="s">
        <v>184</v>
      </c>
      <c r="F83" s="52"/>
      <c r="G83" s="52"/>
      <c r="H83" s="52"/>
      <c r="I83" s="52"/>
      <c r="J83" s="52"/>
      <c r="K83" s="52"/>
      <c r="L83" s="52"/>
      <c r="M83" s="52"/>
      <c r="N83" s="52"/>
      <c r="O83" s="53"/>
    </row>
    <row r="84" spans="1:15" ht="17.25" thickTop="1" thickBot="1" x14ac:dyDescent="0.25">
      <c r="A84" s="41"/>
      <c r="B84" s="49"/>
      <c r="C84" s="50"/>
      <c r="D84" s="31"/>
      <c r="E84" s="51" t="s">
        <v>176</v>
      </c>
      <c r="F84" s="52"/>
      <c r="G84" s="52"/>
      <c r="H84" s="52"/>
      <c r="I84" s="52"/>
      <c r="J84" s="52"/>
      <c r="K84" s="52"/>
      <c r="L84" s="52"/>
      <c r="M84" s="52"/>
      <c r="N84" s="52"/>
      <c r="O84" s="53"/>
    </row>
    <row r="85" spans="1:15" ht="17.25" thickTop="1" thickBot="1" x14ac:dyDescent="0.25">
      <c r="A85" s="41"/>
      <c r="B85" s="54" t="s">
        <v>177</v>
      </c>
      <c r="C85" s="55"/>
      <c r="D85" s="32"/>
      <c r="E85" s="60" t="s">
        <v>178</v>
      </c>
      <c r="F85" s="61"/>
      <c r="G85" s="61"/>
      <c r="H85" s="61"/>
      <c r="I85" s="61"/>
      <c r="J85" s="61"/>
      <c r="K85" s="61"/>
      <c r="L85" s="61"/>
      <c r="M85" s="61"/>
      <c r="N85" s="61"/>
      <c r="O85" s="62"/>
    </row>
    <row r="86" spans="1:15" ht="17.25" thickTop="1" thickBot="1" x14ac:dyDescent="0.25">
      <c r="A86" s="41"/>
      <c r="B86" s="56"/>
      <c r="C86" s="57"/>
      <c r="D86" s="32"/>
      <c r="E86" s="60" t="s">
        <v>179</v>
      </c>
      <c r="F86" s="61"/>
      <c r="G86" s="61"/>
      <c r="H86" s="61"/>
      <c r="I86" s="61"/>
      <c r="J86" s="61"/>
      <c r="K86" s="61"/>
      <c r="L86" s="61"/>
      <c r="M86" s="61"/>
      <c r="N86" s="61"/>
      <c r="O86" s="62"/>
    </row>
    <row r="87" spans="1:15" ht="17.25" thickTop="1" thickBot="1" x14ac:dyDescent="0.25">
      <c r="A87" s="41"/>
      <c r="B87" s="58"/>
      <c r="C87" s="59"/>
      <c r="D87" s="33"/>
      <c r="E87" s="60" t="s">
        <v>180</v>
      </c>
      <c r="F87" s="61"/>
      <c r="G87" s="61"/>
      <c r="H87" s="61"/>
      <c r="I87" s="61"/>
      <c r="J87" s="61"/>
      <c r="K87" s="61"/>
      <c r="L87" s="61"/>
      <c r="M87" s="61"/>
      <c r="N87" s="61"/>
      <c r="O87" s="62"/>
    </row>
    <row r="88" spans="1:15" ht="17.25" thickTop="1" thickBot="1" x14ac:dyDescent="0.25">
      <c r="A88" s="41"/>
      <c r="B88" s="179" t="s">
        <v>181</v>
      </c>
      <c r="C88" s="180"/>
      <c r="D88" s="34"/>
      <c r="E88" s="185" t="s">
        <v>180</v>
      </c>
      <c r="F88" s="185"/>
      <c r="G88" s="185"/>
      <c r="H88" s="185"/>
      <c r="I88" s="185"/>
      <c r="J88" s="185"/>
      <c r="K88" s="185"/>
      <c r="L88" s="185"/>
      <c r="M88" s="185"/>
      <c r="N88" s="185"/>
      <c r="O88" s="185"/>
    </row>
    <row r="89" spans="1:15" ht="17.25" thickTop="1" thickBot="1" x14ac:dyDescent="0.25">
      <c r="A89" s="41"/>
      <c r="B89" s="181"/>
      <c r="C89" s="182"/>
      <c r="D89" s="34"/>
      <c r="E89" s="185" t="s">
        <v>180</v>
      </c>
      <c r="F89" s="185"/>
      <c r="G89" s="185"/>
      <c r="H89" s="185"/>
      <c r="I89" s="185"/>
      <c r="J89" s="185"/>
      <c r="K89" s="185"/>
      <c r="L89" s="185"/>
      <c r="M89" s="185"/>
      <c r="N89" s="185"/>
      <c r="O89" s="185"/>
    </row>
    <row r="90" spans="1:15" ht="17.25" thickTop="1" thickBot="1" x14ac:dyDescent="0.25">
      <c r="A90" s="41"/>
      <c r="B90" s="183"/>
      <c r="C90" s="184"/>
      <c r="D90" s="34"/>
      <c r="E90" s="185" t="s">
        <v>180</v>
      </c>
      <c r="F90" s="185"/>
      <c r="G90" s="185"/>
      <c r="H90" s="185"/>
      <c r="I90" s="185"/>
      <c r="J90" s="185"/>
      <c r="K90" s="185"/>
      <c r="L90" s="185"/>
      <c r="M90" s="185"/>
      <c r="N90" s="185"/>
      <c r="O90" s="185"/>
    </row>
    <row r="91" spans="1:15" ht="20.25" customHeight="1" thickTop="1" x14ac:dyDescent="0.2">
      <c r="A91" s="41"/>
      <c r="B91" s="186" t="s">
        <v>20</v>
      </c>
      <c r="C91" s="187"/>
      <c r="D91" s="190" t="s">
        <v>182</v>
      </c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2"/>
    </row>
    <row r="92" spans="1:15" ht="72.75" customHeight="1" x14ac:dyDescent="0.2">
      <c r="A92" s="41"/>
      <c r="B92" s="188"/>
      <c r="C92" s="189"/>
      <c r="D92" s="193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5"/>
    </row>
    <row r="93" spans="1:15" ht="20.25" customHeight="1" thickBot="1" x14ac:dyDescent="0.25">
      <c r="A93" s="41"/>
      <c r="B93" s="177">
        <f>C14</f>
        <v>0</v>
      </c>
      <c r="C93" s="178"/>
      <c r="D93" s="196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8"/>
    </row>
    <row r="94" spans="1:15" ht="15.75" hidden="1" customHeight="1" thickTop="1" x14ac:dyDescent="0.2"/>
    <row r="95" spans="1:15" hidden="1" x14ac:dyDescent="0.2"/>
    <row r="96" spans="1:15" hidden="1" x14ac:dyDescent="0.2"/>
    <row r="97" spans="2:17" ht="15" hidden="1" x14ac:dyDescent="0.2">
      <c r="C97" s="1" t="s">
        <v>48</v>
      </c>
      <c r="H97" s="26">
        <f>COUNTBLANK($H$26:$H$80)</f>
        <v>45</v>
      </c>
      <c r="I97" s="26">
        <f>COUNTBLANK($I$26:$I$80)</f>
        <v>45</v>
      </c>
      <c r="J97" s="26">
        <f>COUNTBLANK($J$26:$J$80)</f>
        <v>45</v>
      </c>
      <c r="Q97" s="2" t="s">
        <v>82</v>
      </c>
    </row>
    <row r="98" spans="2:17" hidden="1" x14ac:dyDescent="0.2">
      <c r="B98">
        <v>1</v>
      </c>
      <c r="C98" t="s">
        <v>49</v>
      </c>
      <c r="Q98" s="36" t="s">
        <v>254</v>
      </c>
    </row>
    <row r="99" spans="2:17" hidden="1" x14ac:dyDescent="0.2">
      <c r="B99">
        <v>2</v>
      </c>
      <c r="C99" t="s">
        <v>188</v>
      </c>
      <c r="E99" s="30" t="s">
        <v>13</v>
      </c>
      <c r="H99" s="25" t="s">
        <v>159</v>
      </c>
      <c r="I99" s="25" t="s">
        <v>160</v>
      </c>
      <c r="J99" s="25" t="s">
        <v>161</v>
      </c>
      <c r="K99" s="233" t="s">
        <v>158</v>
      </c>
      <c r="L99" s="233"/>
      <c r="M99" s="233"/>
      <c r="N99" s="233"/>
      <c r="Q99" s="37" t="s">
        <v>255</v>
      </c>
    </row>
    <row r="100" spans="2:17" hidden="1" x14ac:dyDescent="0.2">
      <c r="B100">
        <v>3</v>
      </c>
      <c r="C100" t="s">
        <v>50</v>
      </c>
      <c r="E100" s="30" t="s">
        <v>172</v>
      </c>
      <c r="H100" s="7">
        <f>+H43</f>
        <v>0</v>
      </c>
      <c r="I100" s="7">
        <f>+I43</f>
        <v>0</v>
      </c>
      <c r="J100" s="7">
        <f>+J43</f>
        <v>0</v>
      </c>
      <c r="K100" s="219" t="s">
        <v>105</v>
      </c>
      <c r="L100" s="220"/>
      <c r="M100" s="220"/>
      <c r="N100" s="221"/>
      <c r="Q100" s="36" t="s">
        <v>256</v>
      </c>
    </row>
    <row r="101" spans="2:17" hidden="1" x14ac:dyDescent="0.2">
      <c r="B101">
        <v>4</v>
      </c>
      <c r="C101" t="s">
        <v>189</v>
      </c>
      <c r="H101" s="7">
        <f>+H50</f>
        <v>0</v>
      </c>
      <c r="I101" s="7">
        <f>+I50</f>
        <v>0</v>
      </c>
      <c r="J101" s="7">
        <f>+J50</f>
        <v>0</v>
      </c>
      <c r="K101" s="219" t="s">
        <v>106</v>
      </c>
      <c r="L101" s="220"/>
      <c r="M101" s="220"/>
      <c r="N101" s="221"/>
      <c r="Q101" s="37" t="s">
        <v>257</v>
      </c>
    </row>
    <row r="102" spans="2:17" hidden="1" x14ac:dyDescent="0.2">
      <c r="B102">
        <v>5</v>
      </c>
      <c r="C102" t="s">
        <v>190</v>
      </c>
      <c r="Q102" s="37" t="s">
        <v>258</v>
      </c>
    </row>
    <row r="103" spans="2:17" hidden="1" x14ac:dyDescent="0.2">
      <c r="B103">
        <v>6</v>
      </c>
      <c r="C103" t="s">
        <v>191</v>
      </c>
      <c r="Q103" s="36" t="s">
        <v>259</v>
      </c>
    </row>
    <row r="104" spans="2:17" hidden="1" x14ac:dyDescent="0.2">
      <c r="B104">
        <v>7</v>
      </c>
      <c r="C104" t="s">
        <v>192</v>
      </c>
      <c r="H104" s="25" t="s">
        <v>159</v>
      </c>
      <c r="I104" s="25" t="s">
        <v>160</v>
      </c>
      <c r="J104" s="25" t="s">
        <v>161</v>
      </c>
      <c r="K104" s="233" t="s">
        <v>158</v>
      </c>
      <c r="L104" s="233"/>
      <c r="M104" s="233"/>
      <c r="N104" s="233"/>
      <c r="Q104" s="36" t="s">
        <v>260</v>
      </c>
    </row>
    <row r="105" spans="2:17" hidden="1" x14ac:dyDescent="0.2">
      <c r="B105">
        <v>8</v>
      </c>
      <c r="C105" t="s">
        <v>193</v>
      </c>
      <c r="H105" s="7">
        <f>IF(H100&gt;=16,0,1)</f>
        <v>1</v>
      </c>
      <c r="I105" s="7">
        <f t="shared" ref="I105:J105" si="16">IF(I100&gt;=16,0,1)</f>
        <v>1</v>
      </c>
      <c r="J105" s="7">
        <f t="shared" si="16"/>
        <v>1</v>
      </c>
      <c r="K105" s="219" t="s">
        <v>169</v>
      </c>
      <c r="L105" s="220"/>
      <c r="M105" s="220"/>
      <c r="N105" s="221"/>
      <c r="Q105" s="36" t="s">
        <v>261</v>
      </c>
    </row>
    <row r="106" spans="2:17" hidden="1" x14ac:dyDescent="0.2">
      <c r="B106">
        <v>9</v>
      </c>
      <c r="C106" t="s">
        <v>51</v>
      </c>
      <c r="H106" s="7">
        <f>IF(H101&gt;=28,0,2)</f>
        <v>2</v>
      </c>
      <c r="I106" s="7">
        <f t="shared" ref="I106:J106" si="17">IF(I101&gt;=28,0,2)</f>
        <v>2</v>
      </c>
      <c r="J106" s="7">
        <f t="shared" si="17"/>
        <v>2</v>
      </c>
      <c r="K106" s="219" t="s">
        <v>170</v>
      </c>
      <c r="L106" s="220"/>
      <c r="M106" s="220"/>
      <c r="N106" s="221"/>
      <c r="Q106" s="37" t="s">
        <v>262</v>
      </c>
    </row>
    <row r="107" spans="2:17" hidden="1" x14ac:dyDescent="0.2">
      <c r="B107">
        <v>10</v>
      </c>
      <c r="C107" t="s">
        <v>194</v>
      </c>
      <c r="H107" s="7">
        <f>IF(D20&gt;=80,0,4)</f>
        <v>0</v>
      </c>
      <c r="I107" s="7">
        <f>IF(D21&gt;=80,0,4)</f>
        <v>0</v>
      </c>
      <c r="J107" s="7">
        <f>IF(D22&gt;=80,0,4)</f>
        <v>0</v>
      </c>
      <c r="K107" s="219" t="s">
        <v>171</v>
      </c>
      <c r="L107" s="220"/>
      <c r="M107" s="220"/>
      <c r="N107" s="221"/>
      <c r="Q107" s="37" t="s">
        <v>263</v>
      </c>
    </row>
    <row r="108" spans="2:17" hidden="1" x14ac:dyDescent="0.2">
      <c r="B108">
        <v>11</v>
      </c>
      <c r="C108" t="s">
        <v>52</v>
      </c>
      <c r="H108" s="27">
        <f>IF(H42="No",8,0)</f>
        <v>0</v>
      </c>
      <c r="I108" s="27">
        <f>IF(I42="No",8,0)</f>
        <v>0</v>
      </c>
      <c r="J108" s="27">
        <f>IF(J42="No",8,0)</f>
        <v>0</v>
      </c>
      <c r="K108" s="219" t="s">
        <v>173</v>
      </c>
      <c r="L108" s="220"/>
      <c r="M108" s="220"/>
      <c r="N108" s="221"/>
      <c r="Q108" s="36" t="s">
        <v>264</v>
      </c>
    </row>
    <row r="109" spans="2:17" hidden="1" x14ac:dyDescent="0.2">
      <c r="B109">
        <v>12</v>
      </c>
      <c r="C109" t="s">
        <v>53</v>
      </c>
      <c r="H109">
        <f>SUM(H105:H108)</f>
        <v>3</v>
      </c>
      <c r="I109">
        <f t="shared" ref="I109:J109" si="18">SUM(I105:I108)</f>
        <v>3</v>
      </c>
      <c r="J109">
        <f t="shared" si="18"/>
        <v>3</v>
      </c>
      <c r="Q109" s="36" t="s">
        <v>265</v>
      </c>
    </row>
    <row r="110" spans="2:17" hidden="1" x14ac:dyDescent="0.2">
      <c r="B110">
        <v>13</v>
      </c>
      <c r="C110" t="s">
        <v>195</v>
      </c>
      <c r="Q110" s="37" t="s">
        <v>266</v>
      </c>
    </row>
    <row r="111" spans="2:17" hidden="1" x14ac:dyDescent="0.2">
      <c r="B111">
        <v>14</v>
      </c>
      <c r="C111" t="s">
        <v>196</v>
      </c>
      <c r="H111" s="35">
        <v>1</v>
      </c>
      <c r="I111" t="s">
        <v>162</v>
      </c>
      <c r="Q111" s="36" t="s">
        <v>267</v>
      </c>
    </row>
    <row r="112" spans="2:17" hidden="1" x14ac:dyDescent="0.2">
      <c r="B112">
        <v>15</v>
      </c>
      <c r="C112" t="s">
        <v>54</v>
      </c>
      <c r="H112" s="35">
        <v>2</v>
      </c>
      <c r="I112" t="s">
        <v>164</v>
      </c>
      <c r="Q112" s="37" t="s">
        <v>268</v>
      </c>
    </row>
    <row r="113" spans="2:17" ht="12.75" hidden="1" customHeight="1" x14ac:dyDescent="0.2">
      <c r="B113">
        <v>16</v>
      </c>
      <c r="C113" t="s">
        <v>197</v>
      </c>
      <c r="H113" s="35">
        <v>3</v>
      </c>
      <c r="I113" t="s">
        <v>167</v>
      </c>
    </row>
    <row r="114" spans="2:17" ht="12.75" hidden="1" customHeight="1" x14ac:dyDescent="0.2">
      <c r="B114">
        <v>17</v>
      </c>
      <c r="C114" t="s">
        <v>55</v>
      </c>
      <c r="H114" s="35">
        <v>4</v>
      </c>
      <c r="I114" t="s">
        <v>163</v>
      </c>
    </row>
    <row r="115" spans="2:17" ht="12.75" hidden="1" customHeight="1" x14ac:dyDescent="0.2">
      <c r="B115">
        <v>18</v>
      </c>
      <c r="C115" t="s">
        <v>56</v>
      </c>
      <c r="H115" s="35">
        <v>5</v>
      </c>
      <c r="I115" t="s">
        <v>165</v>
      </c>
    </row>
    <row r="116" spans="2:17" ht="12.75" hidden="1" customHeight="1" x14ac:dyDescent="0.2">
      <c r="B116">
        <v>19</v>
      </c>
      <c r="C116" t="s">
        <v>198</v>
      </c>
      <c r="H116" s="35">
        <v>6</v>
      </c>
      <c r="I116" t="s">
        <v>166</v>
      </c>
    </row>
    <row r="117" spans="2:17" ht="12.75" hidden="1" customHeight="1" x14ac:dyDescent="0.2">
      <c r="B117">
        <v>20</v>
      </c>
      <c r="C117" t="s">
        <v>199</v>
      </c>
      <c r="H117" s="35">
        <v>7</v>
      </c>
      <c r="I117" t="s">
        <v>168</v>
      </c>
      <c r="Q117" s="2" t="s">
        <v>83</v>
      </c>
    </row>
    <row r="118" spans="2:17" ht="12.75" hidden="1" customHeight="1" x14ac:dyDescent="0.2">
      <c r="B118">
        <v>21</v>
      </c>
      <c r="C118" t="s">
        <v>200</v>
      </c>
      <c r="H118" s="35">
        <v>8</v>
      </c>
      <c r="I118" s="29" t="s">
        <v>185</v>
      </c>
      <c r="Q118" s="38" t="s">
        <v>269</v>
      </c>
    </row>
    <row r="119" spans="2:17" ht="12.75" hidden="1" customHeight="1" x14ac:dyDescent="0.2">
      <c r="B119">
        <v>22</v>
      </c>
      <c r="C119" t="s">
        <v>201</v>
      </c>
      <c r="H119" s="35">
        <v>9</v>
      </c>
      <c r="I119" s="29" t="s">
        <v>185</v>
      </c>
      <c r="Q119" s="38" t="s">
        <v>270</v>
      </c>
    </row>
    <row r="120" spans="2:17" ht="15" hidden="1" x14ac:dyDescent="0.2">
      <c r="B120">
        <v>23</v>
      </c>
      <c r="C120" t="s">
        <v>202</v>
      </c>
      <c r="H120" s="35">
        <v>10</v>
      </c>
      <c r="I120" s="29" t="s">
        <v>185</v>
      </c>
      <c r="Q120" s="38" t="s">
        <v>271</v>
      </c>
    </row>
    <row r="121" spans="2:17" ht="15" hidden="1" x14ac:dyDescent="0.2">
      <c r="B121">
        <v>24</v>
      </c>
      <c r="C121" t="s">
        <v>57</v>
      </c>
      <c r="H121" s="35">
        <v>11</v>
      </c>
      <c r="I121" s="29" t="s">
        <v>185</v>
      </c>
      <c r="Q121" s="38" t="s">
        <v>272</v>
      </c>
    </row>
    <row r="122" spans="2:17" ht="15" hidden="1" x14ac:dyDescent="0.2">
      <c r="B122">
        <v>25</v>
      </c>
      <c r="C122" t="s">
        <v>203</v>
      </c>
      <c r="H122" s="35">
        <v>12</v>
      </c>
      <c r="I122" s="29" t="s">
        <v>185</v>
      </c>
      <c r="Q122" s="38" t="s">
        <v>273</v>
      </c>
    </row>
    <row r="123" spans="2:17" ht="15" hidden="1" x14ac:dyDescent="0.2">
      <c r="B123">
        <v>26</v>
      </c>
      <c r="C123" t="s">
        <v>204</v>
      </c>
      <c r="H123" s="35">
        <v>13</v>
      </c>
      <c r="I123" s="29" t="s">
        <v>185</v>
      </c>
      <c r="Q123" s="38" t="s">
        <v>274</v>
      </c>
    </row>
    <row r="124" spans="2:17" ht="15" hidden="1" x14ac:dyDescent="0.25">
      <c r="B124">
        <v>27</v>
      </c>
      <c r="C124" t="s">
        <v>205</v>
      </c>
      <c r="H124" s="35">
        <v>14</v>
      </c>
      <c r="I124" s="29" t="s">
        <v>185</v>
      </c>
      <c r="Q124" s="39" t="s">
        <v>97</v>
      </c>
    </row>
    <row r="125" spans="2:17" ht="15" hidden="1" x14ac:dyDescent="0.25">
      <c r="B125">
        <v>28</v>
      </c>
      <c r="C125" t="s">
        <v>58</v>
      </c>
      <c r="H125" s="35">
        <v>15</v>
      </c>
      <c r="I125" s="29" t="s">
        <v>185</v>
      </c>
      <c r="Q125" s="39" t="s">
        <v>88</v>
      </c>
    </row>
    <row r="126" spans="2:17" ht="15" hidden="1" x14ac:dyDescent="0.2">
      <c r="B126">
        <v>29</v>
      </c>
      <c r="C126" t="s">
        <v>59</v>
      </c>
      <c r="Q126" s="38" t="s">
        <v>275</v>
      </c>
    </row>
    <row r="127" spans="2:17" ht="15" hidden="1" x14ac:dyDescent="0.2">
      <c r="B127">
        <v>30</v>
      </c>
      <c r="C127" t="s">
        <v>60</v>
      </c>
      <c r="Q127" s="38" t="s">
        <v>276</v>
      </c>
    </row>
    <row r="128" spans="2:17" ht="15" hidden="1" x14ac:dyDescent="0.2">
      <c r="B128">
        <v>31</v>
      </c>
      <c r="C128" t="s">
        <v>206</v>
      </c>
      <c r="Q128" s="38" t="s">
        <v>277</v>
      </c>
    </row>
    <row r="129" spans="2:17" ht="15" hidden="1" x14ac:dyDescent="0.2">
      <c r="B129">
        <v>32</v>
      </c>
      <c r="C129" t="s">
        <v>207</v>
      </c>
      <c r="Q129" s="38" t="s">
        <v>278</v>
      </c>
    </row>
    <row r="130" spans="2:17" ht="15" hidden="1" x14ac:dyDescent="0.25">
      <c r="B130">
        <v>33</v>
      </c>
      <c r="C130" t="s">
        <v>208</v>
      </c>
      <c r="Q130" s="39" t="s">
        <v>98</v>
      </c>
    </row>
    <row r="131" spans="2:17" ht="15" hidden="1" x14ac:dyDescent="0.2">
      <c r="B131">
        <v>34</v>
      </c>
      <c r="C131" t="s">
        <v>61</v>
      </c>
      <c r="Q131" s="38" t="s">
        <v>279</v>
      </c>
    </row>
    <row r="132" spans="2:17" ht="15" hidden="1" x14ac:dyDescent="0.2">
      <c r="B132">
        <v>35</v>
      </c>
      <c r="C132" t="s">
        <v>62</v>
      </c>
      <c r="Q132" s="38" t="s">
        <v>280</v>
      </c>
    </row>
    <row r="133" spans="2:17" ht="15" hidden="1" x14ac:dyDescent="0.2">
      <c r="B133">
        <v>36</v>
      </c>
      <c r="C133" t="s">
        <v>63</v>
      </c>
      <c r="Q133" s="38" t="s">
        <v>281</v>
      </c>
    </row>
    <row r="134" spans="2:17" ht="15" hidden="1" x14ac:dyDescent="0.2">
      <c r="B134">
        <v>37</v>
      </c>
      <c r="C134" t="s">
        <v>209</v>
      </c>
      <c r="Q134" s="38" t="s">
        <v>282</v>
      </c>
    </row>
    <row r="135" spans="2:17" ht="15" hidden="1" x14ac:dyDescent="0.2">
      <c r="B135">
        <v>38</v>
      </c>
      <c r="C135" t="s">
        <v>210</v>
      </c>
      <c r="Q135" s="38" t="s">
        <v>283</v>
      </c>
    </row>
    <row r="136" spans="2:17" ht="15" hidden="1" x14ac:dyDescent="0.25">
      <c r="B136">
        <v>39</v>
      </c>
      <c r="C136" t="s">
        <v>211</v>
      </c>
      <c r="Q136" s="40" t="s">
        <v>99</v>
      </c>
    </row>
    <row r="137" spans="2:17" ht="15" hidden="1" x14ac:dyDescent="0.2">
      <c r="B137">
        <v>40</v>
      </c>
      <c r="C137" t="s">
        <v>212</v>
      </c>
      <c r="Q137" s="38" t="s">
        <v>284</v>
      </c>
    </row>
    <row r="138" spans="2:17" ht="15" hidden="1" x14ac:dyDescent="0.25">
      <c r="B138">
        <v>41</v>
      </c>
      <c r="C138" t="s">
        <v>213</v>
      </c>
      <c r="Q138" s="39" t="s">
        <v>92</v>
      </c>
    </row>
    <row r="139" spans="2:17" ht="15" hidden="1" x14ac:dyDescent="0.2">
      <c r="B139">
        <v>42</v>
      </c>
      <c r="C139" t="s">
        <v>214</v>
      </c>
      <c r="Q139" s="38" t="s">
        <v>285</v>
      </c>
    </row>
    <row r="140" spans="2:17" ht="15" hidden="1" x14ac:dyDescent="0.2">
      <c r="B140">
        <v>43</v>
      </c>
      <c r="C140" t="s">
        <v>215</v>
      </c>
      <c r="Q140" s="38" t="s">
        <v>286</v>
      </c>
    </row>
    <row r="141" spans="2:17" ht="15" hidden="1" x14ac:dyDescent="0.2">
      <c r="B141">
        <v>44</v>
      </c>
      <c r="C141" t="s">
        <v>64</v>
      </c>
      <c r="Q141" s="38" t="s">
        <v>287</v>
      </c>
    </row>
    <row r="142" spans="2:17" ht="15" hidden="1" x14ac:dyDescent="0.2">
      <c r="B142">
        <v>45</v>
      </c>
      <c r="C142" t="s">
        <v>216</v>
      </c>
      <c r="Q142" s="38" t="s">
        <v>288</v>
      </c>
    </row>
    <row r="143" spans="2:17" ht="15" hidden="1" x14ac:dyDescent="0.2">
      <c r="B143">
        <v>46</v>
      </c>
      <c r="C143" t="s">
        <v>217</v>
      </c>
      <c r="Q143" s="38" t="s">
        <v>289</v>
      </c>
    </row>
    <row r="144" spans="2:17" ht="15" hidden="1" x14ac:dyDescent="0.25">
      <c r="B144">
        <v>47</v>
      </c>
      <c r="C144" t="s">
        <v>65</v>
      </c>
      <c r="Q144" s="39" t="s">
        <v>103</v>
      </c>
    </row>
    <row r="145" spans="2:17" ht="15" hidden="1" x14ac:dyDescent="0.25">
      <c r="B145">
        <v>48</v>
      </c>
      <c r="C145" t="s">
        <v>66</v>
      </c>
      <c r="Q145" s="39" t="s">
        <v>84</v>
      </c>
    </row>
    <row r="146" spans="2:17" ht="15" hidden="1" x14ac:dyDescent="0.25">
      <c r="B146">
        <v>49</v>
      </c>
      <c r="C146" t="s">
        <v>218</v>
      </c>
      <c r="Q146" s="39" t="s">
        <v>100</v>
      </c>
    </row>
    <row r="147" spans="2:17" ht="15" hidden="1" x14ac:dyDescent="0.25">
      <c r="B147">
        <v>50</v>
      </c>
      <c r="C147" t="s">
        <v>219</v>
      </c>
      <c r="Q147" s="39" t="s">
        <v>89</v>
      </c>
    </row>
    <row r="148" spans="2:17" ht="15" hidden="1" x14ac:dyDescent="0.2">
      <c r="B148">
        <v>51</v>
      </c>
      <c r="C148" t="s">
        <v>220</v>
      </c>
      <c r="Q148" s="38" t="s">
        <v>290</v>
      </c>
    </row>
    <row r="149" spans="2:17" ht="15" hidden="1" x14ac:dyDescent="0.2">
      <c r="B149">
        <v>52</v>
      </c>
      <c r="C149" t="s">
        <v>221</v>
      </c>
      <c r="Q149" s="38" t="s">
        <v>291</v>
      </c>
    </row>
    <row r="150" spans="2:17" ht="15" hidden="1" x14ac:dyDescent="0.2">
      <c r="B150">
        <v>53</v>
      </c>
      <c r="C150" t="s">
        <v>222</v>
      </c>
      <c r="Q150" s="38" t="s">
        <v>292</v>
      </c>
    </row>
    <row r="151" spans="2:17" ht="15" hidden="1" x14ac:dyDescent="0.2">
      <c r="B151">
        <v>54</v>
      </c>
      <c r="C151" t="s">
        <v>67</v>
      </c>
      <c r="Q151" s="38" t="s">
        <v>293</v>
      </c>
    </row>
    <row r="152" spans="2:17" ht="15" hidden="1" x14ac:dyDescent="0.2">
      <c r="B152">
        <v>55</v>
      </c>
      <c r="C152" t="s">
        <v>68</v>
      </c>
      <c r="Q152" s="38" t="s">
        <v>294</v>
      </c>
    </row>
    <row r="153" spans="2:17" ht="15" hidden="1" x14ac:dyDescent="0.25">
      <c r="B153">
        <v>56</v>
      </c>
      <c r="C153" t="s">
        <v>223</v>
      </c>
      <c r="Q153" s="39" t="s">
        <v>95</v>
      </c>
    </row>
    <row r="154" spans="2:17" ht="15" hidden="1" x14ac:dyDescent="0.25">
      <c r="B154">
        <v>57</v>
      </c>
      <c r="C154" t="s">
        <v>69</v>
      </c>
      <c r="Q154" s="39" t="s">
        <v>96</v>
      </c>
    </row>
    <row r="155" spans="2:17" ht="15" hidden="1" x14ac:dyDescent="0.25">
      <c r="B155">
        <v>58</v>
      </c>
      <c r="C155" t="s">
        <v>70</v>
      </c>
      <c r="Q155" s="39" t="s">
        <v>90</v>
      </c>
    </row>
    <row r="156" spans="2:17" ht="15" hidden="1" x14ac:dyDescent="0.25">
      <c r="B156">
        <v>59</v>
      </c>
      <c r="C156" t="s">
        <v>224</v>
      </c>
      <c r="Q156" s="39" t="s">
        <v>87</v>
      </c>
    </row>
    <row r="157" spans="2:17" ht="15" hidden="1" x14ac:dyDescent="0.25">
      <c r="B157">
        <v>60</v>
      </c>
      <c r="C157" t="s">
        <v>225</v>
      </c>
      <c r="Q157" s="39" t="s">
        <v>93</v>
      </c>
    </row>
    <row r="158" spans="2:17" ht="15" hidden="1" x14ac:dyDescent="0.2">
      <c r="B158">
        <v>61</v>
      </c>
      <c r="C158" t="s">
        <v>226</v>
      </c>
      <c r="Q158" s="38" t="s">
        <v>295</v>
      </c>
    </row>
    <row r="159" spans="2:17" ht="15" hidden="1" x14ac:dyDescent="0.25">
      <c r="B159">
        <v>62</v>
      </c>
      <c r="C159" t="s">
        <v>227</v>
      </c>
      <c r="Q159" s="39" t="s">
        <v>85</v>
      </c>
    </row>
    <row r="160" spans="2:17" ht="15" hidden="1" x14ac:dyDescent="0.2">
      <c r="B160">
        <v>63</v>
      </c>
      <c r="C160" t="s">
        <v>228</v>
      </c>
      <c r="Q160" s="38" t="s">
        <v>296</v>
      </c>
    </row>
    <row r="161" spans="2:17" ht="15" hidden="1" x14ac:dyDescent="0.25">
      <c r="B161">
        <v>64</v>
      </c>
      <c r="C161" t="s">
        <v>229</v>
      </c>
      <c r="Q161" s="39" t="s">
        <v>101</v>
      </c>
    </row>
    <row r="162" spans="2:17" ht="15" hidden="1" x14ac:dyDescent="0.2">
      <c r="B162">
        <v>65</v>
      </c>
      <c r="C162" t="s">
        <v>71</v>
      </c>
      <c r="Q162" s="38" t="s">
        <v>297</v>
      </c>
    </row>
    <row r="163" spans="2:17" ht="15" hidden="1" x14ac:dyDescent="0.2">
      <c r="B163">
        <v>66</v>
      </c>
      <c r="C163" t="s">
        <v>72</v>
      </c>
      <c r="Q163" s="38" t="s">
        <v>298</v>
      </c>
    </row>
    <row r="164" spans="2:17" ht="15" hidden="1" x14ac:dyDescent="0.2">
      <c r="B164">
        <v>67</v>
      </c>
      <c r="C164" t="s">
        <v>230</v>
      </c>
      <c r="Q164" s="38" t="s">
        <v>299</v>
      </c>
    </row>
    <row r="165" spans="2:17" ht="15" hidden="1" x14ac:dyDescent="0.2">
      <c r="B165">
        <v>68</v>
      </c>
      <c r="C165" t="s">
        <v>231</v>
      </c>
      <c r="Q165" s="38" t="s">
        <v>300</v>
      </c>
    </row>
    <row r="166" spans="2:17" ht="15" hidden="1" x14ac:dyDescent="0.25">
      <c r="B166">
        <v>69</v>
      </c>
      <c r="C166" t="s">
        <v>73</v>
      </c>
      <c r="Q166" s="39" t="s">
        <v>94</v>
      </c>
    </row>
    <row r="167" spans="2:17" ht="15" hidden="1" x14ac:dyDescent="0.2">
      <c r="B167">
        <v>70</v>
      </c>
      <c r="C167" t="s">
        <v>232</v>
      </c>
      <c r="Q167" s="38" t="s">
        <v>301</v>
      </c>
    </row>
    <row r="168" spans="2:17" ht="15" hidden="1" x14ac:dyDescent="0.2">
      <c r="B168">
        <v>71</v>
      </c>
      <c r="C168" t="s">
        <v>233</v>
      </c>
      <c r="Q168" s="38" t="s">
        <v>302</v>
      </c>
    </row>
    <row r="169" spans="2:17" ht="15" hidden="1" x14ac:dyDescent="0.2">
      <c r="B169">
        <v>72</v>
      </c>
      <c r="C169" t="s">
        <v>234</v>
      </c>
      <c r="Q169" s="38" t="s">
        <v>303</v>
      </c>
    </row>
    <row r="170" spans="2:17" ht="15" hidden="1" x14ac:dyDescent="0.25">
      <c r="B170">
        <v>73</v>
      </c>
      <c r="C170" t="s">
        <v>235</v>
      </c>
      <c r="Q170" s="39" t="s">
        <v>86</v>
      </c>
    </row>
    <row r="171" spans="2:17" ht="15" hidden="1" x14ac:dyDescent="0.25">
      <c r="B171">
        <v>74</v>
      </c>
      <c r="C171" t="s">
        <v>74</v>
      </c>
      <c r="Q171" s="39" t="s">
        <v>102</v>
      </c>
    </row>
    <row r="172" spans="2:17" ht="15" hidden="1" x14ac:dyDescent="0.2">
      <c r="B172">
        <v>75</v>
      </c>
      <c r="C172" t="s">
        <v>236</v>
      </c>
      <c r="Q172" s="38" t="s">
        <v>304</v>
      </c>
    </row>
    <row r="173" spans="2:17" ht="15" hidden="1" x14ac:dyDescent="0.2">
      <c r="B173">
        <v>76</v>
      </c>
      <c r="C173" t="s">
        <v>237</v>
      </c>
      <c r="Q173" s="38" t="s">
        <v>305</v>
      </c>
    </row>
    <row r="174" spans="2:17" ht="15" hidden="1" x14ac:dyDescent="0.2">
      <c r="B174">
        <v>77</v>
      </c>
      <c r="C174" t="s">
        <v>75</v>
      </c>
      <c r="Q174" s="38" t="s">
        <v>306</v>
      </c>
    </row>
    <row r="175" spans="2:17" ht="15" hidden="1" x14ac:dyDescent="0.25">
      <c r="B175">
        <v>78</v>
      </c>
      <c r="C175" t="s">
        <v>238</v>
      </c>
      <c r="Q175" s="39" t="s">
        <v>91</v>
      </c>
    </row>
    <row r="176" spans="2:17" hidden="1" x14ac:dyDescent="0.2">
      <c r="B176">
        <v>79</v>
      </c>
      <c r="C176" t="s">
        <v>239</v>
      </c>
    </row>
    <row r="177" spans="2:3" hidden="1" x14ac:dyDescent="0.2">
      <c r="B177">
        <v>80</v>
      </c>
      <c r="C177" t="s">
        <v>240</v>
      </c>
    </row>
    <row r="178" spans="2:3" hidden="1" x14ac:dyDescent="0.2">
      <c r="B178">
        <v>81</v>
      </c>
      <c r="C178" t="s">
        <v>241</v>
      </c>
    </row>
    <row r="179" spans="2:3" hidden="1" x14ac:dyDescent="0.2">
      <c r="B179">
        <v>82</v>
      </c>
      <c r="C179" t="s">
        <v>76</v>
      </c>
    </row>
    <row r="180" spans="2:3" hidden="1" x14ac:dyDescent="0.2">
      <c r="B180">
        <v>83</v>
      </c>
      <c r="C180" t="s">
        <v>77</v>
      </c>
    </row>
    <row r="181" spans="2:3" hidden="1" x14ac:dyDescent="0.2">
      <c r="B181">
        <v>84</v>
      </c>
      <c r="C181" t="s">
        <v>242</v>
      </c>
    </row>
    <row r="182" spans="2:3" hidden="1" x14ac:dyDescent="0.2">
      <c r="B182">
        <v>85</v>
      </c>
      <c r="C182" t="s">
        <v>243</v>
      </c>
    </row>
    <row r="183" spans="2:3" hidden="1" x14ac:dyDescent="0.2">
      <c r="B183">
        <v>86</v>
      </c>
      <c r="C183" t="s">
        <v>244</v>
      </c>
    </row>
    <row r="184" spans="2:3" hidden="1" x14ac:dyDescent="0.2">
      <c r="B184">
        <v>87</v>
      </c>
      <c r="C184" t="s">
        <v>245</v>
      </c>
    </row>
    <row r="185" spans="2:3" hidden="1" x14ac:dyDescent="0.2">
      <c r="B185">
        <v>88</v>
      </c>
      <c r="C185" t="s">
        <v>246</v>
      </c>
    </row>
    <row r="186" spans="2:3" hidden="1" x14ac:dyDescent="0.2">
      <c r="B186">
        <v>89</v>
      </c>
      <c r="C186" t="s">
        <v>78</v>
      </c>
    </row>
    <row r="187" spans="2:3" hidden="1" x14ac:dyDescent="0.2">
      <c r="B187">
        <v>90</v>
      </c>
      <c r="C187" t="s">
        <v>247</v>
      </c>
    </row>
    <row r="188" spans="2:3" hidden="1" x14ac:dyDescent="0.2">
      <c r="B188">
        <v>91</v>
      </c>
      <c r="C188" t="s">
        <v>248</v>
      </c>
    </row>
    <row r="189" spans="2:3" hidden="1" x14ac:dyDescent="0.2">
      <c r="B189">
        <v>92</v>
      </c>
      <c r="C189" t="s">
        <v>249</v>
      </c>
    </row>
    <row r="190" spans="2:3" hidden="1" x14ac:dyDescent="0.2">
      <c r="B190">
        <v>93</v>
      </c>
      <c r="C190" t="s">
        <v>79</v>
      </c>
    </row>
    <row r="191" spans="2:3" hidden="1" x14ac:dyDescent="0.2">
      <c r="B191">
        <v>94</v>
      </c>
      <c r="C191" t="s">
        <v>80</v>
      </c>
    </row>
    <row r="192" spans="2:3" hidden="1" x14ac:dyDescent="0.2">
      <c r="B192">
        <v>95</v>
      </c>
      <c r="C192" t="s">
        <v>250</v>
      </c>
    </row>
    <row r="193" spans="2:3" hidden="1" x14ac:dyDescent="0.2">
      <c r="B193">
        <v>96</v>
      </c>
      <c r="C193" t="s">
        <v>251</v>
      </c>
    </row>
    <row r="194" spans="2:3" hidden="1" x14ac:dyDescent="0.2">
      <c r="B194">
        <v>97</v>
      </c>
      <c r="C194" t="s">
        <v>252</v>
      </c>
    </row>
    <row r="195" spans="2:3" hidden="1" x14ac:dyDescent="0.2">
      <c r="B195">
        <v>98</v>
      </c>
      <c r="C195" t="s">
        <v>81</v>
      </c>
    </row>
    <row r="196" spans="2:3" hidden="1" x14ac:dyDescent="0.2">
      <c r="B196">
        <v>99</v>
      </c>
      <c r="C196" t="s">
        <v>253</v>
      </c>
    </row>
  </sheetData>
  <sheetProtection formatCells="0" insertRows="0" selectLockedCells="1"/>
  <mergeCells count="236">
    <mergeCell ref="C2:N2"/>
    <mergeCell ref="C3:N3"/>
    <mergeCell ref="O1:O3"/>
    <mergeCell ref="B7:O7"/>
    <mergeCell ref="K104:N104"/>
    <mergeCell ref="K108:N108"/>
    <mergeCell ref="K105:N105"/>
    <mergeCell ref="K106:N106"/>
    <mergeCell ref="K107:N107"/>
    <mergeCell ref="C9:O9"/>
    <mergeCell ref="B63:E63"/>
    <mergeCell ref="F63:G63"/>
    <mergeCell ref="K63:O63"/>
    <mergeCell ref="F30:G30"/>
    <mergeCell ref="B26:E26"/>
    <mergeCell ref="B25:E25"/>
    <mergeCell ref="F25:G25"/>
    <mergeCell ref="F26:G26"/>
    <mergeCell ref="B27:E27"/>
    <mergeCell ref="B28:E28"/>
    <mergeCell ref="B29:E29"/>
    <mergeCell ref="B18:O18"/>
    <mergeCell ref="F34:G34"/>
    <mergeCell ref="B36:E36"/>
    <mergeCell ref="K100:N100"/>
    <mergeCell ref="K101:N101"/>
    <mergeCell ref="B75:E75"/>
    <mergeCell ref="F75:G75"/>
    <mergeCell ref="F43:G43"/>
    <mergeCell ref="K43:O43"/>
    <mergeCell ref="F40:G40"/>
    <mergeCell ref="F41:G41"/>
    <mergeCell ref="F46:G46"/>
    <mergeCell ref="K46:O46"/>
    <mergeCell ref="F51:G51"/>
    <mergeCell ref="K51:O51"/>
    <mergeCell ref="K40:O40"/>
    <mergeCell ref="F47:G47"/>
    <mergeCell ref="F48:G48"/>
    <mergeCell ref="K50:O50"/>
    <mergeCell ref="K41:O41"/>
    <mergeCell ref="K42:O42"/>
    <mergeCell ref="B80:E80"/>
    <mergeCell ref="F80:G80"/>
    <mergeCell ref="K80:O80"/>
    <mergeCell ref="B78:E78"/>
    <mergeCell ref="K99:N99"/>
    <mergeCell ref="K75:O75"/>
    <mergeCell ref="D22:H22"/>
    <mergeCell ref="F36:G36"/>
    <mergeCell ref="B30:E30"/>
    <mergeCell ref="F27:G27"/>
    <mergeCell ref="F28:G28"/>
    <mergeCell ref="F29:G29"/>
    <mergeCell ref="K25:O25"/>
    <mergeCell ref="K30:O30"/>
    <mergeCell ref="K26:O26"/>
    <mergeCell ref="K27:O27"/>
    <mergeCell ref="K28:O28"/>
    <mergeCell ref="K29:O29"/>
    <mergeCell ref="B31:E31"/>
    <mergeCell ref="F31:G31"/>
    <mergeCell ref="K33:O33"/>
    <mergeCell ref="K34:O34"/>
    <mergeCell ref="K36:O36"/>
    <mergeCell ref="B32:E32"/>
    <mergeCell ref="F32:G32"/>
    <mergeCell ref="B35:E35"/>
    <mergeCell ref="F35:G35"/>
    <mergeCell ref="K35:O35"/>
    <mergeCell ref="K23:O24"/>
    <mergeCell ref="F24:G24"/>
    <mergeCell ref="B76:E76"/>
    <mergeCell ref="K78:O78"/>
    <mergeCell ref="B79:E79"/>
    <mergeCell ref="F79:G79"/>
    <mergeCell ref="K79:O79"/>
    <mergeCell ref="K76:O76"/>
    <mergeCell ref="K77:O77"/>
    <mergeCell ref="B77:E77"/>
    <mergeCell ref="F77:G77"/>
    <mergeCell ref="F76:G76"/>
    <mergeCell ref="F78:G78"/>
    <mergeCell ref="B93:C93"/>
    <mergeCell ref="B88:C90"/>
    <mergeCell ref="E88:O88"/>
    <mergeCell ref="E89:O89"/>
    <mergeCell ref="E90:O90"/>
    <mergeCell ref="B91:C92"/>
    <mergeCell ref="D91:O93"/>
    <mergeCell ref="H24:J24"/>
    <mergeCell ref="F23:J23"/>
    <mergeCell ref="B37:E37"/>
    <mergeCell ref="F33:G33"/>
    <mergeCell ref="F39:G39"/>
    <mergeCell ref="F37:G37"/>
    <mergeCell ref="K31:O31"/>
    <mergeCell ref="K32:O32"/>
    <mergeCell ref="B23:E24"/>
    <mergeCell ref="F38:G38"/>
    <mergeCell ref="K38:O38"/>
    <mergeCell ref="B33:E33"/>
    <mergeCell ref="B34:E34"/>
    <mergeCell ref="B39:E39"/>
    <mergeCell ref="B50:E50"/>
    <mergeCell ref="F50:G50"/>
    <mergeCell ref="K39:O39"/>
    <mergeCell ref="D20:H20"/>
    <mergeCell ref="D21:H21"/>
    <mergeCell ref="K74:O74"/>
    <mergeCell ref="B56:E56"/>
    <mergeCell ref="B57:E57"/>
    <mergeCell ref="F56:G56"/>
    <mergeCell ref="K56:O56"/>
    <mergeCell ref="F57:G57"/>
    <mergeCell ref="K57:O57"/>
    <mergeCell ref="B74:E74"/>
    <mergeCell ref="F74:G74"/>
    <mergeCell ref="F72:G72"/>
    <mergeCell ref="B72:E72"/>
    <mergeCell ref="B67:E67"/>
    <mergeCell ref="F58:G58"/>
    <mergeCell ref="K58:O58"/>
    <mergeCell ref="B62:E62"/>
    <mergeCell ref="F62:G62"/>
    <mergeCell ref="K62:O62"/>
    <mergeCell ref="B54:E54"/>
    <mergeCell ref="B51:E51"/>
    <mergeCell ref="F52:G52"/>
    <mergeCell ref="K72:O72"/>
    <mergeCell ref="B70:E70"/>
    <mergeCell ref="B40:E40"/>
    <mergeCell ref="B38:E38"/>
    <mergeCell ref="K47:O47"/>
    <mergeCell ref="F54:G54"/>
    <mergeCell ref="K54:O54"/>
    <mergeCell ref="F49:G49"/>
    <mergeCell ref="K49:O49"/>
    <mergeCell ref="B44:E44"/>
    <mergeCell ref="F44:G44"/>
    <mergeCell ref="K44:O44"/>
    <mergeCell ref="B45:E45"/>
    <mergeCell ref="F45:G45"/>
    <mergeCell ref="K45:O45"/>
    <mergeCell ref="B48:E48"/>
    <mergeCell ref="B43:E43"/>
    <mergeCell ref="B41:E41"/>
    <mergeCell ref="B42:E42"/>
    <mergeCell ref="B52:E52"/>
    <mergeCell ref="B46:E46"/>
    <mergeCell ref="F42:G42"/>
    <mergeCell ref="K52:O52"/>
    <mergeCell ref="K71:O71"/>
    <mergeCell ref="B59:E59"/>
    <mergeCell ref="K68:O68"/>
    <mergeCell ref="K67:O67"/>
    <mergeCell ref="F59:G59"/>
    <mergeCell ref="F66:G66"/>
    <mergeCell ref="K65:O65"/>
    <mergeCell ref="K70:O70"/>
    <mergeCell ref="B68:E68"/>
    <mergeCell ref="B64:E64"/>
    <mergeCell ref="F64:G64"/>
    <mergeCell ref="K66:O66"/>
    <mergeCell ref="F65:G65"/>
    <mergeCell ref="B69:E69"/>
    <mergeCell ref="B66:E66"/>
    <mergeCell ref="B65:E65"/>
    <mergeCell ref="K64:O64"/>
    <mergeCell ref="B60:E60"/>
    <mergeCell ref="F60:G60"/>
    <mergeCell ref="K60:O60"/>
    <mergeCell ref="B61:E61"/>
    <mergeCell ref="F61:G61"/>
    <mergeCell ref="K61:O61"/>
    <mergeCell ref="M19:O19"/>
    <mergeCell ref="D19:H19"/>
    <mergeCell ref="B73:E73"/>
    <mergeCell ref="F73:G73"/>
    <mergeCell ref="K73:O73"/>
    <mergeCell ref="B53:E53"/>
    <mergeCell ref="K48:O48"/>
    <mergeCell ref="F53:G53"/>
    <mergeCell ref="K53:O53"/>
    <mergeCell ref="B55:E55"/>
    <mergeCell ref="F55:G55"/>
    <mergeCell ref="K55:O55"/>
    <mergeCell ref="K69:O69"/>
    <mergeCell ref="F68:G68"/>
    <mergeCell ref="F67:G67"/>
    <mergeCell ref="F69:G69"/>
    <mergeCell ref="B58:E58"/>
    <mergeCell ref="K59:O59"/>
    <mergeCell ref="B47:E47"/>
    <mergeCell ref="K37:O37"/>
    <mergeCell ref="B49:E49"/>
    <mergeCell ref="B71:E71"/>
    <mergeCell ref="F70:G70"/>
    <mergeCell ref="F71:G71"/>
    <mergeCell ref="B14:B16"/>
    <mergeCell ref="C14:C16"/>
    <mergeCell ref="C8:O8"/>
    <mergeCell ref="D10:F10"/>
    <mergeCell ref="G10:M10"/>
    <mergeCell ref="B13:C13"/>
    <mergeCell ref="E13:G13"/>
    <mergeCell ref="H13:O13"/>
    <mergeCell ref="B12:C12"/>
    <mergeCell ref="E12:G12"/>
    <mergeCell ref="H12:O12"/>
    <mergeCell ref="D11:M11"/>
    <mergeCell ref="N11:O11"/>
    <mergeCell ref="A1:A93"/>
    <mergeCell ref="B81:O81"/>
    <mergeCell ref="B82:C84"/>
    <mergeCell ref="E82:O82"/>
    <mergeCell ref="E83:O83"/>
    <mergeCell ref="E84:O84"/>
    <mergeCell ref="B85:C87"/>
    <mergeCell ref="E85:O85"/>
    <mergeCell ref="E86:O86"/>
    <mergeCell ref="E87:O87"/>
    <mergeCell ref="I19:L19"/>
    <mergeCell ref="M20:O20"/>
    <mergeCell ref="I20:L20"/>
    <mergeCell ref="I21:L21"/>
    <mergeCell ref="I22:L22"/>
    <mergeCell ref="M21:O21"/>
    <mergeCell ref="M22:O22"/>
    <mergeCell ref="B1:B6"/>
    <mergeCell ref="C1:N1"/>
    <mergeCell ref="C4:N6"/>
    <mergeCell ref="L14:N14"/>
    <mergeCell ref="L15:N15"/>
    <mergeCell ref="L16:N16"/>
    <mergeCell ref="D14:K16"/>
  </mergeCells>
  <phoneticPr fontId="0" type="noConversion"/>
  <conditionalFormatting sqref="L1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2">
    <cfRule type="cellIs" dxfId="0" priority="1" operator="equal">
      <formula>"Aprobado"</formula>
    </cfRule>
  </conditionalFormatting>
  <dataValidations count="7">
    <dataValidation type="decimal" allowBlank="1" showInputMessage="1" showErrorMessage="1" error="Valor introducido fuera de limites." sqref="H65:J68 H32:J36 H51:J54 H26:J30 H56:J59 H61:J63 H70:J73 H38:J40 H44:J49">
      <formula1>0</formula1>
      <formula2>$F26</formula2>
    </dataValidation>
    <dataValidation type="list" allowBlank="1" showInputMessage="1" showErrorMessage="1" promptTitle="Lista de Grupos de Investigacion" prompt="Seleccione un Grupo de Investigacion de la lista desplegable" sqref="G10:M10">
      <formula1>$Q$98:$Q$112</formula1>
    </dataValidation>
    <dataValidation type="list" allowBlank="1" showInputMessage="1" showErrorMessage="1" error="Valor introducido fuera de limites." sqref="H42:J42 H75:J80">
      <formula1>$E$99:$E$100</formula1>
    </dataValidation>
    <dataValidation type="list" allowBlank="1" showInputMessage="1" showErrorMessage="1" sqref="C17">
      <formula1>$C$98:$C$196</formula1>
    </dataValidation>
    <dataValidation type="list" allowBlank="1" showInputMessage="1" showErrorMessage="1" promptTitle="Lista de lineas de investigacion" prompt="Seleccione una linea de investigacion de la lista desplegable_x000a_" sqref="H12:O12">
      <formula1>$Q$118:$Q$175</formula1>
    </dataValidation>
    <dataValidation type="list" allowBlank="1" showInputMessage="1" showErrorMessage="1" promptTitle="Lista de Docentes" prompt="Seleccion un Docente de la lista desplegable_x000a_" sqref="O10">
      <formula1>$C$98:$C$196</formula1>
    </dataValidation>
    <dataValidation type="list" allowBlank="1" showInputMessage="1" showErrorMessage="1" promptTitle="Lista de Docentes Evaluadores" prompt="Seleccione un Docente Evaluador de la lista desplegable_x000a_" sqref="C14:C16">
      <formula1>$C$98:$C$196</formula1>
    </dataValidation>
  </dataValidations>
  <printOptions horizontalCentered="1"/>
  <pageMargins left="0.19685039370078741" right="0.19685039370078741" top="0.39370078740157483" bottom="0.59055118110236227" header="0" footer="0.31496062992125984"/>
  <pageSetup scale="45" fitToHeight="2" orientation="portrait" useFirstPageNumber="1" r:id="rId1"/>
  <headerFooter alignWithMargins="0">
    <oddFooter>&amp;CPágina &amp;P de &amp;N</oddFooter>
  </headerFooter>
  <rowBreaks count="1" manualBreakCount="1">
    <brk id="68" min="1" max="14" man="1"/>
  </rowBreaks>
  <ignoredErrors>
    <ignoredError sqref="K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DOCUMENTO FINAL</vt:lpstr>
      <vt:lpstr>'DOCUMENTO FINAL'!Área_de_impresión</vt:lpstr>
      <vt:lpstr>'DOCUMENTO FINAL'!Títulos_a_imprimir</vt:lpstr>
    </vt:vector>
  </TitlesOfParts>
  <Company>FAMILIAR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ESTRUCTURAS</dc:creator>
  <cp:lastModifiedBy>ingsistemas</cp:lastModifiedBy>
  <cp:lastPrinted>2013-07-17T12:48:16Z</cp:lastPrinted>
  <dcterms:created xsi:type="dcterms:W3CDTF">2006-11-02T12:14:39Z</dcterms:created>
  <dcterms:modified xsi:type="dcterms:W3CDTF">2014-02-27T18:11:48Z</dcterms:modified>
</cp:coreProperties>
</file>