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rbi\PycharmProjects\cftc_neu\reports\results\"/>
    </mc:Choice>
  </mc:AlternateContent>
  <xr:revisionPtr revIDLastSave="0" documentId="13_ncr:1_{60CD8DA4-08CF-418A-90BB-3EED530175BA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r2_avg" sheetId="1" r:id="rId1"/>
    <sheet name="only_r2" sheetId="2" r:id="rId2"/>
    <sheet name="r2_all_re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Z69" i="2" l="1"/>
  <c r="AE62" i="2"/>
  <c r="AE87" i="2" s="1"/>
  <c r="AC65" i="2"/>
  <c r="X69" i="2"/>
  <c r="Y69" i="2"/>
  <c r="AD72" i="2"/>
  <c r="AE79" i="2"/>
  <c r="W30" i="2"/>
  <c r="W62" i="2" s="1"/>
  <c r="W87" i="2" s="1"/>
  <c r="X30" i="2"/>
  <c r="Y30" i="2"/>
  <c r="X62" i="2" s="1"/>
  <c r="Z30" i="2"/>
  <c r="AA30" i="2"/>
  <c r="Y62" i="2" s="1"/>
  <c r="AB30" i="2"/>
  <c r="AC30" i="2"/>
  <c r="Z62" i="2" s="1"/>
  <c r="AD30" i="2"/>
  <c r="AE30" i="2"/>
  <c r="AA62" i="2" s="1"/>
  <c r="AF30" i="2"/>
  <c r="AB62" i="2" s="1"/>
  <c r="AG30" i="2"/>
  <c r="AH30" i="2"/>
  <c r="AD62" i="2" s="1"/>
  <c r="AD87" i="2" s="1"/>
  <c r="AI30" i="2"/>
  <c r="V30" i="2"/>
  <c r="V62" i="2" s="1"/>
  <c r="AA8" i="2"/>
  <c r="AB8" i="2"/>
  <c r="AC8" i="2"/>
  <c r="Z65" i="2" s="1"/>
  <c r="AD8" i="2"/>
  <c r="AE8" i="2"/>
  <c r="AA65" i="2" s="1"/>
  <c r="AF8" i="2"/>
  <c r="AB65" i="2" s="1"/>
  <c r="AG8" i="2"/>
  <c r="AH8" i="2"/>
  <c r="AD65" i="2" s="1"/>
  <c r="AI8" i="2"/>
  <c r="AE65" i="2" s="1"/>
  <c r="AA9" i="2"/>
  <c r="Y66" i="2" s="1"/>
  <c r="AB9" i="2"/>
  <c r="AC9" i="2"/>
  <c r="Z66" i="2" s="1"/>
  <c r="AD9" i="2"/>
  <c r="AE9" i="2"/>
  <c r="AA66" i="2" s="1"/>
  <c r="AF9" i="2"/>
  <c r="AB66" i="2" s="1"/>
  <c r="AG9" i="2"/>
  <c r="AC66" i="2" s="1"/>
  <c r="AH9" i="2"/>
  <c r="AD66" i="2" s="1"/>
  <c r="AI9" i="2"/>
  <c r="AE66" i="2" s="1"/>
  <c r="AA10" i="2"/>
  <c r="Y67" i="2" s="1"/>
  <c r="AB10" i="2"/>
  <c r="AC10" i="2"/>
  <c r="Z67" i="2" s="1"/>
  <c r="AD10" i="2"/>
  <c r="AE10" i="2"/>
  <c r="AA67" i="2" s="1"/>
  <c r="AF10" i="2"/>
  <c r="AB67" i="2" s="1"/>
  <c r="AG10" i="2"/>
  <c r="AC67" i="2" s="1"/>
  <c r="AH10" i="2"/>
  <c r="AD67" i="2" s="1"/>
  <c r="AI10" i="2"/>
  <c r="AE67" i="2" s="1"/>
  <c r="AD11" i="2"/>
  <c r="AE11" i="2"/>
  <c r="AA68" i="2" s="1"/>
  <c r="AF11" i="2"/>
  <c r="AB68" i="2" s="1"/>
  <c r="AG11" i="2"/>
  <c r="AC68" i="2" s="1"/>
  <c r="AH11" i="2"/>
  <c r="AD68" i="2" s="1"/>
  <c r="AI11" i="2"/>
  <c r="AE68" i="2" s="1"/>
  <c r="AD12" i="2"/>
  <c r="AE12" i="2"/>
  <c r="AA69" i="2" s="1"/>
  <c r="AF12" i="2"/>
  <c r="AB69" i="2" s="1"/>
  <c r="AG12" i="2"/>
  <c r="AC69" i="2" s="1"/>
  <c r="AH12" i="2"/>
  <c r="AD69" i="2" s="1"/>
  <c r="AI12" i="2"/>
  <c r="AE69" i="2" s="1"/>
  <c r="AA13" i="2"/>
  <c r="Y70" i="2" s="1"/>
  <c r="AB13" i="2"/>
  <c r="AC13" i="2"/>
  <c r="Z70" i="2" s="1"/>
  <c r="AD13" i="2"/>
  <c r="AE13" i="2"/>
  <c r="AA70" i="2" s="1"/>
  <c r="AF13" i="2"/>
  <c r="AB70" i="2" s="1"/>
  <c r="AG13" i="2"/>
  <c r="AC70" i="2" s="1"/>
  <c r="AH13" i="2"/>
  <c r="AD70" i="2" s="1"/>
  <c r="AI13" i="2"/>
  <c r="AE70" i="2" s="1"/>
  <c r="AA14" i="2"/>
  <c r="Y71" i="2" s="1"/>
  <c r="AB14" i="2"/>
  <c r="AC14" i="2"/>
  <c r="Z71" i="2" s="1"/>
  <c r="AD14" i="2"/>
  <c r="AE14" i="2"/>
  <c r="AA71" i="2" s="1"/>
  <c r="AF14" i="2"/>
  <c r="AB71" i="2" s="1"/>
  <c r="AG14" i="2"/>
  <c r="AC71" i="2" s="1"/>
  <c r="AH14" i="2"/>
  <c r="AD71" i="2" s="1"/>
  <c r="AI14" i="2"/>
  <c r="AE71" i="2" s="1"/>
  <c r="AA15" i="2"/>
  <c r="Y72" i="2" s="1"/>
  <c r="AB15" i="2"/>
  <c r="AC15" i="2"/>
  <c r="Z72" i="2" s="1"/>
  <c r="AD15" i="2"/>
  <c r="AE15" i="2"/>
  <c r="AA72" i="2" s="1"/>
  <c r="AF15" i="2"/>
  <c r="AB72" i="2" s="1"/>
  <c r="AG15" i="2"/>
  <c r="AC72" i="2" s="1"/>
  <c r="AH15" i="2"/>
  <c r="AI15" i="2"/>
  <c r="AE72" i="2" s="1"/>
  <c r="AA16" i="2"/>
  <c r="Y73" i="2" s="1"/>
  <c r="AB16" i="2"/>
  <c r="AC16" i="2"/>
  <c r="Z73" i="2" s="1"/>
  <c r="AD16" i="2"/>
  <c r="AE16" i="2"/>
  <c r="AA73" i="2" s="1"/>
  <c r="AF16" i="2"/>
  <c r="AB73" i="2" s="1"/>
  <c r="AG16" i="2"/>
  <c r="AC73" i="2" s="1"/>
  <c r="AH16" i="2"/>
  <c r="AD73" i="2" s="1"/>
  <c r="AI16" i="2"/>
  <c r="AE73" i="2" s="1"/>
  <c r="AA17" i="2"/>
  <c r="Y74" i="2" s="1"/>
  <c r="AB17" i="2"/>
  <c r="AC17" i="2"/>
  <c r="Z74" i="2" s="1"/>
  <c r="AD17" i="2"/>
  <c r="AE17" i="2"/>
  <c r="AA74" i="2" s="1"/>
  <c r="AF17" i="2"/>
  <c r="AB74" i="2" s="1"/>
  <c r="AG17" i="2"/>
  <c r="AC74" i="2" s="1"/>
  <c r="AH17" i="2"/>
  <c r="AD74" i="2" s="1"/>
  <c r="AI17" i="2"/>
  <c r="AE74" i="2" s="1"/>
  <c r="AA18" i="2"/>
  <c r="Y75" i="2" s="1"/>
  <c r="AB18" i="2"/>
  <c r="AC18" i="2"/>
  <c r="Z75" i="2" s="1"/>
  <c r="AD18" i="2"/>
  <c r="AE18" i="2"/>
  <c r="AA75" i="2" s="1"/>
  <c r="AF18" i="2"/>
  <c r="AB75" i="2" s="1"/>
  <c r="AG18" i="2"/>
  <c r="AC75" i="2" s="1"/>
  <c r="AH18" i="2"/>
  <c r="AD75" i="2" s="1"/>
  <c r="AI18" i="2"/>
  <c r="AE75" i="2" s="1"/>
  <c r="AA19" i="2"/>
  <c r="Y76" i="2" s="1"/>
  <c r="AB19" i="2"/>
  <c r="AC19" i="2"/>
  <c r="Z76" i="2" s="1"/>
  <c r="AD19" i="2"/>
  <c r="AE19" i="2"/>
  <c r="AA76" i="2" s="1"/>
  <c r="AF19" i="2"/>
  <c r="AB76" i="2" s="1"/>
  <c r="AG19" i="2"/>
  <c r="AC76" i="2" s="1"/>
  <c r="AH19" i="2"/>
  <c r="AD76" i="2" s="1"/>
  <c r="AI19" i="2"/>
  <c r="AE76" i="2" s="1"/>
  <c r="AA20" i="2"/>
  <c r="Y77" i="2" s="1"/>
  <c r="AB20" i="2"/>
  <c r="AC20" i="2"/>
  <c r="Z77" i="2" s="1"/>
  <c r="AD20" i="2"/>
  <c r="AE20" i="2"/>
  <c r="AA77" i="2" s="1"/>
  <c r="AF20" i="2"/>
  <c r="AB77" i="2" s="1"/>
  <c r="AG20" i="2"/>
  <c r="AC77" i="2" s="1"/>
  <c r="AH20" i="2"/>
  <c r="AD77" i="2" s="1"/>
  <c r="AI20" i="2"/>
  <c r="AE77" i="2" s="1"/>
  <c r="AA21" i="2"/>
  <c r="Y78" i="2" s="1"/>
  <c r="AB21" i="2"/>
  <c r="AC21" i="2"/>
  <c r="Z78" i="2" s="1"/>
  <c r="AD21" i="2"/>
  <c r="AE21" i="2"/>
  <c r="AA78" i="2" s="1"/>
  <c r="AF21" i="2"/>
  <c r="AB78" i="2" s="1"/>
  <c r="AG21" i="2"/>
  <c r="AC78" i="2" s="1"/>
  <c r="AH21" i="2"/>
  <c r="AD78" i="2" s="1"/>
  <c r="AI21" i="2"/>
  <c r="AE78" i="2" s="1"/>
  <c r="AA22" i="2"/>
  <c r="Y79" i="2" s="1"/>
  <c r="AB22" i="2"/>
  <c r="AC22" i="2"/>
  <c r="Z79" i="2" s="1"/>
  <c r="AD22" i="2"/>
  <c r="AE22" i="2"/>
  <c r="AA79" i="2" s="1"/>
  <c r="AF22" i="2"/>
  <c r="AB79" i="2" s="1"/>
  <c r="AG22" i="2"/>
  <c r="AC79" i="2" s="1"/>
  <c r="AH22" i="2"/>
  <c r="AD79" i="2" s="1"/>
  <c r="AI22" i="2"/>
  <c r="AA23" i="2"/>
  <c r="Y80" i="2" s="1"/>
  <c r="AB23" i="2"/>
  <c r="AC23" i="2"/>
  <c r="Z80" i="2" s="1"/>
  <c r="AD23" i="2"/>
  <c r="AE23" i="2"/>
  <c r="AA80" i="2" s="1"/>
  <c r="AF23" i="2"/>
  <c r="AB80" i="2" s="1"/>
  <c r="AG23" i="2"/>
  <c r="AC80" i="2" s="1"/>
  <c r="AH23" i="2"/>
  <c r="AD80" i="2" s="1"/>
  <c r="AI23" i="2"/>
  <c r="AE80" i="2" s="1"/>
  <c r="AA24" i="2"/>
  <c r="Y81" i="2" s="1"/>
  <c r="AB24" i="2"/>
  <c r="AC24" i="2"/>
  <c r="Z81" i="2" s="1"/>
  <c r="AD24" i="2"/>
  <c r="AE24" i="2"/>
  <c r="AA81" i="2" s="1"/>
  <c r="AF24" i="2"/>
  <c r="AB81" i="2" s="1"/>
  <c r="AG24" i="2"/>
  <c r="AC81" i="2" s="1"/>
  <c r="AH24" i="2"/>
  <c r="AD81" i="2" s="1"/>
  <c r="AI24" i="2"/>
  <c r="AE81" i="2" s="1"/>
  <c r="AA25" i="2"/>
  <c r="Y82" i="2" s="1"/>
  <c r="AB25" i="2"/>
  <c r="AC25" i="2"/>
  <c r="Z82" i="2" s="1"/>
  <c r="AD25" i="2"/>
  <c r="AE25" i="2"/>
  <c r="AA82" i="2" s="1"/>
  <c r="AF25" i="2"/>
  <c r="AB82" i="2" s="1"/>
  <c r="AG25" i="2"/>
  <c r="AC82" i="2" s="1"/>
  <c r="AH25" i="2"/>
  <c r="AD82" i="2" s="1"/>
  <c r="AI25" i="2"/>
  <c r="AE82" i="2" s="1"/>
  <c r="AA26" i="2"/>
  <c r="Y83" i="2" s="1"/>
  <c r="AB26" i="2"/>
  <c r="AC26" i="2"/>
  <c r="Z83" i="2" s="1"/>
  <c r="AD26" i="2"/>
  <c r="AE26" i="2"/>
  <c r="AA83" i="2" s="1"/>
  <c r="AF26" i="2"/>
  <c r="AB83" i="2" s="1"/>
  <c r="AG26" i="2"/>
  <c r="AC83" i="2" s="1"/>
  <c r="AH26" i="2"/>
  <c r="AD83" i="2" s="1"/>
  <c r="AI26" i="2"/>
  <c r="AE83" i="2" s="1"/>
  <c r="AA27" i="2"/>
  <c r="Y84" i="2" s="1"/>
  <c r="AB27" i="2"/>
  <c r="AC27" i="2"/>
  <c r="Z84" i="2" s="1"/>
  <c r="AD27" i="2"/>
  <c r="AE27" i="2"/>
  <c r="AA84" i="2" s="1"/>
  <c r="AF27" i="2"/>
  <c r="AB84" i="2" s="1"/>
  <c r="AG27" i="2"/>
  <c r="AC84" i="2" s="1"/>
  <c r="AH27" i="2"/>
  <c r="AD84" i="2" s="1"/>
  <c r="AI27" i="2"/>
  <c r="AE84" i="2" s="1"/>
  <c r="AA28" i="2"/>
  <c r="Y85" i="2" s="1"/>
  <c r="AB28" i="2"/>
  <c r="AC28" i="2"/>
  <c r="Z85" i="2" s="1"/>
  <c r="AD28" i="2"/>
  <c r="AE28" i="2"/>
  <c r="AA85" i="2" s="1"/>
  <c r="AF28" i="2"/>
  <c r="AB85" i="2" s="1"/>
  <c r="AG28" i="2"/>
  <c r="AC85" i="2" s="1"/>
  <c r="AH28" i="2"/>
  <c r="AD85" i="2" s="1"/>
  <c r="AI28" i="2"/>
  <c r="AE85" i="2" s="1"/>
  <c r="AA29" i="2"/>
  <c r="Y86" i="2" s="1"/>
  <c r="AB29" i="2"/>
  <c r="AC29" i="2"/>
  <c r="Z86" i="2" s="1"/>
  <c r="AD29" i="2"/>
  <c r="AE29" i="2"/>
  <c r="AA86" i="2" s="1"/>
  <c r="AF29" i="2"/>
  <c r="AB86" i="2" s="1"/>
  <c r="AG29" i="2"/>
  <c r="AC86" i="2" s="1"/>
  <c r="AH29" i="2"/>
  <c r="AD86" i="2" s="1"/>
  <c r="AI29" i="2"/>
  <c r="AE86" i="2" s="1"/>
  <c r="Z9" i="2"/>
  <c r="Z10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29" i="2"/>
  <c r="Y9" i="2"/>
  <c r="X66" i="2" s="1"/>
  <c r="Y10" i="2"/>
  <c r="X67" i="2" s="1"/>
  <c r="Y13" i="2"/>
  <c r="X70" i="2" s="1"/>
  <c r="Y14" i="2"/>
  <c r="X71" i="2" s="1"/>
  <c r="Y15" i="2"/>
  <c r="X72" i="2" s="1"/>
  <c r="Y16" i="2"/>
  <c r="X73" i="2" s="1"/>
  <c r="Y17" i="2"/>
  <c r="X74" i="2" s="1"/>
  <c r="Y18" i="2"/>
  <c r="X75" i="2" s="1"/>
  <c r="Y19" i="2"/>
  <c r="X76" i="2" s="1"/>
  <c r="Y20" i="2"/>
  <c r="X77" i="2" s="1"/>
  <c r="Y21" i="2"/>
  <c r="X78" i="2" s="1"/>
  <c r="Y22" i="2"/>
  <c r="X79" i="2" s="1"/>
  <c r="Y23" i="2"/>
  <c r="X80" i="2" s="1"/>
  <c r="Y24" i="2"/>
  <c r="X81" i="2" s="1"/>
  <c r="Y25" i="2"/>
  <c r="X82" i="2" s="1"/>
  <c r="Y26" i="2"/>
  <c r="X83" i="2" s="1"/>
  <c r="Y27" i="2"/>
  <c r="X84" i="2" s="1"/>
  <c r="Y28" i="2"/>
  <c r="X85" i="2" s="1"/>
  <c r="Y29" i="2"/>
  <c r="X86" i="2" s="1"/>
  <c r="X9" i="2"/>
  <c r="X10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W8" i="2"/>
  <c r="W65" i="2" s="1"/>
  <c r="W9" i="2"/>
  <c r="W66" i="2" s="1"/>
  <c r="W10" i="2"/>
  <c r="W67" i="2" s="1"/>
  <c r="W11" i="2"/>
  <c r="W68" i="2" s="1"/>
  <c r="W12" i="2"/>
  <c r="W69" i="2" s="1"/>
  <c r="W13" i="2"/>
  <c r="W70" i="2" s="1"/>
  <c r="W14" i="2"/>
  <c r="W71" i="2" s="1"/>
  <c r="W15" i="2"/>
  <c r="W72" i="2" s="1"/>
  <c r="W16" i="2"/>
  <c r="W73" i="2" s="1"/>
  <c r="W17" i="2"/>
  <c r="W74" i="2" s="1"/>
  <c r="W18" i="2"/>
  <c r="W75" i="2" s="1"/>
  <c r="W19" i="2"/>
  <c r="W76" i="2" s="1"/>
  <c r="W20" i="2"/>
  <c r="W77" i="2" s="1"/>
  <c r="W21" i="2"/>
  <c r="W78" i="2" s="1"/>
  <c r="W22" i="2"/>
  <c r="W79" i="2" s="1"/>
  <c r="W23" i="2"/>
  <c r="W80" i="2" s="1"/>
  <c r="W24" i="2"/>
  <c r="W81" i="2" s="1"/>
  <c r="W25" i="2"/>
  <c r="W82" i="2" s="1"/>
  <c r="W26" i="2"/>
  <c r="W83" i="2" s="1"/>
  <c r="W27" i="2"/>
  <c r="W84" i="2" s="1"/>
  <c r="W28" i="2"/>
  <c r="W85" i="2" s="1"/>
  <c r="W29" i="2"/>
  <c r="W86" i="2" s="1"/>
  <c r="V8" i="2"/>
  <c r="V65" i="2" s="1"/>
  <c r="V9" i="2"/>
  <c r="V66" i="2" s="1"/>
  <c r="V10" i="2"/>
  <c r="V67" i="2" s="1"/>
  <c r="V11" i="2"/>
  <c r="V68" i="2" s="1"/>
  <c r="V12" i="2"/>
  <c r="V69" i="2" s="1"/>
  <c r="V13" i="2"/>
  <c r="V70" i="2" s="1"/>
  <c r="V14" i="2"/>
  <c r="V71" i="2" s="1"/>
  <c r="V15" i="2"/>
  <c r="V72" i="2" s="1"/>
  <c r="V16" i="2"/>
  <c r="V73" i="2" s="1"/>
  <c r="V17" i="2"/>
  <c r="V74" i="2" s="1"/>
  <c r="V18" i="2"/>
  <c r="V75" i="2" s="1"/>
  <c r="V19" i="2"/>
  <c r="V76" i="2" s="1"/>
  <c r="V20" i="2"/>
  <c r="V77" i="2" s="1"/>
  <c r="V21" i="2"/>
  <c r="V78" i="2" s="1"/>
  <c r="V22" i="2"/>
  <c r="V79" i="2" s="1"/>
  <c r="V23" i="2"/>
  <c r="V80" i="2" s="1"/>
  <c r="V24" i="2"/>
  <c r="V81" i="2" s="1"/>
  <c r="V25" i="2"/>
  <c r="V82" i="2" s="1"/>
  <c r="V26" i="2"/>
  <c r="V83" i="2" s="1"/>
  <c r="V27" i="2"/>
  <c r="V84" i="2" s="1"/>
  <c r="V28" i="2"/>
  <c r="V85" i="2" s="1"/>
  <c r="V29" i="2"/>
  <c r="V86" i="2" s="1"/>
  <c r="AI7" i="2"/>
  <c r="AE64" i="2" s="1"/>
  <c r="AH7" i="2"/>
  <c r="AD64" i="2" s="1"/>
  <c r="AG7" i="2"/>
  <c r="AC64" i="2" s="1"/>
  <c r="AF7" i="2"/>
  <c r="AB64" i="2" s="1"/>
  <c r="AE7" i="2"/>
  <c r="AA64" i="2" s="1"/>
  <c r="AD7" i="2"/>
  <c r="AC7" i="2"/>
  <c r="Z64" i="2" s="1"/>
  <c r="AB7" i="2"/>
  <c r="AA7" i="2"/>
  <c r="Y64" i="2" s="1"/>
  <c r="Z7" i="2"/>
  <c r="Y7" i="2"/>
  <c r="X64" i="2" s="1"/>
  <c r="X7" i="2"/>
  <c r="W7" i="2"/>
  <c r="W64" i="2" s="1"/>
  <c r="V7" i="2"/>
  <c r="V64" i="2" s="1"/>
  <c r="Y87" i="2" l="1"/>
  <c r="AC62" i="2"/>
  <c r="AC87" i="2" s="1"/>
  <c r="V87" i="2"/>
  <c r="AA87" i="2"/>
  <c r="X87" i="2"/>
  <c r="AB87" i="2"/>
  <c r="Z87" i="2"/>
  <c r="I48" i="3" l="1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48" i="3"/>
  <c r="I2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H2" i="3"/>
</calcChain>
</file>

<file path=xl/sharedStrings.xml><?xml version="1.0" encoding="utf-8"?>
<sst xmlns="http://schemas.openxmlformats.org/spreadsheetml/2006/main" count="932" uniqueCount="135">
  <si>
    <t>avg_r2</t>
  </si>
  <si>
    <t>76_whole</t>
  </si>
  <si>
    <t>82_whole</t>
  </si>
  <si>
    <t>76_first_period</t>
  </si>
  <si>
    <t>82_first_period</t>
  </si>
  <si>
    <t>76_second_period</t>
  </si>
  <si>
    <t>82_second_period</t>
  </si>
  <si>
    <t>76_third_period</t>
  </si>
  <si>
    <t>82_third_period</t>
  </si>
  <si>
    <t>76_fourth_period</t>
  </si>
  <si>
    <t>82_fourth_period</t>
  </si>
  <si>
    <t>95_whole</t>
  </si>
  <si>
    <t>100_whole</t>
  </si>
  <si>
    <t>76_length_like_MM</t>
  </si>
  <si>
    <t>82_length_like_MM</t>
  </si>
  <si>
    <t>CL</t>
  </si>
  <si>
    <t>CO</t>
  </si>
  <si>
    <t>QS</t>
  </si>
  <si>
    <t>XB</t>
  </si>
  <si>
    <t>HO</t>
  </si>
  <si>
    <t>NG</t>
  </si>
  <si>
    <t>C</t>
  </si>
  <si>
    <t>W</t>
  </si>
  <si>
    <t>KW</t>
  </si>
  <si>
    <t>S</t>
  </si>
  <si>
    <t>SM</t>
  </si>
  <si>
    <t>BO</t>
  </si>
  <si>
    <t>LC</t>
  </si>
  <si>
    <t>FC</t>
  </si>
  <si>
    <t>SB</t>
  </si>
  <si>
    <t>KC</t>
  </si>
  <si>
    <t>CT</t>
  </si>
  <si>
    <t>CC</t>
  </si>
  <si>
    <t>GC</t>
  </si>
  <si>
    <t>SI</t>
  </si>
  <si>
    <t>PL</t>
  </si>
  <si>
    <t>HG</t>
  </si>
  <si>
    <t>LH</t>
  </si>
  <si>
    <t>r2_76_whole</t>
  </si>
  <si>
    <t>r2_82_whole</t>
  </si>
  <si>
    <t>r2_76_first_period</t>
  </si>
  <si>
    <t>r2_82_first_period</t>
  </si>
  <si>
    <t>r2_76_second_period</t>
  </si>
  <si>
    <t>r2_82_second_period</t>
  </si>
  <si>
    <t>r2_76_third_period</t>
  </si>
  <si>
    <t>r2_82_third_period</t>
  </si>
  <si>
    <t>r2_76_fourth_period</t>
  </si>
  <si>
    <t>r2_82_fourth_period</t>
  </si>
  <si>
    <t>r2_95_whole</t>
  </si>
  <si>
    <t>r2_100_whole</t>
  </si>
  <si>
    <t>r2_76_length_like_MM</t>
  </si>
  <si>
    <t>r2_82_length_like_MM</t>
  </si>
  <si>
    <t>r2</t>
  </si>
  <si>
    <t>nobs</t>
  </si>
  <si>
    <t>model_type_id</t>
  </si>
  <si>
    <t>Note</t>
  </si>
  <si>
    <t>bb_tkr</t>
  </si>
  <si>
    <t>avg</t>
  </si>
  <si>
    <t>Non Commercials</t>
  </si>
  <si>
    <t>Managed Money</t>
  </si>
  <si>
    <t>End</t>
  </si>
  <si>
    <t>01/98</t>
  </si>
  <si>
    <t>07/03</t>
  </si>
  <si>
    <t>01/09</t>
  </si>
  <si>
    <t>07/14</t>
  </si>
  <si>
    <t>06/11</t>
  </si>
  <si>
    <t>Start</t>
  </si>
  <si>
    <t>12/19</t>
  </si>
  <si>
    <t>06/03</t>
  </si>
  <si>
    <t>12/08</t>
  </si>
  <si>
    <t>06/14</t>
  </si>
  <si>
    <t>l2</t>
  </si>
  <si>
    <t>flat</t>
  </si>
  <si>
    <t>sqrt</t>
  </si>
  <si>
    <t>Energy</t>
  </si>
  <si>
    <t>WTI</t>
  </si>
  <si>
    <t>Gasoline</t>
  </si>
  <si>
    <t>Heating Oil</t>
  </si>
  <si>
    <t>Natural Gas</t>
  </si>
  <si>
    <t>Brent</t>
  </si>
  <si>
    <t>Gas Oil</t>
  </si>
  <si>
    <t>Grains</t>
  </si>
  <si>
    <t>Corn</t>
  </si>
  <si>
    <t>Chicago Wheat</t>
  </si>
  <si>
    <t>Kansas Wheat</t>
  </si>
  <si>
    <t>Soybean</t>
  </si>
  <si>
    <t>Soybean Meal</t>
  </si>
  <si>
    <t>Soybean Oil</t>
  </si>
  <si>
    <t>Livestock</t>
  </si>
  <si>
    <t>Lean Hog</t>
  </si>
  <si>
    <t>Live Cattle</t>
  </si>
  <si>
    <t>Feeder Cattle</t>
  </si>
  <si>
    <t>Softs</t>
  </si>
  <si>
    <t>Sugar</t>
  </si>
  <si>
    <t>Coffee</t>
  </si>
  <si>
    <t>Cotton</t>
  </si>
  <si>
    <t>Cocoa</t>
  </si>
  <si>
    <t>Metals</t>
  </si>
  <si>
    <t>Gold</t>
  </si>
  <si>
    <t>Silver</t>
  </si>
  <si>
    <t>Platinum</t>
  </si>
  <si>
    <t>Copper</t>
  </si>
  <si>
    <t>Average</t>
  </si>
  <si>
    <t>r2_AVG</t>
  </si>
  <si>
    <t>neu</t>
  </si>
  <si>
    <t>r2_neu</t>
  </si>
  <si>
    <t>r2_verbesserung</t>
  </si>
  <si>
    <t xml:space="preserve">WTI   </t>
  </si>
  <si>
    <t xml:space="preserve">Gasoline         </t>
  </si>
  <si>
    <t xml:space="preserve">       </t>
  </si>
  <si>
    <t xml:space="preserve">      </t>
  </si>
  <si>
    <t xml:space="preserve">Heating Oil      </t>
  </si>
  <si>
    <t xml:space="preserve">Natural Gas      </t>
  </si>
  <si>
    <t xml:space="preserve">Brent            </t>
  </si>
  <si>
    <t xml:space="preserve">Gas Oil          </t>
  </si>
  <si>
    <t xml:space="preserve">Corn             </t>
  </si>
  <si>
    <t xml:space="preserve">Chicago Wheat    </t>
  </si>
  <si>
    <t xml:space="preserve">Kansas Wheat     </t>
  </si>
  <si>
    <t xml:space="preserve">Soybean          </t>
  </si>
  <si>
    <t xml:space="preserve">Soybean Meal     </t>
  </si>
  <si>
    <t xml:space="preserve">Soybean Oil      </t>
  </si>
  <si>
    <t xml:space="preserve">Lean Hog     </t>
  </si>
  <si>
    <t xml:space="preserve">Live Cattle      </t>
  </si>
  <si>
    <t xml:space="preserve">Feeder Cattle    </t>
  </si>
  <si>
    <t xml:space="preserve">Sugar            </t>
  </si>
  <si>
    <t xml:space="preserve">Coffee           </t>
  </si>
  <si>
    <t xml:space="preserve">Cotton           </t>
  </si>
  <si>
    <t xml:space="preserve">Cocoa            </t>
  </si>
  <si>
    <t xml:space="preserve">Gold             </t>
  </si>
  <si>
    <t xml:space="preserve">Silver           </t>
  </si>
  <si>
    <t xml:space="preserve">Platinum         </t>
  </si>
  <si>
    <t xml:space="preserve">Copper           </t>
  </si>
  <si>
    <t xml:space="preserve">  </t>
  </si>
  <si>
    <t>Final R2 Table: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</si>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</sst>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0" formatCode="0.0"/>
    <numFmt numFmtId="171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2">
    <xf numFmtId="0" fontId="0" fillId="0" borderId="0" xfId="0"/>
    <xf numFmtId="0" fontId="1" fillId="0" borderId="1" xfId="0" applyFont="1" applyBorder="1" applyAlignment="1">
      <alignment horizontal="center" vertical="top"/>
    </xf>
    <xf numFmtId="170" fontId="0" fillId="0" borderId="0" xfId="0" applyNumberFormat="1"/>
    <xf numFmtId="0" fontId="0" fillId="0" borderId="2" xfId="0" applyBorder="1" applyAlignment="1">
      <alignment horizontal="center"/>
    </xf>
    <xf numFmtId="17" fontId="0" fillId="0" borderId="0" xfId="0" applyNumberFormat="1"/>
    <xf numFmtId="0" fontId="0" fillId="0" borderId="3" xfId="0" applyBorder="1"/>
    <xf numFmtId="0" fontId="0" fillId="0" borderId="4" xfId="0" applyBorder="1"/>
    <xf numFmtId="17" fontId="0" fillId="0" borderId="5" xfId="0" applyNumberFormat="1" applyBorder="1"/>
    <xf numFmtId="0" fontId="0" fillId="0" borderId="2" xfId="0" applyBorder="1"/>
    <xf numFmtId="0" fontId="1" fillId="0" borderId="2" xfId="0" applyFont="1" applyBorder="1" applyAlignment="1">
      <alignment horizontal="center" vertical="top"/>
    </xf>
    <xf numFmtId="170" fontId="1" fillId="0" borderId="2" xfId="0" applyNumberFormat="1" applyFont="1" applyBorder="1"/>
    <xf numFmtId="170" fontId="1" fillId="0" borderId="6" xfId="0" applyNumberFormat="1" applyFont="1" applyBorder="1"/>
    <xf numFmtId="0" fontId="1" fillId="0" borderId="4" xfId="0" applyFont="1" applyBorder="1" applyAlignment="1">
      <alignment vertical="top"/>
    </xf>
    <xf numFmtId="0" fontId="1" fillId="0" borderId="4" xfId="0" applyFont="1" applyBorder="1" applyAlignment="1">
      <alignment horizontal="center" vertical="top"/>
    </xf>
    <xf numFmtId="170" fontId="0" fillId="0" borderId="0" xfId="1" applyNumberFormat="1" applyFont="1"/>
    <xf numFmtId="0" fontId="1" fillId="0" borderId="0" xfId="0" applyFont="1" applyAlignment="1">
      <alignment vertical="top"/>
    </xf>
    <xf numFmtId="0" fontId="1" fillId="0" borderId="0" xfId="0" applyFont="1" applyAlignment="1">
      <alignment horizontal="center" vertical="top"/>
    </xf>
    <xf numFmtId="0" fontId="1" fillId="0" borderId="2" xfId="0" applyFont="1" applyBorder="1" applyAlignment="1">
      <alignment vertical="top"/>
    </xf>
    <xf numFmtId="0" fontId="1" fillId="0" borderId="7" xfId="0" applyFont="1" applyBorder="1" applyAlignment="1">
      <alignment vertical="top"/>
    </xf>
    <xf numFmtId="0" fontId="1" fillId="0" borderId="8" xfId="0" applyFont="1" applyBorder="1" applyAlignment="1">
      <alignment vertical="top"/>
    </xf>
    <xf numFmtId="0" fontId="1" fillId="0" borderId="9" xfId="0" applyFont="1" applyBorder="1" applyAlignment="1">
      <alignment vertical="top"/>
    </xf>
    <xf numFmtId="171" fontId="0" fillId="0" borderId="0" xfId="0" applyNumberFormat="1"/>
    <xf numFmtId="0" fontId="1" fillId="0" borderId="8" xfId="0" applyFont="1" applyFill="1" applyBorder="1" applyAlignment="1">
      <alignment horizontal="center" vertical="top"/>
    </xf>
    <xf numFmtId="0" fontId="0" fillId="2" borderId="0" xfId="0" applyFill="1"/>
    <xf numFmtId="0" fontId="0" fillId="0" borderId="0" xfId="0" applyFill="1" applyBorder="1"/>
    <xf numFmtId="0" fontId="0" fillId="0" borderId="8" xfId="0" applyBorder="1"/>
    <xf numFmtId="0" fontId="0" fillId="0" borderId="8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9" xfId="0" applyBorder="1"/>
    <xf numFmtId="0" fontId="0" fillId="3" borderId="0" xfId="0" applyFill="1"/>
    <xf numFmtId="0" fontId="0" fillId="4" borderId="0" xfId="0" applyFill="1"/>
  </cellXfs>
  <cellStyles count="2">
    <cellStyle name="Prozent" xfId="1" builtinId="5"/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5"/>
  <sheetViews>
    <sheetView workbookViewId="0">
      <selection activeCell="A2" sqref="A2:B15"/>
    </sheetView>
  </sheetViews>
  <sheetFormatPr baseColWidth="10" defaultColWidth="9.140625" defaultRowHeight="15" x14ac:dyDescent="0.25"/>
  <cols>
    <col min="1" max="1" width="21.28515625" customWidth="1"/>
    <col min="2" max="2" width="13.42578125" customWidth="1"/>
  </cols>
  <sheetData>
    <row r="1" spans="1:2" x14ac:dyDescent="0.25">
      <c r="B1" s="1" t="s">
        <v>0</v>
      </c>
    </row>
    <row r="2" spans="1:2" x14ac:dyDescent="0.25">
      <c r="A2" s="1" t="s">
        <v>1</v>
      </c>
      <c r="B2">
        <v>0.38509974244404011</v>
      </c>
    </row>
    <row r="3" spans="1:2" x14ac:dyDescent="0.25">
      <c r="A3" s="1" t="s">
        <v>2</v>
      </c>
      <c r="B3">
        <v>0.4175842226017244</v>
      </c>
    </row>
    <row r="4" spans="1:2" x14ac:dyDescent="0.25">
      <c r="A4" s="1" t="s">
        <v>3</v>
      </c>
      <c r="B4">
        <v>0.29222948988845532</v>
      </c>
    </row>
    <row r="5" spans="1:2" x14ac:dyDescent="0.25">
      <c r="A5" s="1" t="s">
        <v>4</v>
      </c>
      <c r="B5">
        <v>0.34619232425843133</v>
      </c>
    </row>
    <row r="6" spans="1:2" x14ac:dyDescent="0.25">
      <c r="A6" s="1" t="s">
        <v>5</v>
      </c>
      <c r="B6">
        <v>0.32232067723753899</v>
      </c>
    </row>
    <row r="7" spans="1:2" x14ac:dyDescent="0.25">
      <c r="A7" s="1" t="s">
        <v>6</v>
      </c>
      <c r="B7">
        <v>0.34234278125050432</v>
      </c>
    </row>
    <row r="8" spans="1:2" x14ac:dyDescent="0.25">
      <c r="A8" s="1" t="s">
        <v>7</v>
      </c>
      <c r="B8">
        <v>0.32995118261883699</v>
      </c>
    </row>
    <row r="9" spans="1:2" x14ac:dyDescent="0.25">
      <c r="A9" s="1" t="s">
        <v>8</v>
      </c>
      <c r="B9">
        <v>0.35804655701188542</v>
      </c>
    </row>
    <row r="10" spans="1:2" x14ac:dyDescent="0.25">
      <c r="A10" s="1" t="s">
        <v>9</v>
      </c>
      <c r="B10">
        <v>0.41296180687332379</v>
      </c>
    </row>
    <row r="11" spans="1:2" x14ac:dyDescent="0.25">
      <c r="A11" s="1" t="s">
        <v>10</v>
      </c>
      <c r="B11">
        <v>0.45231429633211379</v>
      </c>
    </row>
    <row r="12" spans="1:2" x14ac:dyDescent="0.25">
      <c r="A12" s="1" t="s">
        <v>11</v>
      </c>
      <c r="B12">
        <v>0.41626603793866152</v>
      </c>
    </row>
    <row r="13" spans="1:2" x14ac:dyDescent="0.25">
      <c r="A13" s="1" t="s">
        <v>12</v>
      </c>
      <c r="B13">
        <v>0.45560546943481861</v>
      </c>
    </row>
    <row r="14" spans="1:2" x14ac:dyDescent="0.25">
      <c r="A14" s="1" t="s">
        <v>13</v>
      </c>
      <c r="B14">
        <v>0.39365213576210539</v>
      </c>
    </row>
    <row r="15" spans="1:2" x14ac:dyDescent="0.25">
      <c r="A15" s="1" t="s">
        <v>14</v>
      </c>
      <c r="B15">
        <v>0.43155503452333588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I88"/>
  <sheetViews>
    <sheetView tabSelected="1" zoomScale="55" zoomScaleNormal="55" workbookViewId="0">
      <selection activeCell="I49" sqref="I49"/>
    </sheetView>
  </sheetViews>
  <sheetFormatPr baseColWidth="10" defaultColWidth="9.140625" defaultRowHeight="15" x14ac:dyDescent="0.25"/>
  <cols>
    <col min="1" max="1" width="21.7109375" bestFit="1" customWidth="1"/>
    <col min="2" max="3" width="12.28515625" bestFit="1" customWidth="1"/>
    <col min="4" max="5" width="17.28515625" bestFit="1" customWidth="1"/>
    <col min="6" max="7" width="20" bestFit="1" customWidth="1"/>
    <col min="8" max="9" width="18" bestFit="1" customWidth="1"/>
    <col min="10" max="11" width="19.28515625" bestFit="1" customWidth="1"/>
    <col min="12" max="12" width="12.28515625" bestFit="1" customWidth="1"/>
    <col min="13" max="13" width="13.28515625" bestFit="1" customWidth="1"/>
    <col min="14" max="15" width="21.7109375" bestFit="1" customWidth="1"/>
    <col min="17" max="18" width="14.85546875" bestFit="1" customWidth="1"/>
    <col min="19" max="19" width="12.5703125" bestFit="1" customWidth="1"/>
    <col min="20" max="20" width="5.42578125" bestFit="1" customWidth="1"/>
    <col min="21" max="21" width="18.85546875" bestFit="1" customWidth="1"/>
    <col min="22" max="23" width="6.42578125" bestFit="1" customWidth="1"/>
    <col min="24" max="26" width="6.85546875" bestFit="1" customWidth="1"/>
    <col min="27" max="27" width="10" bestFit="1" customWidth="1"/>
    <col min="28" max="29" width="6.42578125" bestFit="1" customWidth="1"/>
    <col min="30" max="30" width="6.7109375" bestFit="1" customWidth="1"/>
    <col min="31" max="31" width="6.42578125" bestFit="1" customWidth="1"/>
    <col min="32" max="35" width="6" bestFit="1" customWidth="1"/>
    <col min="41" max="44" width="10" bestFit="1" customWidth="1"/>
  </cols>
  <sheetData>
    <row r="2" spans="1:35" x14ac:dyDescent="0.25">
      <c r="B2">
        <v>2</v>
      </c>
      <c r="C2">
        <v>3</v>
      </c>
      <c r="D2">
        <v>4</v>
      </c>
      <c r="E2">
        <v>5</v>
      </c>
      <c r="F2">
        <v>6</v>
      </c>
      <c r="G2">
        <v>7</v>
      </c>
      <c r="H2">
        <v>8</v>
      </c>
      <c r="I2">
        <v>9</v>
      </c>
      <c r="J2">
        <v>10</v>
      </c>
      <c r="K2">
        <v>11</v>
      </c>
      <c r="L2">
        <v>12</v>
      </c>
      <c r="M2">
        <v>13</v>
      </c>
      <c r="N2">
        <v>14</v>
      </c>
      <c r="O2">
        <v>15</v>
      </c>
      <c r="S2" s="23" t="s">
        <v>104</v>
      </c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</row>
    <row r="3" spans="1:35" x14ac:dyDescent="0.25">
      <c r="B3" s="1" t="s">
        <v>38</v>
      </c>
      <c r="C3" s="1" t="s">
        <v>39</v>
      </c>
      <c r="D3" s="1" t="s">
        <v>40</v>
      </c>
      <c r="E3" s="1" t="s">
        <v>41</v>
      </c>
      <c r="F3" s="1" t="s">
        <v>42</v>
      </c>
      <c r="G3" s="1" t="s">
        <v>43</v>
      </c>
      <c r="H3" s="1" t="s">
        <v>44</v>
      </c>
      <c r="I3" s="1" t="s">
        <v>45</v>
      </c>
      <c r="J3" s="1" t="s">
        <v>46</v>
      </c>
      <c r="K3" s="1" t="s">
        <v>47</v>
      </c>
      <c r="L3" s="1" t="s">
        <v>50</v>
      </c>
      <c r="M3" s="1" t="s">
        <v>51</v>
      </c>
      <c r="N3" s="1" t="s">
        <v>48</v>
      </c>
      <c r="O3" s="1" t="s">
        <v>49</v>
      </c>
      <c r="V3" s="3" t="s">
        <v>58</v>
      </c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 t="s">
        <v>59</v>
      </c>
      <c r="AI3" s="3"/>
    </row>
    <row r="4" spans="1:35" x14ac:dyDescent="0.25">
      <c r="A4" s="1" t="s">
        <v>15</v>
      </c>
      <c r="B4" s="21">
        <v>0.36413399945164088</v>
      </c>
      <c r="C4" s="21">
        <v>0.38139402858604271</v>
      </c>
      <c r="D4" s="21">
        <v>0.1582426958737865</v>
      </c>
      <c r="E4" s="21">
        <v>0.20788650190287211</v>
      </c>
      <c r="F4" s="21">
        <v>0.1539507670735574</v>
      </c>
      <c r="G4" s="21">
        <v>0.16162634531678111</v>
      </c>
      <c r="H4" s="21">
        <v>0.30583810859049082</v>
      </c>
      <c r="I4" s="21">
        <v>0.3100265994472502</v>
      </c>
      <c r="J4" s="21">
        <v>0.4876559776047158</v>
      </c>
      <c r="K4" s="21">
        <v>0.51844817021150624</v>
      </c>
      <c r="L4" s="21">
        <v>0.43955809621985997</v>
      </c>
      <c r="M4" s="21">
        <v>0.46247233996719977</v>
      </c>
      <c r="N4" s="21">
        <v>0.39542374943776071</v>
      </c>
      <c r="O4" s="21">
        <v>0.42156741060378727</v>
      </c>
      <c r="U4" t="s">
        <v>60</v>
      </c>
      <c r="V4" s="4" t="s">
        <v>61</v>
      </c>
      <c r="W4" s="4" t="s">
        <v>61</v>
      </c>
      <c r="X4" t="s">
        <v>61</v>
      </c>
      <c r="Y4" t="s">
        <v>61</v>
      </c>
      <c r="Z4" t="s">
        <v>62</v>
      </c>
      <c r="AA4" t="s">
        <v>62</v>
      </c>
      <c r="AB4" t="s">
        <v>63</v>
      </c>
      <c r="AC4" t="s">
        <v>63</v>
      </c>
      <c r="AD4" t="s">
        <v>64</v>
      </c>
      <c r="AE4" t="s">
        <v>64</v>
      </c>
      <c r="AF4" s="5" t="s">
        <v>65</v>
      </c>
      <c r="AG4" s="6" t="s">
        <v>65</v>
      </c>
      <c r="AH4" s="6" t="s">
        <v>65</v>
      </c>
      <c r="AI4" s="6" t="s">
        <v>65</v>
      </c>
    </row>
    <row r="5" spans="1:35" x14ac:dyDescent="0.25">
      <c r="A5" s="1" t="s">
        <v>16</v>
      </c>
      <c r="B5" s="21">
        <v>0.36100780905249108</v>
      </c>
      <c r="C5" s="21">
        <v>0.40069774487264598</v>
      </c>
      <c r="D5" s="21"/>
      <c r="E5" s="21"/>
      <c r="F5" s="21"/>
      <c r="G5" s="21"/>
      <c r="H5" s="21"/>
      <c r="I5" s="21"/>
      <c r="J5" s="21">
        <v>0.36100780905249108</v>
      </c>
      <c r="K5" s="21">
        <v>0.40069774487264598</v>
      </c>
      <c r="L5" s="21">
        <v>0.36100780905249108</v>
      </c>
      <c r="M5" s="21">
        <v>0.40069774487264598</v>
      </c>
      <c r="N5" s="21">
        <v>0.47552465527591881</v>
      </c>
      <c r="O5" s="21">
        <v>0.51337365234287247</v>
      </c>
      <c r="U5" t="s">
        <v>66</v>
      </c>
      <c r="V5" s="4" t="s">
        <v>67</v>
      </c>
      <c r="W5" s="4" t="s">
        <v>67</v>
      </c>
      <c r="X5" s="4" t="s">
        <v>68</v>
      </c>
      <c r="Y5" s="4" t="s">
        <v>68</v>
      </c>
      <c r="Z5" t="s">
        <v>69</v>
      </c>
      <c r="AA5" t="s">
        <v>69</v>
      </c>
      <c r="AB5" t="s">
        <v>70</v>
      </c>
      <c r="AC5" t="s">
        <v>70</v>
      </c>
      <c r="AD5" t="s">
        <v>67</v>
      </c>
      <c r="AE5" t="s">
        <v>67</v>
      </c>
      <c r="AF5" s="7" t="s">
        <v>67</v>
      </c>
      <c r="AG5" s="4" t="s">
        <v>67</v>
      </c>
      <c r="AH5" s="4" t="s">
        <v>67</v>
      </c>
      <c r="AI5" s="4" t="s">
        <v>67</v>
      </c>
    </row>
    <row r="6" spans="1:35" x14ac:dyDescent="0.25">
      <c r="A6" s="1" t="s">
        <v>17</v>
      </c>
      <c r="B6" s="21">
        <v>0.17495742566704031</v>
      </c>
      <c r="C6" s="21">
        <v>0.24378763042614079</v>
      </c>
      <c r="D6" s="21"/>
      <c r="E6" s="21"/>
      <c r="F6" s="21"/>
      <c r="G6" s="21"/>
      <c r="H6" s="21"/>
      <c r="I6" s="21"/>
      <c r="J6" s="21">
        <v>0.17495742566704031</v>
      </c>
      <c r="K6" s="21">
        <v>0.24378763042614079</v>
      </c>
      <c r="L6" s="21">
        <v>0.17495742566704031</v>
      </c>
      <c r="M6" s="21">
        <v>0.24378763042614079</v>
      </c>
      <c r="N6" s="21">
        <v>0.38760841619549669</v>
      </c>
      <c r="O6" s="21">
        <v>0.44541737220952848</v>
      </c>
      <c r="U6" s="8" t="s">
        <v>71</v>
      </c>
      <c r="V6" s="9" t="s">
        <v>72</v>
      </c>
      <c r="W6" s="9" t="s">
        <v>73</v>
      </c>
      <c r="X6" s="10" t="s">
        <v>72</v>
      </c>
      <c r="Y6" s="10" t="s">
        <v>73</v>
      </c>
      <c r="Z6" s="10" t="s">
        <v>72</v>
      </c>
      <c r="AA6" s="10" t="s">
        <v>73</v>
      </c>
      <c r="AB6" s="10" t="s">
        <v>72</v>
      </c>
      <c r="AC6" s="10" t="s">
        <v>73</v>
      </c>
      <c r="AD6" s="10" t="s">
        <v>72</v>
      </c>
      <c r="AE6" s="10" t="s">
        <v>73</v>
      </c>
      <c r="AF6" s="11" t="s">
        <v>72</v>
      </c>
      <c r="AG6" s="10" t="s">
        <v>73</v>
      </c>
      <c r="AH6" s="10" t="s">
        <v>72</v>
      </c>
      <c r="AI6" s="10" t="s">
        <v>73</v>
      </c>
    </row>
    <row r="7" spans="1:35" x14ac:dyDescent="0.25">
      <c r="A7" s="1" t="s">
        <v>18</v>
      </c>
      <c r="B7" s="21">
        <v>0.27366411727912038</v>
      </c>
      <c r="C7" s="21">
        <v>0.28093508713595039</v>
      </c>
      <c r="D7" s="21"/>
      <c r="E7" s="21"/>
      <c r="F7" s="21"/>
      <c r="G7" s="21"/>
      <c r="H7" s="21">
        <v>0.28863868705832701</v>
      </c>
      <c r="I7" s="21">
        <v>0.30348493696514262</v>
      </c>
      <c r="J7" s="21">
        <v>0.2580730817378688</v>
      </c>
      <c r="K7" s="21">
        <v>0.25759907579709362</v>
      </c>
      <c r="L7" s="21">
        <v>0.27366411727912038</v>
      </c>
      <c r="M7" s="21">
        <v>0.28093508713595039</v>
      </c>
      <c r="N7" s="21">
        <v>0.25670974858544421</v>
      </c>
      <c r="O7" s="21">
        <v>0.28091071281050761</v>
      </c>
      <c r="S7" s="12" t="s">
        <v>74</v>
      </c>
      <c r="T7" s="13" t="s">
        <v>15</v>
      </c>
      <c r="U7" s="13" t="s">
        <v>75</v>
      </c>
      <c r="V7" s="14">
        <f>ROUND(VLOOKUP($T7,$A$4:$O$26,2,FALSE)*100,1)</f>
        <v>36.4</v>
      </c>
      <c r="W7" s="14">
        <f>ROUND(VLOOKUP($T7,$A$4:$O$26,3,FALSE)*100,1)</f>
        <v>38.1</v>
      </c>
      <c r="X7" s="14">
        <f>ROUND(VLOOKUP($T7,$A$4:$O$26,4,FALSE)*100,1)</f>
        <v>15.8</v>
      </c>
      <c r="Y7" s="14">
        <f>ROUND(VLOOKUP($T7,$A$4:$O$26,5,FALSE)*100,1)</f>
        <v>20.8</v>
      </c>
      <c r="Z7" s="14">
        <f>ROUND(VLOOKUP($T7,$A$4:$O$26,6,FALSE)*100,1)</f>
        <v>15.4</v>
      </c>
      <c r="AA7" s="14">
        <f>ROUND(VLOOKUP($T7,$A$4:$O$26,7,FALSE)*100,1)</f>
        <v>16.2</v>
      </c>
      <c r="AB7" s="14">
        <f>ROUND(VLOOKUP($T7,$A$4:$O$26,8,FALSE)*100,1)</f>
        <v>30.6</v>
      </c>
      <c r="AC7" s="14">
        <f>ROUND(VLOOKUP($T7,$A$4:$O$26,9,FALSE)*100,1)</f>
        <v>31</v>
      </c>
      <c r="AD7" s="14">
        <f>ROUND(VLOOKUP($T7,$A$4:$O$26,10,FALSE)*100,1)</f>
        <v>48.8</v>
      </c>
      <c r="AE7" s="14">
        <f>ROUND(VLOOKUP($T7,$A$4:$O$26,11,FALSE)*100,1)</f>
        <v>51.8</v>
      </c>
      <c r="AF7" s="14">
        <f>ROUND(VLOOKUP($T7,$A$4:$O$26,12,FALSE)*100,1)</f>
        <v>44</v>
      </c>
      <c r="AG7" s="14">
        <f>ROUND(VLOOKUP($T7,$A$4:$O$26,13,FALSE)*100,1)</f>
        <v>46.2</v>
      </c>
      <c r="AH7" s="14">
        <f>ROUND(VLOOKUP($T7,$A$4:$O$26,14,FALSE)*100,1)</f>
        <v>39.5</v>
      </c>
      <c r="AI7" s="14">
        <f>ROUND(VLOOKUP($T7,$A$4:$O$26,15,FALSE)*100,1)</f>
        <v>42.2</v>
      </c>
    </row>
    <row r="8" spans="1:35" x14ac:dyDescent="0.25">
      <c r="A8" s="1" t="s">
        <v>19</v>
      </c>
      <c r="B8" s="21">
        <v>0.14782288210044281</v>
      </c>
      <c r="C8" s="21">
        <v>0.18609787029450781</v>
      </c>
      <c r="D8" s="21">
        <v>0.26536990593297349</v>
      </c>
      <c r="E8" s="21">
        <v>0.29076218985730068</v>
      </c>
      <c r="F8" s="21">
        <v>0.21522205343083681</v>
      </c>
      <c r="G8" s="21">
        <v>0.22767705633130819</v>
      </c>
      <c r="H8" s="21">
        <v>0.28132349991446498</v>
      </c>
      <c r="I8" s="21">
        <v>0.31313052155504301</v>
      </c>
      <c r="J8" s="21">
        <v>-0.37266763539098152</v>
      </c>
      <c r="K8" s="21">
        <v>-0.29105538637610717</v>
      </c>
      <c r="L8" s="21">
        <v>6.3496957969031542E-2</v>
      </c>
      <c r="M8" s="21">
        <v>0.1113478039778826</v>
      </c>
      <c r="N8" s="21">
        <v>0.1162755489874254</v>
      </c>
      <c r="O8" s="21">
        <v>0.17700767172700649</v>
      </c>
      <c r="S8" s="15"/>
      <c r="T8" s="16" t="s">
        <v>18</v>
      </c>
      <c r="U8" s="16" t="s">
        <v>76</v>
      </c>
      <c r="V8" s="14">
        <f>ROUND(VLOOKUP($T8,$A$4:$O$26,2,FALSE)*100,1)</f>
        <v>27.4</v>
      </c>
      <c r="W8" s="14">
        <f>ROUND(VLOOKUP($T8,$A$4:$O$26,3,FALSE)*100,1)</f>
        <v>28.1</v>
      </c>
      <c r="X8" s="14"/>
      <c r="Y8" s="14"/>
      <c r="Z8" s="14"/>
      <c r="AA8" s="14">
        <f>ROUND(VLOOKUP($T8,$A$4:$O$26,7,FALSE)*100,1)</f>
        <v>0</v>
      </c>
      <c r="AB8" s="14">
        <f>ROUND(VLOOKUP($T8,$A$4:$O$26,8,FALSE)*100,1)</f>
        <v>28.9</v>
      </c>
      <c r="AC8" s="14">
        <f>ROUND(VLOOKUP($T8,$A$4:$O$26,9,FALSE)*100,1)</f>
        <v>30.3</v>
      </c>
      <c r="AD8" s="14">
        <f>ROUND(VLOOKUP($T8,$A$4:$O$26,10,FALSE)*100,1)</f>
        <v>25.8</v>
      </c>
      <c r="AE8" s="14">
        <f>ROUND(VLOOKUP($T8,$A$4:$O$26,11,FALSE)*100,1)</f>
        <v>25.8</v>
      </c>
      <c r="AF8" s="14">
        <f>ROUND(VLOOKUP($T8,$A$4:$O$26,12,FALSE)*100,1)</f>
        <v>27.4</v>
      </c>
      <c r="AG8" s="14">
        <f>ROUND(VLOOKUP($T8,$A$4:$O$26,13,FALSE)*100,1)</f>
        <v>28.1</v>
      </c>
      <c r="AH8" s="14">
        <f>ROUND(VLOOKUP($T8,$A$4:$O$26,14,FALSE)*100,1)</f>
        <v>25.7</v>
      </c>
      <c r="AI8" s="14">
        <f>ROUND(VLOOKUP($T8,$A$4:$O$26,15,FALSE)*100,1)</f>
        <v>28.1</v>
      </c>
    </row>
    <row r="9" spans="1:35" x14ac:dyDescent="0.25">
      <c r="A9" s="1" t="s">
        <v>20</v>
      </c>
      <c r="B9" s="21">
        <v>5.9966930713875821E-2</v>
      </c>
      <c r="C9" s="21">
        <v>9.3818327617916086E-2</v>
      </c>
      <c r="D9" s="21">
        <v>0.23845426810435119</v>
      </c>
      <c r="E9" s="21">
        <v>0.26467480131749338</v>
      </c>
      <c r="F9" s="21">
        <v>4.3796312188115083E-2</v>
      </c>
      <c r="G9" s="21">
        <v>7.0961343571789071E-2</v>
      </c>
      <c r="H9" s="21">
        <v>3.8834697491914823E-2</v>
      </c>
      <c r="I9" s="21">
        <v>-3.8733150981047348E-3</v>
      </c>
      <c r="J9" s="21">
        <v>5.4035993429081608E-2</v>
      </c>
      <c r="K9" s="21">
        <v>0.17036642779959879</v>
      </c>
      <c r="L9" s="21">
        <v>6.9064041598166703E-2</v>
      </c>
      <c r="M9" s="21">
        <v>0.15510087875385339</v>
      </c>
      <c r="N9" s="21">
        <v>0.30098203780678839</v>
      </c>
      <c r="O9" s="21">
        <v>0.33006427157776119</v>
      </c>
      <c r="S9" s="15"/>
      <c r="T9" s="16" t="s">
        <v>19</v>
      </c>
      <c r="U9" s="16" t="s">
        <v>77</v>
      </c>
      <c r="V9" s="14">
        <f>ROUND(VLOOKUP($T9,$A$4:$O$26,2,FALSE)*100,1)</f>
        <v>14.8</v>
      </c>
      <c r="W9" s="14">
        <f>ROUND(VLOOKUP($T9,$A$4:$O$26,3,FALSE)*100,1)</f>
        <v>18.600000000000001</v>
      </c>
      <c r="X9" s="14">
        <f>ROUND(VLOOKUP($T9,$A$4:$O$26,4,FALSE)*100,1)</f>
        <v>26.5</v>
      </c>
      <c r="Y9" s="14">
        <f>ROUND(VLOOKUP($T9,$A$4:$O$26,5,FALSE)*100,1)</f>
        <v>29.1</v>
      </c>
      <c r="Z9" s="14">
        <f>ROUND(VLOOKUP($T9,$A$4:$O$26,6,FALSE)*100,1)</f>
        <v>21.5</v>
      </c>
      <c r="AA9" s="14">
        <f>ROUND(VLOOKUP($T9,$A$4:$O$26,7,FALSE)*100,1)</f>
        <v>22.8</v>
      </c>
      <c r="AB9" s="14">
        <f>ROUND(VLOOKUP($T9,$A$4:$O$26,8,FALSE)*100,1)</f>
        <v>28.1</v>
      </c>
      <c r="AC9" s="14">
        <f>ROUND(VLOOKUP($T9,$A$4:$O$26,9,FALSE)*100,1)</f>
        <v>31.3</v>
      </c>
      <c r="AD9" s="14">
        <f>ROUND(VLOOKUP($T9,$A$4:$O$26,10,FALSE)*100,1)</f>
        <v>-37.299999999999997</v>
      </c>
      <c r="AE9" s="14">
        <f>ROUND(VLOOKUP($T9,$A$4:$O$26,11,FALSE)*100,1)</f>
        <v>-29.1</v>
      </c>
      <c r="AF9" s="14">
        <f>ROUND(VLOOKUP($T9,$A$4:$O$26,12,FALSE)*100,1)</f>
        <v>6.3</v>
      </c>
      <c r="AG9" s="14">
        <f>ROUND(VLOOKUP($T9,$A$4:$O$26,13,FALSE)*100,1)</f>
        <v>11.1</v>
      </c>
      <c r="AH9" s="14">
        <f>ROUND(VLOOKUP($T9,$A$4:$O$26,14,FALSE)*100,1)</f>
        <v>11.6</v>
      </c>
      <c r="AI9" s="14">
        <f>ROUND(VLOOKUP($T9,$A$4:$O$26,15,FALSE)*100,1)</f>
        <v>17.7</v>
      </c>
    </row>
    <row r="10" spans="1:35" x14ac:dyDescent="0.25">
      <c r="A10" s="1" t="s">
        <v>21</v>
      </c>
      <c r="B10" s="21">
        <v>0.54362210846902359</v>
      </c>
      <c r="C10" s="21">
        <v>0.56420555315192189</v>
      </c>
      <c r="D10" s="21">
        <v>0.5301119796503353</v>
      </c>
      <c r="E10" s="21">
        <v>0.58619911015733805</v>
      </c>
      <c r="F10" s="21">
        <v>0.57114461732099797</v>
      </c>
      <c r="G10" s="21">
        <v>0.55871474030275992</v>
      </c>
      <c r="H10" s="21">
        <v>0.49655070912533428</v>
      </c>
      <c r="I10" s="21">
        <v>0.52710388398269359</v>
      </c>
      <c r="J10" s="21">
        <v>0.59730814223158513</v>
      </c>
      <c r="K10" s="21">
        <v>0.61392923963934598</v>
      </c>
      <c r="L10" s="21">
        <v>0.54723312469959862</v>
      </c>
      <c r="M10" s="21">
        <v>0.5702728091672955</v>
      </c>
      <c r="N10" s="21">
        <v>0.50843559115502535</v>
      </c>
      <c r="O10" s="21">
        <v>0.53497824666988647</v>
      </c>
      <c r="S10" s="15"/>
      <c r="T10" s="16" t="s">
        <v>20</v>
      </c>
      <c r="U10" s="16" t="s">
        <v>78</v>
      </c>
      <c r="V10" s="14">
        <f>ROUND(VLOOKUP($T10,$A$4:$O$26,2,FALSE)*100,1)</f>
        <v>6</v>
      </c>
      <c r="W10" s="14">
        <f>ROUND(VLOOKUP($T10,$A$4:$O$26,3,FALSE)*100,1)</f>
        <v>9.4</v>
      </c>
      <c r="X10" s="14">
        <f>ROUND(VLOOKUP($T10,$A$4:$O$26,4,FALSE)*100,1)</f>
        <v>23.8</v>
      </c>
      <c r="Y10" s="14">
        <f>ROUND(VLOOKUP($T10,$A$4:$O$26,5,FALSE)*100,1)</f>
        <v>26.5</v>
      </c>
      <c r="Z10" s="14">
        <f>ROUND(VLOOKUP($T10,$A$4:$O$26,6,FALSE)*100,1)</f>
        <v>4.4000000000000004</v>
      </c>
      <c r="AA10" s="14">
        <f>ROUND(VLOOKUP($T10,$A$4:$O$26,7,FALSE)*100,1)</f>
        <v>7.1</v>
      </c>
      <c r="AB10" s="14">
        <f>ROUND(VLOOKUP($T10,$A$4:$O$26,8,FALSE)*100,1)</f>
        <v>3.9</v>
      </c>
      <c r="AC10" s="14">
        <f>ROUND(VLOOKUP($T10,$A$4:$O$26,9,FALSE)*100,1)</f>
        <v>-0.4</v>
      </c>
      <c r="AD10" s="14">
        <f>ROUND(VLOOKUP($T10,$A$4:$O$26,10,FALSE)*100,1)</f>
        <v>5.4</v>
      </c>
      <c r="AE10" s="14">
        <f>ROUND(VLOOKUP($T10,$A$4:$O$26,11,FALSE)*100,1)</f>
        <v>17</v>
      </c>
      <c r="AF10" s="14">
        <f>ROUND(VLOOKUP($T10,$A$4:$O$26,12,FALSE)*100,1)</f>
        <v>6.9</v>
      </c>
      <c r="AG10" s="14">
        <f>ROUND(VLOOKUP($T10,$A$4:$O$26,13,FALSE)*100,1)</f>
        <v>15.5</v>
      </c>
      <c r="AH10" s="14">
        <f>ROUND(VLOOKUP($T10,$A$4:$O$26,14,FALSE)*100,1)</f>
        <v>30.1</v>
      </c>
      <c r="AI10" s="14">
        <f>ROUND(VLOOKUP($T10,$A$4:$O$26,15,FALSE)*100,1)</f>
        <v>33</v>
      </c>
    </row>
    <row r="11" spans="1:35" x14ac:dyDescent="0.25">
      <c r="A11" s="1" t="s">
        <v>22</v>
      </c>
      <c r="B11" s="21">
        <v>0.38784356841283052</v>
      </c>
      <c r="C11" s="21">
        <v>0.40187908341113687</v>
      </c>
      <c r="D11" s="21">
        <v>0.51539460941646431</v>
      </c>
      <c r="E11" s="21">
        <v>0.54978829846703459</v>
      </c>
      <c r="F11" s="21">
        <v>0.30174675866680728</v>
      </c>
      <c r="G11" s="21">
        <v>0.29286075815509399</v>
      </c>
      <c r="H11" s="21">
        <v>0.27014660240976801</v>
      </c>
      <c r="I11" s="21">
        <v>0.29698736447136748</v>
      </c>
      <c r="J11" s="21">
        <v>0.52966053211513386</v>
      </c>
      <c r="K11" s="21">
        <v>0.53642776193219999</v>
      </c>
      <c r="L11" s="21">
        <v>0.41457667379771279</v>
      </c>
      <c r="M11" s="21">
        <v>0.42987717468221009</v>
      </c>
      <c r="N11" s="21">
        <v>0.48390122097525751</v>
      </c>
      <c r="O11" s="21">
        <v>0.50940577213891924</v>
      </c>
      <c r="S11" s="15"/>
      <c r="T11" s="16" t="s">
        <v>16</v>
      </c>
      <c r="U11" s="16" t="s">
        <v>79</v>
      </c>
      <c r="V11" s="14">
        <f>ROUND(VLOOKUP($T11,$A$4:$O$26,2,FALSE)*100,1)</f>
        <v>36.1</v>
      </c>
      <c r="W11" s="14">
        <f>ROUND(VLOOKUP($T11,$A$4:$O$26,3,FALSE)*100,1)</f>
        <v>40.1</v>
      </c>
      <c r="X11" s="14"/>
      <c r="Y11" s="14"/>
      <c r="Z11" s="14"/>
      <c r="AA11" s="14"/>
      <c r="AB11" s="14"/>
      <c r="AC11" s="14"/>
      <c r="AD11" s="14">
        <f>ROUND(VLOOKUP($T11,$A$4:$O$26,10,FALSE)*100,1)</f>
        <v>36.1</v>
      </c>
      <c r="AE11" s="14">
        <f>ROUND(VLOOKUP($T11,$A$4:$O$26,11,FALSE)*100,1)</f>
        <v>40.1</v>
      </c>
      <c r="AF11" s="14">
        <f>ROUND(VLOOKUP($T11,$A$4:$O$26,12,FALSE)*100,1)</f>
        <v>36.1</v>
      </c>
      <c r="AG11" s="14">
        <f>ROUND(VLOOKUP($T11,$A$4:$O$26,13,FALSE)*100,1)</f>
        <v>40.1</v>
      </c>
      <c r="AH11" s="14">
        <f>ROUND(VLOOKUP($T11,$A$4:$O$26,14,FALSE)*100,1)</f>
        <v>47.6</v>
      </c>
      <c r="AI11" s="14">
        <f>ROUND(VLOOKUP($T11,$A$4:$O$26,15,FALSE)*100,1)</f>
        <v>51.3</v>
      </c>
    </row>
    <row r="12" spans="1:35" x14ac:dyDescent="0.25">
      <c r="A12" s="1" t="s">
        <v>23</v>
      </c>
      <c r="B12" s="21">
        <v>0.4742168021962313</v>
      </c>
      <c r="C12" s="21">
        <v>0.51493960697781738</v>
      </c>
      <c r="D12" s="21">
        <v>0.35741696622640939</v>
      </c>
      <c r="E12" s="21">
        <v>0.39110938028470799</v>
      </c>
      <c r="F12" s="21">
        <v>0.4930031411169965</v>
      </c>
      <c r="G12" s="21">
        <v>0.48736596889000999</v>
      </c>
      <c r="H12" s="21">
        <v>0.45057606058601751</v>
      </c>
      <c r="I12" s="21">
        <v>0.4850871501011329</v>
      </c>
      <c r="J12" s="21">
        <v>0.49535077990796439</v>
      </c>
      <c r="K12" s="21">
        <v>0.5598600808096581</v>
      </c>
      <c r="L12" s="21">
        <v>0.45859180201691158</v>
      </c>
      <c r="M12" s="21">
        <v>0.51849160094688584</v>
      </c>
      <c r="N12" s="21">
        <v>0.43760371413878357</v>
      </c>
      <c r="O12" s="21">
        <v>0.4957224232638785</v>
      </c>
      <c r="S12" s="17"/>
      <c r="T12" s="9" t="s">
        <v>17</v>
      </c>
      <c r="U12" s="9" t="s">
        <v>80</v>
      </c>
      <c r="V12" s="14">
        <f>ROUND(VLOOKUP($T12,$A$4:$O$26,2,FALSE)*100,1)</f>
        <v>17.5</v>
      </c>
      <c r="W12" s="14">
        <f>ROUND(VLOOKUP($T12,$A$4:$O$26,3,FALSE)*100,1)</f>
        <v>24.4</v>
      </c>
      <c r="X12" s="14"/>
      <c r="Y12" s="14"/>
      <c r="Z12" s="14"/>
      <c r="AA12" s="14"/>
      <c r="AB12" s="14"/>
      <c r="AC12" s="14"/>
      <c r="AD12" s="14">
        <f>ROUND(VLOOKUP($T12,$A$4:$O$26,10,FALSE)*100,1)</f>
        <v>17.5</v>
      </c>
      <c r="AE12" s="14">
        <f>ROUND(VLOOKUP($T12,$A$4:$O$26,11,FALSE)*100,1)</f>
        <v>24.4</v>
      </c>
      <c r="AF12" s="14">
        <f>ROUND(VLOOKUP($T12,$A$4:$O$26,12,FALSE)*100,1)</f>
        <v>17.5</v>
      </c>
      <c r="AG12" s="14">
        <f>ROUND(VLOOKUP($T12,$A$4:$O$26,13,FALSE)*100,1)</f>
        <v>24.4</v>
      </c>
      <c r="AH12" s="14">
        <f>ROUND(VLOOKUP($T12,$A$4:$O$26,14,FALSE)*100,1)</f>
        <v>38.799999999999997</v>
      </c>
      <c r="AI12" s="14">
        <f>ROUND(VLOOKUP($T12,$A$4:$O$26,15,FALSE)*100,1)</f>
        <v>44.5</v>
      </c>
    </row>
    <row r="13" spans="1:35" x14ac:dyDescent="0.25">
      <c r="A13" s="1" t="s">
        <v>24</v>
      </c>
      <c r="B13" s="21">
        <v>0.4513242006204542</v>
      </c>
      <c r="C13" s="21">
        <v>0.47172109272782442</v>
      </c>
      <c r="D13" s="21">
        <v>0.43832873268500822</v>
      </c>
      <c r="E13" s="21">
        <v>0.45940249361615471</v>
      </c>
      <c r="F13" s="21">
        <v>0.46586506077826412</v>
      </c>
      <c r="G13" s="21">
        <v>0.45938078702860419</v>
      </c>
      <c r="H13" s="21">
        <v>0.42626181986113387</v>
      </c>
      <c r="I13" s="21">
        <v>0.44459322865954021</v>
      </c>
      <c r="J13" s="21">
        <v>0.47818753112493578</v>
      </c>
      <c r="K13" s="21">
        <v>0.50589657893441009</v>
      </c>
      <c r="L13" s="21">
        <v>0.44238508748000382</v>
      </c>
      <c r="M13" s="21">
        <v>0.46609225403241261</v>
      </c>
      <c r="N13" s="21">
        <v>0.44959146941797212</v>
      </c>
      <c r="O13" s="21">
        <v>0.47916355855350429</v>
      </c>
      <c r="S13" s="15" t="s">
        <v>81</v>
      </c>
      <c r="T13" s="16" t="s">
        <v>21</v>
      </c>
      <c r="U13" s="16" t="s">
        <v>82</v>
      </c>
      <c r="V13" s="14">
        <f>ROUND(VLOOKUP($T13,$A$4:$O$26,2,FALSE)*100,1)</f>
        <v>54.4</v>
      </c>
      <c r="W13" s="14">
        <f>ROUND(VLOOKUP($T13,$A$4:$O$26,3,FALSE)*100,1)</f>
        <v>56.4</v>
      </c>
      <c r="X13" s="14">
        <f>ROUND(VLOOKUP($T13,$A$4:$O$26,4,FALSE)*100,1)</f>
        <v>53</v>
      </c>
      <c r="Y13" s="14">
        <f>ROUND(VLOOKUP($T13,$A$4:$O$26,5,FALSE)*100,1)</f>
        <v>58.6</v>
      </c>
      <c r="Z13" s="14">
        <f>ROUND(VLOOKUP($T13,$A$4:$O$26,6,FALSE)*100,1)</f>
        <v>57.1</v>
      </c>
      <c r="AA13" s="14">
        <f>ROUND(VLOOKUP($T13,$A$4:$O$26,7,FALSE)*100,1)</f>
        <v>55.9</v>
      </c>
      <c r="AB13" s="14">
        <f>ROUND(VLOOKUP($T13,$A$4:$O$26,8,FALSE)*100,1)</f>
        <v>49.7</v>
      </c>
      <c r="AC13" s="14">
        <f>ROUND(VLOOKUP($T13,$A$4:$O$26,9,FALSE)*100,1)</f>
        <v>52.7</v>
      </c>
      <c r="AD13" s="14">
        <f>ROUND(VLOOKUP($T13,$A$4:$O$26,10,FALSE)*100,1)</f>
        <v>59.7</v>
      </c>
      <c r="AE13" s="14">
        <f>ROUND(VLOOKUP($T13,$A$4:$O$26,11,FALSE)*100,1)</f>
        <v>61.4</v>
      </c>
      <c r="AF13" s="14">
        <f>ROUND(VLOOKUP($T13,$A$4:$O$26,12,FALSE)*100,1)</f>
        <v>54.7</v>
      </c>
      <c r="AG13" s="14">
        <f>ROUND(VLOOKUP($T13,$A$4:$O$26,13,FALSE)*100,1)</f>
        <v>57</v>
      </c>
      <c r="AH13" s="14">
        <f>ROUND(VLOOKUP($T13,$A$4:$O$26,14,FALSE)*100,1)</f>
        <v>50.8</v>
      </c>
      <c r="AI13" s="14">
        <f>ROUND(VLOOKUP($T13,$A$4:$O$26,15,FALSE)*100,1)</f>
        <v>53.5</v>
      </c>
    </row>
    <row r="14" spans="1:35" x14ac:dyDescent="0.25">
      <c r="A14" s="1" t="s">
        <v>25</v>
      </c>
      <c r="B14" s="21">
        <v>0.49447987535748772</v>
      </c>
      <c r="C14" s="21">
        <v>0.51407748095777128</v>
      </c>
      <c r="D14" s="21">
        <v>0.3572714115884954</v>
      </c>
      <c r="E14" s="21">
        <v>0.44978676144447449</v>
      </c>
      <c r="F14" s="21">
        <v>0.47997658293725509</v>
      </c>
      <c r="G14" s="21">
        <v>0.49594938064038718</v>
      </c>
      <c r="H14" s="21">
        <v>0.4188746383406956</v>
      </c>
      <c r="I14" s="21">
        <v>0.44277144226310883</v>
      </c>
      <c r="J14" s="21">
        <v>0.54583976463430417</v>
      </c>
      <c r="K14" s="21">
        <v>0.56026400740280535</v>
      </c>
      <c r="L14" s="21">
        <v>0.49974832472183311</v>
      </c>
      <c r="M14" s="21">
        <v>0.51712084341508313</v>
      </c>
      <c r="N14" s="21">
        <v>0.50546709955733915</v>
      </c>
      <c r="O14" s="21">
        <v>0.53128698456790246</v>
      </c>
      <c r="S14" s="15"/>
      <c r="T14" s="16" t="s">
        <v>22</v>
      </c>
      <c r="U14" s="16" t="s">
        <v>83</v>
      </c>
      <c r="V14" s="14">
        <f>ROUND(VLOOKUP($T14,$A$4:$O$26,2,FALSE)*100,1)</f>
        <v>38.799999999999997</v>
      </c>
      <c r="W14" s="14">
        <f>ROUND(VLOOKUP($T14,$A$4:$O$26,3,FALSE)*100,1)</f>
        <v>40.200000000000003</v>
      </c>
      <c r="X14" s="14">
        <f>ROUND(VLOOKUP($T14,$A$4:$O$26,4,FALSE)*100,1)</f>
        <v>51.5</v>
      </c>
      <c r="Y14" s="14">
        <f>ROUND(VLOOKUP($T14,$A$4:$O$26,5,FALSE)*100,1)</f>
        <v>55</v>
      </c>
      <c r="Z14" s="14">
        <f>ROUND(VLOOKUP($T14,$A$4:$O$26,6,FALSE)*100,1)</f>
        <v>30.2</v>
      </c>
      <c r="AA14" s="14">
        <f>ROUND(VLOOKUP($T14,$A$4:$O$26,7,FALSE)*100,1)</f>
        <v>29.3</v>
      </c>
      <c r="AB14" s="14">
        <f>ROUND(VLOOKUP($T14,$A$4:$O$26,8,FALSE)*100,1)</f>
        <v>27</v>
      </c>
      <c r="AC14" s="14">
        <f>ROUND(VLOOKUP($T14,$A$4:$O$26,9,FALSE)*100,1)</f>
        <v>29.7</v>
      </c>
      <c r="AD14" s="14">
        <f>ROUND(VLOOKUP($T14,$A$4:$O$26,10,FALSE)*100,1)</f>
        <v>53</v>
      </c>
      <c r="AE14" s="14">
        <f>ROUND(VLOOKUP($T14,$A$4:$O$26,11,FALSE)*100,1)</f>
        <v>53.6</v>
      </c>
      <c r="AF14" s="14">
        <f>ROUND(VLOOKUP($T14,$A$4:$O$26,12,FALSE)*100,1)</f>
        <v>41.5</v>
      </c>
      <c r="AG14" s="14">
        <f>ROUND(VLOOKUP($T14,$A$4:$O$26,13,FALSE)*100,1)</f>
        <v>43</v>
      </c>
      <c r="AH14" s="14">
        <f>ROUND(VLOOKUP($T14,$A$4:$O$26,14,FALSE)*100,1)</f>
        <v>48.4</v>
      </c>
      <c r="AI14" s="14">
        <f>ROUND(VLOOKUP($T14,$A$4:$O$26,15,FALSE)*100,1)</f>
        <v>50.9</v>
      </c>
    </row>
    <row r="15" spans="1:35" x14ac:dyDescent="0.25">
      <c r="A15" s="1" t="s">
        <v>26</v>
      </c>
      <c r="B15" s="21">
        <v>0.39880718254927688</v>
      </c>
      <c r="C15" s="21">
        <v>0.44499792000936961</v>
      </c>
      <c r="D15" s="21">
        <v>0.22418881263663029</v>
      </c>
      <c r="E15" s="21">
        <v>0.32495032142337987</v>
      </c>
      <c r="F15" s="21">
        <v>0.25087443445773522</v>
      </c>
      <c r="G15" s="21">
        <v>0.28373032570607343</v>
      </c>
      <c r="H15" s="21">
        <v>0.28945786883126517</v>
      </c>
      <c r="I15" s="21">
        <v>0.32166876066734668</v>
      </c>
      <c r="J15" s="21">
        <v>0.58272101325110159</v>
      </c>
      <c r="K15" s="21">
        <v>0.64557022935478825</v>
      </c>
      <c r="L15" s="21">
        <v>0.47571734861631348</v>
      </c>
      <c r="M15" s="21">
        <v>0.52672897228610305</v>
      </c>
      <c r="N15" s="21">
        <v>0.47818253442315151</v>
      </c>
      <c r="O15" s="21">
        <v>0.52471472831148025</v>
      </c>
      <c r="S15" s="15"/>
      <c r="T15" s="16" t="s">
        <v>23</v>
      </c>
      <c r="U15" s="16" t="s">
        <v>84</v>
      </c>
      <c r="V15" s="14">
        <f>ROUND(VLOOKUP($T15,$A$4:$O$26,2,FALSE)*100,1)</f>
        <v>47.4</v>
      </c>
      <c r="W15" s="14">
        <f>ROUND(VLOOKUP($T15,$A$4:$O$26,3,FALSE)*100,1)</f>
        <v>51.5</v>
      </c>
      <c r="X15" s="14">
        <f>ROUND(VLOOKUP($T15,$A$4:$O$26,4,FALSE)*100,1)</f>
        <v>35.700000000000003</v>
      </c>
      <c r="Y15" s="14">
        <f>ROUND(VLOOKUP($T15,$A$4:$O$26,5,FALSE)*100,1)</f>
        <v>39.1</v>
      </c>
      <c r="Z15" s="14">
        <f>ROUND(VLOOKUP($T15,$A$4:$O$26,6,FALSE)*100,1)</f>
        <v>49.3</v>
      </c>
      <c r="AA15" s="14">
        <f>ROUND(VLOOKUP($T15,$A$4:$O$26,7,FALSE)*100,1)</f>
        <v>48.7</v>
      </c>
      <c r="AB15" s="14">
        <f>ROUND(VLOOKUP($T15,$A$4:$O$26,8,FALSE)*100,1)</f>
        <v>45.1</v>
      </c>
      <c r="AC15" s="14">
        <f>ROUND(VLOOKUP($T15,$A$4:$O$26,9,FALSE)*100,1)</f>
        <v>48.5</v>
      </c>
      <c r="AD15" s="14">
        <f>ROUND(VLOOKUP($T15,$A$4:$O$26,10,FALSE)*100,1)</f>
        <v>49.5</v>
      </c>
      <c r="AE15" s="14">
        <f>ROUND(VLOOKUP($T15,$A$4:$O$26,11,FALSE)*100,1)</f>
        <v>56</v>
      </c>
      <c r="AF15" s="14">
        <f>ROUND(VLOOKUP($T15,$A$4:$O$26,12,FALSE)*100,1)</f>
        <v>45.9</v>
      </c>
      <c r="AG15" s="14">
        <f>ROUND(VLOOKUP($T15,$A$4:$O$26,13,FALSE)*100,1)</f>
        <v>51.8</v>
      </c>
      <c r="AH15" s="14">
        <f>ROUND(VLOOKUP($T15,$A$4:$O$26,14,FALSE)*100,1)</f>
        <v>43.8</v>
      </c>
      <c r="AI15" s="14">
        <f>ROUND(VLOOKUP($T15,$A$4:$O$26,15,FALSE)*100,1)</f>
        <v>49.6</v>
      </c>
    </row>
    <row r="16" spans="1:35" x14ac:dyDescent="0.25">
      <c r="A16" s="1" t="s">
        <v>27</v>
      </c>
      <c r="B16" s="21">
        <v>0.27453852696494663</v>
      </c>
      <c r="C16" s="21">
        <v>0.32091624953272552</v>
      </c>
      <c r="D16" s="21">
        <v>0.25626048026178588</v>
      </c>
      <c r="E16" s="21">
        <v>0.29014655969072223</v>
      </c>
      <c r="F16" s="21">
        <v>0.1236594736611852</v>
      </c>
      <c r="G16" s="21">
        <v>0.149172671090401</v>
      </c>
      <c r="H16" s="21">
        <v>0.20428130950653881</v>
      </c>
      <c r="I16" s="21">
        <v>0.26201596062577071</v>
      </c>
      <c r="J16" s="21">
        <v>0.34799057950216461</v>
      </c>
      <c r="K16" s="21">
        <v>0.39127197893191218</v>
      </c>
      <c r="L16" s="21">
        <v>0.28999016393791238</v>
      </c>
      <c r="M16" s="21">
        <v>0.33810097321519411</v>
      </c>
      <c r="N16" s="21">
        <v>0.3052195334093134</v>
      </c>
      <c r="O16" s="21">
        <v>0.3571642450710617</v>
      </c>
      <c r="S16" s="15"/>
      <c r="T16" s="16" t="s">
        <v>24</v>
      </c>
      <c r="U16" s="16" t="s">
        <v>85</v>
      </c>
      <c r="V16" s="14">
        <f>ROUND(VLOOKUP($T16,$A$4:$O$26,2,FALSE)*100,1)</f>
        <v>45.1</v>
      </c>
      <c r="W16" s="14">
        <f>ROUND(VLOOKUP($T16,$A$4:$O$26,3,FALSE)*100,1)</f>
        <v>47.2</v>
      </c>
      <c r="X16" s="14">
        <f>ROUND(VLOOKUP($T16,$A$4:$O$26,4,FALSE)*100,1)</f>
        <v>43.8</v>
      </c>
      <c r="Y16" s="14">
        <f>ROUND(VLOOKUP($T16,$A$4:$O$26,5,FALSE)*100,1)</f>
        <v>45.9</v>
      </c>
      <c r="Z16" s="14">
        <f>ROUND(VLOOKUP($T16,$A$4:$O$26,6,FALSE)*100,1)</f>
        <v>46.6</v>
      </c>
      <c r="AA16" s="14">
        <f>ROUND(VLOOKUP($T16,$A$4:$O$26,7,FALSE)*100,1)</f>
        <v>45.9</v>
      </c>
      <c r="AB16" s="14">
        <f>ROUND(VLOOKUP($T16,$A$4:$O$26,8,FALSE)*100,1)</f>
        <v>42.6</v>
      </c>
      <c r="AC16" s="14">
        <f>ROUND(VLOOKUP($T16,$A$4:$O$26,9,FALSE)*100,1)</f>
        <v>44.5</v>
      </c>
      <c r="AD16" s="14">
        <f>ROUND(VLOOKUP($T16,$A$4:$O$26,10,FALSE)*100,1)</f>
        <v>47.8</v>
      </c>
      <c r="AE16" s="14">
        <f>ROUND(VLOOKUP($T16,$A$4:$O$26,11,FALSE)*100,1)</f>
        <v>50.6</v>
      </c>
      <c r="AF16" s="14">
        <f>ROUND(VLOOKUP($T16,$A$4:$O$26,12,FALSE)*100,1)</f>
        <v>44.2</v>
      </c>
      <c r="AG16" s="14">
        <f>ROUND(VLOOKUP($T16,$A$4:$O$26,13,FALSE)*100,1)</f>
        <v>46.6</v>
      </c>
      <c r="AH16" s="14">
        <f>ROUND(VLOOKUP($T16,$A$4:$O$26,14,FALSE)*100,1)</f>
        <v>45</v>
      </c>
      <c r="AI16" s="14">
        <f>ROUND(VLOOKUP($T16,$A$4:$O$26,15,FALSE)*100,1)</f>
        <v>47.9</v>
      </c>
    </row>
    <row r="17" spans="1:35" x14ac:dyDescent="0.25">
      <c r="A17" s="1" t="s">
        <v>28</v>
      </c>
      <c r="B17" s="21">
        <v>0.1931616950304452</v>
      </c>
      <c r="C17" s="21">
        <v>0.2334555212414863</v>
      </c>
      <c r="D17" s="21">
        <v>0.26206761054254279</v>
      </c>
      <c r="E17" s="21">
        <v>0.32696949342189308</v>
      </c>
      <c r="F17" s="21">
        <v>9.661266618492903E-2</v>
      </c>
      <c r="G17" s="21">
        <v>0.14601073661462699</v>
      </c>
      <c r="H17" s="21">
        <v>0.2645530163893044</v>
      </c>
      <c r="I17" s="21">
        <v>0.33129570796518348</v>
      </c>
      <c r="J17" s="21">
        <v>0.14392470446377739</v>
      </c>
      <c r="K17" s="21">
        <v>0.15105806576048511</v>
      </c>
      <c r="L17" s="21">
        <v>0.18578836661250681</v>
      </c>
      <c r="M17" s="21">
        <v>0.21002854694980319</v>
      </c>
      <c r="N17" s="21">
        <v>0.24381606000649919</v>
      </c>
      <c r="O17" s="21">
        <v>0.29251525909399489</v>
      </c>
      <c r="S17" s="15"/>
      <c r="T17" s="16" t="s">
        <v>25</v>
      </c>
      <c r="U17" s="16" t="s">
        <v>86</v>
      </c>
      <c r="V17" s="14">
        <f>ROUND(VLOOKUP($T17,$A$4:$O$26,2,FALSE)*100,1)</f>
        <v>49.4</v>
      </c>
      <c r="W17" s="14">
        <f>ROUND(VLOOKUP($T17,$A$4:$O$26,3,FALSE)*100,1)</f>
        <v>51.4</v>
      </c>
      <c r="X17" s="14">
        <f>ROUND(VLOOKUP($T17,$A$4:$O$26,4,FALSE)*100,1)</f>
        <v>35.700000000000003</v>
      </c>
      <c r="Y17" s="14">
        <f>ROUND(VLOOKUP($T17,$A$4:$O$26,5,FALSE)*100,1)</f>
        <v>45</v>
      </c>
      <c r="Z17" s="14">
        <f>ROUND(VLOOKUP($T17,$A$4:$O$26,6,FALSE)*100,1)</f>
        <v>48</v>
      </c>
      <c r="AA17" s="14">
        <f>ROUND(VLOOKUP($T17,$A$4:$O$26,7,FALSE)*100,1)</f>
        <v>49.6</v>
      </c>
      <c r="AB17" s="14">
        <f>ROUND(VLOOKUP($T17,$A$4:$O$26,8,FALSE)*100,1)</f>
        <v>41.9</v>
      </c>
      <c r="AC17" s="14">
        <f>ROUND(VLOOKUP($T17,$A$4:$O$26,9,FALSE)*100,1)</f>
        <v>44.3</v>
      </c>
      <c r="AD17" s="14">
        <f>ROUND(VLOOKUP($T17,$A$4:$O$26,10,FALSE)*100,1)</f>
        <v>54.6</v>
      </c>
      <c r="AE17" s="14">
        <f>ROUND(VLOOKUP($T17,$A$4:$O$26,11,FALSE)*100,1)</f>
        <v>56</v>
      </c>
      <c r="AF17" s="14">
        <f>ROUND(VLOOKUP($T17,$A$4:$O$26,12,FALSE)*100,1)</f>
        <v>50</v>
      </c>
      <c r="AG17" s="14">
        <f>ROUND(VLOOKUP($T17,$A$4:$O$26,13,FALSE)*100,1)</f>
        <v>51.7</v>
      </c>
      <c r="AH17" s="14">
        <f>ROUND(VLOOKUP($T17,$A$4:$O$26,14,FALSE)*100,1)</f>
        <v>50.5</v>
      </c>
      <c r="AI17" s="14">
        <f>ROUND(VLOOKUP($T17,$A$4:$O$26,15,FALSE)*100,1)</f>
        <v>53.1</v>
      </c>
    </row>
    <row r="18" spans="1:35" x14ac:dyDescent="0.25">
      <c r="A18" s="1" t="s">
        <v>29</v>
      </c>
      <c r="B18" s="21">
        <v>0.46108855104023128</v>
      </c>
      <c r="C18" s="21">
        <v>0.50132230016828316</v>
      </c>
      <c r="D18" s="21">
        <v>0.18342796568752079</v>
      </c>
      <c r="E18" s="21">
        <v>0.26073174461834581</v>
      </c>
      <c r="F18" s="21">
        <v>0.35801156446802951</v>
      </c>
      <c r="G18" s="21">
        <v>0.36827389025227192</v>
      </c>
      <c r="H18" s="21">
        <v>0.45839829597685028</v>
      </c>
      <c r="I18" s="21">
        <v>0.48355269581746307</v>
      </c>
      <c r="J18" s="21">
        <v>0.49519724928194431</v>
      </c>
      <c r="K18" s="21">
        <v>0.56153262655322211</v>
      </c>
      <c r="L18" s="21">
        <v>0.4515988349617136</v>
      </c>
      <c r="M18" s="21">
        <v>0.51403635917517976</v>
      </c>
      <c r="N18" s="21">
        <v>0.44662388050466928</v>
      </c>
      <c r="O18" s="21">
        <v>0.50967675610759644</v>
      </c>
      <c r="S18" s="17"/>
      <c r="T18" s="9" t="s">
        <v>26</v>
      </c>
      <c r="U18" s="9" t="s">
        <v>87</v>
      </c>
      <c r="V18" s="14">
        <f>ROUND(VLOOKUP($T18,$A$4:$O$26,2,FALSE)*100,1)</f>
        <v>39.9</v>
      </c>
      <c r="W18" s="14">
        <f>ROUND(VLOOKUP($T18,$A$4:$O$26,3,FALSE)*100,1)</f>
        <v>44.5</v>
      </c>
      <c r="X18" s="14">
        <f>ROUND(VLOOKUP($T18,$A$4:$O$26,4,FALSE)*100,1)</f>
        <v>22.4</v>
      </c>
      <c r="Y18" s="14">
        <f>ROUND(VLOOKUP($T18,$A$4:$O$26,5,FALSE)*100,1)</f>
        <v>32.5</v>
      </c>
      <c r="Z18" s="14">
        <f>ROUND(VLOOKUP($T18,$A$4:$O$26,6,FALSE)*100,1)</f>
        <v>25.1</v>
      </c>
      <c r="AA18" s="14">
        <f>ROUND(VLOOKUP($T18,$A$4:$O$26,7,FALSE)*100,1)</f>
        <v>28.4</v>
      </c>
      <c r="AB18" s="14">
        <f>ROUND(VLOOKUP($T18,$A$4:$O$26,8,FALSE)*100,1)</f>
        <v>28.9</v>
      </c>
      <c r="AC18" s="14">
        <f>ROUND(VLOOKUP($T18,$A$4:$O$26,9,FALSE)*100,1)</f>
        <v>32.200000000000003</v>
      </c>
      <c r="AD18" s="14">
        <f>ROUND(VLOOKUP($T18,$A$4:$O$26,10,FALSE)*100,1)</f>
        <v>58.3</v>
      </c>
      <c r="AE18" s="14">
        <f>ROUND(VLOOKUP($T18,$A$4:$O$26,11,FALSE)*100,1)</f>
        <v>64.599999999999994</v>
      </c>
      <c r="AF18" s="14">
        <f>ROUND(VLOOKUP($T18,$A$4:$O$26,12,FALSE)*100,1)</f>
        <v>47.6</v>
      </c>
      <c r="AG18" s="14">
        <f>ROUND(VLOOKUP($T18,$A$4:$O$26,13,FALSE)*100,1)</f>
        <v>52.7</v>
      </c>
      <c r="AH18" s="14">
        <f>ROUND(VLOOKUP($T18,$A$4:$O$26,14,FALSE)*100,1)</f>
        <v>47.8</v>
      </c>
      <c r="AI18" s="14">
        <f>ROUND(VLOOKUP($T18,$A$4:$O$26,15,FALSE)*100,1)</f>
        <v>52.5</v>
      </c>
    </row>
    <row r="19" spans="1:35" x14ac:dyDescent="0.25">
      <c r="A19" s="1" t="s">
        <v>30</v>
      </c>
      <c r="B19" s="21">
        <v>0.58286345693049246</v>
      </c>
      <c r="C19" s="21">
        <v>0.61762108957055528</v>
      </c>
      <c r="D19" s="21">
        <v>0.46514064944054823</v>
      </c>
      <c r="E19" s="21">
        <v>0.53853894140402392</v>
      </c>
      <c r="F19" s="21">
        <v>0.54961899605279041</v>
      </c>
      <c r="G19" s="21">
        <v>0.5900040574384553</v>
      </c>
      <c r="H19" s="21">
        <v>0.53438794027605752</v>
      </c>
      <c r="I19" s="21">
        <v>0.56157040075696485</v>
      </c>
      <c r="J19" s="21">
        <v>0.64354762056135495</v>
      </c>
      <c r="K19" s="21">
        <v>0.67815060910071634</v>
      </c>
      <c r="L19" s="21">
        <v>0.58656715023196804</v>
      </c>
      <c r="M19" s="21">
        <v>0.63166675308505704</v>
      </c>
      <c r="N19" s="21">
        <v>0.56966360295952434</v>
      </c>
      <c r="O19" s="21">
        <v>0.6133515430017773</v>
      </c>
      <c r="S19" s="18" t="s">
        <v>88</v>
      </c>
      <c r="T19" s="13" t="s">
        <v>37</v>
      </c>
      <c r="U19" s="13" t="s">
        <v>89</v>
      </c>
      <c r="V19" s="14">
        <f>ROUND(VLOOKUP($T19,$A$4:$O$26,2,FALSE)*100,1)</f>
        <v>28.4</v>
      </c>
      <c r="W19" s="14">
        <f>ROUND(VLOOKUP($T19,$A$4:$O$26,3,FALSE)*100,1)</f>
        <v>32</v>
      </c>
      <c r="X19" s="14">
        <f>ROUND(VLOOKUP($T19,$A$4:$O$26,4,FALSE)*100,1)</f>
        <v>20.8</v>
      </c>
      <c r="Y19" s="14">
        <f>ROUND(VLOOKUP($T19,$A$4:$O$26,5,FALSE)*100,1)</f>
        <v>25.5</v>
      </c>
      <c r="Z19" s="14">
        <f>ROUND(VLOOKUP($T19,$A$4:$O$26,6,FALSE)*100,1)</f>
        <v>24.8</v>
      </c>
      <c r="AA19" s="14">
        <f>ROUND(VLOOKUP($T19,$A$4:$O$26,7,FALSE)*100,1)</f>
        <v>26.7</v>
      </c>
      <c r="AB19" s="14">
        <f>ROUND(VLOOKUP($T19,$A$4:$O$26,8,FALSE)*100,1)</f>
        <v>21.8</v>
      </c>
      <c r="AC19" s="14">
        <f>ROUND(VLOOKUP($T19,$A$4:$O$26,9,FALSE)*100,1)</f>
        <v>27.3</v>
      </c>
      <c r="AD19" s="14">
        <f>ROUND(VLOOKUP($T19,$A$4:$O$26,10,FALSE)*100,1)</f>
        <v>35.6</v>
      </c>
      <c r="AE19" s="14">
        <f>ROUND(VLOOKUP($T19,$A$4:$O$26,11,FALSE)*100,1)</f>
        <v>37.6</v>
      </c>
      <c r="AF19" s="14">
        <f>ROUND(VLOOKUP($T19,$A$4:$O$26,12,FALSE)*100,1)</f>
        <v>31.7</v>
      </c>
      <c r="AG19" s="14">
        <f>ROUND(VLOOKUP($T19,$A$4:$O$26,13,FALSE)*100,1)</f>
        <v>35.299999999999997</v>
      </c>
      <c r="AH19" s="14">
        <f>ROUND(VLOOKUP($T19,$A$4:$O$26,14,FALSE)*100,1)</f>
        <v>36.299999999999997</v>
      </c>
      <c r="AI19" s="14">
        <f>ROUND(VLOOKUP($T19,$A$4:$O$26,15,FALSE)*100,1)</f>
        <v>39.700000000000003</v>
      </c>
    </row>
    <row r="20" spans="1:35" x14ac:dyDescent="0.25">
      <c r="A20" s="1" t="s">
        <v>31</v>
      </c>
      <c r="B20" s="21">
        <v>0.45183245665274552</v>
      </c>
      <c r="C20" s="21">
        <v>0.48713221359244202</v>
      </c>
      <c r="D20" s="21">
        <v>0.35096785984760881</v>
      </c>
      <c r="E20" s="21">
        <v>0.41687792281619168</v>
      </c>
      <c r="F20" s="21">
        <v>0.36906348336845368</v>
      </c>
      <c r="G20" s="21">
        <v>0.41619088147676608</v>
      </c>
      <c r="H20" s="21">
        <v>0.30472281948961499</v>
      </c>
      <c r="I20" s="21">
        <v>0.338026413875118</v>
      </c>
      <c r="J20" s="21">
        <v>0.60144138099850708</v>
      </c>
      <c r="K20" s="21">
        <v>0.62751896762018555</v>
      </c>
      <c r="L20" s="21">
        <v>0.50147497366773153</v>
      </c>
      <c r="M20" s="21">
        <v>0.53373790007759969</v>
      </c>
      <c r="N20" s="21">
        <v>0.45653037227765209</v>
      </c>
      <c r="O20" s="21">
        <v>0.49864764446636911</v>
      </c>
      <c r="S20" s="19"/>
      <c r="T20" s="16" t="s">
        <v>27</v>
      </c>
      <c r="U20" s="16" t="s">
        <v>90</v>
      </c>
      <c r="V20" s="14">
        <f>ROUND(VLOOKUP($T20,$A$4:$O$26,2,FALSE)*100,1)</f>
        <v>27.5</v>
      </c>
      <c r="W20" s="14">
        <f>ROUND(VLOOKUP($T20,$A$4:$O$26,3,FALSE)*100,1)</f>
        <v>32.1</v>
      </c>
      <c r="X20" s="14">
        <f>ROUND(VLOOKUP($T20,$A$4:$O$26,4,FALSE)*100,1)</f>
        <v>25.6</v>
      </c>
      <c r="Y20" s="14">
        <f>ROUND(VLOOKUP($T20,$A$4:$O$26,5,FALSE)*100,1)</f>
        <v>29</v>
      </c>
      <c r="Z20" s="14">
        <f>ROUND(VLOOKUP($T20,$A$4:$O$26,6,FALSE)*100,1)</f>
        <v>12.4</v>
      </c>
      <c r="AA20" s="14">
        <f>ROUND(VLOOKUP($T20,$A$4:$O$26,7,FALSE)*100,1)</f>
        <v>14.9</v>
      </c>
      <c r="AB20" s="14">
        <f>ROUND(VLOOKUP($T20,$A$4:$O$26,8,FALSE)*100,1)</f>
        <v>20.399999999999999</v>
      </c>
      <c r="AC20" s="14">
        <f>ROUND(VLOOKUP($T20,$A$4:$O$26,9,FALSE)*100,1)</f>
        <v>26.2</v>
      </c>
      <c r="AD20" s="14">
        <f>ROUND(VLOOKUP($T20,$A$4:$O$26,10,FALSE)*100,1)</f>
        <v>34.799999999999997</v>
      </c>
      <c r="AE20" s="14">
        <f>ROUND(VLOOKUP($T20,$A$4:$O$26,11,FALSE)*100,1)</f>
        <v>39.1</v>
      </c>
      <c r="AF20" s="14">
        <f>ROUND(VLOOKUP($T20,$A$4:$O$26,12,FALSE)*100,1)</f>
        <v>29</v>
      </c>
      <c r="AG20" s="14">
        <f>ROUND(VLOOKUP($T20,$A$4:$O$26,13,FALSE)*100,1)</f>
        <v>33.799999999999997</v>
      </c>
      <c r="AH20" s="14">
        <f>ROUND(VLOOKUP($T20,$A$4:$O$26,14,FALSE)*100,1)</f>
        <v>30.5</v>
      </c>
      <c r="AI20" s="14">
        <f>ROUND(VLOOKUP($T20,$A$4:$O$26,15,FALSE)*100,1)</f>
        <v>35.700000000000003</v>
      </c>
    </row>
    <row r="21" spans="1:35" x14ac:dyDescent="0.25">
      <c r="A21" s="1" t="s">
        <v>32</v>
      </c>
      <c r="B21" s="21">
        <v>0.36721863623439932</v>
      </c>
      <c r="C21" s="21">
        <v>0.42214585596553589</v>
      </c>
      <c r="D21" s="21">
        <v>-0.42736024745058659</v>
      </c>
      <c r="E21" s="21">
        <v>-0.36487352070510132</v>
      </c>
      <c r="F21" s="21">
        <v>0.36474973327836291</v>
      </c>
      <c r="G21" s="21">
        <v>0.40186417137540159</v>
      </c>
      <c r="H21" s="21">
        <v>0.35559825285681018</v>
      </c>
      <c r="I21" s="21">
        <v>0.41240049558121472</v>
      </c>
      <c r="J21" s="21">
        <v>0.4002865591194078</v>
      </c>
      <c r="K21" s="21">
        <v>0.45929727001955872</v>
      </c>
      <c r="L21" s="21">
        <v>0.38799451686496472</v>
      </c>
      <c r="M21" s="21">
        <v>0.44410784585806801</v>
      </c>
      <c r="N21" s="21">
        <v>0.4794860464092523</v>
      </c>
      <c r="O21" s="21">
        <v>0.53402244464019555</v>
      </c>
      <c r="S21" s="20"/>
      <c r="T21" s="9" t="s">
        <v>28</v>
      </c>
      <c r="U21" s="9" t="s">
        <v>91</v>
      </c>
      <c r="V21" s="14">
        <f>ROUND(VLOOKUP($T21,$A$4:$O$26,2,FALSE)*100,1)</f>
        <v>19.3</v>
      </c>
      <c r="W21" s="14">
        <f>ROUND(VLOOKUP($T21,$A$4:$O$26,3,FALSE)*100,1)</f>
        <v>23.3</v>
      </c>
      <c r="X21" s="14">
        <f>ROUND(VLOOKUP($T21,$A$4:$O$26,4,FALSE)*100,1)</f>
        <v>26.2</v>
      </c>
      <c r="Y21" s="14">
        <f>ROUND(VLOOKUP($T21,$A$4:$O$26,5,FALSE)*100,1)</f>
        <v>32.700000000000003</v>
      </c>
      <c r="Z21" s="14">
        <f>ROUND(VLOOKUP($T21,$A$4:$O$26,6,FALSE)*100,1)</f>
        <v>9.6999999999999993</v>
      </c>
      <c r="AA21" s="14">
        <f>ROUND(VLOOKUP($T21,$A$4:$O$26,7,FALSE)*100,1)</f>
        <v>14.6</v>
      </c>
      <c r="AB21" s="14">
        <f>ROUND(VLOOKUP($T21,$A$4:$O$26,8,FALSE)*100,1)</f>
        <v>26.5</v>
      </c>
      <c r="AC21" s="14">
        <f>ROUND(VLOOKUP($T21,$A$4:$O$26,9,FALSE)*100,1)</f>
        <v>33.1</v>
      </c>
      <c r="AD21" s="14">
        <f>ROUND(VLOOKUP($T21,$A$4:$O$26,10,FALSE)*100,1)</f>
        <v>14.4</v>
      </c>
      <c r="AE21" s="14">
        <f>ROUND(VLOOKUP($T21,$A$4:$O$26,11,FALSE)*100,1)</f>
        <v>15.1</v>
      </c>
      <c r="AF21" s="14">
        <f>ROUND(VLOOKUP($T21,$A$4:$O$26,12,FALSE)*100,1)</f>
        <v>18.600000000000001</v>
      </c>
      <c r="AG21" s="14">
        <f>ROUND(VLOOKUP($T21,$A$4:$O$26,13,FALSE)*100,1)</f>
        <v>21</v>
      </c>
      <c r="AH21" s="14">
        <f>ROUND(VLOOKUP($T21,$A$4:$O$26,14,FALSE)*100,1)</f>
        <v>24.4</v>
      </c>
      <c r="AI21" s="14">
        <f>ROUND(VLOOKUP($T21,$A$4:$O$26,15,FALSE)*100,1)</f>
        <v>29.3</v>
      </c>
    </row>
    <row r="22" spans="1:35" x14ac:dyDescent="0.25">
      <c r="A22" s="1" t="s">
        <v>33</v>
      </c>
      <c r="B22" s="21">
        <v>0.49693099930455792</v>
      </c>
      <c r="C22" s="21">
        <v>0.51171736516955546</v>
      </c>
      <c r="D22" s="21">
        <v>2.161831264086345E-2</v>
      </c>
      <c r="E22" s="21">
        <v>2.8888124702042831E-2</v>
      </c>
      <c r="F22" s="21">
        <v>0.52324426118963507</v>
      </c>
      <c r="G22" s="21">
        <v>0.53945521010506226</v>
      </c>
      <c r="H22" s="21">
        <v>0.39550947784542578</v>
      </c>
      <c r="I22" s="21">
        <v>0.41430342883675259</v>
      </c>
      <c r="J22" s="21">
        <v>0.55043605147395469</v>
      </c>
      <c r="K22" s="21">
        <v>0.5631236727791078</v>
      </c>
      <c r="L22" s="21">
        <v>0.50733788435282934</v>
      </c>
      <c r="M22" s="21">
        <v>0.52177670977513402</v>
      </c>
      <c r="N22" s="21">
        <v>0.4902935310907045</v>
      </c>
      <c r="O22" s="21">
        <v>0.50048784031933458</v>
      </c>
      <c r="S22" s="19" t="s">
        <v>92</v>
      </c>
      <c r="T22" s="16" t="s">
        <v>29</v>
      </c>
      <c r="U22" s="16" t="s">
        <v>93</v>
      </c>
      <c r="V22" s="14">
        <f>ROUND(VLOOKUP($T22,$A$4:$O$26,2,FALSE)*100,1)</f>
        <v>46.1</v>
      </c>
      <c r="W22" s="14">
        <f>ROUND(VLOOKUP($T22,$A$4:$O$26,3,FALSE)*100,1)</f>
        <v>50.1</v>
      </c>
      <c r="X22" s="14">
        <f>ROUND(VLOOKUP($T22,$A$4:$O$26,4,FALSE)*100,1)</f>
        <v>18.3</v>
      </c>
      <c r="Y22" s="14">
        <f>ROUND(VLOOKUP($T22,$A$4:$O$26,5,FALSE)*100,1)</f>
        <v>26.1</v>
      </c>
      <c r="Z22" s="14">
        <f>ROUND(VLOOKUP($T22,$A$4:$O$26,6,FALSE)*100,1)</f>
        <v>35.799999999999997</v>
      </c>
      <c r="AA22" s="14">
        <f>ROUND(VLOOKUP($T22,$A$4:$O$26,7,FALSE)*100,1)</f>
        <v>36.799999999999997</v>
      </c>
      <c r="AB22" s="14">
        <f>ROUND(VLOOKUP($T22,$A$4:$O$26,8,FALSE)*100,1)</f>
        <v>45.8</v>
      </c>
      <c r="AC22" s="14">
        <f>ROUND(VLOOKUP($T22,$A$4:$O$26,9,FALSE)*100,1)</f>
        <v>48.4</v>
      </c>
      <c r="AD22" s="14">
        <f>ROUND(VLOOKUP($T22,$A$4:$O$26,10,FALSE)*100,1)</f>
        <v>49.5</v>
      </c>
      <c r="AE22" s="14">
        <f>ROUND(VLOOKUP($T22,$A$4:$O$26,11,FALSE)*100,1)</f>
        <v>56.2</v>
      </c>
      <c r="AF22" s="14">
        <f>ROUND(VLOOKUP($T22,$A$4:$O$26,12,FALSE)*100,1)</f>
        <v>45.2</v>
      </c>
      <c r="AG22" s="14">
        <f>ROUND(VLOOKUP($T22,$A$4:$O$26,13,FALSE)*100,1)</f>
        <v>51.4</v>
      </c>
      <c r="AH22" s="14">
        <f>ROUND(VLOOKUP($T22,$A$4:$O$26,14,FALSE)*100,1)</f>
        <v>44.7</v>
      </c>
      <c r="AI22" s="14">
        <f>ROUND(VLOOKUP($T22,$A$4:$O$26,15,FALSE)*100,1)</f>
        <v>51</v>
      </c>
    </row>
    <row r="23" spans="1:35" x14ac:dyDescent="0.25">
      <c r="A23" s="1" t="s">
        <v>34</v>
      </c>
      <c r="B23" s="21">
        <v>0.46893866077845597</v>
      </c>
      <c r="C23" s="21">
        <v>0.48928827223803251</v>
      </c>
      <c r="D23" s="21">
        <v>0.62142986352735896</v>
      </c>
      <c r="E23" s="21">
        <v>0.66046528567647877</v>
      </c>
      <c r="F23" s="21">
        <v>0.47276244316446131</v>
      </c>
      <c r="G23" s="21">
        <v>0.49550009990592431</v>
      </c>
      <c r="H23" s="21">
        <v>0.42102038424278332</v>
      </c>
      <c r="I23" s="21">
        <v>0.43074016971013213</v>
      </c>
      <c r="J23" s="21">
        <v>0.48426612429237731</v>
      </c>
      <c r="K23" s="21">
        <v>0.5084042700139233</v>
      </c>
      <c r="L23" s="21">
        <v>0.47050542607438578</v>
      </c>
      <c r="M23" s="21">
        <v>0.49308231143115677</v>
      </c>
      <c r="N23" s="21">
        <v>0.43572508652147118</v>
      </c>
      <c r="O23" s="21">
        <v>0.4630488807788935</v>
      </c>
      <c r="S23" s="19"/>
      <c r="T23" s="16" t="s">
        <v>30</v>
      </c>
      <c r="U23" s="16" t="s">
        <v>94</v>
      </c>
      <c r="V23" s="14">
        <f>ROUND(VLOOKUP($T23,$A$4:$O$26,2,FALSE)*100,1)</f>
        <v>58.3</v>
      </c>
      <c r="W23" s="14">
        <f>ROUND(VLOOKUP($T23,$A$4:$O$26,3,FALSE)*100,1)</f>
        <v>61.8</v>
      </c>
      <c r="X23" s="14">
        <f>ROUND(VLOOKUP($T23,$A$4:$O$26,4,FALSE)*100,1)</f>
        <v>46.5</v>
      </c>
      <c r="Y23" s="14">
        <f>ROUND(VLOOKUP($T23,$A$4:$O$26,5,FALSE)*100,1)</f>
        <v>53.9</v>
      </c>
      <c r="Z23" s="14">
        <f>ROUND(VLOOKUP($T23,$A$4:$O$26,6,FALSE)*100,1)</f>
        <v>55</v>
      </c>
      <c r="AA23" s="14">
        <f>ROUND(VLOOKUP($T23,$A$4:$O$26,7,FALSE)*100,1)</f>
        <v>59</v>
      </c>
      <c r="AB23" s="14">
        <f>ROUND(VLOOKUP($T23,$A$4:$O$26,8,FALSE)*100,1)</f>
        <v>53.4</v>
      </c>
      <c r="AC23" s="14">
        <f>ROUND(VLOOKUP($T23,$A$4:$O$26,9,FALSE)*100,1)</f>
        <v>56.2</v>
      </c>
      <c r="AD23" s="14">
        <f>ROUND(VLOOKUP($T23,$A$4:$O$26,10,FALSE)*100,1)</f>
        <v>64.400000000000006</v>
      </c>
      <c r="AE23" s="14">
        <f>ROUND(VLOOKUP($T23,$A$4:$O$26,11,FALSE)*100,1)</f>
        <v>67.8</v>
      </c>
      <c r="AF23" s="14">
        <f>ROUND(VLOOKUP($T23,$A$4:$O$26,12,FALSE)*100,1)</f>
        <v>58.7</v>
      </c>
      <c r="AG23" s="14">
        <f>ROUND(VLOOKUP($T23,$A$4:$O$26,13,FALSE)*100,1)</f>
        <v>63.2</v>
      </c>
      <c r="AH23" s="14">
        <f>ROUND(VLOOKUP($T23,$A$4:$O$26,14,FALSE)*100,1)</f>
        <v>57</v>
      </c>
      <c r="AI23" s="14">
        <f>ROUND(VLOOKUP($T23,$A$4:$O$26,15,FALSE)*100,1)</f>
        <v>61.3</v>
      </c>
    </row>
    <row r="24" spans="1:35" x14ac:dyDescent="0.25">
      <c r="A24" s="1" t="s">
        <v>35</v>
      </c>
      <c r="B24" s="21">
        <v>0.49696785076361688</v>
      </c>
      <c r="C24" s="21">
        <v>0.53052108579979906</v>
      </c>
      <c r="D24" s="21">
        <v>0.20650170502164289</v>
      </c>
      <c r="E24" s="21">
        <v>0.31426617789780481</v>
      </c>
      <c r="F24" s="21">
        <v>0.23343741204046961</v>
      </c>
      <c r="G24" s="21">
        <v>0.25566953310427898</v>
      </c>
      <c r="H24" s="21">
        <v>0.32348064144327038</v>
      </c>
      <c r="I24" s="21">
        <v>0.35322221971953388</v>
      </c>
      <c r="J24" s="21">
        <v>0.690008898290426</v>
      </c>
      <c r="K24" s="21">
        <v>0.72712067962702653</v>
      </c>
      <c r="L24" s="21">
        <v>0.71061405373503284</v>
      </c>
      <c r="M24" s="21">
        <v>0.74823499806363125</v>
      </c>
      <c r="N24" s="21">
        <v>0.63231605119084</v>
      </c>
      <c r="O24" s="21">
        <v>0.68866143449739092</v>
      </c>
      <c r="S24" s="19"/>
      <c r="T24" s="16" t="s">
        <v>31</v>
      </c>
      <c r="U24" s="16" t="s">
        <v>95</v>
      </c>
      <c r="V24" s="14">
        <f>ROUND(VLOOKUP($T24,$A$4:$O$26,2,FALSE)*100,1)</f>
        <v>45.2</v>
      </c>
      <c r="W24" s="14">
        <f>ROUND(VLOOKUP($T24,$A$4:$O$26,3,FALSE)*100,1)</f>
        <v>48.7</v>
      </c>
      <c r="X24" s="14">
        <f>ROUND(VLOOKUP($T24,$A$4:$O$26,4,FALSE)*100,1)</f>
        <v>35.1</v>
      </c>
      <c r="Y24" s="14">
        <f>ROUND(VLOOKUP($T24,$A$4:$O$26,5,FALSE)*100,1)</f>
        <v>41.7</v>
      </c>
      <c r="Z24" s="14">
        <f>ROUND(VLOOKUP($T24,$A$4:$O$26,6,FALSE)*100,1)</f>
        <v>36.9</v>
      </c>
      <c r="AA24" s="14">
        <f>ROUND(VLOOKUP($T24,$A$4:$O$26,7,FALSE)*100,1)</f>
        <v>41.6</v>
      </c>
      <c r="AB24" s="14">
        <f>ROUND(VLOOKUP($T24,$A$4:$O$26,8,FALSE)*100,1)</f>
        <v>30.5</v>
      </c>
      <c r="AC24" s="14">
        <f>ROUND(VLOOKUP($T24,$A$4:$O$26,9,FALSE)*100,1)</f>
        <v>33.799999999999997</v>
      </c>
      <c r="AD24" s="14">
        <f>ROUND(VLOOKUP($T24,$A$4:$O$26,10,FALSE)*100,1)</f>
        <v>60.1</v>
      </c>
      <c r="AE24" s="14">
        <f>ROUND(VLOOKUP($T24,$A$4:$O$26,11,FALSE)*100,1)</f>
        <v>62.8</v>
      </c>
      <c r="AF24" s="14">
        <f>ROUND(VLOOKUP($T24,$A$4:$O$26,12,FALSE)*100,1)</f>
        <v>50.1</v>
      </c>
      <c r="AG24" s="14">
        <f>ROUND(VLOOKUP($T24,$A$4:$O$26,13,FALSE)*100,1)</f>
        <v>53.4</v>
      </c>
      <c r="AH24" s="14">
        <f>ROUND(VLOOKUP($T24,$A$4:$O$26,14,FALSE)*100,1)</f>
        <v>45.7</v>
      </c>
      <c r="AI24" s="14">
        <f>ROUND(VLOOKUP($T24,$A$4:$O$26,15,FALSE)*100,1)</f>
        <v>49.9</v>
      </c>
    </row>
    <row r="25" spans="1:35" x14ac:dyDescent="0.25">
      <c r="A25" s="1" t="s">
        <v>36</v>
      </c>
      <c r="B25" s="21">
        <v>0.371417146053033</v>
      </c>
      <c r="C25" s="21">
        <v>0.41570762458324723</v>
      </c>
      <c r="D25" s="21">
        <v>0.56236322791162907</v>
      </c>
      <c r="E25" s="21">
        <v>0.6185431676941322</v>
      </c>
      <c r="F25" s="21">
        <v>0.1319366199992735</v>
      </c>
      <c r="G25" s="21">
        <v>0.1790545331946545</v>
      </c>
      <c r="H25" s="21">
        <v>0.16184581079024671</v>
      </c>
      <c r="I25" s="21">
        <v>0.19044785860000729</v>
      </c>
      <c r="J25" s="21">
        <v>0.51135789753979655</v>
      </c>
      <c r="K25" s="21">
        <v>0.56440890710171243</v>
      </c>
      <c r="L25" s="21">
        <v>0.41472317896791311</v>
      </c>
      <c r="M25" s="21">
        <v>0.4614031874021538</v>
      </c>
      <c r="N25" s="21">
        <v>0.45394894497686178</v>
      </c>
      <c r="O25" s="21">
        <v>0.49478815036177332</v>
      </c>
      <c r="S25" s="20"/>
      <c r="T25" s="9" t="s">
        <v>32</v>
      </c>
      <c r="U25" s="9" t="s">
        <v>96</v>
      </c>
      <c r="V25" s="14">
        <f>ROUND(VLOOKUP($T25,$A$4:$O$26,2,FALSE)*100,1)</f>
        <v>36.700000000000003</v>
      </c>
      <c r="W25" s="14">
        <f>ROUND(VLOOKUP($T25,$A$4:$O$26,3,FALSE)*100,1)</f>
        <v>42.2</v>
      </c>
      <c r="X25" s="14">
        <f>ROUND(VLOOKUP($T25,$A$4:$O$26,4,FALSE)*100,1)</f>
        <v>-42.7</v>
      </c>
      <c r="Y25" s="14">
        <f>ROUND(VLOOKUP($T25,$A$4:$O$26,5,FALSE)*100,1)</f>
        <v>-36.5</v>
      </c>
      <c r="Z25" s="14">
        <f>ROUND(VLOOKUP($T25,$A$4:$O$26,6,FALSE)*100,1)</f>
        <v>36.5</v>
      </c>
      <c r="AA25" s="14">
        <f>ROUND(VLOOKUP($T25,$A$4:$O$26,7,FALSE)*100,1)</f>
        <v>40.200000000000003</v>
      </c>
      <c r="AB25" s="14">
        <f>ROUND(VLOOKUP($T25,$A$4:$O$26,8,FALSE)*100,1)</f>
        <v>35.6</v>
      </c>
      <c r="AC25" s="14">
        <f>ROUND(VLOOKUP($T25,$A$4:$O$26,9,FALSE)*100,1)</f>
        <v>41.2</v>
      </c>
      <c r="AD25" s="14">
        <f>ROUND(VLOOKUP($T25,$A$4:$O$26,10,FALSE)*100,1)</f>
        <v>40</v>
      </c>
      <c r="AE25" s="14">
        <f>ROUND(VLOOKUP($T25,$A$4:$O$26,11,FALSE)*100,1)</f>
        <v>45.9</v>
      </c>
      <c r="AF25" s="14">
        <f>ROUND(VLOOKUP($T25,$A$4:$O$26,12,FALSE)*100,1)</f>
        <v>38.799999999999997</v>
      </c>
      <c r="AG25" s="14">
        <f>ROUND(VLOOKUP($T25,$A$4:$O$26,13,FALSE)*100,1)</f>
        <v>44.4</v>
      </c>
      <c r="AH25" s="14">
        <f>ROUND(VLOOKUP($T25,$A$4:$O$26,14,FALSE)*100,1)</f>
        <v>47.9</v>
      </c>
      <c r="AI25" s="14">
        <f>ROUND(VLOOKUP($T25,$A$4:$O$26,15,FALSE)*100,1)</f>
        <v>53.4</v>
      </c>
    </row>
    <row r="26" spans="1:35" x14ac:dyDescent="0.25">
      <c r="A26" s="1" t="s">
        <v>37</v>
      </c>
      <c r="B26" s="21">
        <v>0.28401206188843342</v>
      </c>
      <c r="C26" s="21">
        <v>0.31998507887352662</v>
      </c>
      <c r="D26" s="21">
        <v>0.20770205238212711</v>
      </c>
      <c r="E26" s="21">
        <v>0.25535599121886959</v>
      </c>
      <c r="F26" s="21">
        <v>0.24773716337262419</v>
      </c>
      <c r="G26" s="21">
        <v>0.26739313450943603</v>
      </c>
      <c r="H26" s="21">
        <v>0.21758459833347621</v>
      </c>
      <c r="I26" s="21">
        <v>0.27256863803775749</v>
      </c>
      <c r="J26" s="21">
        <v>0.35598328309611948</v>
      </c>
      <c r="K26" s="21">
        <v>0.37638492744264751</v>
      </c>
      <c r="L26" s="21">
        <v>0.31731751699074429</v>
      </c>
      <c r="M26" s="21">
        <v>0.35279059110011107</v>
      </c>
      <c r="N26" s="21">
        <v>0.36293746589512837</v>
      </c>
      <c r="O26" s="21">
        <v>0.39651593816902092</v>
      </c>
      <c r="S26" s="19" t="s">
        <v>97</v>
      </c>
      <c r="T26" s="16" t="s">
        <v>33</v>
      </c>
      <c r="U26" s="16" t="s">
        <v>98</v>
      </c>
      <c r="V26" s="14">
        <f>ROUND(VLOOKUP($T26,$A$4:$O$26,2,FALSE)*100,1)</f>
        <v>49.7</v>
      </c>
      <c r="W26" s="14">
        <f>ROUND(VLOOKUP($T26,$A$4:$O$26,3,FALSE)*100,1)</f>
        <v>51.2</v>
      </c>
      <c r="X26" s="14">
        <f>ROUND(VLOOKUP($T26,$A$4:$O$26,4,FALSE)*100,1)</f>
        <v>2.2000000000000002</v>
      </c>
      <c r="Y26" s="14">
        <f>ROUND(VLOOKUP($T26,$A$4:$O$26,5,FALSE)*100,1)</f>
        <v>2.9</v>
      </c>
      <c r="Z26" s="14">
        <f>ROUND(VLOOKUP($T26,$A$4:$O$26,6,FALSE)*100,1)</f>
        <v>52.3</v>
      </c>
      <c r="AA26" s="14">
        <f>ROUND(VLOOKUP($T26,$A$4:$O$26,7,FALSE)*100,1)</f>
        <v>53.9</v>
      </c>
      <c r="AB26" s="14">
        <f>ROUND(VLOOKUP($T26,$A$4:$O$26,8,FALSE)*100,1)</f>
        <v>39.6</v>
      </c>
      <c r="AC26" s="14">
        <f>ROUND(VLOOKUP($T26,$A$4:$O$26,9,FALSE)*100,1)</f>
        <v>41.4</v>
      </c>
      <c r="AD26" s="14">
        <f>ROUND(VLOOKUP($T26,$A$4:$O$26,10,FALSE)*100,1)</f>
        <v>55</v>
      </c>
      <c r="AE26" s="14">
        <f>ROUND(VLOOKUP($T26,$A$4:$O$26,11,FALSE)*100,1)</f>
        <v>56.3</v>
      </c>
      <c r="AF26" s="14">
        <f>ROUND(VLOOKUP($T26,$A$4:$O$26,12,FALSE)*100,1)</f>
        <v>50.7</v>
      </c>
      <c r="AG26" s="14">
        <f>ROUND(VLOOKUP($T26,$A$4:$O$26,13,FALSE)*100,1)</f>
        <v>52.2</v>
      </c>
      <c r="AH26" s="14">
        <f>ROUND(VLOOKUP($T26,$A$4:$O$26,14,FALSE)*100,1)</f>
        <v>49</v>
      </c>
      <c r="AI26" s="14">
        <f>ROUND(VLOOKUP($T26,$A$4:$O$26,15,FALSE)*100,1)</f>
        <v>50</v>
      </c>
    </row>
    <row r="27" spans="1:35" x14ac:dyDescent="0.25">
      <c r="B27" s="1" t="s">
        <v>1</v>
      </c>
      <c r="C27" s="1" t="s">
        <v>2</v>
      </c>
      <c r="D27" s="1" t="s">
        <v>3</v>
      </c>
      <c r="E27" s="1" t="s">
        <v>4</v>
      </c>
      <c r="F27" s="1" t="s">
        <v>5</v>
      </c>
      <c r="G27" s="1" t="s">
        <v>6</v>
      </c>
      <c r="H27" s="1" t="s">
        <v>7</v>
      </c>
      <c r="I27" s="1" t="s">
        <v>8</v>
      </c>
      <c r="J27" s="1" t="s">
        <v>9</v>
      </c>
      <c r="K27" s="1" t="s">
        <v>10</v>
      </c>
      <c r="L27" s="1" t="s">
        <v>13</v>
      </c>
      <c r="M27" s="1" t="s">
        <v>14</v>
      </c>
      <c r="N27" s="1" t="s">
        <v>11</v>
      </c>
      <c r="O27" s="1" t="s">
        <v>12</v>
      </c>
      <c r="S27" s="19"/>
      <c r="T27" s="16" t="s">
        <v>34</v>
      </c>
      <c r="U27" s="16" t="s">
        <v>99</v>
      </c>
      <c r="V27" s="14">
        <f>ROUND(VLOOKUP($T27,$A$4:$O$26,2,FALSE)*100,1)</f>
        <v>46.9</v>
      </c>
      <c r="W27" s="14">
        <f>ROUND(VLOOKUP($T27,$A$4:$O$26,3,FALSE)*100,1)</f>
        <v>48.9</v>
      </c>
      <c r="X27" s="14">
        <f>ROUND(VLOOKUP($T27,$A$4:$O$26,4,FALSE)*100,1)</f>
        <v>62.1</v>
      </c>
      <c r="Y27" s="14">
        <f>ROUND(VLOOKUP($T27,$A$4:$O$26,5,FALSE)*100,1)</f>
        <v>66</v>
      </c>
      <c r="Z27" s="14">
        <f>ROUND(VLOOKUP($T27,$A$4:$O$26,6,FALSE)*100,1)</f>
        <v>47.3</v>
      </c>
      <c r="AA27" s="14">
        <f>ROUND(VLOOKUP($T27,$A$4:$O$26,7,FALSE)*100,1)</f>
        <v>49.6</v>
      </c>
      <c r="AB27" s="14">
        <f>ROUND(VLOOKUP($T27,$A$4:$O$26,8,FALSE)*100,1)</f>
        <v>42.1</v>
      </c>
      <c r="AC27" s="14">
        <f>ROUND(VLOOKUP($T27,$A$4:$O$26,9,FALSE)*100,1)</f>
        <v>43.1</v>
      </c>
      <c r="AD27" s="14">
        <f>ROUND(VLOOKUP($T27,$A$4:$O$26,10,FALSE)*100,1)</f>
        <v>48.4</v>
      </c>
      <c r="AE27" s="14">
        <f>ROUND(VLOOKUP($T27,$A$4:$O$26,11,FALSE)*100,1)</f>
        <v>50.8</v>
      </c>
      <c r="AF27" s="14">
        <f>ROUND(VLOOKUP($T27,$A$4:$O$26,12,FALSE)*100,1)</f>
        <v>47.1</v>
      </c>
      <c r="AG27" s="14">
        <f>ROUND(VLOOKUP($T27,$A$4:$O$26,13,FALSE)*100,1)</f>
        <v>49.3</v>
      </c>
      <c r="AH27" s="14">
        <f>ROUND(VLOOKUP($T27,$A$4:$O$26,14,FALSE)*100,1)</f>
        <v>43.6</v>
      </c>
      <c r="AI27" s="14">
        <f>ROUND(VLOOKUP($T27,$A$4:$O$26,15,FALSE)*100,1)</f>
        <v>46.3</v>
      </c>
    </row>
    <row r="28" spans="1:35" x14ac:dyDescent="0.25">
      <c r="A28" s="22" t="s">
        <v>103</v>
      </c>
      <c r="B28" s="21">
        <v>0.38509974244404011</v>
      </c>
      <c r="C28" s="21">
        <v>0.4175842226017244</v>
      </c>
      <c r="D28" s="21">
        <v>0.29222948988845532</v>
      </c>
      <c r="E28" s="21">
        <v>0.34619232425843133</v>
      </c>
      <c r="F28" s="21">
        <v>0.32232067723753899</v>
      </c>
      <c r="G28" s="21">
        <v>0.34234278125050432</v>
      </c>
      <c r="H28" s="21">
        <v>0.32995118261883699</v>
      </c>
      <c r="I28" s="21">
        <v>0.35804655701188542</v>
      </c>
      <c r="J28" s="21">
        <v>0.41296180687332379</v>
      </c>
      <c r="K28" s="21">
        <v>0.45231429633211379</v>
      </c>
      <c r="L28" s="21">
        <v>0.39365213576210539</v>
      </c>
      <c r="M28" s="21">
        <v>0.43155503452333588</v>
      </c>
      <c r="N28" s="21">
        <v>0.41626603793866152</v>
      </c>
      <c r="O28" s="21">
        <v>0.45560546943481861</v>
      </c>
      <c r="S28" s="19"/>
      <c r="T28" s="16" t="s">
        <v>35</v>
      </c>
      <c r="U28" s="16" t="s">
        <v>100</v>
      </c>
      <c r="V28" s="14">
        <f>ROUND(VLOOKUP($T28,$A$4:$O$26,2,FALSE)*100,1)</f>
        <v>49.7</v>
      </c>
      <c r="W28" s="14">
        <f>ROUND(VLOOKUP($T28,$A$4:$O$26,3,FALSE)*100,1)</f>
        <v>53.1</v>
      </c>
      <c r="X28" s="14">
        <f>ROUND(VLOOKUP($T28,$A$4:$O$26,4,FALSE)*100,1)</f>
        <v>20.7</v>
      </c>
      <c r="Y28" s="14">
        <f>ROUND(VLOOKUP($T28,$A$4:$O$26,5,FALSE)*100,1)</f>
        <v>31.4</v>
      </c>
      <c r="Z28" s="14">
        <f>ROUND(VLOOKUP($T28,$A$4:$O$26,6,FALSE)*100,1)</f>
        <v>23.3</v>
      </c>
      <c r="AA28" s="14">
        <f>ROUND(VLOOKUP($T28,$A$4:$O$26,7,FALSE)*100,1)</f>
        <v>25.6</v>
      </c>
      <c r="AB28" s="14">
        <f>ROUND(VLOOKUP($T28,$A$4:$O$26,8,FALSE)*100,1)</f>
        <v>32.299999999999997</v>
      </c>
      <c r="AC28" s="14">
        <f>ROUND(VLOOKUP($T28,$A$4:$O$26,9,FALSE)*100,1)</f>
        <v>35.299999999999997</v>
      </c>
      <c r="AD28" s="14">
        <f>ROUND(VLOOKUP($T28,$A$4:$O$26,10,FALSE)*100,1)</f>
        <v>69</v>
      </c>
      <c r="AE28" s="14">
        <f>ROUND(VLOOKUP($T28,$A$4:$O$26,11,FALSE)*100,1)</f>
        <v>72.7</v>
      </c>
      <c r="AF28" s="14">
        <f>ROUND(VLOOKUP($T28,$A$4:$O$26,12,FALSE)*100,1)</f>
        <v>71.099999999999994</v>
      </c>
      <c r="AG28" s="14">
        <f>ROUND(VLOOKUP($T28,$A$4:$O$26,13,FALSE)*100,1)</f>
        <v>74.8</v>
      </c>
      <c r="AH28" s="14">
        <f>ROUND(VLOOKUP($T28,$A$4:$O$26,14,FALSE)*100,1)</f>
        <v>63.2</v>
      </c>
      <c r="AI28" s="14">
        <f>ROUND(VLOOKUP($T28,$A$4:$O$26,15,FALSE)*100,1)</f>
        <v>68.900000000000006</v>
      </c>
    </row>
    <row r="29" spans="1:35" x14ac:dyDescent="0.25">
      <c r="S29" s="20"/>
      <c r="T29" s="9" t="s">
        <v>36</v>
      </c>
      <c r="U29" s="9" t="s">
        <v>101</v>
      </c>
      <c r="V29" s="14">
        <f>ROUND(VLOOKUP($T29,$A$4:$O$26,2,FALSE)*100,1)</f>
        <v>37.1</v>
      </c>
      <c r="W29" s="14">
        <f>ROUND(VLOOKUP($T29,$A$4:$O$26,3,FALSE)*100,1)</f>
        <v>41.6</v>
      </c>
      <c r="X29" s="14">
        <f>ROUND(VLOOKUP($T29,$A$4:$O$26,4,FALSE)*100,1)</f>
        <v>56.2</v>
      </c>
      <c r="Y29" s="14">
        <f>ROUND(VLOOKUP($T29,$A$4:$O$26,5,FALSE)*100,1)</f>
        <v>61.9</v>
      </c>
      <c r="Z29" s="14">
        <f>ROUND(VLOOKUP($T29,$A$4:$O$26,6,FALSE)*100,1)</f>
        <v>13.2</v>
      </c>
      <c r="AA29" s="14">
        <f>ROUND(VLOOKUP($T29,$A$4:$O$26,7,FALSE)*100,1)</f>
        <v>17.899999999999999</v>
      </c>
      <c r="AB29" s="14">
        <f>ROUND(VLOOKUP($T29,$A$4:$O$26,8,FALSE)*100,1)</f>
        <v>16.2</v>
      </c>
      <c r="AC29" s="14">
        <f>ROUND(VLOOKUP($T29,$A$4:$O$26,9,FALSE)*100,1)</f>
        <v>19</v>
      </c>
      <c r="AD29" s="14">
        <f>ROUND(VLOOKUP($T29,$A$4:$O$26,10,FALSE)*100,1)</f>
        <v>51.1</v>
      </c>
      <c r="AE29" s="14">
        <f>ROUND(VLOOKUP($T29,$A$4:$O$26,11,FALSE)*100,1)</f>
        <v>56.4</v>
      </c>
      <c r="AF29" s="14">
        <f>ROUND(VLOOKUP($T29,$A$4:$O$26,12,FALSE)*100,1)</f>
        <v>41.5</v>
      </c>
      <c r="AG29" s="14">
        <f>ROUND(VLOOKUP($T29,$A$4:$O$26,13,FALSE)*100,1)</f>
        <v>46.1</v>
      </c>
      <c r="AH29" s="14">
        <f>ROUND(VLOOKUP($T29,$A$4:$O$26,14,FALSE)*100,1)</f>
        <v>45.4</v>
      </c>
      <c r="AI29" s="14">
        <f>ROUND(VLOOKUP($T29,$A$4:$O$26,15,FALSE)*100,1)</f>
        <v>49.5</v>
      </c>
    </row>
    <row r="30" spans="1:35" x14ac:dyDescent="0.25">
      <c r="U30" s="16" t="s">
        <v>102</v>
      </c>
      <c r="V30" s="14">
        <f>ROUND(B28*100,1)</f>
        <v>38.5</v>
      </c>
      <c r="W30" s="14">
        <f>ROUND(C28*100,1)</f>
        <v>41.8</v>
      </c>
      <c r="X30" s="14">
        <f>ROUND(D28*100,1)</f>
        <v>29.2</v>
      </c>
      <c r="Y30" s="14">
        <f>ROUND(E28*100,1)</f>
        <v>34.6</v>
      </c>
      <c r="Z30" s="14">
        <f>ROUND(F28*100,1)</f>
        <v>32.200000000000003</v>
      </c>
      <c r="AA30" s="14">
        <f>ROUND(G28*100,1)</f>
        <v>34.200000000000003</v>
      </c>
      <c r="AB30" s="14">
        <f>ROUND(H28*100,1)</f>
        <v>33</v>
      </c>
      <c r="AC30" s="14">
        <f>ROUND(I28*100,1)</f>
        <v>35.799999999999997</v>
      </c>
      <c r="AD30" s="14">
        <f>ROUND(J28*100,1)</f>
        <v>41.3</v>
      </c>
      <c r="AE30" s="14">
        <f>ROUND(K28*100,1)</f>
        <v>45.2</v>
      </c>
      <c r="AF30" s="14">
        <f>ROUND(L28*100,1)</f>
        <v>39.4</v>
      </c>
      <c r="AG30" s="14">
        <f>ROUND(M28*100,1)</f>
        <v>43.2</v>
      </c>
      <c r="AH30" s="14">
        <f>ROUND(N28*100,1)</f>
        <v>41.6</v>
      </c>
      <c r="AI30" s="14">
        <f>ROUND(O28*100,1)</f>
        <v>45.6</v>
      </c>
    </row>
    <row r="32" spans="1:35" x14ac:dyDescent="0.25">
      <c r="A32" s="27"/>
      <c r="B32" s="28" t="s">
        <v>58</v>
      </c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6"/>
      <c r="N32" s="27" t="s">
        <v>59</v>
      </c>
      <c r="O32" s="27"/>
    </row>
    <row r="33" spans="1:34" x14ac:dyDescent="0.25">
      <c r="A33" s="27" t="s">
        <v>60</v>
      </c>
      <c r="B33" s="27" t="s">
        <v>61</v>
      </c>
      <c r="C33" s="27" t="s">
        <v>61</v>
      </c>
      <c r="D33" s="27" t="s">
        <v>61</v>
      </c>
      <c r="E33" s="27" t="s">
        <v>61</v>
      </c>
      <c r="F33" s="27" t="s">
        <v>62</v>
      </c>
      <c r="G33" s="27" t="s">
        <v>62</v>
      </c>
      <c r="H33" s="27" t="s">
        <v>63</v>
      </c>
      <c r="I33" s="27" t="s">
        <v>63</v>
      </c>
      <c r="J33" s="27" t="s">
        <v>64</v>
      </c>
      <c r="K33" s="27" t="s">
        <v>64</v>
      </c>
      <c r="L33" s="27" t="s">
        <v>65</v>
      </c>
      <c r="M33" s="25" t="s">
        <v>65</v>
      </c>
      <c r="N33" s="27" t="s">
        <v>65</v>
      </c>
      <c r="O33" s="27" t="s">
        <v>65</v>
      </c>
      <c r="U33" s="30" t="s">
        <v>133</v>
      </c>
      <c r="V33" s="30"/>
      <c r="W33" s="30"/>
      <c r="X33" s="30"/>
      <c r="Y33" s="30"/>
      <c r="Z33" s="30"/>
      <c r="AA33" s="30"/>
      <c r="AB33" s="30"/>
      <c r="AC33" s="30"/>
      <c r="AD33" s="30"/>
      <c r="AE33" s="30"/>
    </row>
    <row r="34" spans="1:34" x14ac:dyDescent="0.25">
      <c r="A34" s="27" t="s">
        <v>66</v>
      </c>
      <c r="B34" s="27" t="s">
        <v>67</v>
      </c>
      <c r="C34" s="27" t="s">
        <v>67</v>
      </c>
      <c r="D34" s="27" t="s">
        <v>68</v>
      </c>
      <c r="E34" s="27" t="s">
        <v>68</v>
      </c>
      <c r="F34" s="27" t="s">
        <v>69</v>
      </c>
      <c r="G34" s="27" t="s">
        <v>69</v>
      </c>
      <c r="H34" s="27" t="s">
        <v>70</v>
      </c>
      <c r="I34" s="27" t="s">
        <v>70</v>
      </c>
      <c r="J34" s="27" t="s">
        <v>67</v>
      </c>
      <c r="K34" s="27" t="s">
        <v>67</v>
      </c>
      <c r="L34" s="27" t="s">
        <v>67</v>
      </c>
      <c r="M34" s="25" t="s">
        <v>67</v>
      </c>
      <c r="N34" s="27" t="s">
        <v>67</v>
      </c>
      <c r="O34" s="27" t="s">
        <v>67</v>
      </c>
    </row>
    <row r="35" spans="1:34" x14ac:dyDescent="0.25">
      <c r="A35" s="8" t="s">
        <v>71</v>
      </c>
      <c r="B35" s="8" t="s">
        <v>72</v>
      </c>
      <c r="C35" s="8" t="s">
        <v>73</v>
      </c>
      <c r="D35" s="8" t="s">
        <v>72</v>
      </c>
      <c r="E35" s="8" t="s">
        <v>73</v>
      </c>
      <c r="F35" s="8" t="s">
        <v>72</v>
      </c>
      <c r="G35" s="8" t="s">
        <v>73</v>
      </c>
      <c r="H35" s="8" t="s">
        <v>72</v>
      </c>
      <c r="I35" s="8" t="s">
        <v>73</v>
      </c>
      <c r="J35" s="8" t="s">
        <v>72</v>
      </c>
      <c r="K35" s="8" t="s">
        <v>73</v>
      </c>
      <c r="L35" s="8" t="s">
        <v>72</v>
      </c>
      <c r="M35" s="29" t="s">
        <v>73</v>
      </c>
      <c r="N35" s="8" t="s">
        <v>72</v>
      </c>
      <c r="O35" s="8" t="s">
        <v>73</v>
      </c>
      <c r="V35" t="s">
        <v>58</v>
      </c>
      <c r="AH35" t="s">
        <v>59</v>
      </c>
    </row>
    <row r="36" spans="1:34" x14ac:dyDescent="0.25">
      <c r="A36" s="24" t="s">
        <v>105</v>
      </c>
      <c r="B36">
        <v>0.38509974244404011</v>
      </c>
      <c r="C36">
        <v>0.4175842226017244</v>
      </c>
      <c r="D36">
        <v>0.29222948988845532</v>
      </c>
      <c r="E36">
        <v>0.34619232425843133</v>
      </c>
      <c r="F36">
        <v>0.32232067723753899</v>
      </c>
      <c r="G36">
        <v>0.34234278125050432</v>
      </c>
      <c r="H36">
        <v>0.32995118261883699</v>
      </c>
      <c r="I36">
        <v>0.35804655701188542</v>
      </c>
      <c r="J36">
        <v>0.41296180687332379</v>
      </c>
      <c r="K36">
        <v>0.45231429633211379</v>
      </c>
      <c r="L36">
        <v>0.41626603793866152</v>
      </c>
      <c r="M36" s="25">
        <v>0.45560546943481861</v>
      </c>
      <c r="N36">
        <v>0.39365213576210539</v>
      </c>
      <c r="O36">
        <v>0.43155503452333588</v>
      </c>
      <c r="U36" t="s">
        <v>60</v>
      </c>
      <c r="V36" t="s">
        <v>61</v>
      </c>
      <c r="W36" t="s">
        <v>61</v>
      </c>
      <c r="X36" t="s">
        <v>61</v>
      </c>
      <c r="Y36" t="s">
        <v>62</v>
      </c>
      <c r="Z36" t="s">
        <v>63</v>
      </c>
      <c r="AA36" t="s">
        <v>64</v>
      </c>
      <c r="AB36" t="s">
        <v>65</v>
      </c>
      <c r="AC36" t="s">
        <v>65</v>
      </c>
      <c r="AD36" t="s">
        <v>65</v>
      </c>
      <c r="AE36" t="s">
        <v>65</v>
      </c>
    </row>
    <row r="37" spans="1:34" x14ac:dyDescent="0.25">
      <c r="A37" s="24" t="s">
        <v>106</v>
      </c>
      <c r="B37">
        <v>1.1921002456031573</v>
      </c>
      <c r="C37">
        <v>1.154938769981591</v>
      </c>
      <c r="D37">
        <v>0.22550569036252455</v>
      </c>
      <c r="E37">
        <v>0.24765126546920868</v>
      </c>
      <c r="F37">
        <v>-3.2067723753897326E-2</v>
      </c>
      <c r="G37">
        <v>-3.4278125050434483E-2</v>
      </c>
      <c r="H37">
        <v>0.10530838400099185</v>
      </c>
      <c r="I37">
        <v>0.12797827361705316</v>
      </c>
      <c r="J37">
        <v>0.35838798267359806</v>
      </c>
      <c r="K37">
        <v>0.28668027932790352</v>
      </c>
      <c r="L37">
        <v>7.8639671670494238E-2</v>
      </c>
      <c r="M37" s="25">
        <v>1.7863844361954762E-2</v>
      </c>
      <c r="N37">
        <v>-0.45333200520990857</v>
      </c>
      <c r="O37">
        <v>-0.45431713601930568</v>
      </c>
      <c r="U37" t="s">
        <v>66</v>
      </c>
      <c r="V37" t="s">
        <v>67</v>
      </c>
      <c r="W37" t="s">
        <v>67</v>
      </c>
      <c r="X37" t="s">
        <v>68</v>
      </c>
      <c r="Y37" t="s">
        <v>69</v>
      </c>
      <c r="Z37" t="s">
        <v>70</v>
      </c>
      <c r="AA37" t="s">
        <v>67</v>
      </c>
      <c r="AB37" t="s">
        <v>67</v>
      </c>
      <c r="AC37" t="s">
        <v>67</v>
      </c>
      <c r="AD37" t="s">
        <v>67</v>
      </c>
      <c r="AE37" t="s">
        <v>67</v>
      </c>
    </row>
    <row r="38" spans="1:34" x14ac:dyDescent="0.25">
      <c r="U38" s="8" t="s">
        <v>71</v>
      </c>
      <c r="V38" t="s">
        <v>72</v>
      </c>
      <c r="W38" t="s">
        <v>73</v>
      </c>
      <c r="X38" t="s">
        <v>73</v>
      </c>
      <c r="Y38" t="s">
        <v>73</v>
      </c>
      <c r="Z38" t="s">
        <v>73</v>
      </c>
      <c r="AA38" t="s">
        <v>73</v>
      </c>
      <c r="AB38" t="s">
        <v>72</v>
      </c>
      <c r="AC38" t="s">
        <v>73</v>
      </c>
      <c r="AD38" t="s">
        <v>72</v>
      </c>
      <c r="AE38" t="s">
        <v>73</v>
      </c>
    </row>
    <row r="39" spans="1:34" x14ac:dyDescent="0.25">
      <c r="U39" t="s">
        <v>107</v>
      </c>
      <c r="V39">
        <v>36.4</v>
      </c>
      <c r="W39">
        <v>38.1</v>
      </c>
      <c r="X39">
        <v>20.8</v>
      </c>
      <c r="Y39">
        <v>16.2</v>
      </c>
      <c r="Z39">
        <v>31</v>
      </c>
      <c r="AA39">
        <v>51.8</v>
      </c>
      <c r="AB39">
        <v>44</v>
      </c>
      <c r="AC39">
        <v>46.2</v>
      </c>
      <c r="AD39">
        <v>39.5</v>
      </c>
      <c r="AE39">
        <v>42.2</v>
      </c>
    </row>
    <row r="40" spans="1:34" x14ac:dyDescent="0.25">
      <c r="U40" t="s">
        <v>108</v>
      </c>
      <c r="V40">
        <v>27.4</v>
      </c>
      <c r="W40">
        <v>28.1</v>
      </c>
      <c r="X40" t="s">
        <v>109</v>
      </c>
      <c r="Y40" t="s">
        <v>110</v>
      </c>
      <c r="Z40">
        <v>30.3</v>
      </c>
      <c r="AA40">
        <v>25.8</v>
      </c>
      <c r="AB40">
        <v>27.4</v>
      </c>
      <c r="AC40">
        <v>28.1</v>
      </c>
      <c r="AD40">
        <v>25.7</v>
      </c>
      <c r="AE40">
        <v>28.1</v>
      </c>
    </row>
    <row r="41" spans="1:34" x14ac:dyDescent="0.25">
      <c r="U41" t="s">
        <v>111</v>
      </c>
      <c r="V41">
        <v>14.8</v>
      </c>
      <c r="W41">
        <v>18.600000000000001</v>
      </c>
      <c r="X41">
        <v>29.1</v>
      </c>
      <c r="Y41">
        <v>22.8</v>
      </c>
      <c r="Z41">
        <v>31.3</v>
      </c>
      <c r="AA41">
        <v>-29.1</v>
      </c>
      <c r="AB41">
        <v>6.3</v>
      </c>
      <c r="AC41">
        <v>11.1</v>
      </c>
      <c r="AD41">
        <v>11.6</v>
      </c>
      <c r="AE41">
        <v>17.7</v>
      </c>
    </row>
    <row r="42" spans="1:34" x14ac:dyDescent="0.25">
      <c r="U42" t="s">
        <v>112</v>
      </c>
      <c r="V42">
        <v>6</v>
      </c>
      <c r="W42">
        <v>9.4</v>
      </c>
      <c r="X42">
        <v>26.5</v>
      </c>
      <c r="Y42">
        <v>7.1</v>
      </c>
      <c r="Z42">
        <v>-0.4</v>
      </c>
      <c r="AA42">
        <v>17</v>
      </c>
      <c r="AB42">
        <v>6.9</v>
      </c>
      <c r="AC42">
        <v>15.5</v>
      </c>
      <c r="AD42">
        <v>30.1</v>
      </c>
      <c r="AE42">
        <v>33</v>
      </c>
    </row>
    <row r="43" spans="1:34" x14ac:dyDescent="0.25">
      <c r="U43" t="s">
        <v>113</v>
      </c>
      <c r="V43">
        <v>36.1</v>
      </c>
      <c r="W43">
        <v>40.1</v>
      </c>
      <c r="X43" t="s">
        <v>110</v>
      </c>
      <c r="Y43" t="s">
        <v>110</v>
      </c>
      <c r="Z43" t="s">
        <v>132</v>
      </c>
      <c r="AA43">
        <v>40.1</v>
      </c>
      <c r="AB43">
        <v>36.1</v>
      </c>
      <c r="AC43">
        <v>40.1</v>
      </c>
      <c r="AD43">
        <v>47.6</v>
      </c>
      <c r="AE43">
        <v>51.3</v>
      </c>
    </row>
    <row r="44" spans="1:34" x14ac:dyDescent="0.25">
      <c r="U44" t="s">
        <v>114</v>
      </c>
      <c r="V44">
        <v>17.5</v>
      </c>
      <c r="W44">
        <v>24.4</v>
      </c>
      <c r="AA44">
        <v>24.4</v>
      </c>
      <c r="AB44">
        <v>17.5</v>
      </c>
      <c r="AC44">
        <v>24.4</v>
      </c>
      <c r="AD44">
        <v>38.799999999999997</v>
      </c>
      <c r="AE44">
        <v>44.5</v>
      </c>
    </row>
    <row r="45" spans="1:34" x14ac:dyDescent="0.25">
      <c r="U45" t="s">
        <v>115</v>
      </c>
      <c r="V45">
        <v>54.4</v>
      </c>
      <c r="W45">
        <v>56.4</v>
      </c>
      <c r="X45">
        <v>58.6</v>
      </c>
      <c r="Y45">
        <v>55.9</v>
      </c>
      <c r="Z45">
        <v>52.7</v>
      </c>
      <c r="AA45">
        <v>61.4</v>
      </c>
      <c r="AB45">
        <v>54.7</v>
      </c>
      <c r="AC45">
        <v>57</v>
      </c>
      <c r="AD45">
        <v>50.8</v>
      </c>
      <c r="AE45">
        <v>53.5</v>
      </c>
    </row>
    <row r="46" spans="1:34" x14ac:dyDescent="0.25">
      <c r="U46" t="s">
        <v>116</v>
      </c>
      <c r="V46">
        <v>38.799999999999997</v>
      </c>
      <c r="W46">
        <v>40.200000000000003</v>
      </c>
      <c r="X46">
        <v>55</v>
      </c>
      <c r="Y46">
        <v>29.3</v>
      </c>
      <c r="Z46">
        <v>29.7</v>
      </c>
      <c r="AA46">
        <v>53.6</v>
      </c>
      <c r="AB46">
        <v>41.5</v>
      </c>
      <c r="AC46">
        <v>43</v>
      </c>
      <c r="AD46">
        <v>48.4</v>
      </c>
      <c r="AE46">
        <v>50.9</v>
      </c>
    </row>
    <row r="47" spans="1:34" x14ac:dyDescent="0.25">
      <c r="U47" t="s">
        <v>117</v>
      </c>
      <c r="V47">
        <v>47.4</v>
      </c>
      <c r="W47">
        <v>51.5</v>
      </c>
      <c r="X47">
        <v>39.1</v>
      </c>
      <c r="Y47">
        <v>48.7</v>
      </c>
      <c r="Z47">
        <v>48.5</v>
      </c>
      <c r="AA47">
        <v>56</v>
      </c>
      <c r="AB47">
        <v>45.9</v>
      </c>
      <c r="AC47">
        <v>51.8</v>
      </c>
      <c r="AD47">
        <v>43.8</v>
      </c>
      <c r="AE47">
        <v>49.6</v>
      </c>
    </row>
    <row r="48" spans="1:34" x14ac:dyDescent="0.25">
      <c r="U48" t="s">
        <v>118</v>
      </c>
      <c r="V48">
        <v>45.1</v>
      </c>
      <c r="W48">
        <v>47.2</v>
      </c>
      <c r="X48">
        <v>45.9</v>
      </c>
      <c r="Y48">
        <v>45.9</v>
      </c>
      <c r="Z48">
        <v>44.5</v>
      </c>
      <c r="AA48">
        <v>50.6</v>
      </c>
      <c r="AB48">
        <v>44.2</v>
      </c>
      <c r="AC48">
        <v>46.6</v>
      </c>
      <c r="AD48">
        <v>45</v>
      </c>
      <c r="AE48">
        <v>47.9</v>
      </c>
    </row>
    <row r="49" spans="21:31" x14ac:dyDescent="0.25">
      <c r="U49" t="s">
        <v>119</v>
      </c>
      <c r="V49">
        <v>49.4</v>
      </c>
      <c r="W49">
        <v>51.4</v>
      </c>
      <c r="X49">
        <v>45</v>
      </c>
      <c r="Y49">
        <v>49.6</v>
      </c>
      <c r="Z49">
        <v>44.3</v>
      </c>
      <c r="AA49">
        <v>56</v>
      </c>
      <c r="AB49">
        <v>50</v>
      </c>
      <c r="AC49">
        <v>51.7</v>
      </c>
      <c r="AD49">
        <v>50.5</v>
      </c>
      <c r="AE49">
        <v>53.1</v>
      </c>
    </row>
    <row r="50" spans="21:31" x14ac:dyDescent="0.25">
      <c r="U50" t="s">
        <v>120</v>
      </c>
      <c r="V50">
        <v>39.9</v>
      </c>
      <c r="W50">
        <v>44.5</v>
      </c>
      <c r="X50">
        <v>32.5</v>
      </c>
      <c r="Y50">
        <v>28.4</v>
      </c>
      <c r="Z50">
        <v>32.200000000000003</v>
      </c>
      <c r="AA50">
        <v>64.599999999999994</v>
      </c>
      <c r="AB50">
        <v>47.6</v>
      </c>
      <c r="AC50">
        <v>52.7</v>
      </c>
      <c r="AD50">
        <v>47.8</v>
      </c>
      <c r="AE50">
        <v>52.5</v>
      </c>
    </row>
    <row r="51" spans="21:31" x14ac:dyDescent="0.25">
      <c r="U51" t="s">
        <v>121</v>
      </c>
      <c r="V51">
        <v>28.4</v>
      </c>
      <c r="W51">
        <v>32</v>
      </c>
      <c r="X51">
        <v>25.5</v>
      </c>
      <c r="Y51">
        <v>26.7</v>
      </c>
      <c r="Z51">
        <v>27.3</v>
      </c>
      <c r="AA51">
        <v>37.6</v>
      </c>
      <c r="AB51">
        <v>31.7</v>
      </c>
      <c r="AC51">
        <v>35.299999999999997</v>
      </c>
      <c r="AD51">
        <v>36.299999999999997</v>
      </c>
      <c r="AE51">
        <v>39.700000000000003</v>
      </c>
    </row>
    <row r="52" spans="21:31" x14ac:dyDescent="0.25">
      <c r="U52" t="s">
        <v>122</v>
      </c>
      <c r="V52">
        <v>27.5</v>
      </c>
      <c r="W52">
        <v>32.1</v>
      </c>
      <c r="X52">
        <v>29</v>
      </c>
      <c r="Y52">
        <v>14.9</v>
      </c>
      <c r="Z52">
        <v>26.2</v>
      </c>
      <c r="AA52">
        <v>39.1</v>
      </c>
      <c r="AB52">
        <v>29</v>
      </c>
      <c r="AC52">
        <v>33.799999999999997</v>
      </c>
      <c r="AD52">
        <v>30.5</v>
      </c>
      <c r="AE52">
        <v>35.700000000000003</v>
      </c>
    </row>
    <row r="53" spans="21:31" x14ac:dyDescent="0.25">
      <c r="U53" t="s">
        <v>123</v>
      </c>
      <c r="V53">
        <v>19.3</v>
      </c>
      <c r="W53">
        <v>23.3</v>
      </c>
      <c r="X53">
        <v>32.700000000000003</v>
      </c>
      <c r="Y53">
        <v>14.6</v>
      </c>
      <c r="Z53">
        <v>33.1</v>
      </c>
      <c r="AA53">
        <v>15.1</v>
      </c>
      <c r="AB53">
        <v>18.600000000000001</v>
      </c>
      <c r="AC53">
        <v>21</v>
      </c>
      <c r="AD53">
        <v>24.4</v>
      </c>
      <c r="AE53">
        <v>29.3</v>
      </c>
    </row>
    <row r="54" spans="21:31" x14ac:dyDescent="0.25">
      <c r="U54" t="s">
        <v>124</v>
      </c>
      <c r="V54">
        <v>46.1</v>
      </c>
      <c r="W54">
        <v>50.1</v>
      </c>
      <c r="X54">
        <v>26.1</v>
      </c>
      <c r="Y54">
        <v>36.799999999999997</v>
      </c>
      <c r="Z54">
        <v>48.4</v>
      </c>
      <c r="AA54">
        <v>56.2</v>
      </c>
      <c r="AB54">
        <v>45.2</v>
      </c>
      <c r="AC54">
        <v>51.4</v>
      </c>
      <c r="AD54">
        <v>44.7</v>
      </c>
      <c r="AE54">
        <v>51</v>
      </c>
    </row>
    <row r="55" spans="21:31" x14ac:dyDescent="0.25">
      <c r="U55" t="s">
        <v>125</v>
      </c>
      <c r="V55">
        <v>58.3</v>
      </c>
      <c r="W55">
        <v>61.8</v>
      </c>
      <c r="X55">
        <v>53.9</v>
      </c>
      <c r="Y55">
        <v>59</v>
      </c>
      <c r="Z55">
        <v>56.2</v>
      </c>
      <c r="AA55">
        <v>67.8</v>
      </c>
      <c r="AB55">
        <v>58.7</v>
      </c>
      <c r="AC55">
        <v>63.2</v>
      </c>
      <c r="AD55">
        <v>57</v>
      </c>
      <c r="AE55">
        <v>61.3</v>
      </c>
    </row>
    <row r="56" spans="21:31" x14ac:dyDescent="0.25">
      <c r="U56" t="s">
        <v>126</v>
      </c>
      <c r="V56">
        <v>45.2</v>
      </c>
      <c r="W56">
        <v>48.7</v>
      </c>
      <c r="X56">
        <v>41.7</v>
      </c>
      <c r="Y56">
        <v>41.6</v>
      </c>
      <c r="Z56">
        <v>33.799999999999997</v>
      </c>
      <c r="AA56">
        <v>62.8</v>
      </c>
      <c r="AB56">
        <v>50.1</v>
      </c>
      <c r="AC56">
        <v>53.4</v>
      </c>
      <c r="AD56">
        <v>45.7</v>
      </c>
      <c r="AE56">
        <v>49.9</v>
      </c>
    </row>
    <row r="57" spans="21:31" x14ac:dyDescent="0.25">
      <c r="U57" t="s">
        <v>127</v>
      </c>
      <c r="V57">
        <v>36.700000000000003</v>
      </c>
      <c r="W57">
        <v>42.2</v>
      </c>
      <c r="X57">
        <v>-36.5</v>
      </c>
      <c r="Y57">
        <v>40.200000000000003</v>
      </c>
      <c r="Z57">
        <v>41.2</v>
      </c>
      <c r="AA57">
        <v>45.9</v>
      </c>
      <c r="AB57">
        <v>38.799999999999997</v>
      </c>
      <c r="AC57">
        <v>44.4</v>
      </c>
      <c r="AD57">
        <v>47.9</v>
      </c>
      <c r="AE57">
        <v>53.4</v>
      </c>
    </row>
    <row r="58" spans="21:31" x14ac:dyDescent="0.25">
      <c r="U58" t="s">
        <v>128</v>
      </c>
      <c r="V58">
        <v>49.7</v>
      </c>
      <c r="W58">
        <v>51.2</v>
      </c>
      <c r="X58">
        <v>2.9</v>
      </c>
      <c r="Y58">
        <v>53.9</v>
      </c>
      <c r="Z58">
        <v>41.4</v>
      </c>
      <c r="AA58">
        <v>56.3</v>
      </c>
      <c r="AB58">
        <v>50.7</v>
      </c>
      <c r="AC58">
        <v>52.2</v>
      </c>
      <c r="AD58">
        <v>49</v>
      </c>
      <c r="AE58">
        <v>50</v>
      </c>
    </row>
    <row r="59" spans="21:31" x14ac:dyDescent="0.25">
      <c r="U59" t="s">
        <v>129</v>
      </c>
      <c r="V59">
        <v>46.9</v>
      </c>
      <c r="W59">
        <v>48.9</v>
      </c>
      <c r="X59">
        <v>66</v>
      </c>
      <c r="Y59">
        <v>49.6</v>
      </c>
      <c r="Z59">
        <v>43.1</v>
      </c>
      <c r="AA59">
        <v>50.8</v>
      </c>
      <c r="AB59">
        <v>47.1</v>
      </c>
      <c r="AC59">
        <v>49.3</v>
      </c>
      <c r="AD59">
        <v>43.6</v>
      </c>
      <c r="AE59">
        <v>46.3</v>
      </c>
    </row>
    <row r="60" spans="21:31" x14ac:dyDescent="0.25">
      <c r="U60" t="s">
        <v>130</v>
      </c>
      <c r="V60">
        <v>49.7</v>
      </c>
      <c r="W60">
        <v>53.1</v>
      </c>
      <c r="X60">
        <v>31.4</v>
      </c>
      <c r="Y60">
        <v>25.6</v>
      </c>
      <c r="Z60">
        <v>35.299999999999997</v>
      </c>
      <c r="AA60">
        <v>72.7</v>
      </c>
      <c r="AB60">
        <v>71.099999999999994</v>
      </c>
      <c r="AC60">
        <v>74.8</v>
      </c>
      <c r="AD60">
        <v>63.2</v>
      </c>
      <c r="AE60">
        <v>68.900000000000006</v>
      </c>
    </row>
    <row r="61" spans="21:31" x14ac:dyDescent="0.25">
      <c r="U61" t="s">
        <v>131</v>
      </c>
      <c r="V61">
        <v>37.1</v>
      </c>
      <c r="W61">
        <v>41.6</v>
      </c>
      <c r="X61">
        <v>61.9</v>
      </c>
      <c r="Y61">
        <v>17.899999999999999</v>
      </c>
      <c r="Z61">
        <v>19</v>
      </c>
      <c r="AA61">
        <v>56.4</v>
      </c>
      <c r="AB61">
        <v>41.5</v>
      </c>
      <c r="AC61">
        <v>46.1</v>
      </c>
      <c r="AD61">
        <v>45.4</v>
      </c>
      <c r="AE61">
        <v>49.5</v>
      </c>
    </row>
    <row r="62" spans="21:31" x14ac:dyDescent="0.25">
      <c r="V62" s="2">
        <f>V30</f>
        <v>38.5</v>
      </c>
      <c r="W62" s="2">
        <f>W30</f>
        <v>41.8</v>
      </c>
      <c r="X62" s="2">
        <f>Y30</f>
        <v>34.6</v>
      </c>
      <c r="Y62" s="2">
        <f>AA30</f>
        <v>34.200000000000003</v>
      </c>
      <c r="Z62" s="2">
        <f>AC30</f>
        <v>35.799999999999997</v>
      </c>
      <c r="AA62" s="2">
        <f>AE30</f>
        <v>45.2</v>
      </c>
      <c r="AB62" s="2">
        <f>AF30</f>
        <v>39.4</v>
      </c>
      <c r="AC62" s="2">
        <f t="shared" ref="AC62:AE62" si="0">AG30</f>
        <v>43.2</v>
      </c>
      <c r="AD62" s="2">
        <f t="shared" si="0"/>
        <v>41.6</v>
      </c>
      <c r="AE62" s="2">
        <f t="shared" si="0"/>
        <v>45.6</v>
      </c>
    </row>
    <row r="63" spans="21:31" x14ac:dyDescent="0.25">
      <c r="U63" s="31" t="s">
        <v>134</v>
      </c>
      <c r="V63" s="31"/>
      <c r="W63" s="31"/>
      <c r="X63" s="31"/>
      <c r="Y63" s="31"/>
      <c r="Z63" s="31"/>
      <c r="AA63" s="31"/>
      <c r="AB63" s="31"/>
      <c r="AC63" s="31"/>
      <c r="AD63" s="31"/>
      <c r="AE63" s="31"/>
    </row>
    <row r="64" spans="21:31" x14ac:dyDescent="0.25">
      <c r="V64" s="2">
        <f>V39-V7</f>
        <v>0</v>
      </c>
      <c r="W64" s="2">
        <f>W39-W7</f>
        <v>0</v>
      </c>
      <c r="X64" s="2">
        <f>X39-Y7</f>
        <v>0</v>
      </c>
      <c r="Y64" s="2">
        <f>AA7-Y39</f>
        <v>0</v>
      </c>
      <c r="Z64" s="2">
        <f>Z39-AC7</f>
        <v>0</v>
      </c>
      <c r="AA64" s="2">
        <f>AA39-AE7</f>
        <v>0</v>
      </c>
      <c r="AB64" s="2">
        <f>AF7-AB39</f>
        <v>0</v>
      </c>
      <c r="AC64" s="2">
        <f>AC39-AG7</f>
        <v>0</v>
      </c>
      <c r="AD64" s="2">
        <f>AD39-AH7</f>
        <v>0</v>
      </c>
      <c r="AE64" s="2">
        <f>AE39-AI7</f>
        <v>0</v>
      </c>
    </row>
    <row r="65" spans="22:31" x14ac:dyDescent="0.25">
      <c r="V65" s="2">
        <f>V40-V8</f>
        <v>0</v>
      </c>
      <c r="W65" s="2">
        <f>W40-W8</f>
        <v>0</v>
      </c>
      <c r="X65" s="2"/>
      <c r="Y65" s="2"/>
      <c r="Z65" s="2">
        <f>Z40-AC8</f>
        <v>0</v>
      </c>
      <c r="AA65" s="2">
        <f>AA40-AE8</f>
        <v>0</v>
      </c>
      <c r="AB65" s="2">
        <f>AF8-AB40</f>
        <v>0</v>
      </c>
      <c r="AC65" s="2">
        <f>AC40-AG8</f>
        <v>0</v>
      </c>
      <c r="AD65" s="2">
        <f>AD40-AH8</f>
        <v>0</v>
      </c>
      <c r="AE65" s="2">
        <f>AE40-AI8</f>
        <v>0</v>
      </c>
    </row>
    <row r="66" spans="22:31" x14ac:dyDescent="0.25">
      <c r="V66" s="2">
        <f>V41-V9</f>
        <v>0</v>
      </c>
      <c r="W66" s="2">
        <f>W41-W9</f>
        <v>0</v>
      </c>
      <c r="X66" s="2">
        <f>X41-Y9</f>
        <v>0</v>
      </c>
      <c r="Y66" s="2">
        <f>AA9-Y41</f>
        <v>0</v>
      </c>
      <c r="Z66" s="2">
        <f>Z41-AC9</f>
        <v>0</v>
      </c>
      <c r="AA66" s="2">
        <f>AA41-AE9</f>
        <v>0</v>
      </c>
      <c r="AB66" s="2">
        <f>AF9-AB41</f>
        <v>0</v>
      </c>
      <c r="AC66" s="2">
        <f>AC41-AG9</f>
        <v>0</v>
      </c>
      <c r="AD66" s="2">
        <f>AD41-AH9</f>
        <v>0</v>
      </c>
      <c r="AE66" s="2">
        <f>AE41-AI9</f>
        <v>0</v>
      </c>
    </row>
    <row r="67" spans="22:31" x14ac:dyDescent="0.25">
      <c r="V67" s="2">
        <f>V42-V10</f>
        <v>0</v>
      </c>
      <c r="W67" s="2">
        <f>W42-W10</f>
        <v>0</v>
      </c>
      <c r="X67" s="2">
        <f>X42-Y10</f>
        <v>0</v>
      </c>
      <c r="Y67" s="2">
        <f>AA10-Y42</f>
        <v>0</v>
      </c>
      <c r="Z67" s="2">
        <f>Z42-AC10</f>
        <v>0</v>
      </c>
      <c r="AA67" s="2">
        <f>AA42-AE10</f>
        <v>0</v>
      </c>
      <c r="AB67" s="2">
        <f>AF10-AB42</f>
        <v>0</v>
      </c>
      <c r="AC67" s="2">
        <f>AC42-AG10</f>
        <v>0</v>
      </c>
      <c r="AD67" s="2">
        <f>AD42-AH10</f>
        <v>0</v>
      </c>
      <c r="AE67" s="2">
        <f>AE42-AI10</f>
        <v>0</v>
      </c>
    </row>
    <row r="68" spans="22:31" x14ac:dyDescent="0.25">
      <c r="V68" s="2">
        <f>V43-V11</f>
        <v>0</v>
      </c>
      <c r="W68" s="2">
        <f>W43-W11</f>
        <v>0</v>
      </c>
      <c r="X68" s="2"/>
      <c r="Y68" s="2"/>
      <c r="Z68" s="2"/>
      <c r="AA68" s="2">
        <f>AA43-AE11</f>
        <v>0</v>
      </c>
      <c r="AB68" s="2">
        <f>AF11-AB43</f>
        <v>0</v>
      </c>
      <c r="AC68" s="2">
        <f>AC43-AG11</f>
        <v>0</v>
      </c>
      <c r="AD68" s="2">
        <f>AD43-AH11</f>
        <v>0</v>
      </c>
      <c r="AE68" s="2">
        <f>AE43-AI11</f>
        <v>0</v>
      </c>
    </row>
    <row r="69" spans="22:31" x14ac:dyDescent="0.25">
      <c r="V69" s="2">
        <f>V44-V12</f>
        <v>0</v>
      </c>
      <c r="W69" s="2">
        <f>W44-W12</f>
        <v>0</v>
      </c>
      <c r="X69" s="2">
        <f>X44-Y12</f>
        <v>0</v>
      </c>
      <c r="Y69" s="2">
        <f>AA12-Y44</f>
        <v>0</v>
      </c>
      <c r="Z69" s="2">
        <f>Z44-AC12</f>
        <v>0</v>
      </c>
      <c r="AA69" s="2">
        <f>AA44-AE12</f>
        <v>0</v>
      </c>
      <c r="AB69" s="2">
        <f>AF12-AB44</f>
        <v>0</v>
      </c>
      <c r="AC69" s="2">
        <f>AC44-AG12</f>
        <v>0</v>
      </c>
      <c r="AD69" s="2">
        <f>AD44-AH12</f>
        <v>0</v>
      </c>
      <c r="AE69" s="2">
        <f>AE44-AI12</f>
        <v>0</v>
      </c>
    </row>
    <row r="70" spans="22:31" x14ac:dyDescent="0.25">
      <c r="V70" s="2">
        <f>V45-V13</f>
        <v>0</v>
      </c>
      <c r="W70" s="2">
        <f>W45-W13</f>
        <v>0</v>
      </c>
      <c r="X70" s="2">
        <f>X45-Y13</f>
        <v>0</v>
      </c>
      <c r="Y70" s="2">
        <f>AA13-Y45</f>
        <v>0</v>
      </c>
      <c r="Z70" s="2">
        <f>Z45-AC13</f>
        <v>0</v>
      </c>
      <c r="AA70" s="2">
        <f>AA45-AE13</f>
        <v>0</v>
      </c>
      <c r="AB70" s="2">
        <f>AF13-AB45</f>
        <v>0</v>
      </c>
      <c r="AC70" s="2">
        <f>AC45-AG13</f>
        <v>0</v>
      </c>
      <c r="AD70" s="2">
        <f>AD45-AH13</f>
        <v>0</v>
      </c>
      <c r="AE70" s="2">
        <f>AE45-AI13</f>
        <v>0</v>
      </c>
    </row>
    <row r="71" spans="22:31" x14ac:dyDescent="0.25">
      <c r="V71" s="2">
        <f>V46-V14</f>
        <v>0</v>
      </c>
      <c r="W71" s="2">
        <f>W46-W14</f>
        <v>0</v>
      </c>
      <c r="X71" s="2">
        <f>X46-Y14</f>
        <v>0</v>
      </c>
      <c r="Y71" s="2">
        <f>AA14-Y46</f>
        <v>0</v>
      </c>
      <c r="Z71" s="2">
        <f>Z46-AC14</f>
        <v>0</v>
      </c>
      <c r="AA71" s="2">
        <f>AA46-AE14</f>
        <v>0</v>
      </c>
      <c r="AB71" s="2">
        <f>AF14-AB46</f>
        <v>0</v>
      </c>
      <c r="AC71" s="2">
        <f>AC46-AG14</f>
        <v>0</v>
      </c>
      <c r="AD71" s="2">
        <f>AD46-AH14</f>
        <v>0</v>
      </c>
      <c r="AE71" s="2">
        <f>AE46-AI14</f>
        <v>0</v>
      </c>
    </row>
    <row r="72" spans="22:31" x14ac:dyDescent="0.25">
      <c r="V72" s="2">
        <f>V47-V15</f>
        <v>0</v>
      </c>
      <c r="W72" s="2">
        <f>W47-W15</f>
        <v>0</v>
      </c>
      <c r="X72" s="2">
        <f>X47-Y15</f>
        <v>0</v>
      </c>
      <c r="Y72" s="2">
        <f>AA15-Y47</f>
        <v>0</v>
      </c>
      <c r="Z72" s="2">
        <f>Z47-AC15</f>
        <v>0</v>
      </c>
      <c r="AA72" s="2">
        <f>AA47-AE15</f>
        <v>0</v>
      </c>
      <c r="AB72" s="2">
        <f>AF15-AB47</f>
        <v>0</v>
      </c>
      <c r="AC72" s="2">
        <f>AC47-AG15</f>
        <v>0</v>
      </c>
      <c r="AD72" s="2">
        <f>AD47-AH15</f>
        <v>0</v>
      </c>
      <c r="AE72" s="2">
        <f>AE47-AI15</f>
        <v>0</v>
      </c>
    </row>
    <row r="73" spans="22:31" x14ac:dyDescent="0.25">
      <c r="V73" s="2">
        <f>V48-V16</f>
        <v>0</v>
      </c>
      <c r="W73" s="2">
        <f>W48-W16</f>
        <v>0</v>
      </c>
      <c r="X73" s="2">
        <f>X48-Y16</f>
        <v>0</v>
      </c>
      <c r="Y73" s="2">
        <f>AA16-Y48</f>
        <v>0</v>
      </c>
      <c r="Z73" s="2">
        <f>Z48-AC16</f>
        <v>0</v>
      </c>
      <c r="AA73" s="2">
        <f>AA48-AE16</f>
        <v>0</v>
      </c>
      <c r="AB73" s="2">
        <f>AF16-AB48</f>
        <v>0</v>
      </c>
      <c r="AC73" s="2">
        <f>AC48-AG16</f>
        <v>0</v>
      </c>
      <c r="AD73" s="2">
        <f>AD48-AH16</f>
        <v>0</v>
      </c>
      <c r="AE73" s="2">
        <f>AE48-AI16</f>
        <v>0</v>
      </c>
    </row>
    <row r="74" spans="22:31" x14ac:dyDescent="0.25">
      <c r="V74" s="2">
        <f>V49-V17</f>
        <v>0</v>
      </c>
      <c r="W74" s="2">
        <f>W49-W17</f>
        <v>0</v>
      </c>
      <c r="X74" s="2">
        <f>X49-Y17</f>
        <v>0</v>
      </c>
      <c r="Y74" s="2">
        <f>AA17-Y49</f>
        <v>0</v>
      </c>
      <c r="Z74" s="2">
        <f>Z49-AC17</f>
        <v>0</v>
      </c>
      <c r="AA74" s="2">
        <f>AA49-AE17</f>
        <v>0</v>
      </c>
      <c r="AB74" s="2">
        <f>AF17-AB49</f>
        <v>0</v>
      </c>
      <c r="AC74" s="2">
        <f>AC49-AG17</f>
        <v>0</v>
      </c>
      <c r="AD74" s="2">
        <f>AD49-AH17</f>
        <v>0</v>
      </c>
      <c r="AE74" s="2">
        <f>AE49-AI17</f>
        <v>0</v>
      </c>
    </row>
    <row r="75" spans="22:31" x14ac:dyDescent="0.25">
      <c r="V75" s="2">
        <f>V50-V18</f>
        <v>0</v>
      </c>
      <c r="W75" s="2">
        <f>W50-W18</f>
        <v>0</v>
      </c>
      <c r="X75" s="2">
        <f>X50-Y18</f>
        <v>0</v>
      </c>
      <c r="Y75" s="2">
        <f>AA18-Y50</f>
        <v>0</v>
      </c>
      <c r="Z75" s="2">
        <f>Z50-AC18</f>
        <v>0</v>
      </c>
      <c r="AA75" s="2">
        <f>AA50-AE18</f>
        <v>0</v>
      </c>
      <c r="AB75" s="2">
        <f>AF18-AB50</f>
        <v>0</v>
      </c>
      <c r="AC75" s="2">
        <f>AC50-AG18</f>
        <v>0</v>
      </c>
      <c r="AD75" s="2">
        <f>AD50-AH18</f>
        <v>0</v>
      </c>
      <c r="AE75" s="2">
        <f>AE50-AI18</f>
        <v>0</v>
      </c>
    </row>
    <row r="76" spans="22:31" x14ac:dyDescent="0.25">
      <c r="V76" s="2">
        <f>V51-V19</f>
        <v>0</v>
      </c>
      <c r="W76" s="2">
        <f>W51-W19</f>
        <v>0</v>
      </c>
      <c r="X76" s="2">
        <f>X51-Y19</f>
        <v>0</v>
      </c>
      <c r="Y76" s="2">
        <f>AA19-Y51</f>
        <v>0</v>
      </c>
      <c r="Z76" s="2">
        <f>Z51-AC19</f>
        <v>0</v>
      </c>
      <c r="AA76" s="2">
        <f>AA51-AE19</f>
        <v>0</v>
      </c>
      <c r="AB76" s="2">
        <f>AF19-AB51</f>
        <v>0</v>
      </c>
      <c r="AC76" s="2">
        <f>AC51-AG19</f>
        <v>0</v>
      </c>
      <c r="AD76" s="2">
        <f>AD51-AH19</f>
        <v>0</v>
      </c>
      <c r="AE76" s="2">
        <f>AE51-AI19</f>
        <v>0</v>
      </c>
    </row>
    <row r="77" spans="22:31" x14ac:dyDescent="0.25">
      <c r="V77" s="2">
        <f>V52-V20</f>
        <v>0</v>
      </c>
      <c r="W77" s="2">
        <f>W52-W20</f>
        <v>0</v>
      </c>
      <c r="X77" s="2">
        <f>X52-Y20</f>
        <v>0</v>
      </c>
      <c r="Y77" s="2">
        <f>AA20-Y52</f>
        <v>0</v>
      </c>
      <c r="Z77" s="2">
        <f>Z52-AC20</f>
        <v>0</v>
      </c>
      <c r="AA77" s="2">
        <f>AA52-AE20</f>
        <v>0</v>
      </c>
      <c r="AB77" s="2">
        <f>AF20-AB52</f>
        <v>0</v>
      </c>
      <c r="AC77" s="2">
        <f>AC52-AG20</f>
        <v>0</v>
      </c>
      <c r="AD77" s="2">
        <f>AD52-AH20</f>
        <v>0</v>
      </c>
      <c r="AE77" s="2">
        <f>AE52-AI20</f>
        <v>0</v>
      </c>
    </row>
    <row r="78" spans="22:31" x14ac:dyDescent="0.25">
      <c r="V78" s="2">
        <f>V53-V21</f>
        <v>0</v>
      </c>
      <c r="W78" s="2">
        <f>W53-W21</f>
        <v>0</v>
      </c>
      <c r="X78" s="2">
        <f>X53-Y21</f>
        <v>0</v>
      </c>
      <c r="Y78" s="2">
        <f>AA21-Y53</f>
        <v>0</v>
      </c>
      <c r="Z78" s="2">
        <f>Z53-AC21</f>
        <v>0</v>
      </c>
      <c r="AA78" s="2">
        <f>AA53-AE21</f>
        <v>0</v>
      </c>
      <c r="AB78" s="2">
        <f>AF21-AB53</f>
        <v>0</v>
      </c>
      <c r="AC78" s="2">
        <f>AC53-AG21</f>
        <v>0</v>
      </c>
      <c r="AD78" s="2">
        <f>AD53-AH21</f>
        <v>0</v>
      </c>
      <c r="AE78" s="2">
        <f>AE53-AI21</f>
        <v>0</v>
      </c>
    </row>
    <row r="79" spans="22:31" x14ac:dyDescent="0.25">
      <c r="V79" s="2">
        <f>V54-V22</f>
        <v>0</v>
      </c>
      <c r="W79" s="2">
        <f>W54-W22</f>
        <v>0</v>
      </c>
      <c r="X79" s="2">
        <f>X54-Y22</f>
        <v>0</v>
      </c>
      <c r="Y79" s="2">
        <f>AA22-Y54</f>
        <v>0</v>
      </c>
      <c r="Z79" s="2">
        <f>Z54-AC22</f>
        <v>0</v>
      </c>
      <c r="AA79" s="2">
        <f>AA54-AE22</f>
        <v>0</v>
      </c>
      <c r="AB79" s="2">
        <f>AF22-AB54</f>
        <v>0</v>
      </c>
      <c r="AC79" s="2">
        <f>AC54-AG22</f>
        <v>0</v>
      </c>
      <c r="AD79" s="2">
        <f>AD54-AH22</f>
        <v>0</v>
      </c>
      <c r="AE79" s="2">
        <f>AE54-AI22</f>
        <v>0</v>
      </c>
    </row>
    <row r="80" spans="22:31" x14ac:dyDescent="0.25">
      <c r="V80" s="2">
        <f>V55-V23</f>
        <v>0</v>
      </c>
      <c r="W80" s="2">
        <f>W55-W23</f>
        <v>0</v>
      </c>
      <c r="X80" s="2">
        <f>X55-Y23</f>
        <v>0</v>
      </c>
      <c r="Y80" s="2">
        <f>AA23-Y55</f>
        <v>0</v>
      </c>
      <c r="Z80" s="2">
        <f>Z55-AC23</f>
        <v>0</v>
      </c>
      <c r="AA80" s="2">
        <f>AA55-AE23</f>
        <v>0</v>
      </c>
      <c r="AB80" s="2">
        <f>AF23-AB55</f>
        <v>0</v>
      </c>
      <c r="AC80" s="2">
        <f>AC55-AG23</f>
        <v>0</v>
      </c>
      <c r="AD80" s="2">
        <f>AD55-AH23</f>
        <v>0</v>
      </c>
      <c r="AE80" s="2">
        <f>AE55-AI23</f>
        <v>0</v>
      </c>
    </row>
    <row r="81" spans="22:35" x14ac:dyDescent="0.25">
      <c r="V81" s="2">
        <f>V56-V24</f>
        <v>0</v>
      </c>
      <c r="W81" s="2">
        <f>W56-W24</f>
        <v>0</v>
      </c>
      <c r="X81" s="2">
        <f>X56-Y24</f>
        <v>0</v>
      </c>
      <c r="Y81" s="2">
        <f>AA24-Y56</f>
        <v>0</v>
      </c>
      <c r="Z81" s="2">
        <f>Z56-AC24</f>
        <v>0</v>
      </c>
      <c r="AA81" s="2">
        <f>AA56-AE24</f>
        <v>0</v>
      </c>
      <c r="AB81" s="2">
        <f>AF24-AB56</f>
        <v>0</v>
      </c>
      <c r="AC81" s="2">
        <f>AC56-AG24</f>
        <v>0</v>
      </c>
      <c r="AD81" s="2">
        <f>AD56-AH24</f>
        <v>0</v>
      </c>
      <c r="AE81" s="2">
        <f>AE56-AI24</f>
        <v>0</v>
      </c>
    </row>
    <row r="82" spans="22:35" x14ac:dyDescent="0.25">
      <c r="V82" s="2">
        <f>V57-V25</f>
        <v>0</v>
      </c>
      <c r="W82" s="2">
        <f>W57-W25</f>
        <v>0</v>
      </c>
      <c r="X82" s="2">
        <f>X57-Y25</f>
        <v>0</v>
      </c>
      <c r="Y82" s="2">
        <f>AA25-Y57</f>
        <v>0</v>
      </c>
      <c r="Z82" s="2">
        <f>Z57-AC25</f>
        <v>0</v>
      </c>
      <c r="AA82" s="2">
        <f>AA57-AE25</f>
        <v>0</v>
      </c>
      <c r="AB82" s="2">
        <f>AF25-AB57</f>
        <v>0</v>
      </c>
      <c r="AC82" s="2">
        <f>AC57-AG25</f>
        <v>0</v>
      </c>
      <c r="AD82" s="2">
        <f>AD57-AH25</f>
        <v>0</v>
      </c>
      <c r="AE82" s="2">
        <f>AE57-AI25</f>
        <v>0</v>
      </c>
    </row>
    <row r="83" spans="22:35" x14ac:dyDescent="0.25">
      <c r="V83" s="2">
        <f>V58-V26</f>
        <v>0</v>
      </c>
      <c r="W83" s="2">
        <f>W58-W26</f>
        <v>0</v>
      </c>
      <c r="X83" s="2">
        <f>X58-Y26</f>
        <v>0</v>
      </c>
      <c r="Y83" s="2">
        <f>AA26-Y58</f>
        <v>0</v>
      </c>
      <c r="Z83" s="2">
        <f>Z58-AC26</f>
        <v>0</v>
      </c>
      <c r="AA83" s="2">
        <f>AA58-AE26</f>
        <v>0</v>
      </c>
      <c r="AB83" s="2">
        <f>AF26-AB58</f>
        <v>0</v>
      </c>
      <c r="AC83" s="2">
        <f>AC58-AG26</f>
        <v>0</v>
      </c>
      <c r="AD83" s="2">
        <f>AD58-AH26</f>
        <v>0</v>
      </c>
      <c r="AE83" s="2">
        <f>AE58-AI26</f>
        <v>0</v>
      </c>
    </row>
    <row r="84" spans="22:35" x14ac:dyDescent="0.25">
      <c r="V84" s="2">
        <f>V59-V27</f>
        <v>0</v>
      </c>
      <c r="W84" s="2">
        <f>W59-W27</f>
        <v>0</v>
      </c>
      <c r="X84" s="2">
        <f>X59-Y27</f>
        <v>0</v>
      </c>
      <c r="Y84" s="2">
        <f>AA27-Y59</f>
        <v>0</v>
      </c>
      <c r="Z84" s="2">
        <f>Z59-AC27</f>
        <v>0</v>
      </c>
      <c r="AA84" s="2">
        <f>AA59-AE27</f>
        <v>0</v>
      </c>
      <c r="AB84" s="2">
        <f>AF27-AB59</f>
        <v>0</v>
      </c>
      <c r="AC84" s="2">
        <f>AC59-AG27</f>
        <v>0</v>
      </c>
      <c r="AD84" s="2">
        <f>AD59-AH27</f>
        <v>0</v>
      </c>
      <c r="AE84" s="2">
        <f>AE59-AI27</f>
        <v>0</v>
      </c>
    </row>
    <row r="85" spans="22:35" x14ac:dyDescent="0.25">
      <c r="V85" s="2">
        <f>V60-V28</f>
        <v>0</v>
      </c>
      <c r="W85" s="2">
        <f>W60-W28</f>
        <v>0</v>
      </c>
      <c r="X85" s="2">
        <f>X60-Y28</f>
        <v>0</v>
      </c>
      <c r="Y85" s="2">
        <f>AA28-Y60</f>
        <v>0</v>
      </c>
      <c r="Z85" s="2">
        <f>Z60-AC28</f>
        <v>0</v>
      </c>
      <c r="AA85" s="2">
        <f>AA60-AE28</f>
        <v>0</v>
      </c>
      <c r="AB85" s="2">
        <f>AF28-AB60</f>
        <v>0</v>
      </c>
      <c r="AC85" s="2">
        <f>AC60-AG28</f>
        <v>0</v>
      </c>
      <c r="AD85" s="2">
        <f>AD60-AH28</f>
        <v>0</v>
      </c>
      <c r="AE85" s="2">
        <f>AE60-AI28</f>
        <v>0</v>
      </c>
    </row>
    <row r="86" spans="22:35" x14ac:dyDescent="0.25">
      <c r="V86" s="2">
        <f>V61-V29</f>
        <v>0</v>
      </c>
      <c r="W86" s="2">
        <f>W61-W29</f>
        <v>0</v>
      </c>
      <c r="X86" s="2">
        <f>X61-Y29</f>
        <v>0</v>
      </c>
      <c r="Y86" s="2">
        <f>AA29-Y61</f>
        <v>0</v>
      </c>
      <c r="Z86" s="2">
        <f>Z61-AC29</f>
        <v>0</v>
      </c>
      <c r="AA86" s="2">
        <f>AA61-AE29</f>
        <v>0</v>
      </c>
      <c r="AB86" s="2">
        <f>AF29-AB61</f>
        <v>0</v>
      </c>
      <c r="AC86" s="2">
        <f>AC61-AG29</f>
        <v>0</v>
      </c>
      <c r="AD86" s="2">
        <f>AD61-AH29</f>
        <v>0</v>
      </c>
      <c r="AE86" s="2">
        <f>AE61-AI29</f>
        <v>0</v>
      </c>
    </row>
    <row r="87" spans="22:35" x14ac:dyDescent="0.25">
      <c r="V87" s="2">
        <f>V62-V30</f>
        <v>0</v>
      </c>
      <c r="W87" s="2">
        <f>W62-W30</f>
        <v>0</v>
      </c>
      <c r="X87" s="2">
        <f>X62-Y30</f>
        <v>0</v>
      </c>
      <c r="Y87" s="2">
        <f>AA30-Y62</f>
        <v>0</v>
      </c>
      <c r="Z87" s="2">
        <f>Z62-AC30</f>
        <v>0</v>
      </c>
      <c r="AA87" s="2">
        <f>AA62-AE30</f>
        <v>0</v>
      </c>
      <c r="AB87" s="2">
        <f>AF30-AB62</f>
        <v>0</v>
      </c>
      <c r="AC87" s="2">
        <f>AC62-AG30</f>
        <v>0</v>
      </c>
      <c r="AD87" s="2">
        <f>AD62-AH30</f>
        <v>0</v>
      </c>
      <c r="AE87" s="2">
        <f>AE62-AI30</f>
        <v>0</v>
      </c>
    </row>
    <row r="88" spans="22:35" x14ac:dyDescent="0.25"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</row>
  </sheetData>
  <mergeCells count="3">
    <mergeCell ref="V3:AG3"/>
    <mergeCell ref="AH3:AI3"/>
    <mergeCell ref="B32:M3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23"/>
  <sheetViews>
    <sheetView topLeftCell="A150" workbookViewId="0">
      <selection activeCell="G164" sqref="G164"/>
    </sheetView>
  </sheetViews>
  <sheetFormatPr baseColWidth="10" defaultColWidth="9.140625" defaultRowHeight="15" x14ac:dyDescent="0.25"/>
  <sheetData>
    <row r="1" spans="1:9" x14ac:dyDescent="0.25">
      <c r="A1" s="1" t="s">
        <v>56</v>
      </c>
      <c r="B1" s="1" t="s">
        <v>52</v>
      </c>
      <c r="C1" s="1" t="s">
        <v>53</v>
      </c>
      <c r="D1" s="1" t="s">
        <v>54</v>
      </c>
      <c r="E1" s="1" t="s">
        <v>55</v>
      </c>
    </row>
    <row r="2" spans="1:9" x14ac:dyDescent="0.25">
      <c r="A2" s="1" t="s">
        <v>15</v>
      </c>
      <c r="B2">
        <v>0.36413399945164088</v>
      </c>
      <c r="C2">
        <v>1146</v>
      </c>
      <c r="D2">
        <v>76</v>
      </c>
      <c r="E2" t="s">
        <v>1</v>
      </c>
      <c r="G2" t="s">
        <v>57</v>
      </c>
      <c r="H2">
        <f>C2*B2</f>
        <v>417.29756337158045</v>
      </c>
      <c r="I2">
        <f>SUM(H2:H23)/SUM(C2:C23)</f>
        <v>0.38946687328210455</v>
      </c>
    </row>
    <row r="3" spans="1:9" x14ac:dyDescent="0.25">
      <c r="A3" s="1" t="s">
        <v>16</v>
      </c>
      <c r="B3">
        <v>0.36100780905249108</v>
      </c>
      <c r="C3">
        <v>207</v>
      </c>
      <c r="D3">
        <v>76</v>
      </c>
      <c r="E3" t="s">
        <v>1</v>
      </c>
      <c r="H3">
        <f t="shared" ref="H3:H23" si="0">C3*B3</f>
        <v>74.728616473865657</v>
      </c>
    </row>
    <row r="4" spans="1:9" x14ac:dyDescent="0.25">
      <c r="A4" s="1" t="s">
        <v>17</v>
      </c>
      <c r="B4">
        <v>0.17495742566704031</v>
      </c>
      <c r="C4">
        <v>207</v>
      </c>
      <c r="D4">
        <v>76</v>
      </c>
      <c r="E4" t="s">
        <v>1</v>
      </c>
      <c r="H4">
        <f t="shared" si="0"/>
        <v>36.216187113077346</v>
      </c>
    </row>
    <row r="5" spans="1:9" x14ac:dyDescent="0.25">
      <c r="A5" s="1" t="s">
        <v>18</v>
      </c>
      <c r="B5">
        <v>0.27366411727912038</v>
      </c>
      <c r="C5">
        <v>428</v>
      </c>
      <c r="D5">
        <v>76</v>
      </c>
      <c r="E5" t="s">
        <v>1</v>
      </c>
      <c r="H5">
        <f t="shared" si="0"/>
        <v>117.12824219546353</v>
      </c>
    </row>
    <row r="6" spans="1:9" x14ac:dyDescent="0.25">
      <c r="A6" s="1" t="s">
        <v>19</v>
      </c>
      <c r="B6">
        <v>0.14782288210044281</v>
      </c>
      <c r="C6">
        <v>1146</v>
      </c>
      <c r="D6">
        <v>76</v>
      </c>
      <c r="E6" t="s">
        <v>1</v>
      </c>
      <c r="H6">
        <f t="shared" si="0"/>
        <v>169.40502288710746</v>
      </c>
    </row>
    <row r="7" spans="1:9" x14ac:dyDescent="0.25">
      <c r="A7" s="1" t="s">
        <v>20</v>
      </c>
      <c r="B7">
        <v>5.9966930713875821E-2</v>
      </c>
      <c r="C7">
        <v>1146</v>
      </c>
      <c r="D7">
        <v>76</v>
      </c>
      <c r="E7" t="s">
        <v>1</v>
      </c>
      <c r="H7">
        <f t="shared" si="0"/>
        <v>68.722102598101685</v>
      </c>
    </row>
    <row r="8" spans="1:9" x14ac:dyDescent="0.25">
      <c r="A8" s="1" t="s">
        <v>21</v>
      </c>
      <c r="B8">
        <v>0.54362210846902359</v>
      </c>
      <c r="C8">
        <v>1146</v>
      </c>
      <c r="D8">
        <v>76</v>
      </c>
      <c r="E8" t="s">
        <v>1</v>
      </c>
      <c r="H8">
        <f t="shared" si="0"/>
        <v>622.99093630550101</v>
      </c>
    </row>
    <row r="9" spans="1:9" x14ac:dyDescent="0.25">
      <c r="A9" s="1" t="s">
        <v>22</v>
      </c>
      <c r="B9">
        <v>0.38784356841283052</v>
      </c>
      <c r="C9">
        <v>1146</v>
      </c>
      <c r="D9">
        <v>76</v>
      </c>
      <c r="E9" t="s">
        <v>1</v>
      </c>
      <c r="H9">
        <f t="shared" si="0"/>
        <v>444.46872940110376</v>
      </c>
    </row>
    <row r="10" spans="1:9" x14ac:dyDescent="0.25">
      <c r="A10" s="1" t="s">
        <v>23</v>
      </c>
      <c r="B10">
        <v>0.4742168021962313</v>
      </c>
      <c r="C10">
        <v>1146</v>
      </c>
      <c r="D10">
        <v>76</v>
      </c>
      <c r="E10" t="s">
        <v>1</v>
      </c>
      <c r="H10">
        <f t="shared" si="0"/>
        <v>543.45245531688113</v>
      </c>
    </row>
    <row r="11" spans="1:9" x14ac:dyDescent="0.25">
      <c r="A11" s="1" t="s">
        <v>24</v>
      </c>
      <c r="B11">
        <v>0.4513242006204542</v>
      </c>
      <c r="C11">
        <v>1146</v>
      </c>
      <c r="D11">
        <v>76</v>
      </c>
      <c r="E11" t="s">
        <v>1</v>
      </c>
      <c r="H11">
        <f t="shared" si="0"/>
        <v>517.2175339110405</v>
      </c>
    </row>
    <row r="12" spans="1:9" x14ac:dyDescent="0.25">
      <c r="A12" s="1" t="s">
        <v>25</v>
      </c>
      <c r="B12">
        <v>0.49447987535748772</v>
      </c>
      <c r="C12">
        <v>1146</v>
      </c>
      <c r="D12">
        <v>76</v>
      </c>
      <c r="E12" t="s">
        <v>1</v>
      </c>
      <c r="H12">
        <f t="shared" si="0"/>
        <v>566.67393715968092</v>
      </c>
    </row>
    <row r="13" spans="1:9" x14ac:dyDescent="0.25">
      <c r="A13" s="1" t="s">
        <v>26</v>
      </c>
      <c r="B13">
        <v>0.39880718254927688</v>
      </c>
      <c r="C13">
        <v>1146</v>
      </c>
      <c r="D13">
        <v>76</v>
      </c>
      <c r="E13" t="s">
        <v>1</v>
      </c>
      <c r="H13">
        <f t="shared" si="0"/>
        <v>457.03303120147132</v>
      </c>
    </row>
    <row r="14" spans="1:9" x14ac:dyDescent="0.25">
      <c r="A14" s="1" t="s">
        <v>27</v>
      </c>
      <c r="B14">
        <v>0.27453852696494663</v>
      </c>
      <c r="C14">
        <v>1146</v>
      </c>
      <c r="D14">
        <v>76</v>
      </c>
      <c r="E14" t="s">
        <v>1</v>
      </c>
      <c r="H14">
        <f t="shared" si="0"/>
        <v>314.62115190182885</v>
      </c>
    </row>
    <row r="15" spans="1:9" x14ac:dyDescent="0.25">
      <c r="A15" s="1" t="s">
        <v>28</v>
      </c>
      <c r="B15">
        <v>0.1931616950304452</v>
      </c>
      <c r="C15">
        <v>1146</v>
      </c>
      <c r="D15">
        <v>76</v>
      </c>
      <c r="E15" t="s">
        <v>1</v>
      </c>
      <c r="H15">
        <f t="shared" si="0"/>
        <v>221.36330250489019</v>
      </c>
    </row>
    <row r="16" spans="1:9" x14ac:dyDescent="0.25">
      <c r="A16" s="1" t="s">
        <v>29</v>
      </c>
      <c r="B16">
        <v>0.46108855104023128</v>
      </c>
      <c r="C16">
        <v>1146</v>
      </c>
      <c r="D16">
        <v>76</v>
      </c>
      <c r="E16" t="s">
        <v>1</v>
      </c>
      <c r="H16">
        <f t="shared" si="0"/>
        <v>528.40747949210504</v>
      </c>
    </row>
    <row r="17" spans="1:8" x14ac:dyDescent="0.25">
      <c r="A17" s="1" t="s">
        <v>30</v>
      </c>
      <c r="B17">
        <v>0.58286345693049246</v>
      </c>
      <c r="C17">
        <v>1145</v>
      </c>
      <c r="D17">
        <v>76</v>
      </c>
      <c r="E17" t="s">
        <v>1</v>
      </c>
      <c r="H17">
        <f t="shared" si="0"/>
        <v>667.37865818541388</v>
      </c>
    </row>
    <row r="18" spans="1:8" x14ac:dyDescent="0.25">
      <c r="A18" s="1" t="s">
        <v>31</v>
      </c>
      <c r="B18">
        <v>0.45183245665274552</v>
      </c>
      <c r="C18">
        <v>1146</v>
      </c>
      <c r="D18">
        <v>76</v>
      </c>
      <c r="E18" t="s">
        <v>1</v>
      </c>
      <c r="H18">
        <f t="shared" si="0"/>
        <v>517.79999532404634</v>
      </c>
    </row>
    <row r="19" spans="1:8" x14ac:dyDescent="0.25">
      <c r="A19" s="1" t="s">
        <v>32</v>
      </c>
      <c r="B19">
        <v>0.36721863623439932</v>
      </c>
      <c r="C19">
        <v>1146</v>
      </c>
      <c r="D19">
        <v>76</v>
      </c>
      <c r="E19" t="s">
        <v>1</v>
      </c>
      <c r="H19">
        <f t="shared" si="0"/>
        <v>420.83255712462164</v>
      </c>
    </row>
    <row r="20" spans="1:8" x14ac:dyDescent="0.25">
      <c r="A20" s="1" t="s">
        <v>33</v>
      </c>
      <c r="B20">
        <v>0.49693099930455792</v>
      </c>
      <c r="C20">
        <v>1146</v>
      </c>
      <c r="D20">
        <v>76</v>
      </c>
      <c r="E20" t="s">
        <v>1</v>
      </c>
      <c r="H20">
        <f t="shared" si="0"/>
        <v>569.48292520302334</v>
      </c>
    </row>
    <row r="21" spans="1:8" x14ac:dyDescent="0.25">
      <c r="A21" s="1" t="s">
        <v>34</v>
      </c>
      <c r="B21">
        <v>0.46893866077845597</v>
      </c>
      <c r="C21">
        <v>1146</v>
      </c>
      <c r="D21">
        <v>76</v>
      </c>
      <c r="E21" t="s">
        <v>1</v>
      </c>
      <c r="H21">
        <f t="shared" si="0"/>
        <v>537.40370525211051</v>
      </c>
    </row>
    <row r="22" spans="1:8" x14ac:dyDescent="0.25">
      <c r="A22" s="1" t="s">
        <v>35</v>
      </c>
      <c r="B22">
        <v>0.49696785076361688</v>
      </c>
      <c r="C22">
        <v>1146</v>
      </c>
      <c r="D22">
        <v>76</v>
      </c>
      <c r="E22" t="s">
        <v>1</v>
      </c>
      <c r="H22">
        <f t="shared" si="0"/>
        <v>569.52515697510489</v>
      </c>
    </row>
    <row r="23" spans="1:8" x14ac:dyDescent="0.25">
      <c r="A23" s="1" t="s">
        <v>36</v>
      </c>
      <c r="B23">
        <v>0.371417146053033</v>
      </c>
      <c r="C23">
        <v>1146</v>
      </c>
      <c r="D23">
        <v>76</v>
      </c>
      <c r="E23" t="s">
        <v>1</v>
      </c>
      <c r="H23">
        <f t="shared" si="0"/>
        <v>425.6440493767758</v>
      </c>
    </row>
    <row r="24" spans="1:8" x14ac:dyDescent="0.25">
      <c r="A24" s="1" t="s">
        <v>37</v>
      </c>
      <c r="B24">
        <v>0.28401206188843342</v>
      </c>
      <c r="C24">
        <v>977</v>
      </c>
      <c r="D24">
        <v>76</v>
      </c>
      <c r="E24" t="s">
        <v>1</v>
      </c>
    </row>
    <row r="25" spans="1:8" x14ac:dyDescent="0.25">
      <c r="A25" s="1" t="s">
        <v>15</v>
      </c>
      <c r="B25">
        <v>0.38139402858604271</v>
      </c>
      <c r="C25">
        <v>1146</v>
      </c>
      <c r="D25">
        <v>82</v>
      </c>
      <c r="E25" t="s">
        <v>2</v>
      </c>
    </row>
    <row r="26" spans="1:8" x14ac:dyDescent="0.25">
      <c r="A26" s="1" t="s">
        <v>16</v>
      </c>
      <c r="B26">
        <v>0.40069774487264598</v>
      </c>
      <c r="C26">
        <v>207</v>
      </c>
      <c r="D26">
        <v>82</v>
      </c>
      <c r="E26" t="s">
        <v>2</v>
      </c>
    </row>
    <row r="27" spans="1:8" x14ac:dyDescent="0.25">
      <c r="A27" s="1" t="s">
        <v>17</v>
      </c>
      <c r="B27">
        <v>0.24378763042614079</v>
      </c>
      <c r="C27">
        <v>207</v>
      </c>
      <c r="D27">
        <v>82</v>
      </c>
      <c r="E27" t="s">
        <v>2</v>
      </c>
    </row>
    <row r="28" spans="1:8" x14ac:dyDescent="0.25">
      <c r="A28" s="1" t="s">
        <v>18</v>
      </c>
      <c r="B28">
        <v>0.28093508713595039</v>
      </c>
      <c r="C28">
        <v>428</v>
      </c>
      <c r="D28">
        <v>82</v>
      </c>
      <c r="E28" t="s">
        <v>2</v>
      </c>
    </row>
    <row r="29" spans="1:8" x14ac:dyDescent="0.25">
      <c r="A29" s="1" t="s">
        <v>19</v>
      </c>
      <c r="B29">
        <v>0.18609787029450781</v>
      </c>
      <c r="C29">
        <v>1146</v>
      </c>
      <c r="D29">
        <v>82</v>
      </c>
      <c r="E29" t="s">
        <v>2</v>
      </c>
    </row>
    <row r="30" spans="1:8" x14ac:dyDescent="0.25">
      <c r="A30" s="1" t="s">
        <v>20</v>
      </c>
      <c r="B30">
        <v>9.3818327617916086E-2</v>
      </c>
      <c r="C30">
        <v>1146</v>
      </c>
      <c r="D30">
        <v>82</v>
      </c>
      <c r="E30" t="s">
        <v>2</v>
      </c>
    </row>
    <row r="31" spans="1:8" x14ac:dyDescent="0.25">
      <c r="A31" s="1" t="s">
        <v>21</v>
      </c>
      <c r="B31">
        <v>0.56420555315192189</v>
      </c>
      <c r="C31">
        <v>1146</v>
      </c>
      <c r="D31">
        <v>82</v>
      </c>
      <c r="E31" t="s">
        <v>2</v>
      </c>
    </row>
    <row r="32" spans="1:8" x14ac:dyDescent="0.25">
      <c r="A32" s="1" t="s">
        <v>22</v>
      </c>
      <c r="B32">
        <v>0.40187908341113687</v>
      </c>
      <c r="C32">
        <v>1146</v>
      </c>
      <c r="D32">
        <v>82</v>
      </c>
      <c r="E32" t="s">
        <v>2</v>
      </c>
    </row>
    <row r="33" spans="1:9" x14ac:dyDescent="0.25">
      <c r="A33" s="1" t="s">
        <v>23</v>
      </c>
      <c r="B33">
        <v>0.51493960697781738</v>
      </c>
      <c r="C33">
        <v>1146</v>
      </c>
      <c r="D33">
        <v>82</v>
      </c>
      <c r="E33" t="s">
        <v>2</v>
      </c>
    </row>
    <row r="34" spans="1:9" x14ac:dyDescent="0.25">
      <c r="A34" s="1" t="s">
        <v>24</v>
      </c>
      <c r="B34">
        <v>0.47172109272782442</v>
      </c>
      <c r="C34">
        <v>1146</v>
      </c>
      <c r="D34">
        <v>82</v>
      </c>
      <c r="E34" t="s">
        <v>2</v>
      </c>
    </row>
    <row r="35" spans="1:9" x14ac:dyDescent="0.25">
      <c r="A35" s="1" t="s">
        <v>25</v>
      </c>
      <c r="B35">
        <v>0.51407748095777128</v>
      </c>
      <c r="C35">
        <v>1146</v>
      </c>
      <c r="D35">
        <v>82</v>
      </c>
      <c r="E35" t="s">
        <v>2</v>
      </c>
    </row>
    <row r="36" spans="1:9" x14ac:dyDescent="0.25">
      <c r="A36" s="1" t="s">
        <v>26</v>
      </c>
      <c r="B36">
        <v>0.44499792000936961</v>
      </c>
      <c r="C36">
        <v>1146</v>
      </c>
      <c r="D36">
        <v>82</v>
      </c>
      <c r="E36" t="s">
        <v>2</v>
      </c>
    </row>
    <row r="37" spans="1:9" x14ac:dyDescent="0.25">
      <c r="A37" s="1" t="s">
        <v>27</v>
      </c>
      <c r="B37">
        <v>0.32091624953272552</v>
      </c>
      <c r="C37">
        <v>1146</v>
      </c>
      <c r="D37">
        <v>82</v>
      </c>
      <c r="E37" t="s">
        <v>2</v>
      </c>
    </row>
    <row r="38" spans="1:9" x14ac:dyDescent="0.25">
      <c r="A38" s="1" t="s">
        <v>28</v>
      </c>
      <c r="B38">
        <v>0.2334555212414863</v>
      </c>
      <c r="C38">
        <v>1146</v>
      </c>
      <c r="D38">
        <v>82</v>
      </c>
      <c r="E38" t="s">
        <v>2</v>
      </c>
    </row>
    <row r="39" spans="1:9" x14ac:dyDescent="0.25">
      <c r="A39" s="1" t="s">
        <v>29</v>
      </c>
      <c r="B39">
        <v>0.50132230016828316</v>
      </c>
      <c r="C39">
        <v>1146</v>
      </c>
      <c r="D39">
        <v>82</v>
      </c>
      <c r="E39" t="s">
        <v>2</v>
      </c>
    </row>
    <row r="40" spans="1:9" x14ac:dyDescent="0.25">
      <c r="A40" s="1" t="s">
        <v>30</v>
      </c>
      <c r="B40">
        <v>0.61762108957055528</v>
      </c>
      <c r="C40">
        <v>1145</v>
      </c>
      <c r="D40">
        <v>82</v>
      </c>
      <c r="E40" t="s">
        <v>2</v>
      </c>
    </row>
    <row r="41" spans="1:9" x14ac:dyDescent="0.25">
      <c r="A41" s="1" t="s">
        <v>31</v>
      </c>
      <c r="B41">
        <v>0.48713221359244202</v>
      </c>
      <c r="C41">
        <v>1146</v>
      </c>
      <c r="D41">
        <v>82</v>
      </c>
      <c r="E41" t="s">
        <v>2</v>
      </c>
    </row>
    <row r="42" spans="1:9" x14ac:dyDescent="0.25">
      <c r="A42" s="1" t="s">
        <v>32</v>
      </c>
      <c r="B42">
        <v>0.42214585596553589</v>
      </c>
      <c r="C42">
        <v>1146</v>
      </c>
      <c r="D42">
        <v>82</v>
      </c>
      <c r="E42" t="s">
        <v>2</v>
      </c>
    </row>
    <row r="43" spans="1:9" x14ac:dyDescent="0.25">
      <c r="A43" s="1" t="s">
        <v>33</v>
      </c>
      <c r="B43">
        <v>0.51171736516955546</v>
      </c>
      <c r="C43">
        <v>1146</v>
      </c>
      <c r="D43">
        <v>82</v>
      </c>
      <c r="E43" t="s">
        <v>2</v>
      </c>
    </row>
    <row r="44" spans="1:9" x14ac:dyDescent="0.25">
      <c r="A44" s="1" t="s">
        <v>34</v>
      </c>
      <c r="B44">
        <v>0.48928827223803251</v>
      </c>
      <c r="C44">
        <v>1146</v>
      </c>
      <c r="D44">
        <v>82</v>
      </c>
      <c r="E44" t="s">
        <v>2</v>
      </c>
    </row>
    <row r="45" spans="1:9" x14ac:dyDescent="0.25">
      <c r="A45" s="1" t="s">
        <v>35</v>
      </c>
      <c r="B45">
        <v>0.53052108579979906</v>
      </c>
      <c r="C45">
        <v>1146</v>
      </c>
      <c r="D45">
        <v>82</v>
      </c>
      <c r="E45" t="s">
        <v>2</v>
      </c>
    </row>
    <row r="46" spans="1:9" x14ac:dyDescent="0.25">
      <c r="A46" s="1" t="s">
        <v>36</v>
      </c>
      <c r="B46">
        <v>0.41570762458324723</v>
      </c>
      <c r="C46">
        <v>1146</v>
      </c>
      <c r="D46">
        <v>82</v>
      </c>
      <c r="E46" t="s">
        <v>2</v>
      </c>
    </row>
    <row r="47" spans="1:9" x14ac:dyDescent="0.25">
      <c r="A47" s="1" t="s">
        <v>37</v>
      </c>
      <c r="B47">
        <v>0.31998507887352662</v>
      </c>
      <c r="C47">
        <v>977</v>
      </c>
      <c r="D47">
        <v>82</v>
      </c>
      <c r="E47" t="s">
        <v>2</v>
      </c>
    </row>
    <row r="48" spans="1:9" x14ac:dyDescent="0.25">
      <c r="A48" s="1" t="s">
        <v>15</v>
      </c>
      <c r="B48">
        <v>0.1582426958737865</v>
      </c>
      <c r="C48">
        <v>284</v>
      </c>
      <c r="D48">
        <v>76</v>
      </c>
      <c r="E48" t="s">
        <v>3</v>
      </c>
      <c r="G48" t="s">
        <v>57</v>
      </c>
      <c r="H48">
        <f>B48*C48</f>
        <v>44.94092562815537</v>
      </c>
      <c r="I48">
        <f>SUM(H48:H69)/SUM(C48:C69)</f>
        <v>0.29403127956653274</v>
      </c>
    </row>
    <row r="49" spans="1:8" x14ac:dyDescent="0.25">
      <c r="A49" s="1" t="s">
        <v>16</v>
      </c>
      <c r="D49">
        <v>76</v>
      </c>
      <c r="E49" t="s">
        <v>3</v>
      </c>
      <c r="H49">
        <f t="shared" ref="H49:H69" si="1">B49*C49</f>
        <v>0</v>
      </c>
    </row>
    <row r="50" spans="1:8" x14ac:dyDescent="0.25">
      <c r="A50" s="1" t="s">
        <v>17</v>
      </c>
      <c r="D50">
        <v>76</v>
      </c>
      <c r="E50" t="s">
        <v>3</v>
      </c>
      <c r="H50">
        <f t="shared" si="1"/>
        <v>0</v>
      </c>
    </row>
    <row r="51" spans="1:8" x14ac:dyDescent="0.25">
      <c r="A51" s="1" t="s">
        <v>18</v>
      </c>
      <c r="D51">
        <v>76</v>
      </c>
      <c r="E51" t="s">
        <v>3</v>
      </c>
      <c r="H51">
        <f t="shared" si="1"/>
        <v>0</v>
      </c>
    </row>
    <row r="52" spans="1:8" x14ac:dyDescent="0.25">
      <c r="A52" s="1" t="s">
        <v>19</v>
      </c>
      <c r="B52">
        <v>0.26536990593297349</v>
      </c>
      <c r="C52">
        <v>284</v>
      </c>
      <c r="D52">
        <v>76</v>
      </c>
      <c r="E52" t="s">
        <v>3</v>
      </c>
      <c r="H52">
        <f t="shared" si="1"/>
        <v>75.365053284964475</v>
      </c>
    </row>
    <row r="53" spans="1:8" x14ac:dyDescent="0.25">
      <c r="A53" s="1" t="s">
        <v>20</v>
      </c>
      <c r="B53">
        <v>0.23845426810435119</v>
      </c>
      <c r="C53">
        <v>284</v>
      </c>
      <c r="D53">
        <v>76</v>
      </c>
      <c r="E53" t="s">
        <v>3</v>
      </c>
      <c r="H53">
        <f t="shared" si="1"/>
        <v>67.72101214163574</v>
      </c>
    </row>
    <row r="54" spans="1:8" x14ac:dyDescent="0.25">
      <c r="A54" s="1" t="s">
        <v>21</v>
      </c>
      <c r="B54">
        <v>0.5301119796503353</v>
      </c>
      <c r="C54">
        <v>284</v>
      </c>
      <c r="D54">
        <v>76</v>
      </c>
      <c r="E54" t="s">
        <v>3</v>
      </c>
      <c r="H54">
        <f t="shared" si="1"/>
        <v>150.55180222069524</v>
      </c>
    </row>
    <row r="55" spans="1:8" x14ac:dyDescent="0.25">
      <c r="A55" s="1" t="s">
        <v>22</v>
      </c>
      <c r="B55">
        <v>0.51539460941646431</v>
      </c>
      <c r="C55">
        <v>284</v>
      </c>
      <c r="D55">
        <v>76</v>
      </c>
      <c r="E55" t="s">
        <v>3</v>
      </c>
      <c r="H55">
        <f t="shared" si="1"/>
        <v>146.37206907427586</v>
      </c>
    </row>
    <row r="56" spans="1:8" x14ac:dyDescent="0.25">
      <c r="A56" s="1" t="s">
        <v>23</v>
      </c>
      <c r="B56">
        <v>0.35741696622640939</v>
      </c>
      <c r="C56">
        <v>284</v>
      </c>
      <c r="D56">
        <v>76</v>
      </c>
      <c r="E56" t="s">
        <v>3</v>
      </c>
      <c r="H56">
        <f t="shared" si="1"/>
        <v>101.50641840830026</v>
      </c>
    </row>
    <row r="57" spans="1:8" x14ac:dyDescent="0.25">
      <c r="A57" s="1" t="s">
        <v>24</v>
      </c>
      <c r="B57">
        <v>0.43832873268500822</v>
      </c>
      <c r="C57">
        <v>284</v>
      </c>
      <c r="D57">
        <v>76</v>
      </c>
      <c r="E57" t="s">
        <v>3</v>
      </c>
      <c r="H57">
        <f t="shared" si="1"/>
        <v>124.48536008254233</v>
      </c>
    </row>
    <row r="58" spans="1:8" x14ac:dyDescent="0.25">
      <c r="A58" s="1" t="s">
        <v>25</v>
      </c>
      <c r="B58">
        <v>0.3572714115884954</v>
      </c>
      <c r="C58">
        <v>284</v>
      </c>
      <c r="D58">
        <v>76</v>
      </c>
      <c r="E58" t="s">
        <v>3</v>
      </c>
      <c r="H58">
        <f t="shared" si="1"/>
        <v>101.4650808911327</v>
      </c>
    </row>
    <row r="59" spans="1:8" x14ac:dyDescent="0.25">
      <c r="A59" s="1" t="s">
        <v>26</v>
      </c>
      <c r="B59">
        <v>0.22418881263663029</v>
      </c>
      <c r="C59">
        <v>284</v>
      </c>
      <c r="D59">
        <v>76</v>
      </c>
      <c r="E59" t="s">
        <v>3</v>
      </c>
      <c r="H59">
        <f t="shared" si="1"/>
        <v>63.669622788803004</v>
      </c>
    </row>
    <row r="60" spans="1:8" x14ac:dyDescent="0.25">
      <c r="A60" s="1" t="s">
        <v>27</v>
      </c>
      <c r="B60">
        <v>0.25626048026178588</v>
      </c>
      <c r="C60">
        <v>284</v>
      </c>
      <c r="D60">
        <v>76</v>
      </c>
      <c r="E60" t="s">
        <v>3</v>
      </c>
      <c r="H60">
        <f t="shared" si="1"/>
        <v>72.777976394347192</v>
      </c>
    </row>
    <row r="61" spans="1:8" x14ac:dyDescent="0.25">
      <c r="A61" s="1" t="s">
        <v>28</v>
      </c>
      <c r="B61">
        <v>0.26206761054254279</v>
      </c>
      <c r="C61">
        <v>284</v>
      </c>
      <c r="D61">
        <v>76</v>
      </c>
      <c r="E61" t="s">
        <v>3</v>
      </c>
      <c r="H61">
        <f t="shared" si="1"/>
        <v>74.427201394082147</v>
      </c>
    </row>
    <row r="62" spans="1:8" x14ac:dyDescent="0.25">
      <c r="A62" s="1" t="s">
        <v>29</v>
      </c>
      <c r="B62">
        <v>0.18342796568752079</v>
      </c>
      <c r="C62">
        <v>284</v>
      </c>
      <c r="D62">
        <v>76</v>
      </c>
      <c r="E62" t="s">
        <v>3</v>
      </c>
      <c r="H62">
        <f t="shared" si="1"/>
        <v>52.093542255255905</v>
      </c>
    </row>
    <row r="63" spans="1:8" x14ac:dyDescent="0.25">
      <c r="A63" s="1" t="s">
        <v>30</v>
      </c>
      <c r="B63">
        <v>0.46514064944054823</v>
      </c>
      <c r="C63">
        <v>283</v>
      </c>
      <c r="D63">
        <v>76</v>
      </c>
      <c r="E63" t="s">
        <v>3</v>
      </c>
      <c r="H63">
        <f t="shared" si="1"/>
        <v>131.63480379167515</v>
      </c>
    </row>
    <row r="64" spans="1:8" x14ac:dyDescent="0.25">
      <c r="A64" s="1" t="s">
        <v>31</v>
      </c>
      <c r="B64">
        <v>0.35096785984760881</v>
      </c>
      <c r="C64">
        <v>284</v>
      </c>
      <c r="D64">
        <v>76</v>
      </c>
      <c r="E64" t="s">
        <v>3</v>
      </c>
      <c r="H64">
        <f t="shared" si="1"/>
        <v>99.674872196720898</v>
      </c>
    </row>
    <row r="65" spans="1:8" x14ac:dyDescent="0.25">
      <c r="A65" s="1" t="s">
        <v>32</v>
      </c>
      <c r="B65">
        <v>-0.42736024745058659</v>
      </c>
      <c r="C65">
        <v>284</v>
      </c>
      <c r="D65">
        <v>76</v>
      </c>
      <c r="E65" t="s">
        <v>3</v>
      </c>
      <c r="H65">
        <f t="shared" si="1"/>
        <v>-121.37031027596659</v>
      </c>
    </row>
    <row r="66" spans="1:8" x14ac:dyDescent="0.25">
      <c r="A66" s="1" t="s">
        <v>33</v>
      </c>
      <c r="B66">
        <v>2.161831264086345E-2</v>
      </c>
      <c r="C66">
        <v>284</v>
      </c>
      <c r="D66">
        <v>76</v>
      </c>
      <c r="E66" t="s">
        <v>3</v>
      </c>
      <c r="H66">
        <f t="shared" si="1"/>
        <v>6.1396007900052201</v>
      </c>
    </row>
    <row r="67" spans="1:8" x14ac:dyDescent="0.25">
      <c r="A67" s="1" t="s">
        <v>34</v>
      </c>
      <c r="B67">
        <v>0.62142986352735896</v>
      </c>
      <c r="C67">
        <v>284</v>
      </c>
      <c r="D67">
        <v>76</v>
      </c>
      <c r="E67" t="s">
        <v>3</v>
      </c>
      <c r="H67">
        <f t="shared" si="1"/>
        <v>176.48608124176994</v>
      </c>
    </row>
    <row r="68" spans="1:8" x14ac:dyDescent="0.25">
      <c r="A68" s="1" t="s">
        <v>35</v>
      </c>
      <c r="B68">
        <v>0.20650170502164289</v>
      </c>
      <c r="C68">
        <v>284</v>
      </c>
      <c r="D68">
        <v>76</v>
      </c>
      <c r="E68" t="s">
        <v>3</v>
      </c>
      <c r="H68">
        <f t="shared" si="1"/>
        <v>58.646484226146583</v>
      </c>
    </row>
    <row r="69" spans="1:8" x14ac:dyDescent="0.25">
      <c r="A69" s="1" t="s">
        <v>36</v>
      </c>
      <c r="B69">
        <v>0.56236322791162907</v>
      </c>
      <c r="C69">
        <v>284</v>
      </c>
      <c r="D69">
        <v>76</v>
      </c>
      <c r="E69" t="s">
        <v>3</v>
      </c>
      <c r="H69">
        <f t="shared" si="1"/>
        <v>159.71115672690266</v>
      </c>
    </row>
    <row r="70" spans="1:8" x14ac:dyDescent="0.25">
      <c r="A70" s="1" t="s">
        <v>37</v>
      </c>
      <c r="B70">
        <v>0.20770205238212711</v>
      </c>
      <c r="C70">
        <v>115</v>
      </c>
      <c r="D70">
        <v>76</v>
      </c>
      <c r="E70" t="s">
        <v>3</v>
      </c>
    </row>
    <row r="71" spans="1:8" x14ac:dyDescent="0.25">
      <c r="A71" s="1" t="s">
        <v>15</v>
      </c>
      <c r="B71">
        <v>0.20788650190287211</v>
      </c>
      <c r="C71">
        <v>284</v>
      </c>
      <c r="D71">
        <v>82</v>
      </c>
      <c r="E71" t="s">
        <v>4</v>
      </c>
    </row>
    <row r="72" spans="1:8" x14ac:dyDescent="0.25">
      <c r="A72" s="1" t="s">
        <v>16</v>
      </c>
      <c r="D72">
        <v>82</v>
      </c>
      <c r="E72" t="s">
        <v>4</v>
      </c>
    </row>
    <row r="73" spans="1:8" x14ac:dyDescent="0.25">
      <c r="A73" s="1" t="s">
        <v>17</v>
      </c>
      <c r="D73">
        <v>82</v>
      </c>
      <c r="E73" t="s">
        <v>4</v>
      </c>
    </row>
    <row r="74" spans="1:8" x14ac:dyDescent="0.25">
      <c r="A74" s="1" t="s">
        <v>18</v>
      </c>
      <c r="D74">
        <v>82</v>
      </c>
      <c r="E74" t="s">
        <v>4</v>
      </c>
    </row>
    <row r="75" spans="1:8" x14ac:dyDescent="0.25">
      <c r="A75" s="1" t="s">
        <v>19</v>
      </c>
      <c r="B75">
        <v>0.29076218985730068</v>
      </c>
      <c r="C75">
        <v>284</v>
      </c>
      <c r="D75">
        <v>82</v>
      </c>
      <c r="E75" t="s">
        <v>4</v>
      </c>
    </row>
    <row r="76" spans="1:8" x14ac:dyDescent="0.25">
      <c r="A76" s="1" t="s">
        <v>20</v>
      </c>
      <c r="B76">
        <v>0.26467480131749338</v>
      </c>
      <c r="C76">
        <v>284</v>
      </c>
      <c r="D76">
        <v>82</v>
      </c>
      <c r="E76" t="s">
        <v>4</v>
      </c>
    </row>
    <row r="77" spans="1:8" x14ac:dyDescent="0.25">
      <c r="A77" s="1" t="s">
        <v>21</v>
      </c>
      <c r="B77">
        <v>0.58619911015733805</v>
      </c>
      <c r="C77">
        <v>284</v>
      </c>
      <c r="D77">
        <v>82</v>
      </c>
      <c r="E77" t="s">
        <v>4</v>
      </c>
    </row>
    <row r="78" spans="1:8" x14ac:dyDescent="0.25">
      <c r="A78" s="1" t="s">
        <v>22</v>
      </c>
      <c r="B78">
        <v>0.54978829846703459</v>
      </c>
      <c r="C78">
        <v>284</v>
      </c>
      <c r="D78">
        <v>82</v>
      </c>
      <c r="E78" t="s">
        <v>4</v>
      </c>
    </row>
    <row r="79" spans="1:8" x14ac:dyDescent="0.25">
      <c r="A79" s="1" t="s">
        <v>23</v>
      </c>
      <c r="B79">
        <v>0.39110938028470799</v>
      </c>
      <c r="C79">
        <v>284</v>
      </c>
      <c r="D79">
        <v>82</v>
      </c>
      <c r="E79" t="s">
        <v>4</v>
      </c>
    </row>
    <row r="80" spans="1:8" x14ac:dyDescent="0.25">
      <c r="A80" s="1" t="s">
        <v>24</v>
      </c>
      <c r="B80">
        <v>0.45940249361615471</v>
      </c>
      <c r="C80">
        <v>284</v>
      </c>
      <c r="D80">
        <v>82</v>
      </c>
      <c r="E80" t="s">
        <v>4</v>
      </c>
    </row>
    <row r="81" spans="1:5" x14ac:dyDescent="0.25">
      <c r="A81" s="1" t="s">
        <v>25</v>
      </c>
      <c r="B81">
        <v>0.44978676144447449</v>
      </c>
      <c r="C81">
        <v>284</v>
      </c>
      <c r="D81">
        <v>82</v>
      </c>
      <c r="E81" t="s">
        <v>4</v>
      </c>
    </row>
    <row r="82" spans="1:5" x14ac:dyDescent="0.25">
      <c r="A82" s="1" t="s">
        <v>26</v>
      </c>
      <c r="B82">
        <v>0.32495032142337987</v>
      </c>
      <c r="C82">
        <v>284</v>
      </c>
      <c r="D82">
        <v>82</v>
      </c>
      <c r="E82" t="s">
        <v>4</v>
      </c>
    </row>
    <row r="83" spans="1:5" x14ac:dyDescent="0.25">
      <c r="A83" s="1" t="s">
        <v>27</v>
      </c>
      <c r="B83">
        <v>0.29014655969072223</v>
      </c>
      <c r="C83">
        <v>284</v>
      </c>
      <c r="D83">
        <v>82</v>
      </c>
      <c r="E83" t="s">
        <v>4</v>
      </c>
    </row>
    <row r="84" spans="1:5" x14ac:dyDescent="0.25">
      <c r="A84" s="1" t="s">
        <v>28</v>
      </c>
      <c r="B84">
        <v>0.32696949342189308</v>
      </c>
      <c r="C84">
        <v>284</v>
      </c>
      <c r="D84">
        <v>82</v>
      </c>
      <c r="E84" t="s">
        <v>4</v>
      </c>
    </row>
    <row r="85" spans="1:5" x14ac:dyDescent="0.25">
      <c r="A85" s="1" t="s">
        <v>29</v>
      </c>
      <c r="B85">
        <v>0.26073174461834581</v>
      </c>
      <c r="C85">
        <v>284</v>
      </c>
      <c r="D85">
        <v>82</v>
      </c>
      <c r="E85" t="s">
        <v>4</v>
      </c>
    </row>
    <row r="86" spans="1:5" x14ac:dyDescent="0.25">
      <c r="A86" s="1" t="s">
        <v>30</v>
      </c>
      <c r="B86">
        <v>0.53853894140402392</v>
      </c>
      <c r="C86">
        <v>283</v>
      </c>
      <c r="D86">
        <v>82</v>
      </c>
      <c r="E86" t="s">
        <v>4</v>
      </c>
    </row>
    <row r="87" spans="1:5" x14ac:dyDescent="0.25">
      <c r="A87" s="1" t="s">
        <v>31</v>
      </c>
      <c r="B87">
        <v>0.41687792281619168</v>
      </c>
      <c r="C87">
        <v>284</v>
      </c>
      <c r="D87">
        <v>82</v>
      </c>
      <c r="E87" t="s">
        <v>4</v>
      </c>
    </row>
    <row r="88" spans="1:5" x14ac:dyDescent="0.25">
      <c r="A88" s="1" t="s">
        <v>32</v>
      </c>
      <c r="B88">
        <v>-0.36487352070510132</v>
      </c>
      <c r="C88">
        <v>284</v>
      </c>
      <c r="D88">
        <v>82</v>
      </c>
      <c r="E88" t="s">
        <v>4</v>
      </c>
    </row>
    <row r="89" spans="1:5" x14ac:dyDescent="0.25">
      <c r="A89" s="1" t="s">
        <v>33</v>
      </c>
      <c r="B89">
        <v>2.8888124702042831E-2</v>
      </c>
      <c r="C89">
        <v>284</v>
      </c>
      <c r="D89">
        <v>82</v>
      </c>
      <c r="E89" t="s">
        <v>4</v>
      </c>
    </row>
    <row r="90" spans="1:5" x14ac:dyDescent="0.25">
      <c r="A90" s="1" t="s">
        <v>34</v>
      </c>
      <c r="B90">
        <v>0.66046528567647877</v>
      </c>
      <c r="C90">
        <v>284</v>
      </c>
      <c r="D90">
        <v>82</v>
      </c>
      <c r="E90" t="s">
        <v>4</v>
      </c>
    </row>
    <row r="91" spans="1:5" x14ac:dyDescent="0.25">
      <c r="A91" s="1" t="s">
        <v>35</v>
      </c>
      <c r="B91">
        <v>0.31426617789780481</v>
      </c>
      <c r="C91">
        <v>284</v>
      </c>
      <c r="D91">
        <v>82</v>
      </c>
      <c r="E91" t="s">
        <v>4</v>
      </c>
    </row>
    <row r="92" spans="1:5" x14ac:dyDescent="0.25">
      <c r="A92" s="1" t="s">
        <v>36</v>
      </c>
      <c r="B92">
        <v>0.6185431676941322</v>
      </c>
      <c r="C92">
        <v>284</v>
      </c>
      <c r="D92">
        <v>82</v>
      </c>
      <c r="E92" t="s">
        <v>4</v>
      </c>
    </row>
    <row r="93" spans="1:5" x14ac:dyDescent="0.25">
      <c r="A93" s="1" t="s">
        <v>37</v>
      </c>
      <c r="B93">
        <v>0.25535599121886959</v>
      </c>
      <c r="C93">
        <v>115</v>
      </c>
      <c r="D93">
        <v>82</v>
      </c>
      <c r="E93" t="s">
        <v>4</v>
      </c>
    </row>
    <row r="94" spans="1:5" x14ac:dyDescent="0.25">
      <c r="A94" s="1" t="s">
        <v>15</v>
      </c>
      <c r="B94">
        <v>0.1539507670735574</v>
      </c>
      <c r="C94">
        <v>288</v>
      </c>
      <c r="D94">
        <v>76</v>
      </c>
      <c r="E94" t="s">
        <v>5</v>
      </c>
    </row>
    <row r="95" spans="1:5" x14ac:dyDescent="0.25">
      <c r="A95" s="1" t="s">
        <v>16</v>
      </c>
      <c r="D95">
        <v>76</v>
      </c>
      <c r="E95" t="s">
        <v>5</v>
      </c>
    </row>
    <row r="96" spans="1:5" x14ac:dyDescent="0.25">
      <c r="A96" s="1" t="s">
        <v>17</v>
      </c>
      <c r="D96">
        <v>76</v>
      </c>
      <c r="E96" t="s">
        <v>5</v>
      </c>
    </row>
    <row r="97" spans="1:5" x14ac:dyDescent="0.25">
      <c r="A97" s="1" t="s">
        <v>18</v>
      </c>
      <c r="D97">
        <v>76</v>
      </c>
      <c r="E97" t="s">
        <v>5</v>
      </c>
    </row>
    <row r="98" spans="1:5" x14ac:dyDescent="0.25">
      <c r="A98" s="1" t="s">
        <v>19</v>
      </c>
      <c r="B98">
        <v>0.21522205343083681</v>
      </c>
      <c r="C98">
        <v>288</v>
      </c>
      <c r="D98">
        <v>76</v>
      </c>
      <c r="E98" t="s">
        <v>5</v>
      </c>
    </row>
    <row r="99" spans="1:5" x14ac:dyDescent="0.25">
      <c r="A99" s="1" t="s">
        <v>20</v>
      </c>
      <c r="B99">
        <v>4.3796312188115083E-2</v>
      </c>
      <c r="C99">
        <v>288</v>
      </c>
      <c r="D99">
        <v>76</v>
      </c>
      <c r="E99" t="s">
        <v>5</v>
      </c>
    </row>
    <row r="100" spans="1:5" x14ac:dyDescent="0.25">
      <c r="A100" s="1" t="s">
        <v>21</v>
      </c>
      <c r="B100">
        <v>0.57114461732099797</v>
      </c>
      <c r="C100">
        <v>288</v>
      </c>
      <c r="D100">
        <v>76</v>
      </c>
      <c r="E100" t="s">
        <v>5</v>
      </c>
    </row>
    <row r="101" spans="1:5" x14ac:dyDescent="0.25">
      <c r="A101" s="1" t="s">
        <v>22</v>
      </c>
      <c r="B101">
        <v>0.30174675866680728</v>
      </c>
      <c r="C101">
        <v>288</v>
      </c>
      <c r="D101">
        <v>76</v>
      </c>
      <c r="E101" t="s">
        <v>5</v>
      </c>
    </row>
    <row r="102" spans="1:5" x14ac:dyDescent="0.25">
      <c r="A102" s="1" t="s">
        <v>23</v>
      </c>
      <c r="B102">
        <v>0.4930031411169965</v>
      </c>
      <c r="C102">
        <v>288</v>
      </c>
      <c r="D102">
        <v>76</v>
      </c>
      <c r="E102" t="s">
        <v>5</v>
      </c>
    </row>
    <row r="103" spans="1:5" x14ac:dyDescent="0.25">
      <c r="A103" s="1" t="s">
        <v>24</v>
      </c>
      <c r="B103">
        <v>0.46586506077826412</v>
      </c>
      <c r="C103">
        <v>288</v>
      </c>
      <c r="D103">
        <v>76</v>
      </c>
      <c r="E103" t="s">
        <v>5</v>
      </c>
    </row>
    <row r="104" spans="1:5" x14ac:dyDescent="0.25">
      <c r="A104" s="1" t="s">
        <v>25</v>
      </c>
      <c r="B104">
        <v>0.47997658293725509</v>
      </c>
      <c r="C104">
        <v>288</v>
      </c>
      <c r="D104">
        <v>76</v>
      </c>
      <c r="E104" t="s">
        <v>5</v>
      </c>
    </row>
    <row r="105" spans="1:5" x14ac:dyDescent="0.25">
      <c r="A105" s="1" t="s">
        <v>26</v>
      </c>
      <c r="B105">
        <v>0.25087443445773522</v>
      </c>
      <c r="C105">
        <v>288</v>
      </c>
      <c r="D105">
        <v>76</v>
      </c>
      <c r="E105" t="s">
        <v>5</v>
      </c>
    </row>
    <row r="106" spans="1:5" x14ac:dyDescent="0.25">
      <c r="A106" s="1" t="s">
        <v>27</v>
      </c>
      <c r="B106">
        <v>0.1236594736611852</v>
      </c>
      <c r="C106">
        <v>288</v>
      </c>
      <c r="D106">
        <v>76</v>
      </c>
      <c r="E106" t="s">
        <v>5</v>
      </c>
    </row>
    <row r="107" spans="1:5" x14ac:dyDescent="0.25">
      <c r="A107" s="1" t="s">
        <v>28</v>
      </c>
      <c r="B107">
        <v>9.661266618492903E-2</v>
      </c>
      <c r="C107">
        <v>288</v>
      </c>
      <c r="D107">
        <v>76</v>
      </c>
      <c r="E107" t="s">
        <v>5</v>
      </c>
    </row>
    <row r="108" spans="1:5" x14ac:dyDescent="0.25">
      <c r="A108" s="1" t="s">
        <v>29</v>
      </c>
      <c r="B108">
        <v>0.35801156446802951</v>
      </c>
      <c r="C108">
        <v>288</v>
      </c>
      <c r="D108">
        <v>76</v>
      </c>
      <c r="E108" t="s">
        <v>5</v>
      </c>
    </row>
    <row r="109" spans="1:5" x14ac:dyDescent="0.25">
      <c r="A109" s="1" t="s">
        <v>30</v>
      </c>
      <c r="B109">
        <v>0.54961899605279041</v>
      </c>
      <c r="C109">
        <v>288</v>
      </c>
      <c r="D109">
        <v>76</v>
      </c>
      <c r="E109" t="s">
        <v>5</v>
      </c>
    </row>
    <row r="110" spans="1:5" x14ac:dyDescent="0.25">
      <c r="A110" s="1" t="s">
        <v>31</v>
      </c>
      <c r="B110">
        <v>0.36906348336845368</v>
      </c>
      <c r="C110">
        <v>288</v>
      </c>
      <c r="D110">
        <v>76</v>
      </c>
      <c r="E110" t="s">
        <v>5</v>
      </c>
    </row>
    <row r="111" spans="1:5" x14ac:dyDescent="0.25">
      <c r="A111" s="1" t="s">
        <v>32</v>
      </c>
      <c r="B111">
        <v>0.36474973327836291</v>
      </c>
      <c r="C111">
        <v>288</v>
      </c>
      <c r="D111">
        <v>76</v>
      </c>
      <c r="E111" t="s">
        <v>5</v>
      </c>
    </row>
    <row r="112" spans="1:5" x14ac:dyDescent="0.25">
      <c r="A112" s="1" t="s">
        <v>33</v>
      </c>
      <c r="B112">
        <v>0.52324426118963507</v>
      </c>
      <c r="C112">
        <v>288</v>
      </c>
      <c r="D112">
        <v>76</v>
      </c>
      <c r="E112" t="s">
        <v>5</v>
      </c>
    </row>
    <row r="113" spans="1:5" x14ac:dyDescent="0.25">
      <c r="A113" s="1" t="s">
        <v>34</v>
      </c>
      <c r="B113">
        <v>0.47276244316446131</v>
      </c>
      <c r="C113">
        <v>288</v>
      </c>
      <c r="D113">
        <v>76</v>
      </c>
      <c r="E113" t="s">
        <v>5</v>
      </c>
    </row>
    <row r="114" spans="1:5" x14ac:dyDescent="0.25">
      <c r="A114" s="1" t="s">
        <v>35</v>
      </c>
      <c r="B114">
        <v>0.23343741204046961</v>
      </c>
      <c r="C114">
        <v>288</v>
      </c>
      <c r="D114">
        <v>76</v>
      </c>
      <c r="E114" t="s">
        <v>5</v>
      </c>
    </row>
    <row r="115" spans="1:5" x14ac:dyDescent="0.25">
      <c r="A115" s="1" t="s">
        <v>36</v>
      </c>
      <c r="B115">
        <v>0.1319366199992735</v>
      </c>
      <c r="C115">
        <v>288</v>
      </c>
      <c r="D115">
        <v>76</v>
      </c>
      <c r="E115" t="s">
        <v>5</v>
      </c>
    </row>
    <row r="116" spans="1:5" x14ac:dyDescent="0.25">
      <c r="A116" s="1" t="s">
        <v>37</v>
      </c>
      <c r="B116">
        <v>0.24773716337262419</v>
      </c>
      <c r="C116">
        <v>288</v>
      </c>
      <c r="D116">
        <v>76</v>
      </c>
      <c r="E116" t="s">
        <v>5</v>
      </c>
    </row>
    <row r="117" spans="1:5" x14ac:dyDescent="0.25">
      <c r="A117" s="1" t="s">
        <v>15</v>
      </c>
      <c r="B117">
        <v>0.16162634531678111</v>
      </c>
      <c r="C117">
        <v>288</v>
      </c>
      <c r="D117">
        <v>82</v>
      </c>
      <c r="E117" t="s">
        <v>6</v>
      </c>
    </row>
    <row r="118" spans="1:5" x14ac:dyDescent="0.25">
      <c r="A118" s="1" t="s">
        <v>16</v>
      </c>
      <c r="D118">
        <v>82</v>
      </c>
      <c r="E118" t="s">
        <v>6</v>
      </c>
    </row>
    <row r="119" spans="1:5" x14ac:dyDescent="0.25">
      <c r="A119" s="1" t="s">
        <v>17</v>
      </c>
      <c r="D119">
        <v>82</v>
      </c>
      <c r="E119" t="s">
        <v>6</v>
      </c>
    </row>
    <row r="120" spans="1:5" x14ac:dyDescent="0.25">
      <c r="A120" s="1" t="s">
        <v>18</v>
      </c>
      <c r="D120">
        <v>82</v>
      </c>
      <c r="E120" t="s">
        <v>6</v>
      </c>
    </row>
    <row r="121" spans="1:5" x14ac:dyDescent="0.25">
      <c r="A121" s="1" t="s">
        <v>19</v>
      </c>
      <c r="B121">
        <v>0.22767705633130819</v>
      </c>
      <c r="C121">
        <v>288</v>
      </c>
      <c r="D121">
        <v>82</v>
      </c>
      <c r="E121" t="s">
        <v>6</v>
      </c>
    </row>
    <row r="122" spans="1:5" x14ac:dyDescent="0.25">
      <c r="A122" s="1" t="s">
        <v>20</v>
      </c>
      <c r="B122">
        <v>7.0961343571789071E-2</v>
      </c>
      <c r="C122">
        <v>288</v>
      </c>
      <c r="D122">
        <v>82</v>
      </c>
      <c r="E122" t="s">
        <v>6</v>
      </c>
    </row>
    <row r="123" spans="1:5" x14ac:dyDescent="0.25">
      <c r="A123" s="1" t="s">
        <v>21</v>
      </c>
      <c r="B123">
        <v>0.55871474030275992</v>
      </c>
      <c r="C123">
        <v>288</v>
      </c>
      <c r="D123">
        <v>82</v>
      </c>
      <c r="E123" t="s">
        <v>6</v>
      </c>
    </row>
    <row r="124" spans="1:5" x14ac:dyDescent="0.25">
      <c r="A124" s="1" t="s">
        <v>22</v>
      </c>
      <c r="B124">
        <v>0.29286075815509399</v>
      </c>
      <c r="C124">
        <v>288</v>
      </c>
      <c r="D124">
        <v>82</v>
      </c>
      <c r="E124" t="s">
        <v>6</v>
      </c>
    </row>
    <row r="125" spans="1:5" x14ac:dyDescent="0.25">
      <c r="A125" s="1" t="s">
        <v>23</v>
      </c>
      <c r="B125">
        <v>0.48736596889000999</v>
      </c>
      <c r="C125">
        <v>288</v>
      </c>
      <c r="D125">
        <v>82</v>
      </c>
      <c r="E125" t="s">
        <v>6</v>
      </c>
    </row>
    <row r="126" spans="1:5" x14ac:dyDescent="0.25">
      <c r="A126" s="1" t="s">
        <v>24</v>
      </c>
      <c r="B126">
        <v>0.45938078702860419</v>
      </c>
      <c r="C126">
        <v>288</v>
      </c>
      <c r="D126">
        <v>82</v>
      </c>
      <c r="E126" t="s">
        <v>6</v>
      </c>
    </row>
    <row r="127" spans="1:5" x14ac:dyDescent="0.25">
      <c r="A127" s="1" t="s">
        <v>25</v>
      </c>
      <c r="B127">
        <v>0.49594938064038718</v>
      </c>
      <c r="C127">
        <v>288</v>
      </c>
      <c r="D127">
        <v>82</v>
      </c>
      <c r="E127" t="s">
        <v>6</v>
      </c>
    </row>
    <row r="128" spans="1:5" x14ac:dyDescent="0.25">
      <c r="A128" s="1" t="s">
        <v>26</v>
      </c>
      <c r="B128">
        <v>0.28373032570607343</v>
      </c>
      <c r="C128">
        <v>288</v>
      </c>
      <c r="D128">
        <v>82</v>
      </c>
      <c r="E128" t="s">
        <v>6</v>
      </c>
    </row>
    <row r="129" spans="1:5" x14ac:dyDescent="0.25">
      <c r="A129" s="1" t="s">
        <v>27</v>
      </c>
      <c r="B129">
        <v>0.149172671090401</v>
      </c>
      <c r="C129">
        <v>288</v>
      </c>
      <c r="D129">
        <v>82</v>
      </c>
      <c r="E129" t="s">
        <v>6</v>
      </c>
    </row>
    <row r="130" spans="1:5" x14ac:dyDescent="0.25">
      <c r="A130" s="1" t="s">
        <v>28</v>
      </c>
      <c r="B130">
        <v>0.14601073661462699</v>
      </c>
      <c r="C130">
        <v>288</v>
      </c>
      <c r="D130">
        <v>82</v>
      </c>
      <c r="E130" t="s">
        <v>6</v>
      </c>
    </row>
    <row r="131" spans="1:5" x14ac:dyDescent="0.25">
      <c r="A131" s="1" t="s">
        <v>29</v>
      </c>
      <c r="B131">
        <v>0.36827389025227192</v>
      </c>
      <c r="C131">
        <v>288</v>
      </c>
      <c r="D131">
        <v>82</v>
      </c>
      <c r="E131" t="s">
        <v>6</v>
      </c>
    </row>
    <row r="132" spans="1:5" x14ac:dyDescent="0.25">
      <c r="A132" s="1" t="s">
        <v>30</v>
      </c>
      <c r="B132">
        <v>0.5900040574384553</v>
      </c>
      <c r="C132">
        <v>288</v>
      </c>
      <c r="D132">
        <v>82</v>
      </c>
      <c r="E132" t="s">
        <v>6</v>
      </c>
    </row>
    <row r="133" spans="1:5" x14ac:dyDescent="0.25">
      <c r="A133" s="1" t="s">
        <v>31</v>
      </c>
      <c r="B133">
        <v>0.41619088147676608</v>
      </c>
      <c r="C133">
        <v>288</v>
      </c>
      <c r="D133">
        <v>82</v>
      </c>
      <c r="E133" t="s">
        <v>6</v>
      </c>
    </row>
    <row r="134" spans="1:5" x14ac:dyDescent="0.25">
      <c r="A134" s="1" t="s">
        <v>32</v>
      </c>
      <c r="B134">
        <v>0.40186417137540159</v>
      </c>
      <c r="C134">
        <v>288</v>
      </c>
      <c r="D134">
        <v>82</v>
      </c>
      <c r="E134" t="s">
        <v>6</v>
      </c>
    </row>
    <row r="135" spans="1:5" x14ac:dyDescent="0.25">
      <c r="A135" s="1" t="s">
        <v>33</v>
      </c>
      <c r="B135">
        <v>0.53945521010506226</v>
      </c>
      <c r="C135">
        <v>288</v>
      </c>
      <c r="D135">
        <v>82</v>
      </c>
      <c r="E135" t="s">
        <v>6</v>
      </c>
    </row>
    <row r="136" spans="1:5" x14ac:dyDescent="0.25">
      <c r="A136" s="1" t="s">
        <v>34</v>
      </c>
      <c r="B136">
        <v>0.49550009990592431</v>
      </c>
      <c r="C136">
        <v>288</v>
      </c>
      <c r="D136">
        <v>82</v>
      </c>
      <c r="E136" t="s">
        <v>6</v>
      </c>
    </row>
    <row r="137" spans="1:5" x14ac:dyDescent="0.25">
      <c r="A137" s="1" t="s">
        <v>35</v>
      </c>
      <c r="B137">
        <v>0.25566953310427898</v>
      </c>
      <c r="C137">
        <v>288</v>
      </c>
      <c r="D137">
        <v>82</v>
      </c>
      <c r="E137" t="s">
        <v>6</v>
      </c>
    </row>
    <row r="138" spans="1:5" x14ac:dyDescent="0.25">
      <c r="A138" s="1" t="s">
        <v>36</v>
      </c>
      <c r="B138">
        <v>0.1790545331946545</v>
      </c>
      <c r="C138">
        <v>288</v>
      </c>
      <c r="D138">
        <v>82</v>
      </c>
      <c r="E138" t="s">
        <v>6</v>
      </c>
    </row>
    <row r="139" spans="1:5" x14ac:dyDescent="0.25">
      <c r="A139" s="1" t="s">
        <v>37</v>
      </c>
      <c r="B139">
        <v>0.26739313450943603</v>
      </c>
      <c r="C139">
        <v>288</v>
      </c>
      <c r="D139">
        <v>82</v>
      </c>
      <c r="E139" t="s">
        <v>6</v>
      </c>
    </row>
    <row r="140" spans="1:5" x14ac:dyDescent="0.25">
      <c r="A140" s="1" t="s">
        <v>15</v>
      </c>
      <c r="B140">
        <v>0.30583810859049082</v>
      </c>
      <c r="C140">
        <v>286</v>
      </c>
      <c r="D140">
        <v>76</v>
      </c>
      <c r="E140" t="s">
        <v>7</v>
      </c>
    </row>
    <row r="141" spans="1:5" x14ac:dyDescent="0.25">
      <c r="A141" s="1" t="s">
        <v>16</v>
      </c>
      <c r="D141">
        <v>76</v>
      </c>
      <c r="E141" t="s">
        <v>7</v>
      </c>
    </row>
    <row r="142" spans="1:5" x14ac:dyDescent="0.25">
      <c r="A142" s="1" t="s">
        <v>17</v>
      </c>
      <c r="D142">
        <v>76</v>
      </c>
      <c r="E142" t="s">
        <v>7</v>
      </c>
    </row>
    <row r="143" spans="1:5" x14ac:dyDescent="0.25">
      <c r="A143" s="1" t="s">
        <v>18</v>
      </c>
      <c r="B143">
        <v>0.28863868705832701</v>
      </c>
      <c r="C143">
        <v>140</v>
      </c>
      <c r="D143">
        <v>76</v>
      </c>
      <c r="E143" t="s">
        <v>7</v>
      </c>
    </row>
    <row r="144" spans="1:5" x14ac:dyDescent="0.25">
      <c r="A144" s="1" t="s">
        <v>19</v>
      </c>
      <c r="B144">
        <v>0.28132349991446498</v>
      </c>
      <c r="C144">
        <v>286</v>
      </c>
      <c r="D144">
        <v>76</v>
      </c>
      <c r="E144" t="s">
        <v>7</v>
      </c>
    </row>
    <row r="145" spans="1:5" x14ac:dyDescent="0.25">
      <c r="A145" s="1" t="s">
        <v>20</v>
      </c>
      <c r="B145">
        <v>3.8834697491914823E-2</v>
      </c>
      <c r="C145">
        <v>286</v>
      </c>
      <c r="D145">
        <v>76</v>
      </c>
      <c r="E145" t="s">
        <v>7</v>
      </c>
    </row>
    <row r="146" spans="1:5" x14ac:dyDescent="0.25">
      <c r="A146" s="1" t="s">
        <v>21</v>
      </c>
      <c r="B146">
        <v>0.49655070912533428</v>
      </c>
      <c r="C146">
        <v>286</v>
      </c>
      <c r="D146">
        <v>76</v>
      </c>
      <c r="E146" t="s">
        <v>7</v>
      </c>
    </row>
    <row r="147" spans="1:5" x14ac:dyDescent="0.25">
      <c r="A147" s="1" t="s">
        <v>22</v>
      </c>
      <c r="B147">
        <v>0.27014660240976801</v>
      </c>
      <c r="C147">
        <v>286</v>
      </c>
      <c r="D147">
        <v>76</v>
      </c>
      <c r="E147" t="s">
        <v>7</v>
      </c>
    </row>
    <row r="148" spans="1:5" x14ac:dyDescent="0.25">
      <c r="A148" s="1" t="s">
        <v>23</v>
      </c>
      <c r="B148">
        <v>0.45057606058601751</v>
      </c>
      <c r="C148">
        <v>286</v>
      </c>
      <c r="D148">
        <v>76</v>
      </c>
      <c r="E148" t="s">
        <v>7</v>
      </c>
    </row>
    <row r="149" spans="1:5" x14ac:dyDescent="0.25">
      <c r="A149" s="1" t="s">
        <v>24</v>
      </c>
      <c r="B149">
        <v>0.42626181986113387</v>
      </c>
      <c r="C149">
        <v>286</v>
      </c>
      <c r="D149">
        <v>76</v>
      </c>
      <c r="E149" t="s">
        <v>7</v>
      </c>
    </row>
    <row r="150" spans="1:5" x14ac:dyDescent="0.25">
      <c r="A150" s="1" t="s">
        <v>25</v>
      </c>
      <c r="B150">
        <v>0.4188746383406956</v>
      </c>
      <c r="C150">
        <v>286</v>
      </c>
      <c r="D150">
        <v>76</v>
      </c>
      <c r="E150" t="s">
        <v>7</v>
      </c>
    </row>
    <row r="151" spans="1:5" x14ac:dyDescent="0.25">
      <c r="A151" s="1" t="s">
        <v>26</v>
      </c>
      <c r="B151">
        <v>0.28945786883126517</v>
      </c>
      <c r="C151">
        <v>286</v>
      </c>
      <c r="D151">
        <v>76</v>
      </c>
      <c r="E151" t="s">
        <v>7</v>
      </c>
    </row>
    <row r="152" spans="1:5" x14ac:dyDescent="0.25">
      <c r="A152" s="1" t="s">
        <v>27</v>
      </c>
      <c r="B152">
        <v>0.20428130950653881</v>
      </c>
      <c r="C152">
        <v>286</v>
      </c>
      <c r="D152">
        <v>76</v>
      </c>
      <c r="E152" t="s">
        <v>7</v>
      </c>
    </row>
    <row r="153" spans="1:5" x14ac:dyDescent="0.25">
      <c r="A153" s="1" t="s">
        <v>28</v>
      </c>
      <c r="B153">
        <v>0.2645530163893044</v>
      </c>
      <c r="C153">
        <v>286</v>
      </c>
      <c r="D153">
        <v>76</v>
      </c>
      <c r="E153" t="s">
        <v>7</v>
      </c>
    </row>
    <row r="154" spans="1:5" x14ac:dyDescent="0.25">
      <c r="A154" s="1" t="s">
        <v>29</v>
      </c>
      <c r="B154">
        <v>0.45839829597685028</v>
      </c>
      <c r="C154">
        <v>286</v>
      </c>
      <c r="D154">
        <v>76</v>
      </c>
      <c r="E154" t="s">
        <v>7</v>
      </c>
    </row>
    <row r="155" spans="1:5" x14ac:dyDescent="0.25">
      <c r="A155" s="1" t="s">
        <v>30</v>
      </c>
      <c r="B155">
        <v>0.53438794027605752</v>
      </c>
      <c r="C155">
        <v>286</v>
      </c>
      <c r="D155">
        <v>76</v>
      </c>
      <c r="E155" t="s">
        <v>7</v>
      </c>
    </row>
    <row r="156" spans="1:5" x14ac:dyDescent="0.25">
      <c r="A156" s="1" t="s">
        <v>31</v>
      </c>
      <c r="B156">
        <v>0.30472281948961499</v>
      </c>
      <c r="C156">
        <v>286</v>
      </c>
      <c r="D156">
        <v>76</v>
      </c>
      <c r="E156" t="s">
        <v>7</v>
      </c>
    </row>
    <row r="157" spans="1:5" x14ac:dyDescent="0.25">
      <c r="A157" s="1" t="s">
        <v>32</v>
      </c>
      <c r="B157">
        <v>0.35559825285681018</v>
      </c>
      <c r="C157">
        <v>286</v>
      </c>
      <c r="D157">
        <v>76</v>
      </c>
      <c r="E157" t="s">
        <v>7</v>
      </c>
    </row>
    <row r="158" spans="1:5" x14ac:dyDescent="0.25">
      <c r="A158" s="1" t="s">
        <v>33</v>
      </c>
      <c r="B158">
        <v>0.39550947784542578</v>
      </c>
      <c r="C158">
        <v>286</v>
      </c>
      <c r="D158">
        <v>76</v>
      </c>
      <c r="E158" t="s">
        <v>7</v>
      </c>
    </row>
    <row r="159" spans="1:5" x14ac:dyDescent="0.25">
      <c r="A159" s="1" t="s">
        <v>34</v>
      </c>
      <c r="B159">
        <v>0.42102038424278332</v>
      </c>
      <c r="C159">
        <v>286</v>
      </c>
      <c r="D159">
        <v>76</v>
      </c>
      <c r="E159" t="s">
        <v>7</v>
      </c>
    </row>
    <row r="160" spans="1:5" x14ac:dyDescent="0.25">
      <c r="A160" s="1" t="s">
        <v>35</v>
      </c>
      <c r="B160">
        <v>0.32348064144327038</v>
      </c>
      <c r="C160">
        <v>286</v>
      </c>
      <c r="D160">
        <v>76</v>
      </c>
      <c r="E160" t="s">
        <v>7</v>
      </c>
    </row>
    <row r="161" spans="1:5" x14ac:dyDescent="0.25">
      <c r="A161" s="1" t="s">
        <v>36</v>
      </c>
      <c r="B161">
        <v>0.16184581079024671</v>
      </c>
      <c r="C161">
        <v>286</v>
      </c>
      <c r="D161">
        <v>76</v>
      </c>
      <c r="E161" t="s">
        <v>7</v>
      </c>
    </row>
    <row r="162" spans="1:5" x14ac:dyDescent="0.25">
      <c r="A162" s="1" t="s">
        <v>37</v>
      </c>
      <c r="B162">
        <v>0.21758459833347621</v>
      </c>
      <c r="C162">
        <v>286</v>
      </c>
      <c r="D162">
        <v>76</v>
      </c>
      <c r="E162" t="s">
        <v>7</v>
      </c>
    </row>
    <row r="163" spans="1:5" x14ac:dyDescent="0.25">
      <c r="A163" s="1" t="s">
        <v>15</v>
      </c>
      <c r="B163">
        <v>0.3100265994472502</v>
      </c>
      <c r="C163">
        <v>286</v>
      </c>
      <c r="D163">
        <v>82</v>
      </c>
      <c r="E163" t="s">
        <v>8</v>
      </c>
    </row>
    <row r="164" spans="1:5" x14ac:dyDescent="0.25">
      <c r="A164" s="1" t="s">
        <v>16</v>
      </c>
      <c r="D164">
        <v>82</v>
      </c>
      <c r="E164" t="s">
        <v>8</v>
      </c>
    </row>
    <row r="165" spans="1:5" x14ac:dyDescent="0.25">
      <c r="A165" s="1" t="s">
        <v>17</v>
      </c>
      <c r="D165">
        <v>82</v>
      </c>
      <c r="E165" t="s">
        <v>8</v>
      </c>
    </row>
    <row r="166" spans="1:5" x14ac:dyDescent="0.25">
      <c r="A166" s="1" t="s">
        <v>18</v>
      </c>
      <c r="B166">
        <v>0.30348493696514262</v>
      </c>
      <c r="C166">
        <v>140</v>
      </c>
      <c r="D166">
        <v>82</v>
      </c>
      <c r="E166" t="s">
        <v>8</v>
      </c>
    </row>
    <row r="167" spans="1:5" x14ac:dyDescent="0.25">
      <c r="A167" s="1" t="s">
        <v>19</v>
      </c>
      <c r="B167">
        <v>0.31313052155504301</v>
      </c>
      <c r="C167">
        <v>286</v>
      </c>
      <c r="D167">
        <v>82</v>
      </c>
      <c r="E167" t="s">
        <v>8</v>
      </c>
    </row>
    <row r="168" spans="1:5" x14ac:dyDescent="0.25">
      <c r="A168" s="1" t="s">
        <v>20</v>
      </c>
      <c r="B168">
        <v>-3.8733150981047348E-3</v>
      </c>
      <c r="C168">
        <v>286</v>
      </c>
      <c r="D168">
        <v>82</v>
      </c>
      <c r="E168" t="s">
        <v>8</v>
      </c>
    </row>
    <row r="169" spans="1:5" x14ac:dyDescent="0.25">
      <c r="A169" s="1" t="s">
        <v>21</v>
      </c>
      <c r="B169">
        <v>0.52710388398269359</v>
      </c>
      <c r="C169">
        <v>286</v>
      </c>
      <c r="D169">
        <v>82</v>
      </c>
      <c r="E169" t="s">
        <v>8</v>
      </c>
    </row>
    <row r="170" spans="1:5" x14ac:dyDescent="0.25">
      <c r="A170" s="1" t="s">
        <v>22</v>
      </c>
      <c r="B170">
        <v>0.29698736447136748</v>
      </c>
      <c r="C170">
        <v>286</v>
      </c>
      <c r="D170">
        <v>82</v>
      </c>
      <c r="E170" t="s">
        <v>8</v>
      </c>
    </row>
    <row r="171" spans="1:5" x14ac:dyDescent="0.25">
      <c r="A171" s="1" t="s">
        <v>23</v>
      </c>
      <c r="B171">
        <v>0.4850871501011329</v>
      </c>
      <c r="C171">
        <v>286</v>
      </c>
      <c r="D171">
        <v>82</v>
      </c>
      <c r="E171" t="s">
        <v>8</v>
      </c>
    </row>
    <row r="172" spans="1:5" x14ac:dyDescent="0.25">
      <c r="A172" s="1" t="s">
        <v>24</v>
      </c>
      <c r="B172">
        <v>0.44459322865954021</v>
      </c>
      <c r="C172">
        <v>286</v>
      </c>
      <c r="D172">
        <v>82</v>
      </c>
      <c r="E172" t="s">
        <v>8</v>
      </c>
    </row>
    <row r="173" spans="1:5" x14ac:dyDescent="0.25">
      <c r="A173" s="1" t="s">
        <v>25</v>
      </c>
      <c r="B173">
        <v>0.44277144226310883</v>
      </c>
      <c r="C173">
        <v>286</v>
      </c>
      <c r="D173">
        <v>82</v>
      </c>
      <c r="E173" t="s">
        <v>8</v>
      </c>
    </row>
    <row r="174" spans="1:5" x14ac:dyDescent="0.25">
      <c r="A174" s="1" t="s">
        <v>26</v>
      </c>
      <c r="B174">
        <v>0.32166876066734668</v>
      </c>
      <c r="C174">
        <v>286</v>
      </c>
      <c r="D174">
        <v>82</v>
      </c>
      <c r="E174" t="s">
        <v>8</v>
      </c>
    </row>
    <row r="175" spans="1:5" x14ac:dyDescent="0.25">
      <c r="A175" s="1" t="s">
        <v>27</v>
      </c>
      <c r="B175">
        <v>0.26201596062577071</v>
      </c>
      <c r="C175">
        <v>286</v>
      </c>
      <c r="D175">
        <v>82</v>
      </c>
      <c r="E175" t="s">
        <v>8</v>
      </c>
    </row>
    <row r="176" spans="1:5" x14ac:dyDescent="0.25">
      <c r="A176" s="1" t="s">
        <v>28</v>
      </c>
      <c r="B176">
        <v>0.33129570796518348</v>
      </c>
      <c r="C176">
        <v>286</v>
      </c>
      <c r="D176">
        <v>82</v>
      </c>
      <c r="E176" t="s">
        <v>8</v>
      </c>
    </row>
    <row r="177" spans="1:5" x14ac:dyDescent="0.25">
      <c r="A177" s="1" t="s">
        <v>29</v>
      </c>
      <c r="B177">
        <v>0.48355269581746307</v>
      </c>
      <c r="C177">
        <v>286</v>
      </c>
      <c r="D177">
        <v>82</v>
      </c>
      <c r="E177" t="s">
        <v>8</v>
      </c>
    </row>
    <row r="178" spans="1:5" x14ac:dyDescent="0.25">
      <c r="A178" s="1" t="s">
        <v>30</v>
      </c>
      <c r="B178">
        <v>0.56157040075696485</v>
      </c>
      <c r="C178">
        <v>286</v>
      </c>
      <c r="D178">
        <v>82</v>
      </c>
      <c r="E178" t="s">
        <v>8</v>
      </c>
    </row>
    <row r="179" spans="1:5" x14ac:dyDescent="0.25">
      <c r="A179" s="1" t="s">
        <v>31</v>
      </c>
      <c r="B179">
        <v>0.338026413875118</v>
      </c>
      <c r="C179">
        <v>286</v>
      </c>
      <c r="D179">
        <v>82</v>
      </c>
      <c r="E179" t="s">
        <v>8</v>
      </c>
    </row>
    <row r="180" spans="1:5" x14ac:dyDescent="0.25">
      <c r="A180" s="1" t="s">
        <v>32</v>
      </c>
      <c r="B180">
        <v>0.41240049558121472</v>
      </c>
      <c r="C180">
        <v>286</v>
      </c>
      <c r="D180">
        <v>82</v>
      </c>
      <c r="E180" t="s">
        <v>8</v>
      </c>
    </row>
    <row r="181" spans="1:5" x14ac:dyDescent="0.25">
      <c r="A181" s="1" t="s">
        <v>33</v>
      </c>
      <c r="B181">
        <v>0.41430342883675259</v>
      </c>
      <c r="C181">
        <v>286</v>
      </c>
      <c r="D181">
        <v>82</v>
      </c>
      <c r="E181" t="s">
        <v>8</v>
      </c>
    </row>
    <row r="182" spans="1:5" x14ac:dyDescent="0.25">
      <c r="A182" s="1" t="s">
        <v>34</v>
      </c>
      <c r="B182">
        <v>0.43074016971013213</v>
      </c>
      <c r="C182">
        <v>286</v>
      </c>
      <c r="D182">
        <v>82</v>
      </c>
      <c r="E182" t="s">
        <v>8</v>
      </c>
    </row>
    <row r="183" spans="1:5" x14ac:dyDescent="0.25">
      <c r="A183" s="1" t="s">
        <v>35</v>
      </c>
      <c r="B183">
        <v>0.35322221971953388</v>
      </c>
      <c r="C183">
        <v>286</v>
      </c>
      <c r="D183">
        <v>82</v>
      </c>
      <c r="E183" t="s">
        <v>8</v>
      </c>
    </row>
    <row r="184" spans="1:5" x14ac:dyDescent="0.25">
      <c r="A184" s="1" t="s">
        <v>36</v>
      </c>
      <c r="B184">
        <v>0.19044785860000729</v>
      </c>
      <c r="C184">
        <v>286</v>
      </c>
      <c r="D184">
        <v>82</v>
      </c>
      <c r="E184" t="s">
        <v>8</v>
      </c>
    </row>
    <row r="185" spans="1:5" x14ac:dyDescent="0.25">
      <c r="A185" s="1" t="s">
        <v>37</v>
      </c>
      <c r="B185">
        <v>0.27256863803775749</v>
      </c>
      <c r="C185">
        <v>286</v>
      </c>
      <c r="D185">
        <v>82</v>
      </c>
      <c r="E185" t="s">
        <v>8</v>
      </c>
    </row>
    <row r="186" spans="1:5" x14ac:dyDescent="0.25">
      <c r="A186" s="1" t="s">
        <v>15</v>
      </c>
      <c r="B186">
        <v>0.4876559776047158</v>
      </c>
      <c r="C186">
        <v>288</v>
      </c>
      <c r="D186">
        <v>76</v>
      </c>
      <c r="E186" t="s">
        <v>9</v>
      </c>
    </row>
    <row r="187" spans="1:5" x14ac:dyDescent="0.25">
      <c r="A187" s="1" t="s">
        <v>16</v>
      </c>
      <c r="B187">
        <v>0.36100780905249108</v>
      </c>
      <c r="C187">
        <v>207</v>
      </c>
      <c r="D187">
        <v>76</v>
      </c>
      <c r="E187" t="s">
        <v>9</v>
      </c>
    </row>
    <row r="188" spans="1:5" x14ac:dyDescent="0.25">
      <c r="A188" s="1" t="s">
        <v>17</v>
      </c>
      <c r="B188">
        <v>0.17495742566704031</v>
      </c>
      <c r="C188">
        <v>207</v>
      </c>
      <c r="D188">
        <v>76</v>
      </c>
      <c r="E188" t="s">
        <v>9</v>
      </c>
    </row>
    <row r="189" spans="1:5" x14ac:dyDescent="0.25">
      <c r="A189" s="1" t="s">
        <v>18</v>
      </c>
      <c r="B189">
        <v>0.2580730817378688</v>
      </c>
      <c r="C189">
        <v>288</v>
      </c>
      <c r="D189">
        <v>76</v>
      </c>
      <c r="E189" t="s">
        <v>9</v>
      </c>
    </row>
    <row r="190" spans="1:5" x14ac:dyDescent="0.25">
      <c r="A190" s="1" t="s">
        <v>19</v>
      </c>
      <c r="B190">
        <v>-0.37266763539098152</v>
      </c>
      <c r="C190">
        <v>288</v>
      </c>
      <c r="D190">
        <v>76</v>
      </c>
      <c r="E190" t="s">
        <v>9</v>
      </c>
    </row>
    <row r="191" spans="1:5" x14ac:dyDescent="0.25">
      <c r="A191" s="1" t="s">
        <v>20</v>
      </c>
      <c r="B191">
        <v>5.4035993429081608E-2</v>
      </c>
      <c r="C191">
        <v>288</v>
      </c>
      <c r="D191">
        <v>76</v>
      </c>
      <c r="E191" t="s">
        <v>9</v>
      </c>
    </row>
    <row r="192" spans="1:5" x14ac:dyDescent="0.25">
      <c r="A192" s="1" t="s">
        <v>21</v>
      </c>
      <c r="B192">
        <v>0.59730814223158513</v>
      </c>
      <c r="C192">
        <v>288</v>
      </c>
      <c r="D192">
        <v>76</v>
      </c>
      <c r="E192" t="s">
        <v>9</v>
      </c>
    </row>
    <row r="193" spans="1:5" x14ac:dyDescent="0.25">
      <c r="A193" s="1" t="s">
        <v>22</v>
      </c>
      <c r="B193">
        <v>0.52966053211513386</v>
      </c>
      <c r="C193">
        <v>288</v>
      </c>
      <c r="D193">
        <v>76</v>
      </c>
      <c r="E193" t="s">
        <v>9</v>
      </c>
    </row>
    <row r="194" spans="1:5" x14ac:dyDescent="0.25">
      <c r="A194" s="1" t="s">
        <v>23</v>
      </c>
      <c r="B194">
        <v>0.49535077990796439</v>
      </c>
      <c r="C194">
        <v>288</v>
      </c>
      <c r="D194">
        <v>76</v>
      </c>
      <c r="E194" t="s">
        <v>9</v>
      </c>
    </row>
    <row r="195" spans="1:5" x14ac:dyDescent="0.25">
      <c r="A195" s="1" t="s">
        <v>24</v>
      </c>
      <c r="B195">
        <v>0.47818753112493578</v>
      </c>
      <c r="C195">
        <v>288</v>
      </c>
      <c r="D195">
        <v>76</v>
      </c>
      <c r="E195" t="s">
        <v>9</v>
      </c>
    </row>
    <row r="196" spans="1:5" x14ac:dyDescent="0.25">
      <c r="A196" s="1" t="s">
        <v>25</v>
      </c>
      <c r="B196">
        <v>0.54583976463430417</v>
      </c>
      <c r="C196">
        <v>288</v>
      </c>
      <c r="D196">
        <v>76</v>
      </c>
      <c r="E196" t="s">
        <v>9</v>
      </c>
    </row>
    <row r="197" spans="1:5" x14ac:dyDescent="0.25">
      <c r="A197" s="1" t="s">
        <v>26</v>
      </c>
      <c r="B197">
        <v>0.58272101325110159</v>
      </c>
      <c r="C197">
        <v>288</v>
      </c>
      <c r="D197">
        <v>76</v>
      </c>
      <c r="E197" t="s">
        <v>9</v>
      </c>
    </row>
    <row r="198" spans="1:5" x14ac:dyDescent="0.25">
      <c r="A198" s="1" t="s">
        <v>27</v>
      </c>
      <c r="B198">
        <v>0.34799057950216461</v>
      </c>
      <c r="C198">
        <v>288</v>
      </c>
      <c r="D198">
        <v>76</v>
      </c>
      <c r="E198" t="s">
        <v>9</v>
      </c>
    </row>
    <row r="199" spans="1:5" x14ac:dyDescent="0.25">
      <c r="A199" s="1" t="s">
        <v>28</v>
      </c>
      <c r="B199">
        <v>0.14392470446377739</v>
      </c>
      <c r="C199">
        <v>288</v>
      </c>
      <c r="D199">
        <v>76</v>
      </c>
      <c r="E199" t="s">
        <v>9</v>
      </c>
    </row>
    <row r="200" spans="1:5" x14ac:dyDescent="0.25">
      <c r="A200" s="1" t="s">
        <v>29</v>
      </c>
      <c r="B200">
        <v>0.49519724928194431</v>
      </c>
      <c r="C200">
        <v>288</v>
      </c>
      <c r="D200">
        <v>76</v>
      </c>
      <c r="E200" t="s">
        <v>9</v>
      </c>
    </row>
    <row r="201" spans="1:5" x14ac:dyDescent="0.25">
      <c r="A201" s="1" t="s">
        <v>30</v>
      </c>
      <c r="B201">
        <v>0.64354762056135495</v>
      </c>
      <c r="C201">
        <v>288</v>
      </c>
      <c r="D201">
        <v>76</v>
      </c>
      <c r="E201" t="s">
        <v>9</v>
      </c>
    </row>
    <row r="202" spans="1:5" x14ac:dyDescent="0.25">
      <c r="A202" s="1" t="s">
        <v>31</v>
      </c>
      <c r="B202">
        <v>0.60144138099850708</v>
      </c>
      <c r="C202">
        <v>288</v>
      </c>
      <c r="D202">
        <v>76</v>
      </c>
      <c r="E202" t="s">
        <v>9</v>
      </c>
    </row>
    <row r="203" spans="1:5" x14ac:dyDescent="0.25">
      <c r="A203" s="1" t="s">
        <v>32</v>
      </c>
      <c r="B203">
        <v>0.4002865591194078</v>
      </c>
      <c r="C203">
        <v>288</v>
      </c>
      <c r="D203">
        <v>76</v>
      </c>
      <c r="E203" t="s">
        <v>9</v>
      </c>
    </row>
    <row r="204" spans="1:5" x14ac:dyDescent="0.25">
      <c r="A204" s="1" t="s">
        <v>33</v>
      </c>
      <c r="B204">
        <v>0.55043605147395469</v>
      </c>
      <c r="C204">
        <v>288</v>
      </c>
      <c r="D204">
        <v>76</v>
      </c>
      <c r="E204" t="s">
        <v>9</v>
      </c>
    </row>
    <row r="205" spans="1:5" x14ac:dyDescent="0.25">
      <c r="A205" s="1" t="s">
        <v>34</v>
      </c>
      <c r="B205">
        <v>0.48426612429237731</v>
      </c>
      <c r="C205">
        <v>288</v>
      </c>
      <c r="D205">
        <v>76</v>
      </c>
      <c r="E205" t="s">
        <v>9</v>
      </c>
    </row>
    <row r="206" spans="1:5" x14ac:dyDescent="0.25">
      <c r="A206" s="1" t="s">
        <v>35</v>
      </c>
      <c r="B206">
        <v>0.690008898290426</v>
      </c>
      <c r="C206">
        <v>288</v>
      </c>
      <c r="D206">
        <v>76</v>
      </c>
      <c r="E206" t="s">
        <v>9</v>
      </c>
    </row>
    <row r="207" spans="1:5" x14ac:dyDescent="0.25">
      <c r="A207" s="1" t="s">
        <v>36</v>
      </c>
      <c r="B207">
        <v>0.51135789753979655</v>
      </c>
      <c r="C207">
        <v>288</v>
      </c>
      <c r="D207">
        <v>76</v>
      </c>
      <c r="E207" t="s">
        <v>9</v>
      </c>
    </row>
    <row r="208" spans="1:5" x14ac:dyDescent="0.25">
      <c r="A208" s="1" t="s">
        <v>37</v>
      </c>
      <c r="B208">
        <v>0.35598328309611948</v>
      </c>
      <c r="C208">
        <v>288</v>
      </c>
      <c r="D208">
        <v>76</v>
      </c>
      <c r="E208" t="s">
        <v>9</v>
      </c>
    </row>
    <row r="209" spans="1:5" x14ac:dyDescent="0.25">
      <c r="A209" s="1" t="s">
        <v>15</v>
      </c>
      <c r="B209">
        <v>0.51844817021150624</v>
      </c>
      <c r="C209">
        <v>288</v>
      </c>
      <c r="D209">
        <v>82</v>
      </c>
      <c r="E209" t="s">
        <v>10</v>
      </c>
    </row>
    <row r="210" spans="1:5" x14ac:dyDescent="0.25">
      <c r="A210" s="1" t="s">
        <v>16</v>
      </c>
      <c r="B210">
        <v>0.40069774487264598</v>
      </c>
      <c r="C210">
        <v>207</v>
      </c>
      <c r="D210">
        <v>82</v>
      </c>
      <c r="E210" t="s">
        <v>10</v>
      </c>
    </row>
    <row r="211" spans="1:5" x14ac:dyDescent="0.25">
      <c r="A211" s="1" t="s">
        <v>17</v>
      </c>
      <c r="B211">
        <v>0.24378763042614079</v>
      </c>
      <c r="C211">
        <v>207</v>
      </c>
      <c r="D211">
        <v>82</v>
      </c>
      <c r="E211" t="s">
        <v>10</v>
      </c>
    </row>
    <row r="212" spans="1:5" x14ac:dyDescent="0.25">
      <c r="A212" s="1" t="s">
        <v>18</v>
      </c>
      <c r="B212">
        <v>0.25759907579709362</v>
      </c>
      <c r="C212">
        <v>288</v>
      </c>
      <c r="D212">
        <v>82</v>
      </c>
      <c r="E212" t="s">
        <v>10</v>
      </c>
    </row>
    <row r="213" spans="1:5" x14ac:dyDescent="0.25">
      <c r="A213" s="1" t="s">
        <v>19</v>
      </c>
      <c r="B213">
        <v>-0.29105538637610717</v>
      </c>
      <c r="C213">
        <v>288</v>
      </c>
      <c r="D213">
        <v>82</v>
      </c>
      <c r="E213" t="s">
        <v>10</v>
      </c>
    </row>
    <row r="214" spans="1:5" x14ac:dyDescent="0.25">
      <c r="A214" s="1" t="s">
        <v>20</v>
      </c>
      <c r="B214">
        <v>0.17036642779959879</v>
      </c>
      <c r="C214">
        <v>288</v>
      </c>
      <c r="D214">
        <v>82</v>
      </c>
      <c r="E214" t="s">
        <v>10</v>
      </c>
    </row>
    <row r="215" spans="1:5" x14ac:dyDescent="0.25">
      <c r="A215" s="1" t="s">
        <v>21</v>
      </c>
      <c r="B215">
        <v>0.61392923963934598</v>
      </c>
      <c r="C215">
        <v>288</v>
      </c>
      <c r="D215">
        <v>82</v>
      </c>
      <c r="E215" t="s">
        <v>10</v>
      </c>
    </row>
    <row r="216" spans="1:5" x14ac:dyDescent="0.25">
      <c r="A216" s="1" t="s">
        <v>22</v>
      </c>
      <c r="B216">
        <v>0.53642776193219999</v>
      </c>
      <c r="C216">
        <v>288</v>
      </c>
      <c r="D216">
        <v>82</v>
      </c>
      <c r="E216" t="s">
        <v>10</v>
      </c>
    </row>
    <row r="217" spans="1:5" x14ac:dyDescent="0.25">
      <c r="A217" s="1" t="s">
        <v>23</v>
      </c>
      <c r="B217">
        <v>0.5598600808096581</v>
      </c>
      <c r="C217">
        <v>288</v>
      </c>
      <c r="D217">
        <v>82</v>
      </c>
      <c r="E217" t="s">
        <v>10</v>
      </c>
    </row>
    <row r="218" spans="1:5" x14ac:dyDescent="0.25">
      <c r="A218" s="1" t="s">
        <v>24</v>
      </c>
      <c r="B218">
        <v>0.50589657893441009</v>
      </c>
      <c r="C218">
        <v>288</v>
      </c>
      <c r="D218">
        <v>82</v>
      </c>
      <c r="E218" t="s">
        <v>10</v>
      </c>
    </row>
    <row r="219" spans="1:5" x14ac:dyDescent="0.25">
      <c r="A219" s="1" t="s">
        <v>25</v>
      </c>
      <c r="B219">
        <v>0.56026400740280535</v>
      </c>
      <c r="C219">
        <v>288</v>
      </c>
      <c r="D219">
        <v>82</v>
      </c>
      <c r="E219" t="s">
        <v>10</v>
      </c>
    </row>
    <row r="220" spans="1:5" x14ac:dyDescent="0.25">
      <c r="A220" s="1" t="s">
        <v>26</v>
      </c>
      <c r="B220">
        <v>0.64557022935478825</v>
      </c>
      <c r="C220">
        <v>288</v>
      </c>
      <c r="D220">
        <v>82</v>
      </c>
      <c r="E220" t="s">
        <v>10</v>
      </c>
    </row>
    <row r="221" spans="1:5" x14ac:dyDescent="0.25">
      <c r="A221" s="1" t="s">
        <v>27</v>
      </c>
      <c r="B221">
        <v>0.39127197893191218</v>
      </c>
      <c r="C221">
        <v>288</v>
      </c>
      <c r="D221">
        <v>82</v>
      </c>
      <c r="E221" t="s">
        <v>10</v>
      </c>
    </row>
    <row r="222" spans="1:5" x14ac:dyDescent="0.25">
      <c r="A222" s="1" t="s">
        <v>28</v>
      </c>
      <c r="B222">
        <v>0.15105806576048511</v>
      </c>
      <c r="C222">
        <v>288</v>
      </c>
      <c r="D222">
        <v>82</v>
      </c>
      <c r="E222" t="s">
        <v>10</v>
      </c>
    </row>
    <row r="223" spans="1:5" x14ac:dyDescent="0.25">
      <c r="A223" s="1" t="s">
        <v>29</v>
      </c>
      <c r="B223">
        <v>0.56153262655322211</v>
      </c>
      <c r="C223">
        <v>288</v>
      </c>
      <c r="D223">
        <v>82</v>
      </c>
      <c r="E223" t="s">
        <v>10</v>
      </c>
    </row>
    <row r="224" spans="1:5" x14ac:dyDescent="0.25">
      <c r="A224" s="1" t="s">
        <v>30</v>
      </c>
      <c r="B224">
        <v>0.67815060910071634</v>
      </c>
      <c r="C224">
        <v>288</v>
      </c>
      <c r="D224">
        <v>82</v>
      </c>
      <c r="E224" t="s">
        <v>10</v>
      </c>
    </row>
    <row r="225" spans="1:5" x14ac:dyDescent="0.25">
      <c r="A225" s="1" t="s">
        <v>31</v>
      </c>
      <c r="B225">
        <v>0.62751896762018555</v>
      </c>
      <c r="C225">
        <v>288</v>
      </c>
      <c r="D225">
        <v>82</v>
      </c>
      <c r="E225" t="s">
        <v>10</v>
      </c>
    </row>
    <row r="226" spans="1:5" x14ac:dyDescent="0.25">
      <c r="A226" s="1" t="s">
        <v>32</v>
      </c>
      <c r="B226">
        <v>0.45929727001955872</v>
      </c>
      <c r="C226">
        <v>288</v>
      </c>
      <c r="D226">
        <v>82</v>
      </c>
      <c r="E226" t="s">
        <v>10</v>
      </c>
    </row>
    <row r="227" spans="1:5" x14ac:dyDescent="0.25">
      <c r="A227" s="1" t="s">
        <v>33</v>
      </c>
      <c r="B227">
        <v>0.5631236727791078</v>
      </c>
      <c r="C227">
        <v>288</v>
      </c>
      <c r="D227">
        <v>82</v>
      </c>
      <c r="E227" t="s">
        <v>10</v>
      </c>
    </row>
    <row r="228" spans="1:5" x14ac:dyDescent="0.25">
      <c r="A228" s="1" t="s">
        <v>34</v>
      </c>
      <c r="B228">
        <v>0.5084042700139233</v>
      </c>
      <c r="C228">
        <v>288</v>
      </c>
      <c r="D228">
        <v>82</v>
      </c>
      <c r="E228" t="s">
        <v>10</v>
      </c>
    </row>
    <row r="229" spans="1:5" x14ac:dyDescent="0.25">
      <c r="A229" s="1" t="s">
        <v>35</v>
      </c>
      <c r="B229">
        <v>0.72712067962702653</v>
      </c>
      <c r="C229">
        <v>288</v>
      </c>
      <c r="D229">
        <v>82</v>
      </c>
      <c r="E229" t="s">
        <v>10</v>
      </c>
    </row>
    <row r="230" spans="1:5" x14ac:dyDescent="0.25">
      <c r="A230" s="1" t="s">
        <v>36</v>
      </c>
      <c r="B230">
        <v>0.56440890710171243</v>
      </c>
      <c r="C230">
        <v>288</v>
      </c>
      <c r="D230">
        <v>82</v>
      </c>
      <c r="E230" t="s">
        <v>10</v>
      </c>
    </row>
    <row r="231" spans="1:5" x14ac:dyDescent="0.25">
      <c r="A231" s="1" t="s">
        <v>37</v>
      </c>
      <c r="B231">
        <v>0.37638492744264751</v>
      </c>
      <c r="C231">
        <v>288</v>
      </c>
      <c r="D231">
        <v>82</v>
      </c>
      <c r="E231" t="s">
        <v>10</v>
      </c>
    </row>
    <row r="232" spans="1:5" x14ac:dyDescent="0.25">
      <c r="A232" s="1" t="s">
        <v>15</v>
      </c>
      <c r="B232">
        <v>0.39542374943776071</v>
      </c>
      <c r="C232">
        <v>445</v>
      </c>
      <c r="D232">
        <v>95</v>
      </c>
      <c r="E232" t="s">
        <v>11</v>
      </c>
    </row>
    <row r="233" spans="1:5" x14ac:dyDescent="0.25">
      <c r="A233" s="1" t="s">
        <v>16</v>
      </c>
      <c r="B233">
        <v>0.47552465527591881</v>
      </c>
      <c r="C233">
        <v>207</v>
      </c>
      <c r="D233">
        <v>95</v>
      </c>
      <c r="E233" t="s">
        <v>11</v>
      </c>
    </row>
    <row r="234" spans="1:5" x14ac:dyDescent="0.25">
      <c r="A234" s="1" t="s">
        <v>17</v>
      </c>
      <c r="B234">
        <v>0.38760841619549669</v>
      </c>
      <c r="C234">
        <v>207</v>
      </c>
      <c r="D234">
        <v>95</v>
      </c>
      <c r="E234" t="s">
        <v>11</v>
      </c>
    </row>
    <row r="235" spans="1:5" x14ac:dyDescent="0.25">
      <c r="A235" s="1" t="s">
        <v>18</v>
      </c>
      <c r="B235">
        <v>0.25670974858544421</v>
      </c>
      <c r="C235">
        <v>428</v>
      </c>
      <c r="D235">
        <v>95</v>
      </c>
      <c r="E235" t="s">
        <v>11</v>
      </c>
    </row>
    <row r="236" spans="1:5" x14ac:dyDescent="0.25">
      <c r="A236" s="1" t="s">
        <v>19</v>
      </c>
      <c r="B236">
        <v>0.1162755489874254</v>
      </c>
      <c r="C236">
        <v>445</v>
      </c>
      <c r="D236">
        <v>95</v>
      </c>
      <c r="E236" t="s">
        <v>11</v>
      </c>
    </row>
    <row r="237" spans="1:5" x14ac:dyDescent="0.25">
      <c r="A237" s="1" t="s">
        <v>20</v>
      </c>
      <c r="B237">
        <v>0.30098203780678839</v>
      </c>
      <c r="C237">
        <v>445</v>
      </c>
      <c r="D237">
        <v>95</v>
      </c>
      <c r="E237" t="s">
        <v>11</v>
      </c>
    </row>
    <row r="238" spans="1:5" x14ac:dyDescent="0.25">
      <c r="A238" s="1" t="s">
        <v>21</v>
      </c>
      <c r="B238">
        <v>0.50843559115502535</v>
      </c>
      <c r="C238">
        <v>445</v>
      </c>
      <c r="D238">
        <v>95</v>
      </c>
      <c r="E238" t="s">
        <v>11</v>
      </c>
    </row>
    <row r="239" spans="1:5" x14ac:dyDescent="0.25">
      <c r="A239" s="1" t="s">
        <v>22</v>
      </c>
      <c r="B239">
        <v>0.48390122097525751</v>
      </c>
      <c r="C239">
        <v>445</v>
      </c>
      <c r="D239">
        <v>95</v>
      </c>
      <c r="E239" t="s">
        <v>11</v>
      </c>
    </row>
    <row r="240" spans="1:5" x14ac:dyDescent="0.25">
      <c r="A240" s="1" t="s">
        <v>23</v>
      </c>
      <c r="B240">
        <v>0.43760371413878357</v>
      </c>
      <c r="C240">
        <v>445</v>
      </c>
      <c r="D240">
        <v>95</v>
      </c>
      <c r="E240" t="s">
        <v>11</v>
      </c>
    </row>
    <row r="241" spans="1:5" x14ac:dyDescent="0.25">
      <c r="A241" s="1" t="s">
        <v>24</v>
      </c>
      <c r="B241">
        <v>0.44959146941797212</v>
      </c>
      <c r="C241">
        <v>445</v>
      </c>
      <c r="D241">
        <v>95</v>
      </c>
      <c r="E241" t="s">
        <v>11</v>
      </c>
    </row>
    <row r="242" spans="1:5" x14ac:dyDescent="0.25">
      <c r="A242" s="1" t="s">
        <v>25</v>
      </c>
      <c r="B242">
        <v>0.50546709955733915</v>
      </c>
      <c r="C242">
        <v>445</v>
      </c>
      <c r="D242">
        <v>95</v>
      </c>
      <c r="E242" t="s">
        <v>11</v>
      </c>
    </row>
    <row r="243" spans="1:5" x14ac:dyDescent="0.25">
      <c r="A243" s="1" t="s">
        <v>26</v>
      </c>
      <c r="B243">
        <v>0.47818253442315151</v>
      </c>
      <c r="C243">
        <v>445</v>
      </c>
      <c r="D243">
        <v>95</v>
      </c>
      <c r="E243" t="s">
        <v>11</v>
      </c>
    </row>
    <row r="244" spans="1:5" x14ac:dyDescent="0.25">
      <c r="A244" s="1" t="s">
        <v>27</v>
      </c>
      <c r="B244">
        <v>0.3052195334093134</v>
      </c>
      <c r="C244">
        <v>445</v>
      </c>
      <c r="D244">
        <v>95</v>
      </c>
      <c r="E244" t="s">
        <v>11</v>
      </c>
    </row>
    <row r="245" spans="1:5" x14ac:dyDescent="0.25">
      <c r="A245" s="1" t="s">
        <v>28</v>
      </c>
      <c r="B245">
        <v>0.24381606000649919</v>
      </c>
      <c r="C245">
        <v>445</v>
      </c>
      <c r="D245">
        <v>95</v>
      </c>
      <c r="E245" t="s">
        <v>11</v>
      </c>
    </row>
    <row r="246" spans="1:5" x14ac:dyDescent="0.25">
      <c r="A246" s="1" t="s">
        <v>29</v>
      </c>
      <c r="B246">
        <v>0.44662388050466928</v>
      </c>
      <c r="C246">
        <v>445</v>
      </c>
      <c r="D246">
        <v>95</v>
      </c>
      <c r="E246" t="s">
        <v>11</v>
      </c>
    </row>
    <row r="247" spans="1:5" x14ac:dyDescent="0.25">
      <c r="A247" s="1" t="s">
        <v>30</v>
      </c>
      <c r="B247">
        <v>0.56966360295952434</v>
      </c>
      <c r="C247">
        <v>445</v>
      </c>
      <c r="D247">
        <v>95</v>
      </c>
      <c r="E247" t="s">
        <v>11</v>
      </c>
    </row>
    <row r="248" spans="1:5" x14ac:dyDescent="0.25">
      <c r="A248" s="1" t="s">
        <v>31</v>
      </c>
      <c r="B248">
        <v>0.45653037227765209</v>
      </c>
      <c r="C248">
        <v>445</v>
      </c>
      <c r="D248">
        <v>95</v>
      </c>
      <c r="E248" t="s">
        <v>11</v>
      </c>
    </row>
    <row r="249" spans="1:5" x14ac:dyDescent="0.25">
      <c r="A249" s="1" t="s">
        <v>32</v>
      </c>
      <c r="B249">
        <v>0.4794860464092523</v>
      </c>
      <c r="C249">
        <v>445</v>
      </c>
      <c r="D249">
        <v>95</v>
      </c>
      <c r="E249" t="s">
        <v>11</v>
      </c>
    </row>
    <row r="250" spans="1:5" x14ac:dyDescent="0.25">
      <c r="A250" s="1" t="s">
        <v>33</v>
      </c>
      <c r="B250">
        <v>0.4902935310907045</v>
      </c>
      <c r="C250">
        <v>445</v>
      </c>
      <c r="D250">
        <v>95</v>
      </c>
      <c r="E250" t="s">
        <v>11</v>
      </c>
    </row>
    <row r="251" spans="1:5" x14ac:dyDescent="0.25">
      <c r="A251" s="1" t="s">
        <v>34</v>
      </c>
      <c r="B251">
        <v>0.43572508652147118</v>
      </c>
      <c r="C251">
        <v>445</v>
      </c>
      <c r="D251">
        <v>95</v>
      </c>
      <c r="E251" t="s">
        <v>11</v>
      </c>
    </row>
    <row r="252" spans="1:5" x14ac:dyDescent="0.25">
      <c r="A252" s="1" t="s">
        <v>35</v>
      </c>
      <c r="B252">
        <v>0.63231605119084</v>
      </c>
      <c r="C252">
        <v>264</v>
      </c>
      <c r="D252">
        <v>95</v>
      </c>
      <c r="E252" t="s">
        <v>11</v>
      </c>
    </row>
    <row r="253" spans="1:5" x14ac:dyDescent="0.25">
      <c r="A253" s="1" t="s">
        <v>36</v>
      </c>
      <c r="B253">
        <v>0.45394894497686178</v>
      </c>
      <c r="C253">
        <v>445</v>
      </c>
      <c r="D253">
        <v>95</v>
      </c>
      <c r="E253" t="s">
        <v>11</v>
      </c>
    </row>
    <row r="254" spans="1:5" x14ac:dyDescent="0.25">
      <c r="A254" s="1" t="s">
        <v>37</v>
      </c>
      <c r="B254">
        <v>0.36293746589512837</v>
      </c>
      <c r="C254">
        <v>445</v>
      </c>
      <c r="D254">
        <v>95</v>
      </c>
      <c r="E254" t="s">
        <v>11</v>
      </c>
    </row>
    <row r="255" spans="1:5" x14ac:dyDescent="0.25">
      <c r="A255" s="1" t="s">
        <v>15</v>
      </c>
      <c r="B255">
        <v>0.42156741060378727</v>
      </c>
      <c r="C255">
        <v>445</v>
      </c>
      <c r="D255">
        <v>100</v>
      </c>
      <c r="E255" t="s">
        <v>12</v>
      </c>
    </row>
    <row r="256" spans="1:5" x14ac:dyDescent="0.25">
      <c r="A256" s="1" t="s">
        <v>16</v>
      </c>
      <c r="B256">
        <v>0.51337365234287247</v>
      </c>
      <c r="C256">
        <v>207</v>
      </c>
      <c r="D256">
        <v>100</v>
      </c>
      <c r="E256" t="s">
        <v>12</v>
      </c>
    </row>
    <row r="257" spans="1:5" x14ac:dyDescent="0.25">
      <c r="A257" s="1" t="s">
        <v>17</v>
      </c>
      <c r="B257">
        <v>0.44541737220952848</v>
      </c>
      <c r="C257">
        <v>207</v>
      </c>
      <c r="D257">
        <v>100</v>
      </c>
      <c r="E257" t="s">
        <v>12</v>
      </c>
    </row>
    <row r="258" spans="1:5" x14ac:dyDescent="0.25">
      <c r="A258" s="1" t="s">
        <v>18</v>
      </c>
      <c r="B258">
        <v>0.28091071281050761</v>
      </c>
      <c r="C258">
        <v>428</v>
      </c>
      <c r="D258">
        <v>100</v>
      </c>
      <c r="E258" t="s">
        <v>12</v>
      </c>
    </row>
    <row r="259" spans="1:5" x14ac:dyDescent="0.25">
      <c r="A259" s="1" t="s">
        <v>19</v>
      </c>
      <c r="B259">
        <v>0.17700767172700649</v>
      </c>
      <c r="C259">
        <v>445</v>
      </c>
      <c r="D259">
        <v>100</v>
      </c>
      <c r="E259" t="s">
        <v>12</v>
      </c>
    </row>
    <row r="260" spans="1:5" x14ac:dyDescent="0.25">
      <c r="A260" s="1" t="s">
        <v>20</v>
      </c>
      <c r="B260">
        <v>0.33006427157776119</v>
      </c>
      <c r="C260">
        <v>445</v>
      </c>
      <c r="D260">
        <v>100</v>
      </c>
      <c r="E260" t="s">
        <v>12</v>
      </c>
    </row>
    <row r="261" spans="1:5" x14ac:dyDescent="0.25">
      <c r="A261" s="1" t="s">
        <v>21</v>
      </c>
      <c r="B261">
        <v>0.53497824666988647</v>
      </c>
      <c r="C261">
        <v>445</v>
      </c>
      <c r="D261">
        <v>100</v>
      </c>
      <c r="E261" t="s">
        <v>12</v>
      </c>
    </row>
    <row r="262" spans="1:5" x14ac:dyDescent="0.25">
      <c r="A262" s="1" t="s">
        <v>22</v>
      </c>
      <c r="B262">
        <v>0.50940577213891924</v>
      </c>
      <c r="C262">
        <v>445</v>
      </c>
      <c r="D262">
        <v>100</v>
      </c>
      <c r="E262" t="s">
        <v>12</v>
      </c>
    </row>
    <row r="263" spans="1:5" x14ac:dyDescent="0.25">
      <c r="A263" s="1" t="s">
        <v>23</v>
      </c>
      <c r="B263">
        <v>0.4957224232638785</v>
      </c>
      <c r="C263">
        <v>445</v>
      </c>
      <c r="D263">
        <v>100</v>
      </c>
      <c r="E263" t="s">
        <v>12</v>
      </c>
    </row>
    <row r="264" spans="1:5" x14ac:dyDescent="0.25">
      <c r="A264" s="1" t="s">
        <v>24</v>
      </c>
      <c r="B264">
        <v>0.47916355855350429</v>
      </c>
      <c r="C264">
        <v>445</v>
      </c>
      <c r="D264">
        <v>100</v>
      </c>
      <c r="E264" t="s">
        <v>12</v>
      </c>
    </row>
    <row r="265" spans="1:5" x14ac:dyDescent="0.25">
      <c r="A265" s="1" t="s">
        <v>25</v>
      </c>
      <c r="B265">
        <v>0.53128698456790246</v>
      </c>
      <c r="C265">
        <v>445</v>
      </c>
      <c r="D265">
        <v>100</v>
      </c>
      <c r="E265" t="s">
        <v>12</v>
      </c>
    </row>
    <row r="266" spans="1:5" x14ac:dyDescent="0.25">
      <c r="A266" s="1" t="s">
        <v>26</v>
      </c>
      <c r="B266">
        <v>0.52471472831148025</v>
      </c>
      <c r="C266">
        <v>445</v>
      </c>
      <c r="D266">
        <v>100</v>
      </c>
      <c r="E266" t="s">
        <v>12</v>
      </c>
    </row>
    <row r="267" spans="1:5" x14ac:dyDescent="0.25">
      <c r="A267" s="1" t="s">
        <v>27</v>
      </c>
      <c r="B267">
        <v>0.3571642450710617</v>
      </c>
      <c r="C267">
        <v>445</v>
      </c>
      <c r="D267">
        <v>100</v>
      </c>
      <c r="E267" t="s">
        <v>12</v>
      </c>
    </row>
    <row r="268" spans="1:5" x14ac:dyDescent="0.25">
      <c r="A268" s="1" t="s">
        <v>28</v>
      </c>
      <c r="B268">
        <v>0.29251525909399489</v>
      </c>
      <c r="C268">
        <v>445</v>
      </c>
      <c r="D268">
        <v>100</v>
      </c>
      <c r="E268" t="s">
        <v>12</v>
      </c>
    </row>
    <row r="269" spans="1:5" x14ac:dyDescent="0.25">
      <c r="A269" s="1" t="s">
        <v>29</v>
      </c>
      <c r="B269">
        <v>0.50967675610759644</v>
      </c>
      <c r="C269">
        <v>445</v>
      </c>
      <c r="D269">
        <v>100</v>
      </c>
      <c r="E269" t="s">
        <v>12</v>
      </c>
    </row>
    <row r="270" spans="1:5" x14ac:dyDescent="0.25">
      <c r="A270" s="1" t="s">
        <v>30</v>
      </c>
      <c r="B270">
        <v>0.6133515430017773</v>
      </c>
      <c r="C270">
        <v>445</v>
      </c>
      <c r="D270">
        <v>100</v>
      </c>
      <c r="E270" t="s">
        <v>12</v>
      </c>
    </row>
    <row r="271" spans="1:5" x14ac:dyDescent="0.25">
      <c r="A271" s="1" t="s">
        <v>31</v>
      </c>
      <c r="B271">
        <v>0.49864764446636911</v>
      </c>
      <c r="C271">
        <v>445</v>
      </c>
      <c r="D271">
        <v>100</v>
      </c>
      <c r="E271" t="s">
        <v>12</v>
      </c>
    </row>
    <row r="272" spans="1:5" x14ac:dyDescent="0.25">
      <c r="A272" s="1" t="s">
        <v>32</v>
      </c>
      <c r="B272">
        <v>0.53402244464019555</v>
      </c>
      <c r="C272">
        <v>445</v>
      </c>
      <c r="D272">
        <v>100</v>
      </c>
      <c r="E272" t="s">
        <v>12</v>
      </c>
    </row>
    <row r="273" spans="1:5" x14ac:dyDescent="0.25">
      <c r="A273" s="1" t="s">
        <v>33</v>
      </c>
      <c r="B273">
        <v>0.50048784031933458</v>
      </c>
      <c r="C273">
        <v>445</v>
      </c>
      <c r="D273">
        <v>100</v>
      </c>
      <c r="E273" t="s">
        <v>12</v>
      </c>
    </row>
    <row r="274" spans="1:5" x14ac:dyDescent="0.25">
      <c r="A274" s="1" t="s">
        <v>34</v>
      </c>
      <c r="B274">
        <v>0.4630488807788935</v>
      </c>
      <c r="C274">
        <v>445</v>
      </c>
      <c r="D274">
        <v>100</v>
      </c>
      <c r="E274" t="s">
        <v>12</v>
      </c>
    </row>
    <row r="275" spans="1:5" x14ac:dyDescent="0.25">
      <c r="A275" s="1" t="s">
        <v>35</v>
      </c>
      <c r="B275">
        <v>0.68866143449739092</v>
      </c>
      <c r="C275">
        <v>264</v>
      </c>
      <c r="D275">
        <v>100</v>
      </c>
      <c r="E275" t="s">
        <v>12</v>
      </c>
    </row>
    <row r="276" spans="1:5" x14ac:dyDescent="0.25">
      <c r="A276" s="1" t="s">
        <v>36</v>
      </c>
      <c r="B276">
        <v>0.49478815036177332</v>
      </c>
      <c r="C276">
        <v>445</v>
      </c>
      <c r="D276">
        <v>100</v>
      </c>
      <c r="E276" t="s">
        <v>12</v>
      </c>
    </row>
    <row r="277" spans="1:5" x14ac:dyDescent="0.25">
      <c r="A277" s="1" t="s">
        <v>37</v>
      </c>
      <c r="B277">
        <v>0.39651593816902092</v>
      </c>
      <c r="C277">
        <v>445</v>
      </c>
      <c r="D277">
        <v>100</v>
      </c>
      <c r="E277" t="s">
        <v>12</v>
      </c>
    </row>
    <row r="278" spans="1:5" x14ac:dyDescent="0.25">
      <c r="A278" s="1" t="s">
        <v>15</v>
      </c>
      <c r="B278">
        <v>0.43955809621985997</v>
      </c>
      <c r="C278">
        <v>445</v>
      </c>
      <c r="D278">
        <v>76</v>
      </c>
      <c r="E278" t="s">
        <v>13</v>
      </c>
    </row>
    <row r="279" spans="1:5" x14ac:dyDescent="0.25">
      <c r="A279" s="1" t="s">
        <v>16</v>
      </c>
      <c r="B279">
        <v>0.36100780905249108</v>
      </c>
      <c r="C279">
        <v>207</v>
      </c>
      <c r="D279">
        <v>76</v>
      </c>
      <c r="E279" t="s">
        <v>13</v>
      </c>
    </row>
    <row r="280" spans="1:5" x14ac:dyDescent="0.25">
      <c r="A280" s="1" t="s">
        <v>17</v>
      </c>
      <c r="B280">
        <v>0.17495742566704031</v>
      </c>
      <c r="C280">
        <v>207</v>
      </c>
      <c r="D280">
        <v>76</v>
      </c>
      <c r="E280" t="s">
        <v>13</v>
      </c>
    </row>
    <row r="281" spans="1:5" x14ac:dyDescent="0.25">
      <c r="A281" s="1" t="s">
        <v>18</v>
      </c>
      <c r="B281">
        <v>0.27366411727912038</v>
      </c>
      <c r="C281">
        <v>428</v>
      </c>
      <c r="D281">
        <v>76</v>
      </c>
      <c r="E281" t="s">
        <v>13</v>
      </c>
    </row>
    <row r="282" spans="1:5" x14ac:dyDescent="0.25">
      <c r="A282" s="1" t="s">
        <v>19</v>
      </c>
      <c r="B282">
        <v>6.3496957969031542E-2</v>
      </c>
      <c r="C282">
        <v>445</v>
      </c>
      <c r="D282">
        <v>76</v>
      </c>
      <c r="E282" t="s">
        <v>13</v>
      </c>
    </row>
    <row r="283" spans="1:5" x14ac:dyDescent="0.25">
      <c r="A283" s="1" t="s">
        <v>20</v>
      </c>
      <c r="B283">
        <v>6.9064041598166703E-2</v>
      </c>
      <c r="C283">
        <v>445</v>
      </c>
      <c r="D283">
        <v>76</v>
      </c>
      <c r="E283" t="s">
        <v>13</v>
      </c>
    </row>
    <row r="284" spans="1:5" x14ac:dyDescent="0.25">
      <c r="A284" s="1" t="s">
        <v>21</v>
      </c>
      <c r="B284">
        <v>0.54723312469959862</v>
      </c>
      <c r="C284">
        <v>445</v>
      </c>
      <c r="D284">
        <v>76</v>
      </c>
      <c r="E284" t="s">
        <v>13</v>
      </c>
    </row>
    <row r="285" spans="1:5" x14ac:dyDescent="0.25">
      <c r="A285" s="1" t="s">
        <v>22</v>
      </c>
      <c r="B285">
        <v>0.41457667379771279</v>
      </c>
      <c r="C285">
        <v>445</v>
      </c>
      <c r="D285">
        <v>76</v>
      </c>
      <c r="E285" t="s">
        <v>13</v>
      </c>
    </row>
    <row r="286" spans="1:5" x14ac:dyDescent="0.25">
      <c r="A286" s="1" t="s">
        <v>23</v>
      </c>
      <c r="B286">
        <v>0.45859180201691158</v>
      </c>
      <c r="C286">
        <v>445</v>
      </c>
      <c r="D286">
        <v>76</v>
      </c>
      <c r="E286" t="s">
        <v>13</v>
      </c>
    </row>
    <row r="287" spans="1:5" x14ac:dyDescent="0.25">
      <c r="A287" s="1" t="s">
        <v>24</v>
      </c>
      <c r="B287">
        <v>0.44238508748000382</v>
      </c>
      <c r="C287">
        <v>445</v>
      </c>
      <c r="D287">
        <v>76</v>
      </c>
      <c r="E287" t="s">
        <v>13</v>
      </c>
    </row>
    <row r="288" spans="1:5" x14ac:dyDescent="0.25">
      <c r="A288" s="1" t="s">
        <v>25</v>
      </c>
      <c r="B288">
        <v>0.49974832472183311</v>
      </c>
      <c r="C288">
        <v>445</v>
      </c>
      <c r="D288">
        <v>76</v>
      </c>
      <c r="E288" t="s">
        <v>13</v>
      </c>
    </row>
    <row r="289" spans="1:5" x14ac:dyDescent="0.25">
      <c r="A289" s="1" t="s">
        <v>26</v>
      </c>
      <c r="B289">
        <v>0.47571734861631348</v>
      </c>
      <c r="C289">
        <v>445</v>
      </c>
      <c r="D289">
        <v>76</v>
      </c>
      <c r="E289" t="s">
        <v>13</v>
      </c>
    </row>
    <row r="290" spans="1:5" x14ac:dyDescent="0.25">
      <c r="A290" s="1" t="s">
        <v>27</v>
      </c>
      <c r="B290">
        <v>0.28999016393791238</v>
      </c>
      <c r="C290">
        <v>445</v>
      </c>
      <c r="D290">
        <v>76</v>
      </c>
      <c r="E290" t="s">
        <v>13</v>
      </c>
    </row>
    <row r="291" spans="1:5" x14ac:dyDescent="0.25">
      <c r="A291" s="1" t="s">
        <v>28</v>
      </c>
      <c r="B291">
        <v>0.18578836661250681</v>
      </c>
      <c r="C291">
        <v>445</v>
      </c>
      <c r="D291">
        <v>76</v>
      </c>
      <c r="E291" t="s">
        <v>13</v>
      </c>
    </row>
    <row r="292" spans="1:5" x14ac:dyDescent="0.25">
      <c r="A292" s="1" t="s">
        <v>29</v>
      </c>
      <c r="B292">
        <v>0.4515988349617136</v>
      </c>
      <c r="C292">
        <v>445</v>
      </c>
      <c r="D292">
        <v>76</v>
      </c>
      <c r="E292" t="s">
        <v>13</v>
      </c>
    </row>
    <row r="293" spans="1:5" x14ac:dyDescent="0.25">
      <c r="A293" s="1" t="s">
        <v>30</v>
      </c>
      <c r="B293">
        <v>0.58656715023196804</v>
      </c>
      <c r="C293">
        <v>445</v>
      </c>
      <c r="D293">
        <v>76</v>
      </c>
      <c r="E293" t="s">
        <v>13</v>
      </c>
    </row>
    <row r="294" spans="1:5" x14ac:dyDescent="0.25">
      <c r="A294" s="1" t="s">
        <v>31</v>
      </c>
      <c r="B294">
        <v>0.50147497366773153</v>
      </c>
      <c r="C294">
        <v>445</v>
      </c>
      <c r="D294">
        <v>76</v>
      </c>
      <c r="E294" t="s">
        <v>13</v>
      </c>
    </row>
    <row r="295" spans="1:5" x14ac:dyDescent="0.25">
      <c r="A295" s="1" t="s">
        <v>32</v>
      </c>
      <c r="B295">
        <v>0.38799451686496472</v>
      </c>
      <c r="C295">
        <v>445</v>
      </c>
      <c r="D295">
        <v>76</v>
      </c>
      <c r="E295" t="s">
        <v>13</v>
      </c>
    </row>
    <row r="296" spans="1:5" x14ac:dyDescent="0.25">
      <c r="A296" s="1" t="s">
        <v>33</v>
      </c>
      <c r="B296">
        <v>0.50733788435282934</v>
      </c>
      <c r="C296">
        <v>445</v>
      </c>
      <c r="D296">
        <v>76</v>
      </c>
      <c r="E296" t="s">
        <v>13</v>
      </c>
    </row>
    <row r="297" spans="1:5" x14ac:dyDescent="0.25">
      <c r="A297" s="1" t="s">
        <v>34</v>
      </c>
      <c r="B297">
        <v>0.47050542607438578</v>
      </c>
      <c r="C297">
        <v>445</v>
      </c>
      <c r="D297">
        <v>76</v>
      </c>
      <c r="E297" t="s">
        <v>13</v>
      </c>
    </row>
    <row r="298" spans="1:5" x14ac:dyDescent="0.25">
      <c r="A298" s="1" t="s">
        <v>35</v>
      </c>
      <c r="B298">
        <v>0.71061405373503284</v>
      </c>
      <c r="C298">
        <v>264</v>
      </c>
      <c r="D298">
        <v>76</v>
      </c>
      <c r="E298" t="s">
        <v>13</v>
      </c>
    </row>
    <row r="299" spans="1:5" x14ac:dyDescent="0.25">
      <c r="A299" s="1" t="s">
        <v>36</v>
      </c>
      <c r="B299">
        <v>0.41472317896791311</v>
      </c>
      <c r="C299">
        <v>445</v>
      </c>
      <c r="D299">
        <v>76</v>
      </c>
      <c r="E299" t="s">
        <v>13</v>
      </c>
    </row>
    <row r="300" spans="1:5" x14ac:dyDescent="0.25">
      <c r="A300" s="1" t="s">
        <v>37</v>
      </c>
      <c r="B300">
        <v>0.31731751699074429</v>
      </c>
      <c r="C300">
        <v>445</v>
      </c>
      <c r="D300">
        <v>76</v>
      </c>
      <c r="E300" t="s">
        <v>13</v>
      </c>
    </row>
    <row r="301" spans="1:5" x14ac:dyDescent="0.25">
      <c r="A301" s="1" t="s">
        <v>15</v>
      </c>
      <c r="B301">
        <v>0.46247233996719977</v>
      </c>
      <c r="C301">
        <v>445</v>
      </c>
      <c r="D301">
        <v>82</v>
      </c>
      <c r="E301" t="s">
        <v>14</v>
      </c>
    </row>
    <row r="302" spans="1:5" x14ac:dyDescent="0.25">
      <c r="A302" s="1" t="s">
        <v>16</v>
      </c>
      <c r="B302">
        <v>0.40069774487264598</v>
      </c>
      <c r="C302">
        <v>207</v>
      </c>
      <c r="D302">
        <v>82</v>
      </c>
      <c r="E302" t="s">
        <v>14</v>
      </c>
    </row>
    <row r="303" spans="1:5" x14ac:dyDescent="0.25">
      <c r="A303" s="1" t="s">
        <v>17</v>
      </c>
      <c r="B303">
        <v>0.24378763042614079</v>
      </c>
      <c r="C303">
        <v>207</v>
      </c>
      <c r="D303">
        <v>82</v>
      </c>
      <c r="E303" t="s">
        <v>14</v>
      </c>
    </row>
    <row r="304" spans="1:5" x14ac:dyDescent="0.25">
      <c r="A304" s="1" t="s">
        <v>18</v>
      </c>
      <c r="B304">
        <v>0.28093508713595039</v>
      </c>
      <c r="C304">
        <v>428</v>
      </c>
      <c r="D304">
        <v>82</v>
      </c>
      <c r="E304" t="s">
        <v>14</v>
      </c>
    </row>
    <row r="305" spans="1:5" x14ac:dyDescent="0.25">
      <c r="A305" s="1" t="s">
        <v>19</v>
      </c>
      <c r="B305">
        <v>0.1113478039778826</v>
      </c>
      <c r="C305">
        <v>445</v>
      </c>
      <c r="D305">
        <v>82</v>
      </c>
      <c r="E305" t="s">
        <v>14</v>
      </c>
    </row>
    <row r="306" spans="1:5" x14ac:dyDescent="0.25">
      <c r="A306" s="1" t="s">
        <v>20</v>
      </c>
      <c r="B306">
        <v>0.15510087875385339</v>
      </c>
      <c r="C306">
        <v>445</v>
      </c>
      <c r="D306">
        <v>82</v>
      </c>
      <c r="E306" t="s">
        <v>14</v>
      </c>
    </row>
    <row r="307" spans="1:5" x14ac:dyDescent="0.25">
      <c r="A307" s="1" t="s">
        <v>21</v>
      </c>
      <c r="B307">
        <v>0.5702728091672955</v>
      </c>
      <c r="C307">
        <v>445</v>
      </c>
      <c r="D307">
        <v>82</v>
      </c>
      <c r="E307" t="s">
        <v>14</v>
      </c>
    </row>
    <row r="308" spans="1:5" x14ac:dyDescent="0.25">
      <c r="A308" s="1" t="s">
        <v>22</v>
      </c>
      <c r="B308">
        <v>0.42987717468221009</v>
      </c>
      <c r="C308">
        <v>445</v>
      </c>
      <c r="D308">
        <v>82</v>
      </c>
      <c r="E308" t="s">
        <v>14</v>
      </c>
    </row>
    <row r="309" spans="1:5" x14ac:dyDescent="0.25">
      <c r="A309" s="1" t="s">
        <v>23</v>
      </c>
      <c r="B309">
        <v>0.51849160094688584</v>
      </c>
      <c r="C309">
        <v>445</v>
      </c>
      <c r="D309">
        <v>82</v>
      </c>
      <c r="E309" t="s">
        <v>14</v>
      </c>
    </row>
    <row r="310" spans="1:5" x14ac:dyDescent="0.25">
      <c r="A310" s="1" t="s">
        <v>24</v>
      </c>
      <c r="B310">
        <v>0.46609225403241261</v>
      </c>
      <c r="C310">
        <v>445</v>
      </c>
      <c r="D310">
        <v>82</v>
      </c>
      <c r="E310" t="s">
        <v>14</v>
      </c>
    </row>
    <row r="311" spans="1:5" x14ac:dyDescent="0.25">
      <c r="A311" s="1" t="s">
        <v>25</v>
      </c>
      <c r="B311">
        <v>0.51712084341508313</v>
      </c>
      <c r="C311">
        <v>445</v>
      </c>
      <c r="D311">
        <v>82</v>
      </c>
      <c r="E311" t="s">
        <v>14</v>
      </c>
    </row>
    <row r="312" spans="1:5" x14ac:dyDescent="0.25">
      <c r="A312" s="1" t="s">
        <v>26</v>
      </c>
      <c r="B312">
        <v>0.52672897228610305</v>
      </c>
      <c r="C312">
        <v>445</v>
      </c>
      <c r="D312">
        <v>82</v>
      </c>
      <c r="E312" t="s">
        <v>14</v>
      </c>
    </row>
    <row r="313" spans="1:5" x14ac:dyDescent="0.25">
      <c r="A313" s="1" t="s">
        <v>27</v>
      </c>
      <c r="B313">
        <v>0.33810097321519411</v>
      </c>
      <c r="C313">
        <v>445</v>
      </c>
      <c r="D313">
        <v>82</v>
      </c>
      <c r="E313" t="s">
        <v>14</v>
      </c>
    </row>
    <row r="314" spans="1:5" x14ac:dyDescent="0.25">
      <c r="A314" s="1" t="s">
        <v>28</v>
      </c>
      <c r="B314">
        <v>0.21002854694980319</v>
      </c>
      <c r="C314">
        <v>445</v>
      </c>
      <c r="D314">
        <v>82</v>
      </c>
      <c r="E314" t="s">
        <v>14</v>
      </c>
    </row>
    <row r="315" spans="1:5" x14ac:dyDescent="0.25">
      <c r="A315" s="1" t="s">
        <v>29</v>
      </c>
      <c r="B315">
        <v>0.51403635917517976</v>
      </c>
      <c r="C315">
        <v>445</v>
      </c>
      <c r="D315">
        <v>82</v>
      </c>
      <c r="E315" t="s">
        <v>14</v>
      </c>
    </row>
    <row r="316" spans="1:5" x14ac:dyDescent="0.25">
      <c r="A316" s="1" t="s">
        <v>30</v>
      </c>
      <c r="B316">
        <v>0.63166675308505704</v>
      </c>
      <c r="C316">
        <v>445</v>
      </c>
      <c r="D316">
        <v>82</v>
      </c>
      <c r="E316" t="s">
        <v>14</v>
      </c>
    </row>
    <row r="317" spans="1:5" x14ac:dyDescent="0.25">
      <c r="A317" s="1" t="s">
        <v>31</v>
      </c>
      <c r="B317">
        <v>0.53373790007759969</v>
      </c>
      <c r="C317">
        <v>445</v>
      </c>
      <c r="D317">
        <v>82</v>
      </c>
      <c r="E317" t="s">
        <v>14</v>
      </c>
    </row>
    <row r="318" spans="1:5" x14ac:dyDescent="0.25">
      <c r="A318" s="1" t="s">
        <v>32</v>
      </c>
      <c r="B318">
        <v>0.44410784585806801</v>
      </c>
      <c r="C318">
        <v>445</v>
      </c>
      <c r="D318">
        <v>82</v>
      </c>
      <c r="E318" t="s">
        <v>14</v>
      </c>
    </row>
    <row r="319" spans="1:5" x14ac:dyDescent="0.25">
      <c r="A319" s="1" t="s">
        <v>33</v>
      </c>
      <c r="B319">
        <v>0.52177670977513402</v>
      </c>
      <c r="C319">
        <v>445</v>
      </c>
      <c r="D319">
        <v>82</v>
      </c>
      <c r="E319" t="s">
        <v>14</v>
      </c>
    </row>
    <row r="320" spans="1:5" x14ac:dyDescent="0.25">
      <c r="A320" s="1" t="s">
        <v>34</v>
      </c>
      <c r="B320">
        <v>0.49308231143115677</v>
      </c>
      <c r="C320">
        <v>445</v>
      </c>
      <c r="D320">
        <v>82</v>
      </c>
      <c r="E320" t="s">
        <v>14</v>
      </c>
    </row>
    <row r="321" spans="1:5" x14ac:dyDescent="0.25">
      <c r="A321" s="1" t="s">
        <v>35</v>
      </c>
      <c r="B321">
        <v>0.74823499806363125</v>
      </c>
      <c r="C321">
        <v>264</v>
      </c>
      <c r="D321">
        <v>82</v>
      </c>
      <c r="E321" t="s">
        <v>14</v>
      </c>
    </row>
    <row r="322" spans="1:5" x14ac:dyDescent="0.25">
      <c r="A322" s="1" t="s">
        <v>36</v>
      </c>
      <c r="B322">
        <v>0.4614031874021538</v>
      </c>
      <c r="C322">
        <v>445</v>
      </c>
      <c r="D322">
        <v>82</v>
      </c>
      <c r="E322" t="s">
        <v>14</v>
      </c>
    </row>
    <row r="323" spans="1:5" x14ac:dyDescent="0.25">
      <c r="A323" s="1" t="s">
        <v>37</v>
      </c>
      <c r="B323">
        <v>0.35279059110011107</v>
      </c>
      <c r="C323">
        <v>445</v>
      </c>
      <c r="D323">
        <v>82</v>
      </c>
      <c r="E323" t="s">
        <v>14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r2_avg</vt:lpstr>
      <vt:lpstr>only_r2</vt:lpstr>
      <vt:lpstr>r2_all_res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Grob Linus (grbi)</cp:lastModifiedBy>
  <dcterms:created xsi:type="dcterms:W3CDTF">2021-04-15T21:20:35Z</dcterms:created>
  <dcterms:modified xsi:type="dcterms:W3CDTF">2021-04-15T22:36:02Z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0d9bad3-6dac-4e9a-89a3-89f3b8d247b2_Enabled">
    <vt:lpwstr>true</vt:lpwstr>
  </property>
  <property fmtid="{D5CDD505-2E9C-101B-9397-08002B2CF9AE}" pid="3" name="MSIP_Label_10d9bad3-6dac-4e9a-89a3-89f3b8d247b2_SetDate">
    <vt:lpwstr>2021-04-15T21:21:56Z</vt:lpwstr>
  </property>
  <property fmtid="{D5CDD505-2E9C-101B-9397-08002B2CF9AE}" pid="4" name="MSIP_Label_10d9bad3-6dac-4e9a-89a3-89f3b8d247b2_Method">
    <vt:lpwstr>Standard</vt:lpwstr>
  </property>
  <property fmtid="{D5CDD505-2E9C-101B-9397-08002B2CF9AE}" pid="5" name="MSIP_Label_10d9bad3-6dac-4e9a-89a3-89f3b8d247b2_Name">
    <vt:lpwstr>10d9bad3-6dac-4e9a-89a3-89f3b8d247b2</vt:lpwstr>
  </property>
  <property fmtid="{D5CDD505-2E9C-101B-9397-08002B2CF9AE}" pid="6" name="MSIP_Label_10d9bad3-6dac-4e9a-89a3-89f3b8d247b2_SiteId">
    <vt:lpwstr>5d1a9f9d-201f-4a10-b983-451cf65cbc1e</vt:lpwstr>
  </property>
  <property fmtid="{D5CDD505-2E9C-101B-9397-08002B2CF9AE}" pid="7" name="MSIP_Label_10d9bad3-6dac-4e9a-89a3-89f3b8d247b2_ActionId">
    <vt:lpwstr>e588b61c-c903-4221-8da6-eb9e6e6f6202</vt:lpwstr>
  </property>
  <property fmtid="{D5CDD505-2E9C-101B-9397-08002B2CF9AE}" pid="8" name="MSIP_Label_10d9bad3-6dac-4e9a-89a3-89f3b8d247b2_ContentBits">
    <vt:lpwstr>0</vt:lpwstr>
  </property>
</Properties>
</file>