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 1" sheetId="1" r:id="rId4"/>
    <sheet state="visible" name="Address Tie-out" sheetId="2" r:id="rId5"/>
    <sheet state="hidden" name="Payment instructions Tie-out" sheetId="3" r:id="rId6"/>
    <sheet state="visible" name="Source" sheetId="4" r:id="rId7"/>
    <sheet state="visible" name="NetSuite Export" sheetId="5" r:id="rId8"/>
    <sheet state="visible" name="STATES" sheetId="6" r:id="rId9"/>
    <sheet state="visible" name="Sheet1" sheetId="7" r:id="rId10"/>
  </sheets>
  <definedNames/>
  <calcPr/>
</workbook>
</file>

<file path=xl/sharedStrings.xml><?xml version="1.0" encoding="utf-8"?>
<sst xmlns="http://schemas.openxmlformats.org/spreadsheetml/2006/main" count="18217" uniqueCount="1356">
  <si>
    <t>Project Verde Tab 1</t>
  </si>
  <si>
    <t>NETSUITE EXPORT</t>
  </si>
  <si>
    <t>From Source</t>
  </si>
  <si>
    <t>Exchange Record Internal ID</t>
  </si>
  <si>
    <t>Certificate Record Internal ID</t>
  </si>
  <si>
    <t>Customer Internal ID</t>
  </si>
  <si>
    <t>Shareholder</t>
  </si>
  <si>
    <t>Status</t>
  </si>
  <si>
    <t>AcqDate</t>
  </si>
  <si>
    <t>Cert #</t>
  </si>
  <si>
    <t>Certi Desc</t>
  </si>
  <si>
    <t>Cert Type</t>
  </si>
  <si>
    <t># Shares</t>
  </si>
  <si>
    <t>Cost Basis</t>
  </si>
  <si>
    <t>PAYMENT AMOUNT</t>
  </si>
  <si>
    <t>SOURCE ROW</t>
  </si>
  <si>
    <t>Cert Desc</t>
  </si>
  <si>
    <t>Name Var</t>
  </si>
  <si>
    <t>OK Parented</t>
  </si>
  <si>
    <t>Name in CP is Wrong per source</t>
  </si>
  <si>
    <t>ok - received counsel instruction to change</t>
  </si>
  <si>
    <t>Making change in NS</t>
  </si>
  <si>
    <t>Project Verde</t>
  </si>
  <si>
    <t>Comparison</t>
  </si>
  <si>
    <t>From CP</t>
  </si>
  <si>
    <t>Email</t>
  </si>
  <si>
    <t>Address</t>
  </si>
  <si>
    <t>State</t>
  </si>
  <si>
    <t>City</t>
  </si>
  <si>
    <t>STATE VLOOKUP</t>
  </si>
  <si>
    <t>Country</t>
  </si>
  <si>
    <t>Zip</t>
  </si>
  <si>
    <t>SORT NAME</t>
  </si>
  <si>
    <t>Address Check</t>
  </si>
  <si>
    <t>City Check</t>
  </si>
  <si>
    <t>State Check</t>
  </si>
  <si>
    <t>Zip Check</t>
  </si>
  <si>
    <t>1320 Entact, L.P.</t>
  </si>
  <si>
    <t>Aaron McCorvey</t>
  </si>
  <si>
    <t>Adam Ewert</t>
  </si>
  <si>
    <t>Aiman Naguib</t>
  </si>
  <si>
    <t>Andrew Rizzuto</t>
  </si>
  <si>
    <t>Austin Ventures : Austin Ventures IX, L.P.</t>
  </si>
  <si>
    <t>Austin Ventures IX, L.P.</t>
  </si>
  <si>
    <t>Austin Ventures : Austin Ventures X, L.P.</t>
  </si>
  <si>
    <t>Austin Ventures X, L.P.</t>
  </si>
  <si>
    <t>Bob Ainslie</t>
  </si>
  <si>
    <t>Brad Traver</t>
  </si>
  <si>
    <t>Brady Bonsted</t>
  </si>
  <si>
    <t>Brady Bonstead</t>
  </si>
  <si>
    <t>NAME On Source Different, also EMAIL MISMATCH</t>
  </si>
  <si>
    <t>ok</t>
  </si>
  <si>
    <t>Chas. A. Neal &amp; Co.</t>
  </si>
  <si>
    <t>Chris Lawrence</t>
  </si>
  <si>
    <t>Craig Cymbor</t>
  </si>
  <si>
    <t>Danny Duncan</t>
  </si>
  <si>
    <t>Daryl Fleming</t>
  </si>
  <si>
    <t>Dean Pisani</t>
  </si>
  <si>
    <t>DJ Pisani Family Trust</t>
  </si>
  <si>
    <t>NAME On Source Different</t>
  </si>
  <si>
    <t>Dirk Ahlich</t>
  </si>
  <si>
    <t>Don Benningfield</t>
  </si>
  <si>
    <t>Doug Nelson</t>
  </si>
  <si>
    <t>Erik Gehringer</t>
  </si>
  <si>
    <t>Jason Hough</t>
  </si>
  <si>
    <t>Jeff Goldin</t>
  </si>
  <si>
    <t>Jeromy M. Schissler</t>
  </si>
  <si>
    <t>Jim Hosgood Jr.</t>
  </si>
  <si>
    <t>Jim Rak</t>
  </si>
  <si>
    <t>Jim Satkoski</t>
  </si>
  <si>
    <t>Jon Intrieri</t>
  </si>
  <si>
    <t>Jordan Wipf</t>
  </si>
  <si>
    <t>Justin Pollock</t>
  </si>
  <si>
    <t>Keith Goisse</t>
  </si>
  <si>
    <t>Kristopher Massaro</t>
  </si>
  <si>
    <t>EMAIL MISMATCH</t>
  </si>
  <si>
    <t>Kurtis Gimbel</t>
  </si>
  <si>
    <t>Marc Onder</t>
  </si>
  <si>
    <t>Mark Petschke</t>
  </si>
  <si>
    <t>Mike Gelvin</t>
  </si>
  <si>
    <t>Mike Stoub</t>
  </si>
  <si>
    <t>City Discrepancy</t>
  </si>
  <si>
    <t>changed in NS</t>
  </si>
  <si>
    <t>Neil Cope</t>
  </si>
  <si>
    <t>Nick Powell</t>
  </si>
  <si>
    <t>Peter Brennan</t>
  </si>
  <si>
    <t>Richard Daerr</t>
  </si>
  <si>
    <t>Scott Chafin</t>
  </si>
  <si>
    <t>Shawn Todaro</t>
  </si>
  <si>
    <t>Southwest Opportunity Partners, L.P.</t>
  </si>
  <si>
    <t>Suite # added to address 1</t>
  </si>
  <si>
    <t>Thad Penuel</t>
  </si>
  <si>
    <t>Thad Slaughter</t>
  </si>
  <si>
    <t>Tina Raap</t>
  </si>
  <si>
    <t>Tom Frawley</t>
  </si>
  <si>
    <t>Tunstall Limited Partnership</t>
  </si>
  <si>
    <t>Warren Housman</t>
  </si>
  <si>
    <t>Wayne Blackwell</t>
  </si>
  <si>
    <t>Payment Type</t>
  </si>
  <si>
    <t>Acc Name</t>
  </si>
  <si>
    <t>Acc Bank</t>
  </si>
  <si>
    <t>ABA</t>
  </si>
  <si>
    <t>Bank</t>
  </si>
  <si>
    <t>FFC Name</t>
  </si>
  <si>
    <t>FFC #</t>
  </si>
  <si>
    <t>Name Check</t>
  </si>
  <si>
    <t>Wire name</t>
  </si>
  <si>
    <t>Wire Contact</t>
  </si>
  <si>
    <t>FCC name</t>
  </si>
  <si>
    <t>FCC #</t>
  </si>
  <si>
    <t>Amy Ruggiero</t>
  </si>
  <si>
    <t>Additional Info</t>
  </si>
  <si>
    <t>Andrew Payne</t>
  </si>
  <si>
    <t>Bernard Buelow</t>
  </si>
  <si>
    <t>Bharatan Patel</t>
  </si>
  <si>
    <t>Blake Courter</t>
  </si>
  <si>
    <t>Borelias</t>
  </si>
  <si>
    <t>Brandon Goodwin</t>
  </si>
  <si>
    <t>Cecil Dean</t>
  </si>
  <si>
    <t>Charles Foundyller</t>
  </si>
  <si>
    <t>Christian Lecomte</t>
  </si>
  <si>
    <t>Comerica Bank Warrants</t>
  </si>
  <si>
    <t>Constantine Sevici</t>
  </si>
  <si>
    <t>Daniel Dean</t>
  </si>
  <si>
    <t>Dave Lemont</t>
  </si>
  <si>
    <t>David A. &amp; Margaret R Minella JTWROS</t>
  </si>
  <si>
    <t>David Carroll</t>
  </si>
  <si>
    <t>David Collard</t>
  </si>
  <si>
    <t>David Taylor</t>
  </si>
  <si>
    <t>Dima Feinhaus</t>
  </si>
  <si>
    <t>Dustin Gaidos</t>
  </si>
  <si>
    <t>Emmanuel Vendeville</t>
  </si>
  <si>
    <t>Eugene Boiarski</t>
  </si>
  <si>
    <t>Frank Desimone</t>
  </si>
  <si>
    <t>Gregg Oetting</t>
  </si>
  <si>
    <t>Howard Markson</t>
  </si>
  <si>
    <t>Irwin Jungreis</t>
  </si>
  <si>
    <t>Jared Gaillard</t>
  </si>
  <si>
    <t>Jeffrey Eaton</t>
  </si>
  <si>
    <t>Jitendra Kulkarni</t>
  </si>
  <si>
    <t>John Benger</t>
  </si>
  <si>
    <t>Kevin LeBlanc</t>
  </si>
  <si>
    <t>KVP III</t>
  </si>
  <si>
    <t>KVP III -E</t>
  </si>
  <si>
    <t>Leonid Raiz</t>
  </si>
  <si>
    <t>Leslie Minasian</t>
  </si>
  <si>
    <t>Mark Ain</t>
  </si>
  <si>
    <t>Meng Zhang</t>
  </si>
  <si>
    <t>Michael I. and Frances E. Payne Limited Partnership</t>
  </si>
  <si>
    <t xml:space="preserve">Michael McGuinness </t>
  </si>
  <si>
    <t>Mike Payne</t>
  </si>
  <si>
    <t>Needham Capital Partners III (Bermuda), L.P.</t>
  </si>
  <si>
    <t>Needham Capital Partners III, L.P.</t>
  </si>
  <si>
    <t>Needham Capital Partners IIIA, L.P.</t>
  </si>
  <si>
    <t>North Bridge Venture Partners V-A, L.P.</t>
  </si>
  <si>
    <t>North Bridge Venture Partners V-B, L.P.</t>
  </si>
  <si>
    <t>Oleg V. Boyko</t>
  </si>
  <si>
    <t>Patricia Heath</t>
  </si>
  <si>
    <t>Richard A. Mankin</t>
  </si>
  <si>
    <t>Richard Moore</t>
  </si>
  <si>
    <t>Richard Riff</t>
  </si>
  <si>
    <t>Sergey Feigin</t>
  </si>
  <si>
    <t>Steven Walske</t>
  </si>
  <si>
    <t>Village Ventures Partners Fund A, L.P.</t>
  </si>
  <si>
    <t xml:space="preserve">Village Ventures Partners Fund, L.P. </t>
  </si>
  <si>
    <t>VVN, LLC</t>
  </si>
  <si>
    <t>Taxpayer ID</t>
  </si>
  <si>
    <t>Date Received</t>
  </si>
  <si>
    <t>Lost Cert. (X = Yes)</t>
  </si>
  <si>
    <t>Ownership Title 1 (40 char max)</t>
  </si>
  <si>
    <t>Ownership Title 2 (40 char max)</t>
  </si>
  <si>
    <t>Address  1 (40 char max)</t>
  </si>
  <si>
    <t>Address  2 (40 char max)</t>
  </si>
  <si>
    <t>City (25 char max)</t>
  </si>
  <si>
    <t>Postal Code</t>
  </si>
  <si>
    <t>Contact Name</t>
  </si>
  <si>
    <t>Contact Phone Number</t>
  </si>
  <si>
    <t>Contact Email</t>
  </si>
  <si>
    <t>Security Type</t>
  </si>
  <si>
    <t>Certificate Number</t>
  </si>
  <si>
    <t>Number of Shares</t>
  </si>
  <si>
    <t>as-converted to Common</t>
  </si>
  <si>
    <t>COVERED or NON-COVERED SECURITIES</t>
  </si>
  <si>
    <t>DATE OF ACQUISITION</t>
  </si>
  <si>
    <t>COST OR OTHER BASIS
(Dollar Value)</t>
  </si>
  <si>
    <t>PROCEEDS FROM SALE AMOUNT 1099B
(Dollar Value)</t>
  </si>
  <si>
    <t>DIVIDEND AMOUNT 1099DIV
(Dollar Value)</t>
  </si>
  <si>
    <t>INTEREST AMOUNT 1099INT
(Dollar Value)</t>
  </si>
  <si>
    <t>TOTAL PAYMENT AMOUNT
(Dollar Value)</t>
  </si>
  <si>
    <t>ESCROW 1 AMOUNT (Expense Fund)</t>
  </si>
  <si>
    <t>ESCROW 2 AMOUNT</t>
  </si>
  <si>
    <t>ESCROW 3 AMOUNT</t>
  </si>
  <si>
    <t>Net Payment</t>
  </si>
  <si>
    <t>c/o TGF Management Corp.</t>
  </si>
  <si>
    <t>900 S. Capital of Texas Highway</t>
  </si>
  <si>
    <t>Suite 430</t>
  </si>
  <si>
    <t>Austin</t>
  </si>
  <si>
    <t>TX</t>
  </si>
  <si>
    <t>USA</t>
  </si>
  <si>
    <t>Janet Waldeier</t>
  </si>
  <si>
    <t>512-322-3100</t>
  </si>
  <si>
    <t>jw@tgfmanagement.com</t>
  </si>
  <si>
    <t>Class A Stock</t>
  </si>
  <si>
    <t>A-03</t>
  </si>
  <si>
    <t>Class B Stock</t>
  </si>
  <si>
    <t>B-03</t>
  </si>
  <si>
    <t>included above</t>
  </si>
  <si>
    <t>300 West 6th Street</t>
  </si>
  <si>
    <t>Suite 2300</t>
  </si>
  <si>
    <t>Kevin Kunz</t>
  </si>
  <si>
    <t>512-485-1933</t>
  </si>
  <si>
    <t>kkunz@austinventures.com</t>
  </si>
  <si>
    <t>A-02</t>
  </si>
  <si>
    <t>B-02</t>
  </si>
  <si>
    <t>A-01</t>
  </si>
  <si>
    <t>B-01</t>
  </si>
  <si>
    <t>c/o Dean Pisani</t>
  </si>
  <si>
    <t>746 S. Thurlow Street</t>
  </si>
  <si>
    <t>Hinsdale</t>
  </si>
  <si>
    <t>IL</t>
  </si>
  <si>
    <t>940-312-2583</t>
  </si>
  <si>
    <t>dpisani@entact.com</t>
  </si>
  <si>
    <t>A-06</t>
  </si>
  <si>
    <t>B-06</t>
  </si>
  <si>
    <t>c/o Greg Tunstall</t>
  </si>
  <si>
    <t>1703 Piper Road</t>
  </si>
  <si>
    <t>Ligonier</t>
  </si>
  <si>
    <t>PA</t>
  </si>
  <si>
    <t>Greg Tunstall</t>
  </si>
  <si>
    <t>832-721-0587</t>
  </si>
  <si>
    <t>gtunstall@entact.com</t>
  </si>
  <si>
    <t>A-23</t>
  </si>
  <si>
    <t>B-23</t>
  </si>
  <si>
    <t>851 E. Stone Ct.</t>
  </si>
  <si>
    <t>Addison</t>
  </si>
  <si>
    <t>630-461-4569</t>
  </si>
  <si>
    <t>tfrawley@entact.com</t>
  </si>
  <si>
    <t>A-08</t>
  </si>
  <si>
    <t>B-08</t>
  </si>
  <si>
    <t>Class B Stock (Time-Based Incentive Shares)</t>
  </si>
  <si>
    <t>Book</t>
  </si>
  <si>
    <t>Class B Stock (ROI-Based Incentive Shares)</t>
  </si>
  <si>
    <t>241 W. 9th Street</t>
  </si>
  <si>
    <t>630-842-4514</t>
  </si>
  <si>
    <t>schafin@entact.com</t>
  </si>
  <si>
    <t>A-09</t>
  </si>
  <si>
    <t>B-09</t>
  </si>
  <si>
    <t>473 Elfes Field Lane</t>
  </si>
  <si>
    <t>Charleston</t>
  </si>
  <si>
    <t>SC</t>
  </si>
  <si>
    <t>561-707-7088</t>
  </si>
  <si>
    <t>egehringer@entact.com</t>
  </si>
  <si>
    <t>A-10</t>
  </si>
  <si>
    <t>B-10</t>
  </si>
  <si>
    <t>3129 Bass Pro Drive</t>
  </si>
  <si>
    <t>Grapevine</t>
  </si>
  <si>
    <t>972-672-4197</t>
  </si>
  <si>
    <t>anaguib@entact.com</t>
  </si>
  <si>
    <t>A-11</t>
  </si>
  <si>
    <t>B-11</t>
  </si>
  <si>
    <t>13605 Carefree Avenue</t>
  </si>
  <si>
    <t xml:space="preserve">Orland Park </t>
  </si>
  <si>
    <t>630-461-7059</t>
  </si>
  <si>
    <t>mstoub@entact.com</t>
  </si>
  <si>
    <t>A-12</t>
  </si>
  <si>
    <t>B-12</t>
  </si>
  <si>
    <t xml:space="preserve">Orlando Park </t>
  </si>
  <si>
    <t>5822 Lago Vista Drive</t>
  </si>
  <si>
    <t>Corpus Christi</t>
  </si>
  <si>
    <t>214-415-2975</t>
  </si>
  <si>
    <t>tslaughter@entact.com</t>
  </si>
  <si>
    <t>A-13</t>
  </si>
  <si>
    <t>B-13</t>
  </si>
  <si>
    <t>600 Congress Avenue</t>
  </si>
  <si>
    <t>Suite 600</t>
  </si>
  <si>
    <t>Shelley McAfee</t>
  </si>
  <si>
    <t>(512) 505-4111</t>
  </si>
  <si>
    <t>smcafee@harrispreston.com</t>
  </si>
  <si>
    <t>A-05</t>
  </si>
  <si>
    <t>B-05</t>
  </si>
  <si>
    <t>P.O. Box 269</t>
  </si>
  <si>
    <t>Miami</t>
  </si>
  <si>
    <t>OK</t>
  </si>
  <si>
    <t>Charles (Chuck) Neal</t>
  </si>
  <si>
    <t>(918) 542-4479</t>
  </si>
  <si>
    <t>ccneal@swbell.net</t>
  </si>
  <si>
    <t>A-04</t>
  </si>
  <si>
    <t>B-04</t>
  </si>
  <si>
    <t>913 Blue Ridge Drive</t>
  </si>
  <si>
    <t>Streamwood</t>
  </si>
  <si>
    <t>847-830-0105</t>
  </si>
  <si>
    <t>traap@entact.com</t>
  </si>
  <si>
    <t>A-15</t>
  </si>
  <si>
    <t>B-15</t>
  </si>
  <si>
    <t>2002 Port Royal Drive</t>
  </si>
  <si>
    <t>Houston</t>
  </si>
  <si>
    <t>336-420-3808</t>
  </si>
  <si>
    <t>stodaro@entact.com</t>
  </si>
  <si>
    <t>A-16</t>
  </si>
  <si>
    <t>B-16</t>
  </si>
  <si>
    <t>332 Frey Drive</t>
  </si>
  <si>
    <t>Wexford</t>
  </si>
  <si>
    <t>412-567-4024</t>
  </si>
  <si>
    <t>mpetschke@entact.com</t>
  </si>
  <si>
    <t>A-19</t>
  </si>
  <si>
    <t>B-19</t>
  </si>
  <si>
    <t>6529 Cochise Drive</t>
  </si>
  <si>
    <t>Indian Head Park</t>
  </si>
  <si>
    <t>312-375-4667</t>
  </si>
  <si>
    <t>pbrennan@entact.com</t>
  </si>
  <si>
    <t>A-22</t>
  </si>
  <si>
    <t>B-22</t>
  </si>
  <si>
    <t>5612 Summit Ct.</t>
  </si>
  <si>
    <t>Export</t>
  </si>
  <si>
    <t>724-989-0504</t>
  </si>
  <si>
    <t>kgimbel@entact.com</t>
  </si>
  <si>
    <t>A-17</t>
  </si>
  <si>
    <t>B-17</t>
  </si>
  <si>
    <t>15420 Carob Circle</t>
  </si>
  <si>
    <t>Parker</t>
  </si>
  <si>
    <t>CO</t>
  </si>
  <si>
    <t>630-669-4235</t>
  </si>
  <si>
    <t>jschissler@entact.com</t>
  </si>
  <si>
    <t>A-18</t>
  </si>
  <si>
    <t>B-18</t>
  </si>
  <si>
    <t>491 Hansen Hill Road</t>
  </si>
  <si>
    <t>Arroyo Grande</t>
  </si>
  <si>
    <t>CA</t>
  </si>
  <si>
    <t>832-260-5368</t>
  </si>
  <si>
    <t>jsatkoski@entact.com</t>
  </si>
  <si>
    <t>A-20</t>
  </si>
  <si>
    <t>B-20</t>
  </si>
  <si>
    <t>4701 N. Laramie</t>
  </si>
  <si>
    <t>Chicago</t>
  </si>
  <si>
    <t>630-675-9788</t>
  </si>
  <si>
    <t>aewert@entact.com</t>
  </si>
  <si>
    <t>A-21</t>
  </si>
  <si>
    <t>B-21</t>
  </si>
  <si>
    <t>P.O.Box 619</t>
  </si>
  <si>
    <t>Hico</t>
  </si>
  <si>
    <t>(970) 209-9862</t>
  </si>
  <si>
    <t>richarddaerr@gmail.com</t>
  </si>
  <si>
    <t>770-262-0994</t>
  </si>
  <si>
    <t>tpenuel@entact.com</t>
  </si>
  <si>
    <t>62 Barri Drive</t>
  </si>
  <si>
    <t>Irwin</t>
  </si>
  <si>
    <t>412-580-8673</t>
  </si>
  <si>
    <t>whousman@entact.com</t>
  </si>
  <si>
    <t>811 9th Street</t>
  </si>
  <si>
    <t>Oakmont</t>
  </si>
  <si>
    <t>630-935-9759</t>
  </si>
  <si>
    <t>wblackwell@entact.com</t>
  </si>
  <si>
    <t>105 Michael Street</t>
  </si>
  <si>
    <t>Cleveland</t>
  </si>
  <si>
    <t>630-743-1378</t>
  </si>
  <si>
    <t>dbenningfield@entact.com</t>
  </si>
  <si>
    <t>371 Rebecca Avenue</t>
  </si>
  <si>
    <t>Leechburg</t>
  </si>
  <si>
    <t>724-681-2098</t>
  </si>
  <si>
    <t>jrak@entact.com</t>
  </si>
  <si>
    <t>6604 Tulip Street</t>
  </si>
  <si>
    <t>Philadelphia</t>
  </si>
  <si>
    <t>267-496-3221</t>
  </si>
  <si>
    <t>jhosgood@entact.com</t>
  </si>
  <si>
    <t>1010 Spring Street</t>
  </si>
  <si>
    <t xml:space="preserve">Jessup </t>
  </si>
  <si>
    <t>570-309-5958</t>
  </si>
  <si>
    <t>monder@entact.com</t>
  </si>
  <si>
    <t>1577 Mount Airy Court</t>
  </si>
  <si>
    <t>Jacksonville</t>
  </si>
  <si>
    <t>FL</t>
  </si>
  <si>
    <t>843-371-7104</t>
  </si>
  <si>
    <t>npowell@entact.com</t>
  </si>
  <si>
    <t>3 Glen Street</t>
  </si>
  <si>
    <t xml:space="preserve">New Hartford </t>
  </si>
  <si>
    <t>NY</t>
  </si>
  <si>
    <t>630-669-0216</t>
  </si>
  <si>
    <t>bbonstead@entact.com</t>
  </si>
  <si>
    <t>250 Pleasant View Drive</t>
  </si>
  <si>
    <t xml:space="preserve">Etters </t>
  </si>
  <si>
    <t>630-433-0653</t>
  </si>
  <si>
    <t>jintrieri@entact.com</t>
  </si>
  <si>
    <t>1303 Chelsea Lane</t>
  </si>
  <si>
    <t>Olney</t>
  </si>
  <si>
    <t>630-935-9459</t>
  </si>
  <si>
    <t>amccorvey@entact.com</t>
  </si>
  <si>
    <t>1582 West Cancun Way</t>
  </si>
  <si>
    <t>Riverton</t>
  </si>
  <si>
    <t>UT</t>
  </si>
  <si>
    <t>307-359-1141</t>
  </si>
  <si>
    <t>bainslie@entact.com</t>
  </si>
  <si>
    <t>570 Sandercock Street</t>
  </si>
  <si>
    <t>San Luis Obispo</t>
  </si>
  <si>
    <t>630-669-3802</t>
  </si>
  <si>
    <t>jwipf@entact.com</t>
  </si>
  <si>
    <t>8448 Goldfinch Drive</t>
  </si>
  <si>
    <t>Freeland</t>
  </si>
  <si>
    <t>MI</t>
  </si>
  <si>
    <t>989-239-6413</t>
  </si>
  <si>
    <t>btraver@entact.com</t>
  </si>
  <si>
    <t>83 South Village Knoll</t>
  </si>
  <si>
    <t>The Woodlands</t>
  </si>
  <si>
    <t>630-675-2707</t>
  </si>
  <si>
    <t>dahlich@entact.com</t>
  </si>
  <si>
    <t>610 13th Street</t>
  </si>
  <si>
    <t>412-759-2732</t>
  </si>
  <si>
    <t>ncope@entact.com</t>
  </si>
  <si>
    <t>1817 Briarwood Terrace</t>
  </si>
  <si>
    <t>Lake Como</t>
  </si>
  <si>
    <t>NJ</t>
  </si>
  <si>
    <t>07719</t>
  </si>
  <si>
    <t>609-865-3869</t>
  </si>
  <si>
    <t>kgoisse@entact.com</t>
  </si>
  <si>
    <t>1902 Eagle Ridge Drive</t>
  </si>
  <si>
    <t>Monroeville</t>
  </si>
  <si>
    <t>724-454-5869</t>
  </si>
  <si>
    <t>jhough@entact.com</t>
  </si>
  <si>
    <t>26 Ross Street</t>
  </si>
  <si>
    <t>Clark</t>
  </si>
  <si>
    <t>732-213-1897</t>
  </si>
  <si>
    <t>arizzuto@entact.com</t>
  </si>
  <si>
    <t>4736 Denbigh Ct.</t>
  </si>
  <si>
    <t>Allison Park</t>
  </si>
  <si>
    <t>Chris Massaro</t>
  </si>
  <si>
    <t>412-979-0073</t>
  </si>
  <si>
    <t>cmassaro@entact.com</t>
  </si>
  <si>
    <t>285 Mitchel Road</t>
  </si>
  <si>
    <t xml:space="preserve">Carrolltown </t>
  </si>
  <si>
    <t>814-421-2165</t>
  </si>
  <si>
    <t>ccymbor@entact.com</t>
  </si>
  <si>
    <t>126 Edgehill Road</t>
  </si>
  <si>
    <t>Bala Cynwyd</t>
  </si>
  <si>
    <t>610-529-9293</t>
  </si>
  <si>
    <t>clawrence@entact.com</t>
  </si>
  <si>
    <t>727 Lindwood Drive</t>
  </si>
  <si>
    <t>Greensburg</t>
  </si>
  <si>
    <t>724-771-8231</t>
  </si>
  <si>
    <t>jpollock@entact.com</t>
  </si>
  <si>
    <t>275 Spring Drive</t>
  </si>
  <si>
    <t>P.O. Box 371</t>
  </si>
  <si>
    <t>Hustontown</t>
  </si>
  <si>
    <t>717-372-2515</t>
  </si>
  <si>
    <t>mgelvin@entact.com</t>
  </si>
  <si>
    <t>212 W. 12th Street</t>
  </si>
  <si>
    <t>Metropolis</t>
  </si>
  <si>
    <t>630-461-7128</t>
  </si>
  <si>
    <t>dduncan@entact.com</t>
  </si>
  <si>
    <t>1704 Quail Lane</t>
  </si>
  <si>
    <t>Lake Charles</t>
  </si>
  <si>
    <t>LA</t>
  </si>
  <si>
    <t>630-390-9150</t>
  </si>
  <si>
    <t>dfleming@entact.com</t>
  </si>
  <si>
    <t>4621 Stearns Road</t>
  </si>
  <si>
    <t>Valrico</t>
  </si>
  <si>
    <t>813-267-7416</t>
  </si>
  <si>
    <t>dnelson@entact.com</t>
  </si>
  <si>
    <t>26146 Amy Circle</t>
  </si>
  <si>
    <t>Conifer</t>
  </si>
  <si>
    <t>303-816-0763</t>
  </si>
  <si>
    <t>jgoldin@entact.com</t>
  </si>
  <si>
    <t>Internal ID</t>
  </si>
  <si>
    <t>s/h category</t>
  </si>
  <si>
    <t>Formula (Text)</t>
  </si>
  <si>
    <t>ID</t>
  </si>
  <si>
    <t>Deal</t>
  </si>
  <si>
    <t>Cust ID</t>
  </si>
  <si>
    <t>LOT Delivery Instructions</t>
  </si>
  <si>
    <t>contact email</t>
  </si>
  <si>
    <t>CERT ID</t>
  </si>
  <si>
    <t>DE1-D1) Certificate Description</t>
  </si>
  <si>
    <t>DE1-CN1) Certificate Number</t>
  </si>
  <si>
    <t>Total</t>
  </si>
  <si>
    <t>DE1-SH1) Number of Shares</t>
  </si>
  <si>
    <t>DE1-T1) Certificate Type</t>
  </si>
  <si>
    <t>Payment Amount</t>
  </si>
  <si>
    <t>Acquisition Date</t>
  </si>
  <si>
    <t>Currency Type</t>
  </si>
  <si>
    <t>Certificate Image</t>
  </si>
  <si>
    <t>Exchange Record</t>
  </si>
  <si>
    <t>LOT Certificate Line Status</t>
  </si>
  <si>
    <t>Row hash</t>
  </si>
  <si>
    <t>Certificate Shareholder Hash</t>
  </si>
  <si>
    <t>Shareholder Hash</t>
  </si>
  <si>
    <t>DE1-A1) Holder Name</t>
  </si>
  <si>
    <t>DE1-A2) Address 1</t>
  </si>
  <si>
    <t>DE1-A3) Address 2</t>
  </si>
  <si>
    <t>DE1-A4) Address 3</t>
  </si>
  <si>
    <t>DE1-A5) City</t>
  </si>
  <si>
    <t>DE1-A6) State</t>
  </si>
  <si>
    <t>DE1-C8) Zip</t>
  </si>
  <si>
    <t>DE1-A9) Email Address</t>
  </si>
  <si>
    <t>DE1-A7) Postal Code</t>
  </si>
  <si>
    <t>DE1-A10) Telephone</t>
  </si>
  <si>
    <t>DE1-W2) SSN or EIN</t>
  </si>
  <si>
    <t>DE1-LPM1) Lot Payment Method</t>
  </si>
  <si>
    <t>DE0-A2) Address 1</t>
  </si>
  <si>
    <t>DE0-A3) Address 2</t>
  </si>
  <si>
    <t>DE0-A4) Address 3</t>
  </si>
  <si>
    <t>DE0-A5) City</t>
  </si>
  <si>
    <t>DE0-A6) State</t>
  </si>
  <si>
    <t>DE0-A7) Postal Code</t>
  </si>
  <si>
    <t>DE0-A8) Country</t>
  </si>
  <si>
    <t>DE0-A9) Email Address</t>
  </si>
  <si>
    <t>contact int. id</t>
  </si>
  <si>
    <t>contact name</t>
  </si>
  <si>
    <t>DE0-A1) Holder Name</t>
  </si>
  <si>
    <t>Piracle Print On Check As</t>
  </si>
  <si>
    <t>DE-1) Any LOT Alterations</t>
  </si>
  <si>
    <t>DE-1) Review Notes</t>
  </si>
  <si>
    <t>DE-2 E9) Wire Bank Country Code</t>
  </si>
  <si>
    <t>DE-2 Timestamp</t>
  </si>
  <si>
    <t>DE-2) Any LOT Alterations</t>
  </si>
  <si>
    <t>DE-2) Review Notes</t>
  </si>
  <si>
    <t>DE0-A0) First Name</t>
  </si>
  <si>
    <t>DE0-A0) Last Name</t>
  </si>
  <si>
    <t>DE0-A0) Middle Name</t>
  </si>
  <si>
    <t>DE0-A10) Telephone</t>
  </si>
  <si>
    <t>DE0-A4) Auth Signer</t>
  </si>
  <si>
    <t>DE0-W2) SSN or EIN</t>
  </si>
  <si>
    <t>DE0-W2) SSN or EIN-Enc</t>
  </si>
  <si>
    <t>DE1) Taxpayer ID Method</t>
  </si>
  <si>
    <t>DE1-A1) Signature Present</t>
  </si>
  <si>
    <t>DE1-A10) Additional Comment</t>
  </si>
  <si>
    <t>DE1-A10) Additional Instructions</t>
  </si>
  <si>
    <t>DE1-A4) Auth Signer</t>
  </si>
  <si>
    <t>DE1-A5) Title</t>
  </si>
  <si>
    <t>DE1-A8) Country</t>
  </si>
  <si>
    <t>DE1-C1) Make Checks Payable To</t>
  </si>
  <si>
    <t>DE1-C2) Mail To</t>
  </si>
  <si>
    <t>DE1-C3) Address 1</t>
  </si>
  <si>
    <t>DE1-C4) Address 2</t>
  </si>
  <si>
    <t>DE1-C5) Address 3</t>
  </si>
  <si>
    <t>DE1-C6) City</t>
  </si>
  <si>
    <t>DE1-C7) State</t>
  </si>
  <si>
    <t>DE1-C9) Country</t>
  </si>
  <si>
    <t>DE1-E1) ACH Name(s) on Bank Account</t>
  </si>
  <si>
    <t>DE1-E1) Wire Name(s) on Bank Account</t>
  </si>
  <si>
    <t>DE1-E10) ACH Bank Contact</t>
  </si>
  <si>
    <t>DE1-E10) Wire Bank Contact</t>
  </si>
  <si>
    <t>DE1-E11) ACH Bank Phone Number</t>
  </si>
  <si>
    <t>DE1-E11) Wire Bank Phone Number</t>
  </si>
  <si>
    <t>DE1-E12) For Further Credit Account Num.</t>
  </si>
  <si>
    <t>DE1-E13) For Further Credit Acct. Name</t>
  </si>
  <si>
    <t>DE1-E2) ACH Bank Account Number</t>
  </si>
  <si>
    <t>DE1-E2) ACH Bank Account Number-Enc</t>
  </si>
  <si>
    <t>DE1-E2) Wire Bank Account/IBAN Num-Enc</t>
  </si>
  <si>
    <t>DE1-E2) Wire Bank Account/IBAN Number</t>
  </si>
  <si>
    <t>DE1-E3) ACH ABA Number</t>
  </si>
  <si>
    <t>DE1-E3) Wire ABA/SWIFT Number</t>
  </si>
  <si>
    <t>DE1-E3) Wire Sort Code</t>
  </si>
  <si>
    <t>DE1-E4) ACH Bank Name</t>
  </si>
  <si>
    <t>DE1-E4) Wire Bank Name</t>
  </si>
  <si>
    <t>DE1-E5) ACH Account Type</t>
  </si>
  <si>
    <t>DE1-E6) ACH Bank Address</t>
  </si>
  <si>
    <t>DE1-E6) Wire Bank Address</t>
  </si>
  <si>
    <t>DE1-E7) ACH Bank City</t>
  </si>
  <si>
    <t>DE1-E7) Wire Bank City</t>
  </si>
  <si>
    <t>DE1-E8) ACH Bank State</t>
  </si>
  <si>
    <t>DE1-E8) Wire Bank State</t>
  </si>
  <si>
    <t>DE1-E9) ACH Bank Zip</t>
  </si>
  <si>
    <t>DE1-E9) Wire Bank Country Code</t>
  </si>
  <si>
    <t>DE1-E9) Wire Bank Postal Code</t>
  </si>
  <si>
    <t>DE1-LS1) Lost Shares</t>
  </si>
  <si>
    <t>DE1-M1) Medallion</t>
  </si>
  <si>
    <t>DE1-M2) Medallion Signature Present</t>
  </si>
  <si>
    <t>DE1-M3) Medallion Number</t>
  </si>
  <si>
    <t>DE1-W1) IRS Name</t>
  </si>
  <si>
    <t>DE1-W2) SSN or EIN-Enc</t>
  </si>
  <si>
    <t>DE1-W3) Signature Present</t>
  </si>
  <si>
    <t>Exchange Hash</t>
  </si>
  <si>
    <t>External ID</t>
  </si>
  <si>
    <t>LOT Received Timestamp</t>
  </si>
  <si>
    <t>LOT Sent Timestamp</t>
  </si>
  <si>
    <t>Payment Approved Date</t>
  </si>
  <si>
    <t>Payout Type</t>
  </si>
  <si>
    <t>Shareholder Status</t>
  </si>
  <si>
    <t>DE0-CN1) Certificate Number</t>
  </si>
  <si>
    <t>DE0-D1) Certificate Description</t>
  </si>
  <si>
    <t>DE0-SH1) Number of Shares</t>
  </si>
  <si>
    <t>DE0-T1) Certificate Type</t>
  </si>
  <si>
    <t>DE1-CM1) Comment</t>
  </si>
  <si>
    <t>DE1-LS1) Lost Certificate?</t>
  </si>
  <si>
    <t>DE2-CM1) Comment</t>
  </si>
  <si>
    <t>DE2-CN1) Certificate Number</t>
  </si>
  <si>
    <t>DE2-D1) Certificate Description</t>
  </si>
  <si>
    <t>DE2-LS1) Lost Certificate?</t>
  </si>
  <si>
    <t>DE2-SH1) Number of Shares</t>
  </si>
  <si>
    <t>DE2-T1) Certificate Type</t>
  </si>
  <si>
    <t>Instructed to Pay Date</t>
  </si>
  <si>
    <t>Gross Proceeds</t>
  </si>
  <si>
    <t>Taxes Withheld</t>
  </si>
  <si>
    <t>Acquiom Status</t>
  </si>
  <si>
    <t>Tax Reporting Method</t>
  </si>
  <si>
    <t>&lt;a href="/app/common/custom/custrecordentry.nl?rectype=382&amp;id=28171" target="_blank"&gt;28171&lt;/a&gt;</t>
  </si>
  <si>
    <t>Project Verde (VE Hunter)</t>
  </si>
  <si>
    <t>Web</t>
  </si>
  <si>
    <t>Series B</t>
  </si>
  <si>
    <t/>
  </si>
  <si>
    <t>USD</t>
  </si>
  <si>
    <t>28171</t>
  </si>
  <si>
    <t>Buyer Agreement</t>
  </si>
  <si>
    <t>580753</t>
  </si>
  <si>
    <t>Texas</t>
  </si>
  <si>
    <t>78701</t>
  </si>
  <si>
    <t>1 512.505.4130</t>
  </si>
  <si>
    <t>27-3552007</t>
  </si>
  <si>
    <t>ACH</t>
  </si>
  <si>
    <t>United States</t>
  </si>
  <si>
    <t>Sir or Madam</t>
  </si>
  <si>
    <t>Ready for payment - certs received</t>
  </si>
  <si>
    <t>512.505.4111</t>
  </si>
  <si>
    <t>Substitute W9 eSigned</t>
  </si>
  <si>
    <t>Yes</t>
  </si>
  <si>
    <t>CFO</t>
  </si>
  <si>
    <t>3301191743</t>
  </si>
  <si>
    <t>121140399</t>
  </si>
  <si>
    <t>Silicon Valley Bank</t>
  </si>
  <si>
    <t>Commercial Checking</t>
  </si>
  <si>
    <t>No</t>
  </si>
  <si>
    <t>72WE-REA3-QT7Z</t>
  </si>
  <si>
    <t>Closing Payment</t>
  </si>
  <si>
    <t>1. Shareholder Created / Awaiting LOT Send</t>
  </si>
  <si>
    <t>1. Exchange Record Created</t>
  </si>
  <si>
    <t>Series A</t>
  </si>
  <si>
    <t>&lt;a href="/app/common/custom/custrecordentry.nl?rectype=382&amp;id=28100" target="_blank"&gt;28100&lt;/a&gt;</t>
  </si>
  <si>
    <t>Book-47</t>
  </si>
  <si>
    <t>28100</t>
  </si>
  <si>
    <t>580773</t>
  </si>
  <si>
    <t>Illinois</t>
  </si>
  <si>
    <t>62439</t>
  </si>
  <si>
    <t>1 337.517.2968</t>
  </si>
  <si>
    <t>433-63-8886</t>
  </si>
  <si>
    <t>Ready for payment - book entry</t>
  </si>
  <si>
    <t>6902170225</t>
  </si>
  <si>
    <t>071122661</t>
  </si>
  <si>
    <t>Regions</t>
  </si>
  <si>
    <t>Checking</t>
  </si>
  <si>
    <t>KHBF-LYRK-UN8D</t>
  </si>
  <si>
    <t>Book-48</t>
  </si>
  <si>
    <t>&lt;a href="/app/common/custom/custrecordentry.nl?rectype=382&amp;id=28088" target="_blank"&gt;28088&lt;/a&gt;</t>
  </si>
  <si>
    <t>28088</t>
  </si>
  <si>
    <t>580761</t>
  </si>
  <si>
    <t>60630</t>
  </si>
  <si>
    <t>1 630.675.9788</t>
  </si>
  <si>
    <t>334-70-7953</t>
  </si>
  <si>
    <t>Ready for Payment</t>
  </si>
  <si>
    <t>2480061245889</t>
  </si>
  <si>
    <t>071000013</t>
  </si>
  <si>
    <t>Chase</t>
  </si>
  <si>
    <t>FSTY-D122-SBNS</t>
  </si>
  <si>
    <t>Book-24</t>
  </si>
  <si>
    <t>Book-23</t>
  </si>
  <si>
    <t>&lt;a href="/app/common/custom/custrecordentry.nl?rectype=382&amp;id=28077" target="_blank"&gt;28077&lt;/a&gt;</t>
  </si>
  <si>
    <t>28077</t>
  </si>
  <si>
    <t>580751</t>
  </si>
  <si>
    <t>76051</t>
  </si>
  <si>
    <t>1 972.672.4197</t>
  </si>
  <si>
    <t>490-98-5445</t>
  </si>
  <si>
    <t>Domestic Wire</t>
  </si>
  <si>
    <t>Ready for Payment - certificates received</t>
  </si>
  <si>
    <t>972.580.1323</t>
  </si>
  <si>
    <t>004778336578</t>
  </si>
  <si>
    <t>026009593</t>
  </si>
  <si>
    <t>Bank of America</t>
  </si>
  <si>
    <t>7BBN-323G-DSWN</t>
  </si>
  <si>
    <t>4. Ready for Approval</t>
  </si>
  <si>
    <t>4. Ready for Review</t>
  </si>
  <si>
    <t>Book-08</t>
  </si>
  <si>
    <t>Book-07</t>
  </si>
  <si>
    <t>&lt;a href="/app/common/custom/custrecordentry.nl?rectype=382&amp;id=28173" target="_blank"&gt;28173&lt;/a&gt;</t>
  </si>
  <si>
    <t>Book-63</t>
  </si>
  <si>
    <t>28173</t>
  </si>
  <si>
    <t>580781</t>
  </si>
  <si>
    <t>New Jersey</t>
  </si>
  <si>
    <t>07066</t>
  </si>
  <si>
    <t>1 732.213.1897</t>
  </si>
  <si>
    <t>147-82-2632</t>
  </si>
  <si>
    <t>7066</t>
  </si>
  <si>
    <t>0531067750</t>
  </si>
  <si>
    <t>231372691</t>
  </si>
  <si>
    <t>Santadar Bank</t>
  </si>
  <si>
    <t>143D-M62B-MVQW</t>
  </si>
  <si>
    <t>Book-64</t>
  </si>
  <si>
    <t>&lt;a href="/app/common/custom/custrecordentry.nl?rectype=382&amp;id=28272" target="_blank"&gt;28272&lt;/a&gt;</t>
  </si>
  <si>
    <t>28272</t>
  </si>
  <si>
    <t>39197</t>
  </si>
  <si>
    <t>1 512.485.1933</t>
  </si>
  <si>
    <t>20-2804323</t>
  </si>
  <si>
    <t>Ready for Payment - certs received</t>
  </si>
  <si>
    <t>512.485.1933</t>
  </si>
  <si>
    <t>Joseph C. Aragona</t>
  </si>
  <si>
    <t>General Partner</t>
  </si>
  <si>
    <t>Emily Amezcua</t>
  </si>
  <si>
    <t>650.233.3081</t>
  </si>
  <si>
    <t>1892769173</t>
  </si>
  <si>
    <t>121137522</t>
  </si>
  <si>
    <t>Comerica Bank-California</t>
  </si>
  <si>
    <t>ZG8Y-IHVP-PFFR</t>
  </si>
  <si>
    <t>&lt;a href="/app/common/custom/custrecordentry.nl?rectype=382&amp;id=28271" target="_blank"&gt;28271&lt;/a&gt;</t>
  </si>
  <si>
    <t>28271</t>
  </si>
  <si>
    <t>327461</t>
  </si>
  <si>
    <t>26-3359982</t>
  </si>
  <si>
    <t>1894160926</t>
  </si>
  <si>
    <t>NE18-ZLYP-SH39</t>
  </si>
  <si>
    <t>&lt;a href="/app/common/custom/custrecordentry.nl?rectype=382&amp;id=28101" target="_blank"&gt;28101&lt;/a&gt;</t>
  </si>
  <si>
    <t>Book-49</t>
  </si>
  <si>
    <t>28101</t>
  </si>
  <si>
    <t>580774</t>
  </si>
  <si>
    <t>P O Box 1063</t>
  </si>
  <si>
    <t>Thayne</t>
  </si>
  <si>
    <t>Wyoming</t>
  </si>
  <si>
    <t>83127</t>
  </si>
  <si>
    <t>1 307.359.1141</t>
  </si>
  <si>
    <t>520-72-1976</t>
  </si>
  <si>
    <t>Utah</t>
  </si>
  <si>
    <t>84065</t>
  </si>
  <si>
    <t>24088</t>
  </si>
  <si>
    <t>307086714</t>
  </si>
  <si>
    <t>Western Vista Federal Credit Union</t>
  </si>
  <si>
    <t>Robert E Ainslie</t>
  </si>
  <si>
    <t>TGY6-KIV7-QGJ8</t>
  </si>
  <si>
    <t>Book-50</t>
  </si>
  <si>
    <t>&lt;a href="/app/common/custom/custrecordentry.nl?rectype=382&amp;id=28103" target="_blank"&gt;28103&lt;/a&gt;</t>
  </si>
  <si>
    <t>Book-53</t>
  </si>
  <si>
    <t>28103</t>
  </si>
  <si>
    <t>580776</t>
  </si>
  <si>
    <t>Michigan</t>
  </si>
  <si>
    <t>48623</t>
  </si>
  <si>
    <t>1 989.239.6413</t>
  </si>
  <si>
    <t>371-04-5604</t>
  </si>
  <si>
    <t>Substitute W9 provided</t>
  </si>
  <si>
    <t>19900003278660</t>
  </si>
  <si>
    <t>272484807</t>
  </si>
  <si>
    <t>Wanigas Federal Credit Union</t>
  </si>
  <si>
    <t>7NG4-RRBV-FMZV</t>
  </si>
  <si>
    <t>Book-54</t>
  </si>
  <si>
    <t>&lt;a href="/app/common/custom/custrecordentry.nl?rectype=382&amp;id=28098" target="_blank"&gt;28098&lt;/a&gt;</t>
  </si>
  <si>
    <t>bbonsted@entact.com</t>
  </si>
  <si>
    <t>Book-44</t>
  </si>
  <si>
    <t>28098</t>
  </si>
  <si>
    <t>580771</t>
  </si>
  <si>
    <t>New Hartford</t>
  </si>
  <si>
    <t>New York</t>
  </si>
  <si>
    <t>13413</t>
  </si>
  <si>
    <t>1 630.669.0216</t>
  </si>
  <si>
    <t>075-74-5306</t>
  </si>
  <si>
    <t>9840241575</t>
  </si>
  <si>
    <t>022000046</t>
  </si>
  <si>
    <t>M &amp; T Bank</t>
  </si>
  <si>
    <t>11BK-XSU6-ZLR9</t>
  </si>
  <si>
    <t>2. LOT Sent / Awaiting LOT Received</t>
  </si>
  <si>
    <t>2. LOT Sent</t>
  </si>
  <si>
    <t>Book-43</t>
  </si>
  <si>
    <t>&lt;a href="/app/common/custom/custrecordentry.nl?rectype=382&amp;id=28080" target="_blank"&gt;28080&lt;/a&gt;</t>
  </si>
  <si>
    <t>28080</t>
  </si>
  <si>
    <t>580754</t>
  </si>
  <si>
    <t>Oklahoma</t>
  </si>
  <si>
    <t>74355</t>
  </si>
  <si>
    <t>1 918.542.4479</t>
  </si>
  <si>
    <t>73-0599972</t>
  </si>
  <si>
    <t>918.542.4479</t>
  </si>
  <si>
    <t>Further credit Account Number 15164317</t>
  </si>
  <si>
    <t>Charles C. Neal</t>
  </si>
  <si>
    <t>Chairman</t>
  </si>
  <si>
    <t>John L. Finley</t>
  </si>
  <si>
    <t>918.542.3371</t>
  </si>
  <si>
    <t>10175</t>
  </si>
  <si>
    <t>103003616</t>
  </si>
  <si>
    <t>The First National Bank &amp; Trust of Miami</t>
  </si>
  <si>
    <t>Chas. A. Neal &amp; Company</t>
  </si>
  <si>
    <t>CFYB-19WX-RQ6R</t>
  </si>
  <si>
    <t>&lt;a href="/app/common/custom/custrecordentry.nl?rectype=382&amp;id=28109" target="_blank"&gt;28109&lt;/a&gt;</t>
  </si>
  <si>
    <t>Book-69</t>
  </si>
  <si>
    <t>28109</t>
  </si>
  <si>
    <t>580784</t>
  </si>
  <si>
    <t>Pennsylvania</t>
  </si>
  <si>
    <t>19004</t>
  </si>
  <si>
    <t>1 610.529.9293</t>
  </si>
  <si>
    <t>180-72-5184</t>
  </si>
  <si>
    <t>4257645961</t>
  </si>
  <si>
    <t>041000124</t>
  </si>
  <si>
    <t>PNC Bank</t>
  </si>
  <si>
    <t>Christopher Lawrence</t>
  </si>
  <si>
    <t>FWU9-BRMR-ENSE</t>
  </si>
  <si>
    <t>Book-70</t>
  </si>
  <si>
    <t>&lt;a href="/app/common/custom/custrecordentry.nl?rectype=382&amp;id=28108" target="_blank"&gt;28108&lt;/a&gt;</t>
  </si>
  <si>
    <t>Book-67</t>
  </si>
  <si>
    <t>28108</t>
  </si>
  <si>
    <t>580783</t>
  </si>
  <si>
    <t>Carrolltown</t>
  </si>
  <si>
    <t>15722</t>
  </si>
  <si>
    <t>1 814.421.2165</t>
  </si>
  <si>
    <t>192-70-6596</t>
  </si>
  <si>
    <t>Ready for Payment - book entry</t>
  </si>
  <si>
    <t>50903721</t>
  </si>
  <si>
    <t>031301066</t>
  </si>
  <si>
    <t>Ameriserv Financial</t>
  </si>
  <si>
    <t>72WS-I7W6-3BNT</t>
  </si>
  <si>
    <t>Book-68</t>
  </si>
  <si>
    <t>&lt;a href="/app/common/custom/custrecordentry.nl?rectype=382&amp;id=28112" target="_blank"&gt;28112&lt;/a&gt;</t>
  </si>
  <si>
    <t>Book-75</t>
  </si>
  <si>
    <t>28112</t>
  </si>
  <si>
    <t>580787</t>
  </si>
  <si>
    <t>62960</t>
  </si>
  <si>
    <t>1 630.461.7128</t>
  </si>
  <si>
    <t>336-54-6077</t>
  </si>
  <si>
    <t>Ready for payment - book entry; Signature Page and  W-9 received and no backup withholding</t>
  </si>
  <si>
    <t>455321310</t>
  </si>
  <si>
    <t>TAVN-GHV4-Z18X</t>
  </si>
  <si>
    <t>Book-76</t>
  </si>
  <si>
    <t>&lt;a href="/app/common/custom/custrecordentry.nl?rectype=382&amp;id=28113" target="_blank"&gt;28113&lt;/a&gt;</t>
  </si>
  <si>
    <t>Book-77</t>
  </si>
  <si>
    <t>28113</t>
  </si>
  <si>
    <t>580788</t>
  </si>
  <si>
    <t>Louisiana</t>
  </si>
  <si>
    <t>70605</t>
  </si>
  <si>
    <t>1 630.390.9150</t>
  </si>
  <si>
    <t>439-11-6937</t>
  </si>
  <si>
    <t>818967911</t>
  </si>
  <si>
    <t>065400137</t>
  </si>
  <si>
    <t>Chase Banks</t>
  </si>
  <si>
    <t>IPKP-TDJZ-XVYQ</t>
  </si>
  <si>
    <t>Book-78</t>
  </si>
  <si>
    <t>&lt;a href="/app/common/custom/custrecordentry.nl?rectype=382&amp;id=28072" target="_blank"&gt;28072&lt;/a&gt;</t>
  </si>
  <si>
    <t>28072</t>
  </si>
  <si>
    <t>580745</t>
  </si>
  <si>
    <t>60521</t>
  </si>
  <si>
    <t>354-70-9349</t>
  </si>
  <si>
    <t>Dean C Pisani</t>
  </si>
  <si>
    <t>Trustee</t>
  </si>
  <si>
    <t>041146231361</t>
  </si>
  <si>
    <t>084301767</t>
  </si>
  <si>
    <t>16I1-3EZF-KZXJ</t>
  </si>
  <si>
    <t>&lt;a href="/app/common/custom/custrecordentry.nl?rectype=382&amp;id=28104" target="_blank"&gt;28104&lt;/a&gt;</t>
  </si>
  <si>
    <t>Book-56</t>
  </si>
  <si>
    <t>28104</t>
  </si>
  <si>
    <t>580777</t>
  </si>
  <si>
    <t>77381</t>
  </si>
  <si>
    <t>1 630.675.2707</t>
  </si>
  <si>
    <t>273-44-6952</t>
  </si>
  <si>
    <t>4404007092</t>
  </si>
  <si>
    <t>111000614</t>
  </si>
  <si>
    <t>YHLK-64FK-4Z5W</t>
  </si>
  <si>
    <t>Book-55</t>
  </si>
  <si>
    <t>&lt;a href="/app/common/custom/custrecordentry.nl?rectype=382&amp;id=28093" target="_blank"&gt;28093&lt;/a&gt;</t>
  </si>
  <si>
    <t>Book-33</t>
  </si>
  <si>
    <t>28093</t>
  </si>
  <si>
    <t>580766</t>
  </si>
  <si>
    <t>77328</t>
  </si>
  <si>
    <t>1 630.743.1378</t>
  </si>
  <si>
    <t>463-33-8659</t>
  </si>
  <si>
    <t>600795755</t>
  </si>
  <si>
    <t>113122804</t>
  </si>
  <si>
    <t>First Bank and Trust</t>
  </si>
  <si>
    <t>DG3A-LUY4-YIKE</t>
  </si>
  <si>
    <t>Book-34</t>
  </si>
  <si>
    <t>&lt;a href="/app/common/custom/custrecordentry.nl?rectype=382&amp;id=28114" target="_blank"&gt;28114&lt;/a&gt;</t>
  </si>
  <si>
    <t>Book-79</t>
  </si>
  <si>
    <t>28114</t>
  </si>
  <si>
    <t>580789</t>
  </si>
  <si>
    <t>Florida</t>
  </si>
  <si>
    <t>33596</t>
  </si>
  <si>
    <t>1 813.267.7416</t>
  </si>
  <si>
    <t>255-33-2113</t>
  </si>
  <si>
    <t>Signed W9 provided</t>
  </si>
  <si>
    <t>James D Nelson Jr</t>
  </si>
  <si>
    <t>1010029850903</t>
  </si>
  <si>
    <t>063107513</t>
  </si>
  <si>
    <t>Wells Fargo Bank, N.A.</t>
  </si>
  <si>
    <t>James D Nelson Jr.</t>
  </si>
  <si>
    <t>NL8Z-HUR8-QMYK</t>
  </si>
  <si>
    <t>Book-80</t>
  </si>
  <si>
    <t>&lt;a href="/app/common/custom/custrecordentry.nl?rectype=382&amp;id=30295" target="_blank"&gt;30295&lt;/a&gt;</t>
  </si>
  <si>
    <t>ENTACT LLC</t>
  </si>
  <si>
    <t>Vendor Payment</t>
  </si>
  <si>
    <t>30295</t>
  </si>
  <si>
    <t>W121-QQ2A-Y96Z</t>
  </si>
  <si>
    <t>3a. Received via manual</t>
  </si>
  <si>
    <t>3. Ready for Data Entry</t>
  </si>
  <si>
    <t>NONE</t>
  </si>
  <si>
    <t>&lt;a href="/app/common/custom/custrecordentry.nl?rectype=382&amp;id=28076" target="_blank"&gt;28076&lt;/a&gt;</t>
  </si>
  <si>
    <t>28076</t>
  </si>
  <si>
    <t>580748</t>
  </si>
  <si>
    <t>South Carolina</t>
  </si>
  <si>
    <t>29492</t>
  </si>
  <si>
    <t>1 561.707.7088</t>
  </si>
  <si>
    <t>153-60-4804</t>
  </si>
  <si>
    <t>Need 2 certificates</t>
  </si>
  <si>
    <t>Erik R Gehringer</t>
  </si>
  <si>
    <t>003060126756</t>
  </si>
  <si>
    <t>063000047</t>
  </si>
  <si>
    <t>A1M9-GDJ4-HUSB</t>
  </si>
  <si>
    <t>Book-06</t>
  </si>
  <si>
    <t>Book-05</t>
  </si>
  <si>
    <t>&lt;a href="/app/common/custom/custrecordentry.nl?rectype=382&amp;id=28106" target="_blank"&gt;28106&lt;/a&gt;</t>
  </si>
  <si>
    <t>Book-61</t>
  </si>
  <si>
    <t>28106</t>
  </si>
  <si>
    <t>580780</t>
  </si>
  <si>
    <t>15146</t>
  </si>
  <si>
    <t>1 724.454.5869</t>
  </si>
  <si>
    <t>202-68-8334</t>
  </si>
  <si>
    <t>1016177868</t>
  </si>
  <si>
    <t>043000096</t>
  </si>
  <si>
    <t>PNC</t>
  </si>
  <si>
    <t>9QSE-7L8C-J7DE</t>
  </si>
  <si>
    <t>Book-62</t>
  </si>
  <si>
    <t>&lt;a href="/app/common/custom/custrecordentry.nl?rectype=382&amp;id=28115" target="_blank"&gt;28115&lt;/a&gt;</t>
  </si>
  <si>
    <t>Book-82</t>
  </si>
  <si>
    <t>28115</t>
  </si>
  <si>
    <t>580790</t>
  </si>
  <si>
    <t>Colorado</t>
  </si>
  <si>
    <t>80433</t>
  </si>
  <si>
    <t>1 303.838.6892</t>
  </si>
  <si>
    <t>102-34-2260</t>
  </si>
  <si>
    <t>Ready for Payment - book entry certs</t>
  </si>
  <si>
    <t>Jeffrey Goldin</t>
  </si>
  <si>
    <t>Associate</t>
  </si>
  <si>
    <t>0404012041</t>
  </si>
  <si>
    <t>107005953</t>
  </si>
  <si>
    <t>Centennial Bank</t>
  </si>
  <si>
    <t>Savings</t>
  </si>
  <si>
    <t>W1KE-5YJL-7G75</t>
  </si>
  <si>
    <t>Book-81</t>
  </si>
  <si>
    <t>&lt;a href="/app/common/custom/custrecordentry.nl?rectype=382&amp;id=28086" target="_blank"&gt;28086&lt;/a&gt;</t>
  </si>
  <si>
    <t>28086</t>
  </si>
  <si>
    <t>580643</t>
  </si>
  <si>
    <t>15420 Carob Cir.</t>
  </si>
  <si>
    <t>80134</t>
  </si>
  <si>
    <t>1 630.669.4235</t>
  </si>
  <si>
    <t>521-21-3750</t>
  </si>
  <si>
    <t>Jeromy Schissler</t>
  </si>
  <si>
    <t>103690013216</t>
  </si>
  <si>
    <t>102000021</t>
  </si>
  <si>
    <t>US Bank</t>
  </si>
  <si>
    <t>P1GY-Q9R5-DHXM</t>
  </si>
  <si>
    <t>&lt;a href="/app/common/custom/custrecordentry.nl?rectype=382&amp;id=28095" target="_blank"&gt;28095&lt;/a&gt;</t>
  </si>
  <si>
    <t>Book-37</t>
  </si>
  <si>
    <t>28095</t>
  </si>
  <si>
    <t>580768</t>
  </si>
  <si>
    <t>6600 Tulip Street</t>
  </si>
  <si>
    <t>19135</t>
  </si>
  <si>
    <t>1 267.496.3221</t>
  </si>
  <si>
    <t>196-68-7622</t>
  </si>
  <si>
    <t>James Hosgood</t>
  </si>
  <si>
    <t>Engineer</t>
  </si>
  <si>
    <t>90102701</t>
  </si>
  <si>
    <t>236084285</t>
  </si>
  <si>
    <t>Police and Fire Federal Credit Union</t>
  </si>
  <si>
    <t>QSUK-IFZR-3DQL</t>
  </si>
  <si>
    <t>Book-38</t>
  </si>
  <si>
    <t>&lt;a href="/app/common/custom/custrecordentry.nl?rectype=382&amp;id=28094" target="_blank"&gt;28094&lt;/a&gt;</t>
  </si>
  <si>
    <t>Book-36</t>
  </si>
  <si>
    <t>28094</t>
  </si>
  <si>
    <t>580767</t>
  </si>
  <si>
    <t>15656</t>
  </si>
  <si>
    <t>1 724.681.2098</t>
  </si>
  <si>
    <t>168-66-5990</t>
  </si>
  <si>
    <t>James Rak</t>
  </si>
  <si>
    <t>8429959607</t>
  </si>
  <si>
    <t>111900659</t>
  </si>
  <si>
    <t>Wells Fargo</t>
  </si>
  <si>
    <t>IURP-84NT-859S</t>
  </si>
  <si>
    <t>Book-35</t>
  </si>
  <si>
    <t>&lt;a href="/app/common/custom/custrecordentry.nl?rectype=382&amp;id=28087" target="_blank"&gt;28087&lt;/a&gt;</t>
  </si>
  <si>
    <t>Book-21</t>
  </si>
  <si>
    <t>28087</t>
  </si>
  <si>
    <t>580760</t>
  </si>
  <si>
    <t>California</t>
  </si>
  <si>
    <t>93420</t>
  </si>
  <si>
    <t>1 832.260.5368</t>
  </si>
  <si>
    <t>310-68-3806</t>
  </si>
  <si>
    <t>Ready for payment - certificates received</t>
  </si>
  <si>
    <t>James Satkoski</t>
  </si>
  <si>
    <t>Project Coordinator</t>
  </si>
  <si>
    <t>James M Satkoski</t>
  </si>
  <si>
    <t>10901205879007</t>
  </si>
  <si>
    <t>322274187</t>
  </si>
  <si>
    <t>Logix Bank</t>
  </si>
  <si>
    <t>UERP-DBEZ-RDEG</t>
  </si>
  <si>
    <t>Book-22</t>
  </si>
  <si>
    <t>&lt;a href="/app/common/custom/custrecordentry.nl?rectype=382&amp;id=28099" target="_blank"&gt;28099&lt;/a&gt;</t>
  </si>
  <si>
    <t>Book-46</t>
  </si>
  <si>
    <t>28099</t>
  </si>
  <si>
    <t>580772</t>
  </si>
  <si>
    <t>Etters</t>
  </si>
  <si>
    <t>17319</t>
  </si>
  <si>
    <t>1 717.329.0780</t>
  </si>
  <si>
    <t>159-70-5264</t>
  </si>
  <si>
    <t>Jonathan M Intrieri</t>
  </si>
  <si>
    <t>2182777157</t>
  </si>
  <si>
    <t>231382241</t>
  </si>
  <si>
    <t>Members 1st Federal Credit Union</t>
  </si>
  <si>
    <t>EMT9-PXDC-NEW1</t>
  </si>
  <si>
    <t>Book-45</t>
  </si>
  <si>
    <t>&lt;a href="/app/common/custom/custrecordentry.nl?rectype=382&amp;id=28102" target="_blank"&gt;28102&lt;/a&gt;</t>
  </si>
  <si>
    <t>Book-52</t>
  </si>
  <si>
    <t>28102</t>
  </si>
  <si>
    <t>580775</t>
  </si>
  <si>
    <t>93401</t>
  </si>
  <si>
    <t>1 630.669.3802</t>
  </si>
  <si>
    <t>361-78-4671</t>
  </si>
  <si>
    <t>199370542078</t>
  </si>
  <si>
    <t>071904779</t>
  </si>
  <si>
    <t>PJYV-1ZN5-8I73</t>
  </si>
  <si>
    <t>Book-51</t>
  </si>
  <si>
    <t>&lt;a href="/app/common/custom/custrecordentry.nl?rectype=382&amp;id=28110" target="_blank"&gt;28110&lt;/a&gt;</t>
  </si>
  <si>
    <t>Book-71</t>
  </si>
  <si>
    <t>28110</t>
  </si>
  <si>
    <t>580785</t>
  </si>
  <si>
    <t>15601</t>
  </si>
  <si>
    <t>1 724.771.8231</t>
  </si>
  <si>
    <t>195-70-4259</t>
  </si>
  <si>
    <t>1026056461</t>
  </si>
  <si>
    <t>BYTG-6HYT-UMYN</t>
  </si>
  <si>
    <t>Book-72</t>
  </si>
  <si>
    <t>&lt;a href="/app/common/custom/custrecordentry.nl?rectype=382&amp;id=28172" target="_blank"&gt;28172&lt;/a&gt;</t>
  </si>
  <si>
    <t>Book-59</t>
  </si>
  <si>
    <t>28172</t>
  </si>
  <si>
    <t>580779</t>
  </si>
  <si>
    <t>1 609.865.3869</t>
  </si>
  <si>
    <t>204-62-6099</t>
  </si>
  <si>
    <t>Domestic Check</t>
  </si>
  <si>
    <t>QEX8-4PXH-QBCB</t>
  </si>
  <si>
    <t>Book-60</t>
  </si>
  <si>
    <t>&lt;a href="/app/common/custom/custrecordentry.nl?rectype=382&amp;id=28107" target="_blank"&gt;28107&lt;/a&gt;</t>
  </si>
  <si>
    <t>kmassaro@entact.com</t>
  </si>
  <si>
    <t>Book-66</t>
  </si>
  <si>
    <t>28107</t>
  </si>
  <si>
    <t>580782</t>
  </si>
  <si>
    <t>15101</t>
  </si>
  <si>
    <t>1 412.979.0073</t>
  </si>
  <si>
    <t>195-70-6218</t>
  </si>
  <si>
    <t>1041111203</t>
  </si>
  <si>
    <t>043000009</t>
  </si>
  <si>
    <t>11WX-JWPY-8RQM</t>
  </si>
  <si>
    <t>Book-65</t>
  </si>
  <si>
    <t>&lt;a href="/app/common/custom/custrecordentry.nl?rectype=382&amp;id=28085" target="_blank"&gt;28085&lt;/a&gt;</t>
  </si>
  <si>
    <t>Book-19</t>
  </si>
  <si>
    <t>28085</t>
  </si>
  <si>
    <t>580759</t>
  </si>
  <si>
    <t>15632</t>
  </si>
  <si>
    <t>1 724.989.0504</t>
  </si>
  <si>
    <t>310-74-2866</t>
  </si>
  <si>
    <t>Kurtis F. Gimbel</t>
  </si>
  <si>
    <t>x77080160</t>
  </si>
  <si>
    <t>021000021</t>
  </si>
  <si>
    <t>JP Morgan Chase</t>
  </si>
  <si>
    <t>T3MR-4TLT-TVIR</t>
  </si>
  <si>
    <t>Book-20</t>
  </si>
  <si>
    <t>&lt;a href="/app/common/custom/custrecordentry.nl?rectype=382&amp;id=28096" target="_blank"&gt;28096&lt;/a&gt;</t>
  </si>
  <si>
    <t>Book-40</t>
  </si>
  <si>
    <t>28096</t>
  </si>
  <si>
    <t>580769</t>
  </si>
  <si>
    <t>Jessup</t>
  </si>
  <si>
    <t>18434</t>
  </si>
  <si>
    <t>1 570.309.5958</t>
  </si>
  <si>
    <t>067-74-0927</t>
  </si>
  <si>
    <t>7001840171</t>
  </si>
  <si>
    <t>031312110</t>
  </si>
  <si>
    <t>NBT Bank</t>
  </si>
  <si>
    <t>HB8U-8FR7-VZE2</t>
  </si>
  <si>
    <t>Book-39</t>
  </si>
  <si>
    <t>&lt;a href="/app/common/custom/custrecordentry.nl?rectype=382&amp;id=28083" target="_blank"&gt;28083&lt;/a&gt;</t>
  </si>
  <si>
    <t>28083</t>
  </si>
  <si>
    <t>580757</t>
  </si>
  <si>
    <t>15090</t>
  </si>
  <si>
    <t>1 412.576.3561</t>
  </si>
  <si>
    <t>561-35-3400</t>
  </si>
  <si>
    <t>Emailed received in place of 2 certs.</t>
  </si>
  <si>
    <t>003739667261</t>
  </si>
  <si>
    <t>063100277</t>
  </si>
  <si>
    <t>7473-RIMZ-523L</t>
  </si>
  <si>
    <t>Book-16</t>
  </si>
  <si>
    <t>Book-15</t>
  </si>
  <si>
    <t>&lt;a href="/app/common/custom/custrecordentry.nl?rectype=382&amp;id=28111" target="_blank"&gt;28111&lt;/a&gt;</t>
  </si>
  <si>
    <t>Book-73</t>
  </si>
  <si>
    <t>28111</t>
  </si>
  <si>
    <t>580786</t>
  </si>
  <si>
    <t>17229</t>
  </si>
  <si>
    <t>1 717.372.2515</t>
  </si>
  <si>
    <t>172-54-2988</t>
  </si>
  <si>
    <t>Ready for Payment  - book entry</t>
  </si>
  <si>
    <t>Gerald M. Gelvin</t>
  </si>
  <si>
    <t>0262772</t>
  </si>
  <si>
    <t>031304306</t>
  </si>
  <si>
    <t>F&amp;M Trust Company</t>
  </si>
  <si>
    <t>V35V-IA27-UA11</t>
  </si>
  <si>
    <t>Book-74</t>
  </si>
  <si>
    <t>&lt;a href="/app/common/custom/custrecordentry.nl?rectype=382&amp;id=28078" target="_blank"&gt;28078&lt;/a&gt;</t>
  </si>
  <si>
    <t>28078</t>
  </si>
  <si>
    <t>580750</t>
  </si>
  <si>
    <t>Orland Park</t>
  </si>
  <si>
    <t>60462</t>
  </si>
  <si>
    <t>1 630.461.7059</t>
  </si>
  <si>
    <t>350 74 1435</t>
  </si>
  <si>
    <t>Orlando Park</t>
  </si>
  <si>
    <t>Michael J. Stoub</t>
  </si>
  <si>
    <t>800.322.3623</t>
  </si>
  <si>
    <t>2330000297</t>
  </si>
  <si>
    <t>071911788</t>
  </si>
  <si>
    <t>First Midwest</t>
  </si>
  <si>
    <t>KEMR-ZCH2-RTZU</t>
  </si>
  <si>
    <t>Book-10</t>
  </si>
  <si>
    <t>Book-09</t>
  </si>
  <si>
    <t>&lt;a href="/app/common/custom/custrecordentry.nl?rectype=382&amp;id=28105" target="_blank"&gt;28105&lt;/a&gt;</t>
  </si>
  <si>
    <t>Book-57</t>
  </si>
  <si>
    <t>28105</t>
  </si>
  <si>
    <t>580778</t>
  </si>
  <si>
    <t>15139</t>
  </si>
  <si>
    <t>1 412.759.2732</t>
  </si>
  <si>
    <t>273-56-6775</t>
  </si>
  <si>
    <t>1135850007</t>
  </si>
  <si>
    <t>ZKLX-NQKK-LSEA</t>
  </si>
  <si>
    <t>Book-58</t>
  </si>
  <si>
    <t>&lt;a href="/app/common/custom/custrecordentry.nl?rectype=382&amp;id=28097" target="_blank"&gt;28097&lt;/a&gt;</t>
  </si>
  <si>
    <t>Book-41</t>
  </si>
  <si>
    <t>28097</t>
  </si>
  <si>
    <t>580770</t>
  </si>
  <si>
    <t>32225</t>
  </si>
  <si>
    <t>1 904.404.6442</t>
  </si>
  <si>
    <t>593-30-6803</t>
  </si>
  <si>
    <t>898012982865</t>
  </si>
  <si>
    <t>Nicholas Powell</t>
  </si>
  <si>
    <t>R5IP-2BQY-J7HG</t>
  </si>
  <si>
    <t>Book-42</t>
  </si>
  <si>
    <t>&lt;a href="/app/common/custom/custrecordentry.nl?rectype=382&amp;id=28084" target="_blank"&gt;28084&lt;/a&gt;</t>
  </si>
  <si>
    <t>28084</t>
  </si>
  <si>
    <t>580758</t>
  </si>
  <si>
    <t>60525</t>
  </si>
  <si>
    <t>1 312.375.4667</t>
  </si>
  <si>
    <t>356-78-6140</t>
  </si>
  <si>
    <t>603.413.9447</t>
  </si>
  <si>
    <t>Peter M Brennan</t>
  </si>
  <si>
    <t>59010198601</t>
  </si>
  <si>
    <t>071922777</t>
  </si>
  <si>
    <t>First American Bank</t>
  </si>
  <si>
    <t>J34W-7ZWT-1UN6</t>
  </si>
  <si>
    <t>Book-18</t>
  </si>
  <si>
    <t>Book-17</t>
  </si>
  <si>
    <t>&lt;a href="/app/common/custom/custrecordentry.nl?rectype=382&amp;id=28089" target="_blank"&gt;28089&lt;/a&gt;</t>
  </si>
  <si>
    <t>Book-26</t>
  </si>
  <si>
    <t>28089</t>
  </si>
  <si>
    <t>580762</t>
  </si>
  <si>
    <t>PO Box 619</t>
  </si>
  <si>
    <t>76457</t>
  </si>
  <si>
    <t>970.209.9862</t>
  </si>
  <si>
    <t>458688809</t>
  </si>
  <si>
    <t>Ready for payment - Book Entry</t>
  </si>
  <si>
    <t>Richard L. Daerr Jr.</t>
  </si>
  <si>
    <t>041123889181</t>
  </si>
  <si>
    <t>Merrill Lynch</t>
  </si>
  <si>
    <t>IT54-8R89-XSQK</t>
  </si>
  <si>
    <t>Book-25</t>
  </si>
  <si>
    <t>&lt;a href="/app/common/custom/custrecordentry.nl?rectype=382&amp;id=28075" target="_blank"&gt;28075&lt;/a&gt;</t>
  </si>
  <si>
    <t>Book-03</t>
  </si>
  <si>
    <t>28075</t>
  </si>
  <si>
    <t>580749</t>
  </si>
  <si>
    <t>1 630.842.4514</t>
  </si>
  <si>
    <t>500-86-1353</t>
  </si>
  <si>
    <t>Ready for payment - confirmed no certs</t>
  </si>
  <si>
    <t>792561839</t>
  </si>
  <si>
    <t>BLL7-GEUM-2124</t>
  </si>
  <si>
    <t>Book-04</t>
  </si>
  <si>
    <t>&lt;a href="/app/common/custom/custrecordentry.nl?rectype=382&amp;id=28082" target="_blank"&gt;28082&lt;/a&gt;</t>
  </si>
  <si>
    <t>Book-14</t>
  </si>
  <si>
    <t>28082</t>
  </si>
  <si>
    <t>580756</t>
  </si>
  <si>
    <t>77058</t>
  </si>
  <si>
    <t>1 281.668.7973</t>
  </si>
  <si>
    <t>425-37-4373</t>
  </si>
  <si>
    <t>Shawn J Todaro</t>
  </si>
  <si>
    <t>000658716519</t>
  </si>
  <si>
    <t>053000196</t>
  </si>
  <si>
    <t>Bank Of America</t>
  </si>
  <si>
    <t>VCR4-TRJJ-T9R8</t>
  </si>
  <si>
    <t>Book-13</t>
  </si>
  <si>
    <t>&lt;a href="/app/common/custom/custrecordentry.nl?rectype=382&amp;id=28071" target="_blank"&gt;28071&lt;/a&gt;</t>
  </si>
  <si>
    <t>28071</t>
  </si>
  <si>
    <t>580744</t>
  </si>
  <si>
    <t>900 S. Capital of Texas Highway Suite 430</t>
  </si>
  <si>
    <t>79746</t>
  </si>
  <si>
    <t>1 512.633.0202</t>
  </si>
  <si>
    <t>20-8811725</t>
  </si>
  <si>
    <t>512.322.3100</t>
  </si>
  <si>
    <t>CFO of the GP of the GP</t>
  </si>
  <si>
    <t>Nanette Gil</t>
  </si>
  <si>
    <t>512.479.2266</t>
  </si>
  <si>
    <t>708133665</t>
  </si>
  <si>
    <t>JPMorgan Chase</t>
  </si>
  <si>
    <t>15ST-JWKK-HR4H</t>
  </si>
  <si>
    <t>&lt;a href="/app/common/custom/custrecordentry.nl?rectype=382&amp;id=28090" target="_blank"&gt;28090&lt;/a&gt;</t>
  </si>
  <si>
    <t>Book-27</t>
  </si>
  <si>
    <t>28090</t>
  </si>
  <si>
    <t>580763</t>
  </si>
  <si>
    <t>1609 Meadow Vista Drive</t>
  </si>
  <si>
    <t>Flower Mound</t>
  </si>
  <si>
    <t>75022</t>
  </si>
  <si>
    <t>1 770.262.0994</t>
  </si>
  <si>
    <t>416-29-5414</t>
  </si>
  <si>
    <t>Thaddeus Penuel</t>
  </si>
  <si>
    <t>2904015746</t>
  </si>
  <si>
    <t>062000019</t>
  </si>
  <si>
    <t>U58Z-N8TS-FNMU</t>
  </si>
  <si>
    <t>Book-28</t>
  </si>
  <si>
    <t>&lt;a href="/app/common/custom/custrecordentry.nl?rectype=382&amp;id=28079" target="_blank"&gt;28079&lt;/a&gt;</t>
  </si>
  <si>
    <t>28079</t>
  </si>
  <si>
    <t>580752</t>
  </si>
  <si>
    <t>78414</t>
  </si>
  <si>
    <t>1 972.922.8070</t>
  </si>
  <si>
    <t>524-82-7725</t>
  </si>
  <si>
    <t>Ready for Payment - confirmed no certs</t>
  </si>
  <si>
    <t>Thad A. Slaughter</t>
  </si>
  <si>
    <t>Thad A. Slaughter Amanda M. Slaughter</t>
  </si>
  <si>
    <t>361.986.7800</t>
  </si>
  <si>
    <t>807687979</t>
  </si>
  <si>
    <t>113122655</t>
  </si>
  <si>
    <t>Prosperity Bank</t>
  </si>
  <si>
    <t>D5W4-YZEJ-LPJX</t>
  </si>
  <si>
    <t>&lt;a href="/app/common/custom/custrecordentry.nl?rectype=382&amp;id=28081" target="_blank"&gt;28081&lt;/a&gt;</t>
  </si>
  <si>
    <t>28081</t>
  </si>
  <si>
    <t>580755</t>
  </si>
  <si>
    <t>60107</t>
  </si>
  <si>
    <t>1 630.413.9456</t>
  </si>
  <si>
    <t>342-72-2871</t>
  </si>
  <si>
    <t>7236592544</t>
  </si>
  <si>
    <t>042000314</t>
  </si>
  <si>
    <t>Fifth Third Bank</t>
  </si>
  <si>
    <t>TW4R-YPMN-YP2M</t>
  </si>
  <si>
    <t>Book-12</t>
  </si>
  <si>
    <t>Book-11</t>
  </si>
  <si>
    <t>&lt;a href="/app/common/custom/custrecordentry.nl?rectype=382&amp;id=28074" target="_blank"&gt;28074&lt;/a&gt;</t>
  </si>
  <si>
    <t>28074</t>
  </si>
  <si>
    <t>580746</t>
  </si>
  <si>
    <t>60101</t>
  </si>
  <si>
    <t>1 630.461.4569</t>
  </si>
  <si>
    <t>322-54-4576</t>
  </si>
  <si>
    <t>Need 2 certs</t>
  </si>
  <si>
    <t>Thomas R Frawley</t>
  </si>
  <si>
    <t>Thomas R. Frawley Mildred M. Frawley</t>
  </si>
  <si>
    <t>7234127806</t>
  </si>
  <si>
    <t>071923909</t>
  </si>
  <si>
    <t>KYRP-4GEF-MQBH</t>
  </si>
  <si>
    <t>Book-02</t>
  </si>
  <si>
    <t>Book-01</t>
  </si>
  <si>
    <t>&lt;a href="/app/common/custom/custrecordentry.nl?rectype=382&amp;id=28073" target="_blank"&gt;28073&lt;/a&gt;</t>
  </si>
  <si>
    <t>28073</t>
  </si>
  <si>
    <t>580747</t>
  </si>
  <si>
    <t>15658</t>
  </si>
  <si>
    <t>1 832.721.0587</t>
  </si>
  <si>
    <t>193-54-5381</t>
  </si>
  <si>
    <t>Gregory S. Tunstall</t>
  </si>
  <si>
    <t>Manager</t>
  </si>
  <si>
    <t>1047855596</t>
  </si>
  <si>
    <t>16CY-ZQHX-4QFC</t>
  </si>
  <si>
    <t>&lt;a href="/app/common/custom/custrecordentry.nl?rectype=382&amp;id=28091" target="_blank"&gt;28091&lt;/a&gt;</t>
  </si>
  <si>
    <t>whouseman@entact.com</t>
  </si>
  <si>
    <t>Book-29</t>
  </si>
  <si>
    <t>28091</t>
  </si>
  <si>
    <t>580764</t>
  </si>
  <si>
    <t>15642</t>
  </si>
  <si>
    <t>1 412.580.8673</t>
  </si>
  <si>
    <t>173-42-1391</t>
  </si>
  <si>
    <t>Need signed LOT and Signed W9</t>
  </si>
  <si>
    <t>Warren C. Houseman</t>
  </si>
  <si>
    <t>Warren Houseman</t>
  </si>
  <si>
    <t>6103096980</t>
  </si>
  <si>
    <t>036076150</t>
  </si>
  <si>
    <t>Citizens Bank</t>
  </si>
  <si>
    <t>Z2RB-F4XX-4RBQ</t>
  </si>
  <si>
    <t>Book-30</t>
  </si>
  <si>
    <t>&lt;a href="/app/common/custom/custrecordentry.nl?rectype=382&amp;id=28092" target="_blank"&gt;28092&lt;/a&gt;</t>
  </si>
  <si>
    <t>Book-31</t>
  </si>
  <si>
    <t>28092</t>
  </si>
  <si>
    <t>580765</t>
  </si>
  <si>
    <t>1 412.828.8977</t>
  </si>
  <si>
    <t>206-44-8255</t>
  </si>
  <si>
    <t>Wayne D Blackwell</t>
  </si>
  <si>
    <t>Wayne D. Blackwell</t>
  </si>
  <si>
    <t>1021501597</t>
  </si>
  <si>
    <t>PNC Bank, NA</t>
  </si>
  <si>
    <t>WGND-53Q8-1EXG</t>
  </si>
  <si>
    <t>Book-32</t>
  </si>
  <si>
    <t>US State:</t>
  </si>
  <si>
    <t>Abbreviation: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</si>
  <si>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</si>
  <si>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</si>
  <si>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</si>
  <si>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</si>
  <si>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</si>
  <si>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</si>
  <si>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</si>
  <si>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</si>
  <si>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Connecticut</t>
  </si>
  <si>
    <t>CT</t>
  </si>
  <si>
    <t>Delaware</t>
  </si>
  <si>
    <t>DE</t>
  </si>
  <si>
    <t>Georgia</t>
  </si>
  <si>
    <t>GA</t>
  </si>
  <si>
    <t>Hawaii</t>
  </si>
  <si>
    <t>HI</t>
  </si>
  <si>
    <t>Idaho</t>
  </si>
  <si>
    <t>Indiana</t>
  </si>
  <si>
    <t>IN</t>
  </si>
  <si>
    <t>Iowa</t>
  </si>
  <si>
    <t>IA</t>
  </si>
  <si>
    <t>Kansas</t>
  </si>
  <si>
    <t>KS</t>
  </si>
  <si>
    <t>Kentucky</t>
  </si>
  <si>
    <t>KY</t>
  </si>
  <si>
    <t>Maine</t>
  </si>
  <si>
    <t>ME</t>
  </si>
  <si>
    <t>Maryland</t>
  </si>
  <si>
    <t>MD</t>
  </si>
  <si>
    <t>Massachusetts</t>
  </si>
  <si>
    <t>MA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</si>
  <si>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</si>
  <si>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</si>
  <si>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</si>
  <si>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</si>
  <si>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</si>
  <si>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</si>
  <si>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</si>
  <si>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</si>
  <si>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</si>
  <si>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</si>
  <si>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</si>
  <si>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</si>
  <si>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</si>
  <si>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</si>
  <si>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Mexico</t>
  </si>
  <si>
    <t>NM</t>
  </si>
  <si>
    <t>North Carolina</t>
  </si>
  <si>
    <t>NC</t>
  </si>
  <si>
    <t>North Dakota</t>
  </si>
  <si>
    <t>ND</t>
  </si>
  <si>
    <t>Ohio</t>
  </si>
  <si>
    <t>OH</t>
  </si>
  <si>
    <t>Oregon</t>
  </si>
  <si>
    <t>OR</t>
  </si>
  <si>
    <t>Rhode Island</t>
  </si>
  <si>
    <t>RI</t>
  </si>
  <si>
    <t>South Dakota</t>
  </si>
  <si>
    <t>SD</t>
  </si>
  <si>
    <t>Tennessee</t>
  </si>
  <si>
    <t>TN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</si>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</sst>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(&quot;$&quot;* #,##0.00_);_(&quot;$&quot;* \(#,##0.00\);_(&quot;$&quot;* &quot;-&quot;??_);_(@_)"/>
    <numFmt numFmtId="165" formatCode="_-&quot;$&quot;* #,##0.00_-;\-&quot;$&quot;* #,##0.00_-;_-&quot;$&quot;* &quot;-&quot;??_-;_-@"/>
    <numFmt numFmtId="166" formatCode="_(* #,##0_);_(* \(#,##0\);_(* &quot;-&quot;??_);_(@_)"/>
    <numFmt numFmtId="167" formatCode="#,##0.000_);\(#,##0.000\)"/>
    <numFmt numFmtId="168" formatCode="&quot;$&quot;#,##0.00_);[Red]\(&quot;$&quot;#,##0.00\)"/>
    <numFmt numFmtId="169" formatCode="00000"/>
    <numFmt numFmtId="170" formatCode="mm/dd/yy"/>
    <numFmt numFmtId="171" formatCode="&quot;$&quot;#,##0.00_);\(&quot;$&quot;#,##0.00\)"/>
    <numFmt numFmtId="172" formatCode="#,##0.00_);[Red]\(#,##0.00\)"/>
  </numFmts>
  <fonts count="26">
    <font>
      <sz val="12.0"/>
      <color theme="1"/>
      <name val="Arial"/>
    </font>
    <font>
      <sz val="12.0"/>
      <color theme="1"/>
      <name val="Calibri"/>
    </font>
    <font>
      <b/>
      <sz val="24.0"/>
      <color theme="1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sz val="11.0"/>
      <color rgb="FF000000"/>
      <name val="Calibri"/>
    </font>
    <font>
      <sz val="10.0"/>
      <color theme="1"/>
      <name val="Calibri"/>
    </font>
    <font>
      <sz val="12.0"/>
      <color rgb="FFFF0000"/>
      <name val="Calibri"/>
    </font>
    <font>
      <b/>
      <sz val="16.0"/>
      <color theme="1"/>
      <name val="Calibri"/>
    </font>
    <font>
      <sz val="10.0"/>
      <color rgb="FF000000"/>
      <name val="Calibri"/>
    </font>
    <font>
      <u/>
      <sz val="12.0"/>
      <color theme="1"/>
    </font>
    <font>
      <sz val="12.0"/>
      <color rgb="FF000000"/>
      <name val="Calibri"/>
    </font>
    <font>
      <sz val="12.0"/>
      <color rgb="FFD8D8D8"/>
      <name val="Calibri"/>
    </font>
    <font>
      <u/>
      <sz val="10.0"/>
      <color rgb="FF0000FF"/>
      <name val="Calibri"/>
    </font>
    <font>
      <sz val="10.0"/>
      <color rgb="FF555555"/>
      <name val="Calibri"/>
    </font>
    <font>
      <sz val="11.0"/>
      <color theme="1"/>
      <name val="Times New Roman"/>
    </font>
    <font>
      <sz val="11.0"/>
      <color theme="1"/>
      <name val="Calibri"/>
    </font>
    <font>
      <u/>
      <sz val="12.0"/>
      <color theme="10"/>
      <name val="Calibri"/>
    </font>
    <font>
      <sz val="10.0"/>
      <color theme="1"/>
      <name val="Consolas"/>
    </font>
    <font>
      <sz val="10.0"/>
      <color theme="1"/>
      <name val="Times New Roman"/>
    </font>
    <font>
      <sz val="10.0"/>
      <color theme="1"/>
      <name val="Arial"/>
    </font>
    <font>
      <sz val="11.0"/>
      <color rgb="FF1F497D"/>
      <name val="Calibri"/>
    </font>
    <font>
      <b/>
      <sz val="7.0"/>
      <color theme="1"/>
      <name val="Arial"/>
    </font>
    <font>
      <color theme="1"/>
      <name val="Calibri"/>
    </font>
    <font>
      <sz val="8.0"/>
      <color rgb="FF000000"/>
      <name val="Verdana"/>
    </font>
  </fonts>
  <fills count="10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DD9C3"/>
        <bgColor rgb="FFDDD9C3"/>
      </patternFill>
    </fill>
    <fill>
      <patternFill patternType="solid">
        <fgColor rgb="FFEEECE1"/>
        <bgColor rgb="FFEEECE1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DCE6F1"/>
        <bgColor rgb="FFDCE6F1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</fills>
  <borders count="31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2" fillId="2" fontId="1" numFmtId="14" xfId="0" applyBorder="1" applyFont="1" applyNumberFormat="1"/>
    <xf borderId="2" fillId="2" fontId="1" numFmtId="164" xfId="0" applyBorder="1" applyFont="1" applyNumberFormat="1"/>
    <xf borderId="3" fillId="2" fontId="1" numFmtId="0" xfId="0" applyBorder="1" applyFont="1"/>
    <xf borderId="4" fillId="3" fontId="1" numFmtId="0" xfId="0" applyBorder="1" applyFill="1" applyFont="1"/>
    <xf borderId="5" fillId="2" fontId="2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4" fillId="2" fontId="1" numFmtId="0" xfId="0" applyBorder="1" applyFont="1"/>
    <xf borderId="4" fillId="2" fontId="1" numFmtId="164" xfId="0" applyAlignment="1" applyBorder="1" applyFont="1" applyNumberFormat="1">
      <alignment horizontal="center"/>
    </xf>
    <xf borderId="4" fillId="2" fontId="1" numFmtId="164" xfId="0" applyBorder="1" applyFont="1" applyNumberFormat="1"/>
    <xf borderId="8" fillId="2" fontId="1" numFmtId="0" xfId="0" applyBorder="1" applyFont="1"/>
    <xf borderId="9" fillId="2" fontId="1" numFmtId="0" xfId="0" applyBorder="1" applyFont="1"/>
    <xf borderId="4" fillId="2" fontId="1" numFmtId="14" xfId="0" applyBorder="1" applyFont="1" applyNumberFormat="1"/>
    <xf borderId="10" fillId="0" fontId="4" numFmtId="0" xfId="0" applyAlignment="1" applyBorder="1" applyFont="1">
      <alignment horizontal="center"/>
    </xf>
    <xf borderId="11" fillId="0" fontId="3" numFmtId="0" xfId="0" applyBorder="1" applyFont="1"/>
    <xf borderId="12" fillId="0" fontId="3" numFmtId="0" xfId="0" applyBorder="1" applyFont="1"/>
    <xf borderId="4" fillId="2" fontId="5" numFmtId="0" xfId="0" applyBorder="1" applyFont="1"/>
    <xf borderId="10" fillId="0" fontId="5" numFmtId="0" xfId="0" applyAlignment="1" applyBorder="1" applyFont="1">
      <alignment horizontal="center"/>
    </xf>
    <xf borderId="13" fillId="0" fontId="5" numFmtId="0" xfId="0" applyAlignment="1" applyBorder="1" applyFont="1">
      <alignment horizontal="center"/>
    </xf>
    <xf borderId="13" fillId="0" fontId="5" numFmtId="14" xfId="0" applyAlignment="1" applyBorder="1" applyFont="1" applyNumberFormat="1">
      <alignment horizontal="center"/>
    </xf>
    <xf borderId="13" fillId="0" fontId="5" numFmtId="164" xfId="0" applyAlignment="1" applyBorder="1" applyFont="1" applyNumberFormat="1">
      <alignment horizontal="center"/>
    </xf>
    <xf borderId="13" fillId="0" fontId="5" numFmtId="0" xfId="0" applyBorder="1" applyFont="1"/>
    <xf borderId="14" fillId="0" fontId="5" numFmtId="164" xfId="0" applyBorder="1" applyFont="1" applyNumberFormat="1"/>
    <xf borderId="13" fillId="0" fontId="5" numFmtId="164" xfId="0" applyBorder="1" applyFont="1" applyNumberFormat="1"/>
    <xf borderId="15" fillId="0" fontId="1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4" fillId="0" fontId="1" numFmtId="0" xfId="0" applyBorder="1" applyFont="1"/>
    <xf borderId="14" fillId="0" fontId="1" numFmtId="14" xfId="0" applyBorder="1" applyFont="1" applyNumberFormat="1"/>
    <xf borderId="16" fillId="0" fontId="1" numFmtId="0" xfId="0" applyBorder="1" applyFont="1"/>
    <xf borderId="16" fillId="0" fontId="1" numFmtId="164" xfId="0" applyBorder="1" applyFont="1" applyNumberFormat="1"/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15" fillId="0" fontId="1" numFmtId="14" xfId="0" applyBorder="1" applyFont="1" applyNumberFormat="1"/>
    <xf borderId="15" fillId="0" fontId="1" numFmtId="1" xfId="0" applyBorder="1" applyFont="1" applyNumberFormat="1"/>
    <xf borderId="14" fillId="0" fontId="1" numFmtId="1" xfId="0" applyBorder="1" applyFont="1" applyNumberFormat="1"/>
    <xf borderId="16" fillId="0" fontId="1" numFmtId="1" xfId="0" applyBorder="1" applyFont="1" applyNumberFormat="1"/>
    <xf borderId="17" fillId="0" fontId="1" numFmtId="164" xfId="0" applyBorder="1" applyFont="1" applyNumberFormat="1"/>
    <xf borderId="15" fillId="0" fontId="1" numFmtId="165" xfId="0" applyBorder="1" applyFont="1" applyNumberFormat="1"/>
    <xf borderId="14" fillId="0" fontId="1" numFmtId="164" xfId="0" applyBorder="1" applyFont="1" applyNumberFormat="1"/>
    <xf borderId="18" fillId="0" fontId="1" numFmtId="164" xfId="0" applyBorder="1" applyFont="1" applyNumberFormat="1"/>
    <xf borderId="18" fillId="0" fontId="1" numFmtId="0" xfId="0" applyBorder="1" applyFont="1"/>
    <xf borderId="19" fillId="2" fontId="4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22" fillId="2" fontId="4" numFmtId="0" xfId="0" applyAlignment="1" applyBorder="1" applyFont="1">
      <alignment shrinkToFit="0" vertical="center" wrapText="1"/>
    </xf>
    <xf borderId="13" fillId="0" fontId="1" numFmtId="0" xfId="0" applyBorder="1" applyFont="1"/>
    <xf borderId="13" fillId="0" fontId="1" numFmtId="14" xfId="0" applyBorder="1" applyFont="1" applyNumberFormat="1"/>
    <xf borderId="12" fillId="0" fontId="1" numFmtId="0" xfId="0" applyBorder="1" applyFont="1"/>
    <xf borderId="23" fillId="2" fontId="1" numFmtId="0" xfId="0" applyBorder="1" applyFont="1"/>
    <xf borderId="24" fillId="2" fontId="4" numFmtId="0" xfId="0" applyAlignment="1" applyBorder="1" applyFont="1">
      <alignment shrinkToFit="0" vertical="center" wrapText="1"/>
    </xf>
    <xf borderId="1" fillId="2" fontId="5" numFmtId="0" xfId="0" applyBorder="1" applyFont="1"/>
    <xf borderId="9" fillId="2" fontId="5" numFmtId="0" xfId="0" applyBorder="1" applyFont="1"/>
    <xf borderId="25" fillId="0" fontId="1" numFmtId="0" xfId="0" applyAlignment="1" applyBorder="1" applyFont="1">
      <alignment horizontal="center"/>
    </xf>
    <xf borderId="26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13" fillId="0" fontId="5" numFmtId="1" xfId="0" applyBorder="1" applyFont="1" applyNumberFormat="1"/>
    <xf borderId="15" fillId="0" fontId="1" numFmtId="164" xfId="0" applyBorder="1" applyFont="1" applyNumberFormat="1"/>
    <xf borderId="2" fillId="2" fontId="8" numFmtId="164" xfId="0" applyBorder="1" applyFont="1" applyNumberFormat="1"/>
    <xf borderId="28" fillId="2" fontId="1" numFmtId="0" xfId="0" applyBorder="1" applyFont="1"/>
    <xf borderId="28" fillId="2" fontId="1" numFmtId="14" xfId="0" applyBorder="1" applyFont="1" applyNumberFormat="1"/>
    <xf borderId="28" fillId="2" fontId="1" numFmtId="164" xfId="0" applyBorder="1" applyFont="1" applyNumberFormat="1"/>
    <xf borderId="29" fillId="2" fontId="1" numFmtId="0" xfId="0" applyBorder="1" applyFont="1"/>
    <xf borderId="0" fillId="0" fontId="1" numFmtId="14" xfId="0" applyFont="1" applyNumberFormat="1"/>
    <xf borderId="0" fillId="0" fontId="1" numFmtId="164" xfId="0" applyFont="1" applyNumberFormat="1"/>
    <xf borderId="4" fillId="4" fontId="1" numFmtId="0" xfId="0" applyBorder="1" applyFill="1" applyFont="1"/>
    <xf borderId="4" fillId="2" fontId="1" numFmtId="0" xfId="0" applyAlignment="1" applyBorder="1" applyFont="1">
      <alignment horizontal="center"/>
    </xf>
    <xf borderId="18" fillId="0" fontId="5" numFmtId="0" xfId="0" applyAlignment="1" applyBorder="1" applyFont="1">
      <alignment horizontal="center" vertical="center"/>
    </xf>
    <xf borderId="18" fillId="0" fontId="3" numFmtId="0" xfId="0" applyBorder="1" applyFont="1"/>
    <xf borderId="16" fillId="0" fontId="3" numFmtId="0" xfId="0" applyBorder="1" applyFont="1"/>
    <xf borderId="15" fillId="0" fontId="9" numFmtId="0" xfId="0" applyAlignment="1" applyBorder="1" applyFont="1">
      <alignment horizontal="center" vertical="center"/>
    </xf>
    <xf borderId="30" fillId="0" fontId="3" numFmtId="0" xfId="0" applyBorder="1" applyFont="1"/>
    <xf borderId="27" fillId="0" fontId="3" numFmtId="0" xfId="0" applyBorder="1" applyFont="1"/>
    <xf borderId="25" fillId="0" fontId="3" numFmtId="0" xfId="0" applyBorder="1" applyFont="1"/>
    <xf borderId="13" fillId="5" fontId="5" numFmtId="0" xfId="0" applyAlignment="1" applyBorder="1" applyFill="1" applyFont="1">
      <alignment horizontal="center"/>
    </xf>
    <xf borderId="13" fillId="0" fontId="5" numFmtId="49" xfId="0" applyAlignment="1" applyBorder="1" applyFont="1" applyNumberFormat="1">
      <alignment horizontal="center"/>
    </xf>
    <xf borderId="20" fillId="0" fontId="1" numFmtId="0" xfId="0" applyBorder="1" applyFont="1"/>
    <xf borderId="22" fillId="5" fontId="1" numFmtId="0" xfId="0" applyBorder="1" applyFont="1"/>
    <xf borderId="21" fillId="0" fontId="1" numFmtId="0" xfId="0" applyBorder="1" applyFont="1"/>
    <xf borderId="17" fillId="0" fontId="1" numFmtId="0" xfId="0" applyBorder="1" applyFont="1"/>
    <xf borderId="20" fillId="0" fontId="7" numFmtId="0" xfId="0" applyAlignment="1" applyBorder="1" applyFont="1">
      <alignment horizontal="center"/>
    </xf>
    <xf borderId="14" fillId="0" fontId="1" numFmtId="0" xfId="0" applyAlignment="1" applyBorder="1" applyFont="1">
      <alignment shrinkToFit="0" wrapText="1"/>
    </xf>
    <xf borderId="20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/>
    </xf>
    <xf borderId="14" fillId="0" fontId="11" numFmtId="0" xfId="0" applyBorder="1" applyFont="1"/>
    <xf borderId="9" fillId="6" fontId="1" numFmtId="0" xfId="0" applyBorder="1" applyFill="1" applyFont="1"/>
    <xf borderId="19" fillId="6" fontId="1" numFmtId="0" xfId="0" applyBorder="1" applyFont="1"/>
    <xf borderId="22" fillId="6" fontId="1" numFmtId="0" xfId="0" applyBorder="1" applyFont="1"/>
    <xf borderId="8" fillId="6" fontId="1" numFmtId="0" xfId="0" applyBorder="1" applyFont="1"/>
    <xf borderId="4" fillId="6" fontId="1" numFmtId="0" xfId="0" applyBorder="1" applyFont="1"/>
    <xf borderId="9" fillId="6" fontId="10" numFmtId="0" xfId="0" applyAlignment="1" applyBorder="1" applyFont="1">
      <alignment horizontal="center"/>
    </xf>
    <xf borderId="4" fillId="6" fontId="10" numFmtId="0" xfId="0" applyAlignment="1" applyBorder="1" applyFont="1">
      <alignment horizontal="center"/>
    </xf>
    <xf borderId="19" fillId="6" fontId="1" numFmtId="0" xfId="0" applyAlignment="1" applyBorder="1" applyFont="1">
      <alignment shrinkToFit="0" wrapText="1"/>
    </xf>
    <xf borderId="3" fillId="6" fontId="1" numFmtId="0" xfId="0" applyBorder="1" applyFont="1"/>
    <xf borderId="4" fillId="6" fontId="5" numFmtId="0" xfId="0" applyBorder="1" applyFont="1"/>
    <xf borderId="4" fillId="6" fontId="7" numFmtId="0" xfId="0" applyAlignment="1" applyBorder="1" applyFont="1">
      <alignment horizontal="center"/>
    </xf>
    <xf borderId="25" fillId="0" fontId="1" numFmtId="0" xfId="0" applyBorder="1" applyFont="1"/>
    <xf borderId="24" fillId="5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25" fillId="0" fontId="7" numFmtId="0" xfId="0" applyAlignment="1" applyBorder="1" applyFont="1">
      <alignment horizontal="center"/>
    </xf>
    <xf borderId="30" fillId="0" fontId="7" numFmtId="0" xfId="0" applyAlignment="1" applyBorder="1" applyFont="1">
      <alignment horizontal="center"/>
    </xf>
    <xf borderId="13" fillId="0" fontId="1" numFmtId="0" xfId="0" applyAlignment="1" applyBorder="1" applyFont="1">
      <alignment shrinkToFit="0" wrapText="1"/>
    </xf>
    <xf borderId="9" fillId="2" fontId="2" numFmtId="0" xfId="0" applyAlignment="1" applyBorder="1" applyFont="1">
      <alignment horizontal="center"/>
    </xf>
    <xf borderId="23" fillId="2" fontId="5" numFmtId="0" xfId="0" applyBorder="1" applyFont="1"/>
    <xf borderId="28" fillId="2" fontId="5" numFmtId="0" xfId="0" applyBorder="1" applyFont="1"/>
    <xf borderId="4" fillId="7" fontId="12" numFmtId="0" xfId="0" applyBorder="1" applyFill="1" applyFont="1"/>
    <xf borderId="4" fillId="3" fontId="6" numFmtId="0" xfId="0" applyAlignment="1" applyBorder="1" applyFont="1">
      <alignment horizontal="center" shrinkToFit="0" wrapText="1"/>
    </xf>
    <xf borderId="4" fillId="3" fontId="1" numFmtId="166" xfId="0" applyAlignment="1" applyBorder="1" applyFont="1" applyNumberFormat="1">
      <alignment horizontal="center" shrinkToFit="0" wrapText="1"/>
    </xf>
    <xf borderId="4" fillId="3" fontId="13" numFmtId="0" xfId="0" applyAlignment="1" applyBorder="1" applyFont="1">
      <alignment horizontal="center" shrinkToFit="0" wrapText="1"/>
    </xf>
    <xf borderId="4" fillId="3" fontId="6" numFmtId="0" xfId="0" applyBorder="1" applyFont="1"/>
    <xf borderId="0" fillId="0" fontId="6" numFmtId="0" xfId="0" applyFont="1"/>
    <xf borderId="0" fillId="0" fontId="7" numFmtId="1" xfId="0" applyAlignment="1" applyFont="1" applyNumberFormat="1">
      <alignment horizontal="center"/>
    </xf>
    <xf borderId="0" fillId="0" fontId="7" numFmtId="167" xfId="0" applyFont="1" applyNumberFormat="1"/>
    <xf borderId="0" fillId="0" fontId="1" numFmtId="166" xfId="0" applyFont="1" applyNumberFormat="1"/>
    <xf borderId="0" fillId="0" fontId="6" numFmtId="14" xfId="0" applyFont="1" applyNumberFormat="1"/>
    <xf borderId="0" fillId="0" fontId="6" numFmtId="164" xfId="0" applyFont="1" applyNumberFormat="1"/>
    <xf borderId="0" fillId="0" fontId="6" numFmtId="168" xfId="0" applyFont="1" applyNumberFormat="1"/>
    <xf borderId="0" fillId="0" fontId="14" numFmtId="0" xfId="0" applyAlignment="1" applyFont="1">
      <alignment horizontal="center"/>
    </xf>
    <xf borderId="4" fillId="6" fontId="6" numFmtId="0" xfId="0" applyBorder="1" applyFont="1"/>
    <xf borderId="4" fillId="6" fontId="6" numFmtId="0" xfId="0" applyAlignment="1" applyBorder="1" applyFont="1">
      <alignment horizontal="center"/>
    </xf>
    <xf borderId="4" fillId="6" fontId="7" numFmtId="1" xfId="0" applyAlignment="1" applyBorder="1" applyFont="1" applyNumberFormat="1">
      <alignment horizontal="center"/>
    </xf>
    <xf borderId="4" fillId="6" fontId="7" numFmtId="167" xfId="0" applyBorder="1" applyFont="1" applyNumberFormat="1"/>
    <xf borderId="4" fillId="6" fontId="1" numFmtId="166" xfId="0" applyBorder="1" applyFont="1" applyNumberFormat="1"/>
    <xf borderId="4" fillId="6" fontId="6" numFmtId="14" xfId="0" applyBorder="1" applyFont="1" applyNumberFormat="1"/>
    <xf borderId="4" fillId="6" fontId="1" numFmtId="164" xfId="0" applyBorder="1" applyFont="1" applyNumberFormat="1"/>
    <xf borderId="4" fillId="6" fontId="6" numFmtId="164" xfId="0" applyBorder="1" applyFont="1" applyNumberFormat="1"/>
    <xf borderId="4" fillId="6" fontId="6" numFmtId="168" xfId="0" applyBorder="1" applyFont="1" applyNumberFormat="1"/>
    <xf borderId="4" fillId="6" fontId="15" numFmtId="0" xfId="0" applyAlignment="1" applyBorder="1" applyFont="1">
      <alignment horizontal="center"/>
    </xf>
    <xf borderId="0" fillId="0" fontId="6" numFmtId="1" xfId="0" applyFont="1" applyNumberFormat="1"/>
    <xf borderId="0" fillId="0" fontId="7" numFmtId="0" xfId="0" applyFont="1"/>
    <xf borderId="0" fillId="0" fontId="7" numFmtId="1" xfId="0" applyFont="1" applyNumberFormat="1"/>
    <xf borderId="0" fillId="0" fontId="7" numFmtId="166" xfId="0" applyFont="1" applyNumberFormat="1"/>
    <xf borderId="0" fillId="0" fontId="16" numFmtId="0" xfId="0" applyAlignment="1" applyFont="1">
      <alignment horizontal="left"/>
    </xf>
    <xf borderId="0" fillId="0" fontId="17" numFmtId="1" xfId="0" applyFont="1" applyNumberFormat="1"/>
    <xf borderId="0" fillId="0" fontId="17" numFmtId="169" xfId="0" applyFont="1" applyNumberFormat="1"/>
    <xf borderId="0" fillId="0" fontId="18" numFmtId="0" xfId="0" applyFont="1"/>
    <xf borderId="0" fillId="0" fontId="19" numFmtId="0" xfId="0" applyFont="1"/>
    <xf borderId="0" fillId="0" fontId="20" numFmtId="0" xfId="0" applyAlignment="1" applyFont="1">
      <alignment horizontal="left" shrinkToFit="0" vertical="top" wrapText="1"/>
    </xf>
    <xf borderId="0" fillId="0" fontId="21" numFmtId="1" xfId="0" applyFont="1" applyNumberFormat="1"/>
    <xf borderId="0" fillId="0" fontId="22" numFmtId="0" xfId="0" applyFont="1"/>
    <xf borderId="0" fillId="0" fontId="17" numFmtId="0" xfId="0" applyFont="1"/>
    <xf borderId="0" fillId="0" fontId="6" numFmtId="170" xfId="0" applyFont="1" applyNumberFormat="1"/>
    <xf borderId="0" fillId="0" fontId="1" numFmtId="171" xfId="0" applyFont="1" applyNumberFormat="1"/>
    <xf borderId="4" fillId="8" fontId="13" numFmtId="0" xfId="0" applyAlignment="1" applyBorder="1" applyFill="1" applyFont="1">
      <alignment horizontal="center" shrinkToFit="0" wrapText="1"/>
    </xf>
    <xf borderId="4" fillId="9" fontId="23" numFmtId="0" xfId="0" applyAlignment="1" applyBorder="1" applyFill="1" applyFont="1">
      <alignment horizontal="center"/>
    </xf>
    <xf borderId="0" fillId="0" fontId="24" numFmtId="0" xfId="0" applyFont="1"/>
    <xf borderId="0" fillId="0" fontId="25" numFmtId="172" xfId="0" applyFont="1" applyNumberFormat="1"/>
    <xf borderId="0" fillId="0" fontId="1" numFmtId="22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mailto:kkunz@austinventures.com" TargetMode="External"/><Relationship Id="rId2" Type="http://schemas.openxmlformats.org/officeDocument/2006/relationships/hyperlink" Target="mailto:kkunz@austinventures.com" TargetMode="External"/><Relationship Id="rId3" Type="http://schemas.openxmlformats.org/officeDocument/2006/relationships/hyperlink" Target="mailto:kkunz@austinventures.com" TargetMode="External"/><Relationship Id="rId4" Type="http://schemas.openxmlformats.org/officeDocument/2006/relationships/hyperlink" Target="mailto:kkunz@austinventures.com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/>
  </sheetPr>
  <sheetViews>
    <sheetView workbookViewId="0"/>
  </sheetViews>
  <sheetFormatPr customHeight="1" defaultColWidth="11.22" defaultRowHeight="15.0"/>
  <cols>
    <col customWidth="1" min="1" max="1" width="18.0"/>
    <col customWidth="1" min="2" max="2" width="24.67"/>
    <col customWidth="1" min="3" max="3" width="25.33"/>
    <col customWidth="1" min="4" max="4" width="18.44"/>
    <col customWidth="1" min="5" max="5" width="40.11"/>
    <col customWidth="1" min="6" max="6" width="20.0"/>
    <col customWidth="1" min="7" max="7" width="8.78"/>
    <col customWidth="1" min="8" max="8" width="8.67"/>
    <col customWidth="1" min="9" max="9" width="36.67"/>
    <col customWidth="1" min="10" max="10" width="14.78"/>
    <col customWidth="1" min="11" max="11" width="9.44"/>
    <col customWidth="1" min="12" max="12" width="12.44"/>
    <col customWidth="1" min="13" max="14" width="19.11"/>
    <col customWidth="1" min="15" max="15" width="21.44"/>
    <col customWidth="1" min="16" max="16" width="36.0"/>
    <col customWidth="1" min="17" max="17" width="30.11"/>
    <col customWidth="1" min="18" max="18" width="6.11"/>
    <col customWidth="1" min="19" max="20" width="24.67"/>
    <col customWidth="1" min="21" max="21" width="9.33"/>
    <col customWidth="1" min="22" max="23" width="33.33"/>
    <col customWidth="1" min="24" max="24" width="18.78"/>
    <col customWidth="1" min="25" max="25" width="17.67"/>
    <col customWidth="1" min="26" max="30" width="10.78"/>
    <col customWidth="1" min="31" max="31" width="11.33"/>
    <col customWidth="1" min="32" max="32" width="28.11"/>
    <col customWidth="1" min="33" max="33" width="16.78"/>
    <col customWidth="1" min="34" max="53" width="10.56"/>
  </cols>
  <sheetData>
    <row r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4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  <c r="Z1" s="2"/>
      <c r="AA1" s="4"/>
      <c r="AB1" s="4"/>
      <c r="AC1" s="2"/>
      <c r="AD1" s="2"/>
      <c r="AE1" s="2"/>
      <c r="AF1" s="2"/>
      <c r="AG1" s="5"/>
      <c r="AH1" s="6"/>
      <c r="AI1" s="6"/>
      <c r="AJ1" s="6"/>
      <c r="AK1" s="6"/>
      <c r="AL1" s="6"/>
      <c r="AM1" s="6"/>
      <c r="AN1" s="6"/>
      <c r="AO1" s="6"/>
      <c r="AP1" s="6"/>
    </row>
    <row r="2" ht="36.75" customHeight="1">
      <c r="A2" s="7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0"/>
      <c r="O2" s="10"/>
      <c r="P2" s="10"/>
      <c r="Q2" s="10"/>
      <c r="R2" s="10"/>
      <c r="S2" s="10"/>
      <c r="T2" s="10"/>
      <c r="U2" s="10"/>
      <c r="V2" s="11"/>
      <c r="W2" s="11"/>
      <c r="X2" s="11"/>
      <c r="Y2" s="11"/>
      <c r="Z2" s="10"/>
      <c r="AA2" s="12"/>
      <c r="AB2" s="12"/>
      <c r="AC2" s="10"/>
      <c r="AD2" s="10"/>
      <c r="AE2" s="10"/>
      <c r="AF2" s="10"/>
      <c r="AG2" s="13"/>
      <c r="AH2" s="6"/>
      <c r="AI2" s="6"/>
      <c r="AJ2" s="6"/>
      <c r="AK2" s="6"/>
      <c r="AL2" s="6"/>
      <c r="AM2" s="6"/>
      <c r="AN2" s="6"/>
      <c r="AO2" s="6"/>
      <c r="AP2" s="6"/>
    </row>
    <row r="3">
      <c r="A3" s="14"/>
      <c r="B3" s="10"/>
      <c r="C3" s="10"/>
      <c r="D3" s="10"/>
      <c r="E3" s="10"/>
      <c r="F3" s="10"/>
      <c r="G3" s="15"/>
      <c r="H3" s="10"/>
      <c r="I3" s="10"/>
      <c r="J3" s="10"/>
      <c r="K3" s="10"/>
      <c r="L3" s="12"/>
      <c r="M3" s="10"/>
      <c r="N3" s="10"/>
      <c r="O3" s="10"/>
      <c r="P3" s="10"/>
      <c r="Q3" s="10"/>
      <c r="R3" s="10"/>
      <c r="S3" s="10"/>
      <c r="T3" s="10"/>
      <c r="U3" s="10"/>
      <c r="V3" s="12" t="b">
        <v>1</v>
      </c>
      <c r="W3" s="12"/>
      <c r="X3" s="12"/>
      <c r="Y3" s="12"/>
      <c r="Z3" s="10"/>
      <c r="AA3" s="12"/>
      <c r="AB3" s="12"/>
      <c r="AC3" s="10"/>
      <c r="AD3" s="10"/>
      <c r="AE3" s="10"/>
      <c r="AF3" s="10"/>
      <c r="AG3" s="13"/>
      <c r="AH3" s="6"/>
      <c r="AI3" s="6"/>
      <c r="AJ3" s="6"/>
      <c r="AK3" s="6"/>
      <c r="AL3" s="6"/>
      <c r="AM3" s="6"/>
      <c r="AN3" s="6"/>
      <c r="AO3" s="6"/>
      <c r="AP3" s="6"/>
    </row>
    <row r="4">
      <c r="A4" s="14"/>
      <c r="B4" s="10"/>
      <c r="C4" s="10"/>
      <c r="D4" s="10"/>
      <c r="E4" s="10"/>
      <c r="F4" s="10"/>
      <c r="G4" s="15"/>
      <c r="H4" s="10"/>
      <c r="I4" s="10"/>
      <c r="J4" s="10"/>
      <c r="K4" s="10"/>
      <c r="L4" s="12"/>
      <c r="M4" s="10"/>
      <c r="N4" s="10"/>
      <c r="O4" s="10"/>
      <c r="P4" s="10"/>
      <c r="Q4" s="10"/>
      <c r="R4" s="10"/>
      <c r="S4" s="10"/>
      <c r="T4" s="10"/>
      <c r="U4" s="10"/>
      <c r="V4" s="12"/>
      <c r="W4" s="12"/>
      <c r="X4" s="12"/>
      <c r="Y4" s="12"/>
      <c r="Z4" s="10"/>
      <c r="AA4" s="12"/>
      <c r="AB4" s="12"/>
      <c r="AC4" s="10"/>
      <c r="AD4" s="10"/>
      <c r="AE4" s="10"/>
      <c r="AF4" s="10"/>
      <c r="AG4" s="13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>
      <c r="A5" s="14"/>
      <c r="B5" s="16" t="s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8"/>
      <c r="N5" s="10"/>
      <c r="O5" s="19"/>
      <c r="P5" s="20" t="s">
        <v>2</v>
      </c>
      <c r="Q5" s="17"/>
      <c r="R5" s="17"/>
      <c r="S5" s="17"/>
      <c r="T5" s="17"/>
      <c r="U5" s="17"/>
      <c r="V5" s="17"/>
      <c r="W5" s="18"/>
      <c r="X5" s="12"/>
      <c r="Y5" s="12"/>
      <c r="Z5" s="10"/>
      <c r="AA5" s="12"/>
      <c r="AB5" s="12"/>
      <c r="AC5" s="10"/>
      <c r="AD5" s="10"/>
      <c r="AE5" s="10"/>
      <c r="AF5" s="10"/>
      <c r="AG5" s="13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>
      <c r="A6" s="14"/>
      <c r="B6" s="20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2" t="s">
        <v>8</v>
      </c>
      <c r="H6" s="21" t="s">
        <v>9</v>
      </c>
      <c r="I6" s="21" t="s">
        <v>10</v>
      </c>
      <c r="J6" s="21" t="s">
        <v>11</v>
      </c>
      <c r="K6" s="21" t="s">
        <v>12</v>
      </c>
      <c r="L6" s="23" t="s">
        <v>13</v>
      </c>
      <c r="M6" s="23" t="s">
        <v>14</v>
      </c>
      <c r="N6" s="10"/>
      <c r="O6" s="21" t="s">
        <v>15</v>
      </c>
      <c r="P6" s="21" t="s">
        <v>6</v>
      </c>
      <c r="Q6" s="21" t="s">
        <v>8</v>
      </c>
      <c r="R6" s="21" t="s">
        <v>9</v>
      </c>
      <c r="S6" s="21" t="s">
        <v>10</v>
      </c>
      <c r="T6" s="21" t="s">
        <v>11</v>
      </c>
      <c r="U6" s="21" t="s">
        <v>12</v>
      </c>
      <c r="V6" s="23" t="s">
        <v>13</v>
      </c>
      <c r="W6" s="23" t="s">
        <v>14</v>
      </c>
      <c r="X6" s="12"/>
      <c r="Y6" s="24" t="s">
        <v>14</v>
      </c>
      <c r="Z6" s="24" t="s">
        <v>12</v>
      </c>
      <c r="AA6" s="25" t="s">
        <v>13</v>
      </c>
      <c r="AB6" s="26" t="s">
        <v>8</v>
      </c>
      <c r="AC6" s="24" t="s">
        <v>16</v>
      </c>
      <c r="AD6" s="24" t="s">
        <v>9</v>
      </c>
      <c r="AE6" s="24" t="s">
        <v>17</v>
      </c>
      <c r="AF6" s="10"/>
      <c r="AG6" s="13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ht="15.0" customHeight="1">
      <c r="A7" s="14"/>
      <c r="B7" s="27">
        <v>28171.0</v>
      </c>
      <c r="C7" s="28">
        <v>42738.0</v>
      </c>
      <c r="D7" s="29">
        <v>580753.0</v>
      </c>
      <c r="E7" s="30" t="str">
        <f>VLOOKUP(B7,'NetSuite Export'!A:F,6,FALSE)</f>
        <v>1320 Entact, L.P.</v>
      </c>
      <c r="F7" s="30" t="str">
        <f>VLOOKUP(B7,'NetSuite Export'!A:EJ,140,FALSE)</f>
        <v>1. Exchange Record Created</v>
      </c>
      <c r="G7" s="31" t="str">
        <f>VLOOKUP(C7,'NetSuite Export'!J:Q,8,FALSE)</f>
        <v/>
      </c>
      <c r="H7" s="30" t="str">
        <f>VLOOKUP(C7,'NetSuite Export'!J:L,3,FALSE)</f>
        <v>A-05</v>
      </c>
      <c r="I7" s="30" t="str">
        <f>VLOOKUP(C7,'NetSuite Export'!J:DS,112,FALSE)</f>
        <v>Class A Stock</v>
      </c>
      <c r="J7" s="32" t="str">
        <f>VLOOKUP(C7,'NetSuite Export'!J:DS,114,FALSE)</f>
        <v>Series A</v>
      </c>
      <c r="K7" s="32">
        <f>VLOOKUP(C7,'NetSuite Export'!J:N,5,FALSE)</f>
        <v>495</v>
      </c>
      <c r="L7" s="33" t="str">
        <f>VLOOKUP(C7,'NetSuite Export'!J:R,9,FALSE)</f>
        <v/>
      </c>
      <c r="M7" s="33">
        <f>VLOOKUP(C7,'NetSuite Export'!J:P,7,FALSE)</f>
        <v>768515.19</v>
      </c>
      <c r="N7" s="10"/>
      <c r="O7" s="34">
        <v>33.0</v>
      </c>
      <c r="P7" s="35" t="str">
        <f>VLOOKUP(O7,Source!D:E,2,FALSE)</f>
        <v>1320 Entact, L.P.</v>
      </c>
      <c r="Q7" s="36" t="str">
        <f>IF(VLOOKUP(O7,Source!D:U,18,FALSE)="","",VLOOKUP(O7,Source!D:U,18,FALSE))</f>
        <v/>
      </c>
      <c r="R7" s="37" t="str">
        <f>IF(VLOOKUP(O7,Source!D:U,14,FALSE)="","",VLOOKUP(O7,Source!D:U,14,FALSE))</f>
        <v>A-05</v>
      </c>
      <c r="S7" s="38" t="str">
        <f>IF(VLOOKUP(O7,Source!D:U,13,FALSE)="","",VLOOKUP(O7,Source!D:U,13,FALSE))</f>
        <v>Class A Stock</v>
      </c>
      <c r="T7" s="39" t="str">
        <f>IF(VLOOKUP(O7,Source!D:U,13,FALSE)="","",VLOOKUP(O7,Source!D:U,13,FALSE))</f>
        <v>Class A Stock</v>
      </c>
      <c r="U7" s="39">
        <f>IF(VLOOKUP(O7,Source!D:U,15,FALSE)="","",VLOOKUP(O7,Source!D:U,15,FALSE))</f>
        <v>495</v>
      </c>
      <c r="V7" s="33" t="str">
        <f>IF(VLOOKUP(O7,Source!D:AE,19,FALSE)="","",VLOOKUP(O7,Source!D:AE,19,FALSE))</f>
        <v/>
      </c>
      <c r="W7" s="40">
        <f>IF(VLOOKUP(O7,Source!D:AG,29,FALSE)="","",VLOOKUP(O7,Source!D:AG,29,FALSE))</f>
        <v>768515.19</v>
      </c>
      <c r="X7" s="12"/>
      <c r="Y7" s="41">
        <f t="shared" ref="Y7:Y131" si="2">IF(W7="included above","OK",W7-M7)</f>
        <v>0</v>
      </c>
      <c r="Z7" s="42" t="b">
        <f t="shared" ref="Z7:AA7" si="1">IF(U7=K7,TRUE,FALSE)</f>
        <v>1</v>
      </c>
      <c r="AA7" s="42" t="b">
        <f t="shared" si="1"/>
        <v>1</v>
      </c>
      <c r="AB7" s="43" t="b">
        <f t="shared" ref="AB7:AB130" si="4">IF(Q7=G7,TRUE,FALSE)</f>
        <v>1</v>
      </c>
      <c r="AC7" s="44" t="b">
        <f t="shared" ref="AC7:AC130" si="5">IF(S7=I7,TRUE,FALSE)</f>
        <v>1</v>
      </c>
      <c r="AD7" s="44" t="b">
        <f t="shared" ref="AD7:AD130" si="6">IF(R7=H7,TRUE,FALSE)</f>
        <v>1</v>
      </c>
      <c r="AE7" s="32" t="b">
        <f t="shared" ref="AE7:AE28" si="7">IF(P7=E7,TRUE,FALSE)</f>
        <v>1</v>
      </c>
      <c r="AF7" s="1"/>
      <c r="AG7" s="45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ht="15.0" customHeight="1">
      <c r="A8" s="14"/>
      <c r="B8" s="46">
        <v>28171.0</v>
      </c>
      <c r="C8" s="47">
        <v>42759.0</v>
      </c>
      <c r="D8" s="48">
        <v>580753.0</v>
      </c>
      <c r="E8" s="30" t="str">
        <f>VLOOKUP(B8,'NetSuite Export'!A:F,6,FALSE)</f>
        <v>1320 Entact, L.P.</v>
      </c>
      <c r="F8" s="30" t="str">
        <f>VLOOKUP(B8,'NetSuite Export'!A:EJ,140,FALSE)</f>
        <v>1. Exchange Record Created</v>
      </c>
      <c r="G8" s="31" t="str">
        <f>VLOOKUP(C8,'NetSuite Export'!J:Q,8,FALSE)</f>
        <v/>
      </c>
      <c r="H8" s="30" t="str">
        <f>VLOOKUP(C8,'NetSuite Export'!J:L,3,FALSE)</f>
        <v>B-05</v>
      </c>
      <c r="I8" s="30" t="str">
        <f>VLOOKUP(C8,'NetSuite Export'!J:DS,112,FALSE)</f>
        <v>Class B Stock</v>
      </c>
      <c r="J8" s="32" t="str">
        <f>VLOOKUP(C8,'NetSuite Export'!J:DS,114,FALSE)</f>
        <v>Series B</v>
      </c>
      <c r="K8" s="32">
        <f>VLOOKUP(C8,'NetSuite Export'!J:N,5,FALSE)</f>
        <v>500000</v>
      </c>
      <c r="L8" s="33" t="str">
        <f>VLOOKUP(C8,'NetSuite Export'!J:R,9,FALSE)</f>
        <v/>
      </c>
      <c r="M8" s="33">
        <f>VLOOKUP(C8,'NetSuite Export'!J:P,7,FALSE)</f>
        <v>0</v>
      </c>
      <c r="N8" s="10"/>
      <c r="O8" s="34">
        <v>34.0</v>
      </c>
      <c r="P8" s="35" t="str">
        <f>VLOOKUP(O8,Source!D:E,2,FALSE)</f>
        <v>1320 Entact, L.P.</v>
      </c>
      <c r="Q8" s="36" t="str">
        <f>IF(VLOOKUP(O8,Source!D:U,18,FALSE)="","",VLOOKUP(O8,Source!D:U,18,FALSE))</f>
        <v/>
      </c>
      <c r="R8" s="37" t="str">
        <f>IF(VLOOKUP(O8,Source!D:U,14,FALSE)="","",VLOOKUP(O8,Source!D:U,14,FALSE))</f>
        <v>B-05</v>
      </c>
      <c r="S8" s="38" t="str">
        <f>IF(VLOOKUP(O8,Source!D:U,13,FALSE)="","",VLOOKUP(O8,Source!D:U,13,FALSE))</f>
        <v>Class B Stock</v>
      </c>
      <c r="T8" s="39" t="str">
        <f>IF(VLOOKUP(O8,Source!D:U,13,FALSE)="","",VLOOKUP(O8,Source!D:U,13,FALSE))</f>
        <v>Class B Stock</v>
      </c>
      <c r="U8" s="39">
        <f>IF(VLOOKUP(O8,Source!D:U,15,FALSE)="","",VLOOKUP(O8,Source!D:U,15,FALSE))</f>
        <v>500000</v>
      </c>
      <c r="V8" s="33" t="str">
        <f>IF(VLOOKUP(O8,Source!D:AE,19,FALSE)="","",VLOOKUP(O8,Source!D:AE,19,FALSE))</f>
        <v/>
      </c>
      <c r="W8" s="40" t="str">
        <f>IF(VLOOKUP(O8,Source!D:AG,29,FALSE)="","",VLOOKUP(O8,Source!D:AG,29,FALSE))</f>
        <v>included above</v>
      </c>
      <c r="X8" s="12"/>
      <c r="Y8" s="41" t="str">
        <f t="shared" si="2"/>
        <v>OK</v>
      </c>
      <c r="Z8" s="42" t="b">
        <f t="shared" ref="Z8:AA8" si="3">IF(U8=K8,TRUE,FALSE)</f>
        <v>1</v>
      </c>
      <c r="AA8" s="42" t="b">
        <f t="shared" si="3"/>
        <v>1</v>
      </c>
      <c r="AB8" s="43" t="b">
        <f t="shared" si="4"/>
        <v>1</v>
      </c>
      <c r="AC8" s="44" t="b">
        <f t="shared" si="5"/>
        <v>1</v>
      </c>
      <c r="AD8" s="44" t="b">
        <f t="shared" si="6"/>
        <v>1</v>
      </c>
      <c r="AE8" s="32" t="b">
        <f t="shared" si="7"/>
        <v>1</v>
      </c>
      <c r="AF8" s="14"/>
      <c r="AG8" s="49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ht="15.0" customHeight="1">
      <c r="A9" s="14"/>
      <c r="B9" s="46">
        <v>28100.0</v>
      </c>
      <c r="C9" s="47">
        <v>42822.0</v>
      </c>
      <c r="D9" s="48">
        <v>580773.0</v>
      </c>
      <c r="E9" s="30" t="str">
        <f>VLOOKUP(B9,'NetSuite Export'!A:F,6,FALSE)</f>
        <v>Aaron McCorvey</v>
      </c>
      <c r="F9" s="30" t="str">
        <f>VLOOKUP(B9,'NetSuite Export'!A:EJ,140,FALSE)</f>
        <v>1. Exchange Record Created</v>
      </c>
      <c r="G9" s="31" t="str">
        <f>VLOOKUP(C9,'NetSuite Export'!J:Q,8,FALSE)</f>
        <v/>
      </c>
      <c r="H9" s="30" t="str">
        <f>VLOOKUP(C9,'NetSuite Export'!J:L,3,FALSE)</f>
        <v>Book-47</v>
      </c>
      <c r="I9" s="30" t="str">
        <f>VLOOKUP(C9,'NetSuite Export'!J:DS,112,FALSE)</f>
        <v>Class B Stock (Time-Based Incentive Shares)</v>
      </c>
      <c r="J9" s="32" t="str">
        <f>VLOOKUP(C9,'NetSuite Export'!J:DS,114,FALSE)</f>
        <v>Series B</v>
      </c>
      <c r="K9" s="32">
        <f>VLOOKUP(C9,'NetSuite Export'!J:N,5,FALSE)</f>
        <v>107000</v>
      </c>
      <c r="L9" s="33" t="str">
        <f>VLOOKUP(C9,'NetSuite Export'!J:R,9,FALSE)</f>
        <v/>
      </c>
      <c r="M9" s="33">
        <f>VLOOKUP(C9,'NetSuite Export'!J:P,7,FALSE)</f>
        <v>34771.98</v>
      </c>
      <c r="N9" s="10"/>
      <c r="O9" s="34">
        <v>89.0</v>
      </c>
      <c r="P9" s="35" t="str">
        <f>VLOOKUP(O9,Source!D:E,2,FALSE)</f>
        <v>Aaron McCorvey</v>
      </c>
      <c r="Q9" s="36" t="str">
        <f>IF(VLOOKUP(O9,Source!D:U,18,FALSE)="","",VLOOKUP(O9,Source!D:U,18,FALSE))</f>
        <v/>
      </c>
      <c r="R9" s="37" t="str">
        <f>IF(VLOOKUP(O9,Source!D:U,14,FALSE)="","",VLOOKUP(O9,Source!D:U,14,FALSE))</f>
        <v>Book</v>
      </c>
      <c r="S9" s="38" t="str">
        <f>IF(VLOOKUP(O9,Source!D:U,13,FALSE)="","",VLOOKUP(O9,Source!D:U,13,FALSE))</f>
        <v>Class B Stock (Time-Based Incentive Shares)</v>
      </c>
      <c r="T9" s="39" t="str">
        <f>IF(VLOOKUP(O9,Source!D:U,13,FALSE)="","",VLOOKUP(O9,Source!D:U,13,FALSE))</f>
        <v>Class B Stock (Time-Based Incentive Shares)</v>
      </c>
      <c r="U9" s="39">
        <f>IF(VLOOKUP(O9,Source!D:U,15,FALSE)="","",VLOOKUP(O9,Source!D:U,15,FALSE))</f>
        <v>107000</v>
      </c>
      <c r="V9" s="33" t="str">
        <f>IF(VLOOKUP(O9,Source!D:AE,19,FALSE)="","",VLOOKUP(O9,Source!D:AE,19,FALSE))</f>
        <v/>
      </c>
      <c r="W9" s="40">
        <f>IF(VLOOKUP(O9,Source!D:AG,29,FALSE)="","",VLOOKUP(O9,Source!D:AG,29,FALSE))</f>
        <v>34771.98</v>
      </c>
      <c r="X9" s="12"/>
      <c r="Y9" s="41">
        <f t="shared" si="2"/>
        <v>0</v>
      </c>
      <c r="Z9" s="42" t="b">
        <f t="shared" ref="Z9:AA9" si="8">IF(U9=K9,TRUE,FALSE)</f>
        <v>1</v>
      </c>
      <c r="AA9" s="42" t="b">
        <f t="shared" si="8"/>
        <v>1</v>
      </c>
      <c r="AB9" s="43" t="b">
        <f t="shared" si="4"/>
        <v>1</v>
      </c>
      <c r="AC9" s="44" t="b">
        <f t="shared" si="5"/>
        <v>1</v>
      </c>
      <c r="AD9" s="44" t="b">
        <f t="shared" si="6"/>
        <v>0</v>
      </c>
      <c r="AE9" s="32" t="b">
        <f t="shared" si="7"/>
        <v>1</v>
      </c>
      <c r="AF9" s="14"/>
      <c r="AG9" s="49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ht="15.0" customHeight="1">
      <c r="A10" s="14"/>
      <c r="B10" s="46">
        <v>28100.0</v>
      </c>
      <c r="C10" s="47">
        <v>42823.0</v>
      </c>
      <c r="D10" s="48">
        <v>580773.0</v>
      </c>
      <c r="E10" s="30" t="str">
        <f>VLOOKUP(B10,'NetSuite Export'!A:F,6,FALSE)</f>
        <v>Aaron McCorvey</v>
      </c>
      <c r="F10" s="30" t="str">
        <f>VLOOKUP(B10,'NetSuite Export'!A:EJ,140,FALSE)</f>
        <v>1. Exchange Record Created</v>
      </c>
      <c r="G10" s="31" t="str">
        <f>VLOOKUP(C10,'NetSuite Export'!J:Q,8,FALSE)</f>
        <v/>
      </c>
      <c r="H10" s="30" t="str">
        <f>VLOOKUP(C10,'NetSuite Export'!J:L,3,FALSE)</f>
        <v>Book-48</v>
      </c>
      <c r="I10" s="30" t="str">
        <f>VLOOKUP(C10,'NetSuite Export'!J:DS,112,FALSE)</f>
        <v>Class B Stock (ROI-Based Incentive Shares)</v>
      </c>
      <c r="J10" s="32" t="str">
        <f>VLOOKUP(C10,'NetSuite Export'!J:DS,114,FALSE)</f>
        <v>Series B</v>
      </c>
      <c r="K10" s="32">
        <f>VLOOKUP(C10,'NetSuite Export'!J:N,5,FALSE)</f>
        <v>132000</v>
      </c>
      <c r="L10" s="33" t="str">
        <f>VLOOKUP(C10,'NetSuite Export'!J:R,9,FALSE)</f>
        <v/>
      </c>
      <c r="M10" s="33">
        <f>VLOOKUP(C10,'NetSuite Export'!J:P,7,FALSE)</f>
        <v>0</v>
      </c>
      <c r="N10" s="10"/>
      <c r="O10" s="34">
        <v>90.0</v>
      </c>
      <c r="P10" s="35" t="str">
        <f>VLOOKUP(O10,Source!D:E,2,FALSE)</f>
        <v>Aaron McCorvey</v>
      </c>
      <c r="Q10" s="36" t="str">
        <f>IF(VLOOKUP(O10,Source!D:U,18,FALSE)="","",VLOOKUP(O10,Source!D:U,18,FALSE))</f>
        <v/>
      </c>
      <c r="R10" s="37" t="str">
        <f>IF(VLOOKUP(O10,Source!D:U,14,FALSE)="","",VLOOKUP(O10,Source!D:U,14,FALSE))</f>
        <v>Book</v>
      </c>
      <c r="S10" s="38" t="str">
        <f>IF(VLOOKUP(O10,Source!D:U,13,FALSE)="","",VLOOKUP(O10,Source!D:U,13,FALSE))</f>
        <v>Class B Stock (ROI-Based Incentive Shares)</v>
      </c>
      <c r="T10" s="39" t="str">
        <f>IF(VLOOKUP(O10,Source!D:U,13,FALSE)="","",VLOOKUP(O10,Source!D:U,13,FALSE))</f>
        <v>Class B Stock (ROI-Based Incentive Shares)</v>
      </c>
      <c r="U10" s="39">
        <f>IF(VLOOKUP(O10,Source!D:U,15,FALSE)="","",VLOOKUP(O10,Source!D:U,15,FALSE))</f>
        <v>132000</v>
      </c>
      <c r="V10" s="33" t="str">
        <f>IF(VLOOKUP(O10,Source!D:AE,19,FALSE)="","",VLOOKUP(O10,Source!D:AE,19,FALSE))</f>
        <v/>
      </c>
      <c r="W10" s="40" t="str">
        <f>IF(VLOOKUP(O10,Source!D:AG,29,FALSE)="","",VLOOKUP(O10,Source!D:AG,29,FALSE))</f>
        <v>included above</v>
      </c>
      <c r="X10" s="12"/>
      <c r="Y10" s="41" t="str">
        <f t="shared" si="2"/>
        <v>OK</v>
      </c>
      <c r="Z10" s="42" t="b">
        <f t="shared" ref="Z10:AA10" si="9">IF(U10=K10,TRUE,FALSE)</f>
        <v>1</v>
      </c>
      <c r="AA10" s="42" t="b">
        <f t="shared" si="9"/>
        <v>1</v>
      </c>
      <c r="AB10" s="43" t="b">
        <f t="shared" si="4"/>
        <v>1</v>
      </c>
      <c r="AC10" s="44" t="b">
        <f t="shared" si="5"/>
        <v>1</v>
      </c>
      <c r="AD10" s="44" t="b">
        <f t="shared" si="6"/>
        <v>0</v>
      </c>
      <c r="AE10" s="32" t="b">
        <f t="shared" si="7"/>
        <v>1</v>
      </c>
      <c r="AF10" s="14"/>
      <c r="AG10" s="49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ht="15.0" customHeight="1">
      <c r="A11" s="14"/>
      <c r="B11" s="46">
        <v>28088.0</v>
      </c>
      <c r="C11" s="47">
        <v>42752.0</v>
      </c>
      <c r="D11" s="48">
        <v>580761.0</v>
      </c>
      <c r="E11" s="30" t="str">
        <f>VLOOKUP(B11,'NetSuite Export'!A:F,6,FALSE)</f>
        <v>Adam Ewert</v>
      </c>
      <c r="F11" s="30" t="str">
        <f>VLOOKUP(B11,'NetSuite Export'!A:EJ,140,FALSE)</f>
        <v>1. Exchange Record Created</v>
      </c>
      <c r="G11" s="31" t="str">
        <f>VLOOKUP(C11,'NetSuite Export'!J:Q,8,FALSE)</f>
        <v/>
      </c>
      <c r="H11" s="30" t="str">
        <f>VLOOKUP(C11,'NetSuite Export'!J:L,3,FALSE)</f>
        <v>A-21</v>
      </c>
      <c r="I11" s="30" t="str">
        <f>VLOOKUP(C11,'NetSuite Export'!J:DS,112,FALSE)</f>
        <v>Class A Stock</v>
      </c>
      <c r="J11" s="32" t="str">
        <f>VLOOKUP(C11,'NetSuite Export'!J:DS,114,FALSE)</f>
        <v>Series A</v>
      </c>
      <c r="K11" s="32">
        <f>VLOOKUP(C11,'NetSuite Export'!J:N,5,FALSE)</f>
        <v>59.6</v>
      </c>
      <c r="L11" s="33" t="str">
        <f>VLOOKUP(C11,'NetSuite Export'!J:R,9,FALSE)</f>
        <v/>
      </c>
      <c r="M11" s="33">
        <f>VLOOKUP(C11,'NetSuite Export'!J:P,7,FALSE)</f>
        <v>87769.88</v>
      </c>
      <c r="N11" s="10"/>
      <c r="O11" s="34">
        <v>63.0</v>
      </c>
      <c r="P11" s="35" t="str">
        <f>VLOOKUP(O11,Source!D:E,2,FALSE)</f>
        <v>Adam Ewert</v>
      </c>
      <c r="Q11" s="36" t="str">
        <f>IF(VLOOKUP(O11,Source!D:U,18,FALSE)="","",VLOOKUP(O11,Source!D:U,18,FALSE))</f>
        <v/>
      </c>
      <c r="R11" s="37" t="str">
        <f>IF(VLOOKUP(O11,Source!D:U,14,FALSE)="","",VLOOKUP(O11,Source!D:U,14,FALSE))</f>
        <v>A-21</v>
      </c>
      <c r="S11" s="38" t="str">
        <f>IF(VLOOKUP(O11,Source!D:U,13,FALSE)="","",VLOOKUP(O11,Source!D:U,13,FALSE))</f>
        <v>Class A Stock</v>
      </c>
      <c r="T11" s="39" t="str">
        <f>IF(VLOOKUP(O11,Source!D:U,13,FALSE)="","",VLOOKUP(O11,Source!D:U,13,FALSE))</f>
        <v>Class A Stock</v>
      </c>
      <c r="U11" s="39">
        <f>IF(VLOOKUP(O11,Source!D:U,15,FALSE)="","",VLOOKUP(O11,Source!D:U,15,FALSE))</f>
        <v>59.6</v>
      </c>
      <c r="V11" s="33" t="str">
        <f>IF(VLOOKUP(O11,Source!D:AE,19,FALSE)="","",VLOOKUP(O11,Source!D:AE,19,FALSE))</f>
        <v/>
      </c>
      <c r="W11" s="40">
        <f>IF(VLOOKUP(O11,Source!D:AG,29,FALSE)="","",VLOOKUP(O11,Source!D:AG,29,FALSE))</f>
        <v>87769.88</v>
      </c>
      <c r="X11" s="12"/>
      <c r="Y11" s="41">
        <f t="shared" si="2"/>
        <v>0</v>
      </c>
      <c r="Z11" s="42" t="b">
        <f t="shared" ref="Z11:AA11" si="10">IF(U11=K11,TRUE,FALSE)</f>
        <v>1</v>
      </c>
      <c r="AA11" s="42" t="b">
        <f t="shared" si="10"/>
        <v>1</v>
      </c>
      <c r="AB11" s="43" t="b">
        <f t="shared" si="4"/>
        <v>1</v>
      </c>
      <c r="AC11" s="44" t="b">
        <f t="shared" si="5"/>
        <v>1</v>
      </c>
      <c r="AD11" s="44" t="b">
        <f t="shared" si="6"/>
        <v>1</v>
      </c>
      <c r="AE11" s="32" t="b">
        <f t="shared" si="7"/>
        <v>1</v>
      </c>
      <c r="AF11" s="1"/>
      <c r="AG11" s="45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ht="15.0" customHeight="1">
      <c r="A12" s="14"/>
      <c r="B12" s="46">
        <v>28088.0</v>
      </c>
      <c r="C12" s="47">
        <v>42773.0</v>
      </c>
      <c r="D12" s="48">
        <v>580761.0</v>
      </c>
      <c r="E12" s="30" t="str">
        <f>VLOOKUP(B12,'NetSuite Export'!A:F,6,FALSE)</f>
        <v>Adam Ewert</v>
      </c>
      <c r="F12" s="30" t="str">
        <f>VLOOKUP(B12,'NetSuite Export'!A:EJ,140,FALSE)</f>
        <v>1. Exchange Record Created</v>
      </c>
      <c r="G12" s="31" t="str">
        <f>VLOOKUP(C12,'NetSuite Export'!J:Q,8,FALSE)</f>
        <v/>
      </c>
      <c r="H12" s="30" t="str">
        <f>VLOOKUP(C12,'NetSuite Export'!J:L,3,FALSE)</f>
        <v>B-21</v>
      </c>
      <c r="I12" s="30" t="str">
        <f>VLOOKUP(C12,'NetSuite Export'!J:DS,112,FALSE)</f>
        <v>Class B Stock</v>
      </c>
      <c r="J12" s="32" t="str">
        <f>VLOOKUP(C12,'NetSuite Export'!J:DS,114,FALSE)</f>
        <v>Series B</v>
      </c>
      <c r="K12" s="32">
        <f>VLOOKUP(C12,'NetSuite Export'!J:N,5,FALSE)</f>
        <v>60202</v>
      </c>
      <c r="L12" s="33" t="str">
        <f>VLOOKUP(C12,'NetSuite Export'!J:R,9,FALSE)</f>
        <v/>
      </c>
      <c r="M12" s="33">
        <f>VLOOKUP(C12,'NetSuite Export'!J:P,7,FALSE)</f>
        <v>0</v>
      </c>
      <c r="N12" s="10"/>
      <c r="O12" s="34">
        <v>64.0</v>
      </c>
      <c r="P12" s="35" t="str">
        <f>VLOOKUP(O12,Source!D:E,2,FALSE)</f>
        <v>Adam Ewert</v>
      </c>
      <c r="Q12" s="36" t="str">
        <f>IF(VLOOKUP(O12,Source!D:U,18,FALSE)="","",VLOOKUP(O12,Source!D:U,18,FALSE))</f>
        <v/>
      </c>
      <c r="R12" s="37" t="str">
        <f>IF(VLOOKUP(O12,Source!D:U,14,FALSE)="","",VLOOKUP(O12,Source!D:U,14,FALSE))</f>
        <v>B-21</v>
      </c>
      <c r="S12" s="38" t="str">
        <f>IF(VLOOKUP(O12,Source!D:U,13,FALSE)="","",VLOOKUP(O12,Source!D:U,13,FALSE))</f>
        <v>Class B Stock</v>
      </c>
      <c r="T12" s="39" t="str">
        <f>IF(VLOOKUP(O12,Source!D:U,13,FALSE)="","",VLOOKUP(O12,Source!D:U,13,FALSE))</f>
        <v>Class B Stock</v>
      </c>
      <c r="U12" s="39">
        <f>IF(VLOOKUP(O12,Source!D:U,15,FALSE)="","",VLOOKUP(O12,Source!D:U,15,FALSE))</f>
        <v>60202</v>
      </c>
      <c r="V12" s="33" t="str">
        <f>IF(VLOOKUP(O12,Source!D:AE,19,FALSE)="","",VLOOKUP(O12,Source!D:AE,19,FALSE))</f>
        <v/>
      </c>
      <c r="W12" s="40" t="str">
        <f>IF(VLOOKUP(O12,Source!D:AG,29,FALSE)="","",VLOOKUP(O12,Source!D:AG,29,FALSE))</f>
        <v>included above</v>
      </c>
      <c r="X12" s="12"/>
      <c r="Y12" s="41" t="str">
        <f t="shared" si="2"/>
        <v>OK</v>
      </c>
      <c r="Z12" s="42" t="b">
        <f t="shared" ref="Z12:AA12" si="11">IF(U12=K12,TRUE,FALSE)</f>
        <v>1</v>
      </c>
      <c r="AA12" s="42" t="b">
        <f t="shared" si="11"/>
        <v>1</v>
      </c>
      <c r="AB12" s="43" t="b">
        <f t="shared" si="4"/>
        <v>1</v>
      </c>
      <c r="AC12" s="44" t="b">
        <f t="shared" si="5"/>
        <v>1</v>
      </c>
      <c r="AD12" s="44" t="b">
        <f t="shared" si="6"/>
        <v>1</v>
      </c>
      <c r="AE12" s="32" t="b">
        <f t="shared" si="7"/>
        <v>1</v>
      </c>
      <c r="AF12" s="14"/>
      <c r="AG12" s="49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ht="15.0" customHeight="1">
      <c r="A13" s="14"/>
      <c r="B13" s="46">
        <v>28088.0</v>
      </c>
      <c r="C13" s="47">
        <v>42798.0</v>
      </c>
      <c r="D13" s="48">
        <v>580761.0</v>
      </c>
      <c r="E13" s="30" t="str">
        <f>VLOOKUP(B13,'NetSuite Export'!A:F,6,FALSE)</f>
        <v>Adam Ewert</v>
      </c>
      <c r="F13" s="30" t="str">
        <f>VLOOKUP(B13,'NetSuite Export'!A:EJ,140,FALSE)</f>
        <v>1. Exchange Record Created</v>
      </c>
      <c r="G13" s="31" t="str">
        <f>VLOOKUP(C13,'NetSuite Export'!J:Q,8,FALSE)</f>
        <v/>
      </c>
      <c r="H13" s="30" t="str">
        <f>VLOOKUP(C13,'NetSuite Export'!J:L,3,FALSE)</f>
        <v>Book-23</v>
      </c>
      <c r="I13" s="30" t="str">
        <f>VLOOKUP(C13,'NetSuite Export'!J:DS,112,FALSE)</f>
        <v>Class B Stock (Time-Based Incentive Shares)</v>
      </c>
      <c r="J13" s="32" t="str">
        <f>VLOOKUP(C13,'NetSuite Export'!J:DS,114,FALSE)</f>
        <v>Series B</v>
      </c>
      <c r="K13" s="32">
        <f>VLOOKUP(C13,'NetSuite Export'!J:N,5,FALSE)</f>
        <v>250000</v>
      </c>
      <c r="L13" s="33" t="str">
        <f>VLOOKUP(C13,'NetSuite Export'!J:R,9,FALSE)</f>
        <v/>
      </c>
      <c r="M13" s="33">
        <f>VLOOKUP(C13,'NetSuite Export'!J:P,7,FALSE)</f>
        <v>0</v>
      </c>
      <c r="N13" s="10"/>
      <c r="O13" s="34">
        <v>65.0</v>
      </c>
      <c r="P13" s="35" t="str">
        <f>VLOOKUP(O13,Source!D:E,2,FALSE)</f>
        <v>Adam Ewert</v>
      </c>
      <c r="Q13" s="36" t="str">
        <f>IF(VLOOKUP(O13,Source!D:U,18,FALSE)="","",VLOOKUP(O13,Source!D:U,18,FALSE))</f>
        <v/>
      </c>
      <c r="R13" s="37" t="str">
        <f>IF(VLOOKUP(O13,Source!D:U,14,FALSE)="","",VLOOKUP(O13,Source!D:U,14,FALSE))</f>
        <v>Book</v>
      </c>
      <c r="S13" s="38" t="str">
        <f>IF(VLOOKUP(O13,Source!D:U,13,FALSE)="","",VLOOKUP(O13,Source!D:U,13,FALSE))</f>
        <v>Class B Stock (Time-Based Incentive Shares)</v>
      </c>
      <c r="T13" s="39" t="str">
        <f>IF(VLOOKUP(O13,Source!D:U,13,FALSE)="","",VLOOKUP(O13,Source!D:U,13,FALSE))</f>
        <v>Class B Stock (Time-Based Incentive Shares)</v>
      </c>
      <c r="U13" s="39">
        <f>IF(VLOOKUP(O13,Source!D:U,15,FALSE)="","",VLOOKUP(O13,Source!D:U,15,FALSE))</f>
        <v>250000</v>
      </c>
      <c r="V13" s="33" t="str">
        <f>IF(VLOOKUP(O13,Source!D:AE,19,FALSE)="","",VLOOKUP(O13,Source!D:AE,19,FALSE))</f>
        <v/>
      </c>
      <c r="W13" s="40" t="str">
        <f>IF(VLOOKUP(O13,Source!D:AG,29,FALSE)="","",VLOOKUP(O13,Source!D:AG,29,FALSE))</f>
        <v>included above</v>
      </c>
      <c r="X13" s="12"/>
      <c r="Y13" s="41" t="str">
        <f t="shared" si="2"/>
        <v>OK</v>
      </c>
      <c r="Z13" s="42" t="b">
        <f t="shared" ref="Z13:AA13" si="12">IF(U13=K13,TRUE,FALSE)</f>
        <v>1</v>
      </c>
      <c r="AA13" s="42" t="b">
        <f t="shared" si="12"/>
        <v>1</v>
      </c>
      <c r="AB13" s="43" t="b">
        <f t="shared" si="4"/>
        <v>1</v>
      </c>
      <c r="AC13" s="44" t="b">
        <f t="shared" si="5"/>
        <v>1</v>
      </c>
      <c r="AD13" s="44" t="b">
        <f t="shared" si="6"/>
        <v>0</v>
      </c>
      <c r="AE13" s="32" t="b">
        <f t="shared" si="7"/>
        <v>1</v>
      </c>
      <c r="AF13" s="14"/>
      <c r="AG13" s="49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ht="15.0" customHeight="1">
      <c r="A14" s="14"/>
      <c r="B14" s="46">
        <v>28088.0</v>
      </c>
      <c r="C14" s="47">
        <v>42799.0</v>
      </c>
      <c r="D14" s="48">
        <v>580761.0</v>
      </c>
      <c r="E14" s="30" t="str">
        <f>VLOOKUP(B14,'NetSuite Export'!A:F,6,FALSE)</f>
        <v>Adam Ewert</v>
      </c>
      <c r="F14" s="30" t="str">
        <f>VLOOKUP(B14,'NetSuite Export'!A:EJ,140,FALSE)</f>
        <v>1. Exchange Record Created</v>
      </c>
      <c r="G14" s="31" t="str">
        <f>VLOOKUP(C14,'NetSuite Export'!J:Q,8,FALSE)</f>
        <v/>
      </c>
      <c r="H14" s="30" t="str">
        <f>VLOOKUP(C14,'NetSuite Export'!J:L,3,FALSE)</f>
        <v>Book-24</v>
      </c>
      <c r="I14" s="30" t="str">
        <f>VLOOKUP(C14,'NetSuite Export'!J:DS,112,FALSE)</f>
        <v>Class B Stock (ROI-Based Incentive Shares)</v>
      </c>
      <c r="J14" s="32" t="str">
        <f>VLOOKUP(C14,'NetSuite Export'!J:DS,114,FALSE)</f>
        <v>Series B</v>
      </c>
      <c r="K14" s="32">
        <f>VLOOKUP(C14,'NetSuite Export'!J:N,5,FALSE)</f>
        <v>300000</v>
      </c>
      <c r="L14" s="33" t="str">
        <f>VLOOKUP(C14,'NetSuite Export'!J:R,9,FALSE)</f>
        <v/>
      </c>
      <c r="M14" s="33">
        <f>VLOOKUP(C14,'NetSuite Export'!J:P,7,FALSE)</f>
        <v>0</v>
      </c>
      <c r="N14" s="10"/>
      <c r="O14" s="34">
        <v>66.0</v>
      </c>
      <c r="P14" s="35" t="str">
        <f>VLOOKUP(O14,Source!D:E,2,FALSE)</f>
        <v>Adam Ewert</v>
      </c>
      <c r="Q14" s="36" t="str">
        <f>IF(VLOOKUP(O14,Source!D:U,18,FALSE)="","",VLOOKUP(O14,Source!D:U,18,FALSE))</f>
        <v/>
      </c>
      <c r="R14" s="37" t="str">
        <f>IF(VLOOKUP(O14,Source!D:U,14,FALSE)="","",VLOOKUP(O14,Source!D:U,14,FALSE))</f>
        <v>Book</v>
      </c>
      <c r="S14" s="38" t="str">
        <f>IF(VLOOKUP(O14,Source!D:U,13,FALSE)="","",VLOOKUP(O14,Source!D:U,13,FALSE))</f>
        <v>Class B Stock (ROI-Based Incentive Shares)</v>
      </c>
      <c r="T14" s="39" t="str">
        <f>IF(VLOOKUP(O14,Source!D:U,13,FALSE)="","",VLOOKUP(O14,Source!D:U,13,FALSE))</f>
        <v>Class B Stock (ROI-Based Incentive Shares)</v>
      </c>
      <c r="U14" s="39">
        <f>IF(VLOOKUP(O14,Source!D:U,15,FALSE)="","",VLOOKUP(O14,Source!D:U,15,FALSE))</f>
        <v>300000</v>
      </c>
      <c r="V14" s="33" t="str">
        <f>IF(VLOOKUP(O14,Source!D:AE,19,FALSE)="","",VLOOKUP(O14,Source!D:AE,19,FALSE))</f>
        <v/>
      </c>
      <c r="W14" s="40" t="str">
        <f>IF(VLOOKUP(O14,Source!D:AG,29,FALSE)="","",VLOOKUP(O14,Source!D:AG,29,FALSE))</f>
        <v>included above</v>
      </c>
      <c r="X14" s="12"/>
      <c r="Y14" s="41" t="str">
        <f t="shared" si="2"/>
        <v>OK</v>
      </c>
      <c r="Z14" s="42" t="b">
        <f t="shared" ref="Z14:AA14" si="13">IF(U14=K14,TRUE,FALSE)</f>
        <v>1</v>
      </c>
      <c r="AA14" s="42" t="b">
        <f t="shared" si="13"/>
        <v>1</v>
      </c>
      <c r="AB14" s="43" t="b">
        <f t="shared" si="4"/>
        <v>1</v>
      </c>
      <c r="AC14" s="44" t="b">
        <f t="shared" si="5"/>
        <v>1</v>
      </c>
      <c r="AD14" s="44" t="b">
        <f t="shared" si="6"/>
        <v>0</v>
      </c>
      <c r="AE14" s="32" t="b">
        <f t="shared" si="7"/>
        <v>1</v>
      </c>
      <c r="AF14" s="14"/>
      <c r="AG14" s="49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ht="15.0" customHeight="1">
      <c r="A15" s="14"/>
      <c r="B15" s="46">
        <v>28077.0</v>
      </c>
      <c r="C15" s="47">
        <v>42743.0</v>
      </c>
      <c r="D15" s="48">
        <v>580751.0</v>
      </c>
      <c r="E15" s="30" t="str">
        <f>VLOOKUP(B15,'NetSuite Export'!A:F,6,FALSE)</f>
        <v>Aiman Naguib</v>
      </c>
      <c r="F15" s="30" t="str">
        <f>VLOOKUP(B15,'NetSuite Export'!A:EJ,140,FALSE)</f>
        <v>4. Ready for Review</v>
      </c>
      <c r="G15" s="31" t="str">
        <f>VLOOKUP(C15,'NetSuite Export'!J:Q,8,FALSE)</f>
        <v/>
      </c>
      <c r="H15" s="30" t="str">
        <f>VLOOKUP(C15,'NetSuite Export'!J:L,3,FALSE)</f>
        <v>A-11</v>
      </c>
      <c r="I15" s="30" t="str">
        <f>VLOOKUP(C15,'NetSuite Export'!J:DS,112,FALSE)</f>
        <v>Class A Stock</v>
      </c>
      <c r="J15" s="32" t="str">
        <f>VLOOKUP(C15,'NetSuite Export'!J:DS,114,FALSE)</f>
        <v>Series A</v>
      </c>
      <c r="K15" s="32">
        <f>VLOOKUP(C15,'NetSuite Export'!J:N,5,FALSE)</f>
        <v>599.728</v>
      </c>
      <c r="L15" s="33" t="str">
        <f>VLOOKUP(C15,'NetSuite Export'!J:R,9,FALSE)</f>
        <v/>
      </c>
      <c r="M15" s="33">
        <f>VLOOKUP(C15,'NetSuite Export'!J:P,7,FALSE)</f>
        <v>882141.38</v>
      </c>
      <c r="N15" s="10"/>
      <c r="O15" s="34">
        <v>23.0</v>
      </c>
      <c r="P15" s="35" t="str">
        <f>VLOOKUP(O15,Source!D:E,2,FALSE)</f>
        <v>Aiman Naguib</v>
      </c>
      <c r="Q15" s="36" t="str">
        <f>IF(VLOOKUP(O15,Source!D:U,18,FALSE)="","",VLOOKUP(O15,Source!D:U,18,FALSE))</f>
        <v/>
      </c>
      <c r="R15" s="37" t="str">
        <f>IF(VLOOKUP(O15,Source!D:U,14,FALSE)="","",VLOOKUP(O15,Source!D:U,14,FALSE))</f>
        <v>A-11</v>
      </c>
      <c r="S15" s="38" t="str">
        <f>IF(VLOOKUP(O15,Source!D:U,13,FALSE)="","",VLOOKUP(O15,Source!D:U,13,FALSE))</f>
        <v>Class A Stock</v>
      </c>
      <c r="T15" s="39" t="str">
        <f>IF(VLOOKUP(O15,Source!D:U,13,FALSE)="","",VLOOKUP(O15,Source!D:U,13,FALSE))</f>
        <v>Class A Stock</v>
      </c>
      <c r="U15" s="39">
        <f>IF(VLOOKUP(O15,Source!D:U,15,FALSE)="","",VLOOKUP(O15,Source!D:U,15,FALSE))</f>
        <v>599.728</v>
      </c>
      <c r="V15" s="33" t="str">
        <f>IF(VLOOKUP(O15,Source!D:AE,19,FALSE)="","",VLOOKUP(O15,Source!D:AE,19,FALSE))</f>
        <v/>
      </c>
      <c r="W15" s="40">
        <f>IF(VLOOKUP(O15,Source!D:AG,29,FALSE)="","",VLOOKUP(O15,Source!D:AG,29,FALSE))</f>
        <v>882141.38</v>
      </c>
      <c r="X15" s="12"/>
      <c r="Y15" s="41">
        <f t="shared" si="2"/>
        <v>-0.0000000001164153218</v>
      </c>
      <c r="Z15" s="42" t="b">
        <f t="shared" ref="Z15:AA15" si="14">IF(U15=K15,TRUE,FALSE)</f>
        <v>1</v>
      </c>
      <c r="AA15" s="42" t="b">
        <f t="shared" si="14"/>
        <v>1</v>
      </c>
      <c r="AB15" s="43" t="b">
        <f t="shared" si="4"/>
        <v>1</v>
      </c>
      <c r="AC15" s="44" t="b">
        <f t="shared" si="5"/>
        <v>1</v>
      </c>
      <c r="AD15" s="44" t="b">
        <f t="shared" si="6"/>
        <v>1</v>
      </c>
      <c r="AE15" s="32" t="b">
        <f t="shared" si="7"/>
        <v>1</v>
      </c>
      <c r="AF15" s="14"/>
      <c r="AG15" s="49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ht="15.0" customHeight="1">
      <c r="A16" s="14"/>
      <c r="B16" s="46">
        <v>28077.0</v>
      </c>
      <c r="C16" s="47">
        <v>42783.0</v>
      </c>
      <c r="D16" s="48">
        <v>580751.0</v>
      </c>
      <c r="E16" s="30" t="str">
        <f>VLOOKUP(B16,'NetSuite Export'!A:F,6,FALSE)</f>
        <v>Aiman Naguib</v>
      </c>
      <c r="F16" s="30" t="str">
        <f>VLOOKUP(B16,'NetSuite Export'!A:EJ,140,FALSE)</f>
        <v>4. Ready for Review</v>
      </c>
      <c r="G16" s="31" t="str">
        <f>VLOOKUP(C16,'NetSuite Export'!J:Q,8,FALSE)</f>
        <v/>
      </c>
      <c r="H16" s="30" t="str">
        <f>VLOOKUP(C16,'NetSuite Export'!J:L,3,FALSE)</f>
        <v>Book-08</v>
      </c>
      <c r="I16" s="30" t="str">
        <f>VLOOKUP(C16,'NetSuite Export'!J:DS,112,FALSE)</f>
        <v>Class B Stock (ROI-Based Incentive Shares)</v>
      </c>
      <c r="J16" s="32" t="str">
        <f>VLOOKUP(C16,'NetSuite Export'!J:DS,114,FALSE)</f>
        <v>Series B</v>
      </c>
      <c r="K16" s="32">
        <f>VLOOKUP(C16,'NetSuite Export'!J:N,5,FALSE)</f>
        <v>440000</v>
      </c>
      <c r="L16" s="33" t="str">
        <f>VLOOKUP(C16,'NetSuite Export'!J:R,9,FALSE)</f>
        <v/>
      </c>
      <c r="M16" s="33">
        <f>VLOOKUP(C16,'NetSuite Export'!J:P,7,FALSE)</f>
        <v>0</v>
      </c>
      <c r="N16" s="10"/>
      <c r="O16" s="34">
        <v>26.0</v>
      </c>
      <c r="P16" s="35" t="str">
        <f>VLOOKUP(O16,Source!D:E,2,FALSE)</f>
        <v>Aiman Naguib</v>
      </c>
      <c r="Q16" s="36" t="str">
        <f>IF(VLOOKUP(O16,Source!D:U,18,FALSE)="","",VLOOKUP(O16,Source!D:U,18,FALSE))</f>
        <v/>
      </c>
      <c r="R16" s="37" t="str">
        <f>IF(VLOOKUP(O16,Source!D:U,14,FALSE)="","",VLOOKUP(O16,Source!D:U,14,FALSE))</f>
        <v>Book</v>
      </c>
      <c r="S16" s="38" t="str">
        <f>IF(VLOOKUP(O16,Source!D:U,13,FALSE)="","",VLOOKUP(O16,Source!D:U,13,FALSE))</f>
        <v>Class B Stock (ROI-Based Incentive Shares)</v>
      </c>
      <c r="T16" s="39" t="str">
        <f>IF(VLOOKUP(O16,Source!D:U,13,FALSE)="","",VLOOKUP(O16,Source!D:U,13,FALSE))</f>
        <v>Class B Stock (ROI-Based Incentive Shares)</v>
      </c>
      <c r="U16" s="39">
        <f>IF(VLOOKUP(O16,Source!D:U,15,FALSE)="","",VLOOKUP(O16,Source!D:U,15,FALSE))</f>
        <v>440000</v>
      </c>
      <c r="V16" s="33" t="str">
        <f>IF(VLOOKUP(O16,Source!D:AE,19,FALSE)="","",VLOOKUP(O16,Source!D:AE,19,FALSE))</f>
        <v/>
      </c>
      <c r="W16" s="40" t="str">
        <f>IF(VLOOKUP(O16,Source!D:AG,29,FALSE)="","",VLOOKUP(O16,Source!D:AG,29,FALSE))</f>
        <v>included above</v>
      </c>
      <c r="X16" s="12"/>
      <c r="Y16" s="41" t="str">
        <f t="shared" si="2"/>
        <v>OK</v>
      </c>
      <c r="Z16" s="42" t="b">
        <f t="shared" ref="Z16:AA16" si="15">IF(U16=K16,TRUE,FALSE)</f>
        <v>1</v>
      </c>
      <c r="AA16" s="42" t="b">
        <f t="shared" si="15"/>
        <v>1</v>
      </c>
      <c r="AB16" s="43" t="b">
        <f t="shared" si="4"/>
        <v>1</v>
      </c>
      <c r="AC16" s="44" t="b">
        <f t="shared" si="5"/>
        <v>1</v>
      </c>
      <c r="AD16" s="44" t="b">
        <f t="shared" si="6"/>
        <v>0</v>
      </c>
      <c r="AE16" s="32" t="b">
        <f t="shared" si="7"/>
        <v>1</v>
      </c>
      <c r="AF16" s="14"/>
      <c r="AG16" s="49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ht="15.0" customHeight="1">
      <c r="A17" s="14"/>
      <c r="B17" s="46">
        <v>28077.0</v>
      </c>
      <c r="C17" s="47">
        <v>42782.0</v>
      </c>
      <c r="D17" s="48">
        <v>580751.0</v>
      </c>
      <c r="E17" s="30" t="str">
        <f>VLOOKUP(B17,'NetSuite Export'!A:F,6,FALSE)</f>
        <v>Aiman Naguib</v>
      </c>
      <c r="F17" s="30" t="str">
        <f>VLOOKUP(B17,'NetSuite Export'!A:EJ,140,FALSE)</f>
        <v>4. Ready for Review</v>
      </c>
      <c r="G17" s="31" t="str">
        <f>VLOOKUP(C17,'NetSuite Export'!J:Q,8,FALSE)</f>
        <v/>
      </c>
      <c r="H17" s="30" t="str">
        <f>VLOOKUP(C17,'NetSuite Export'!J:L,3,FALSE)</f>
        <v>Book-07</v>
      </c>
      <c r="I17" s="30" t="str">
        <f>VLOOKUP(C17,'NetSuite Export'!J:DS,112,FALSE)</f>
        <v>Class B Stock (Time-Based Incentive Shares)</v>
      </c>
      <c r="J17" s="32" t="str">
        <f>VLOOKUP(C17,'NetSuite Export'!J:DS,114,FALSE)</f>
        <v>Series B</v>
      </c>
      <c r="K17" s="32">
        <f>VLOOKUP(C17,'NetSuite Export'!J:N,5,FALSE)</f>
        <v>440000</v>
      </c>
      <c r="L17" s="33" t="str">
        <f>VLOOKUP(C17,'NetSuite Export'!J:R,9,FALSE)</f>
        <v/>
      </c>
      <c r="M17" s="33">
        <f>VLOOKUP(C17,'NetSuite Export'!J:P,7,FALSE)</f>
        <v>0</v>
      </c>
      <c r="N17" s="10"/>
      <c r="O17" s="34">
        <v>25.0</v>
      </c>
      <c r="P17" s="35" t="str">
        <f>VLOOKUP(O17,Source!D:E,2,FALSE)</f>
        <v>Aiman Naguib</v>
      </c>
      <c r="Q17" s="36" t="str">
        <f>IF(VLOOKUP(O17,Source!D:U,18,FALSE)="","",VLOOKUP(O17,Source!D:U,18,FALSE))</f>
        <v/>
      </c>
      <c r="R17" s="37" t="str">
        <f>IF(VLOOKUP(O17,Source!D:U,14,FALSE)="","",VLOOKUP(O17,Source!D:U,14,FALSE))</f>
        <v>Book</v>
      </c>
      <c r="S17" s="38" t="str">
        <f>IF(VLOOKUP(O17,Source!D:U,13,FALSE)="","",VLOOKUP(O17,Source!D:U,13,FALSE))</f>
        <v>Class B Stock (Time-Based Incentive Shares)</v>
      </c>
      <c r="T17" s="39" t="str">
        <f>IF(VLOOKUP(O17,Source!D:U,13,FALSE)="","",VLOOKUP(O17,Source!D:U,13,FALSE))</f>
        <v>Class B Stock (Time-Based Incentive Shares)</v>
      </c>
      <c r="U17" s="39">
        <f>IF(VLOOKUP(O17,Source!D:U,15,FALSE)="","",VLOOKUP(O17,Source!D:U,15,FALSE))</f>
        <v>440000</v>
      </c>
      <c r="V17" s="33" t="str">
        <f>IF(VLOOKUP(O17,Source!D:AE,19,FALSE)="","",VLOOKUP(O17,Source!D:AE,19,FALSE))</f>
        <v/>
      </c>
      <c r="W17" s="40" t="str">
        <f>IF(VLOOKUP(O17,Source!D:AG,29,FALSE)="","",VLOOKUP(O17,Source!D:AG,29,FALSE))</f>
        <v>included above</v>
      </c>
      <c r="X17" s="12"/>
      <c r="Y17" s="41" t="str">
        <f t="shared" si="2"/>
        <v>OK</v>
      </c>
      <c r="Z17" s="42" t="b">
        <f t="shared" ref="Z17:AA17" si="16">IF(U17=K17,TRUE,FALSE)</f>
        <v>1</v>
      </c>
      <c r="AA17" s="42" t="b">
        <f t="shared" si="16"/>
        <v>1</v>
      </c>
      <c r="AB17" s="43" t="b">
        <f t="shared" si="4"/>
        <v>1</v>
      </c>
      <c r="AC17" s="44" t="b">
        <f t="shared" si="5"/>
        <v>1</v>
      </c>
      <c r="AD17" s="44" t="b">
        <f t="shared" si="6"/>
        <v>0</v>
      </c>
      <c r="AE17" s="32" t="b">
        <f t="shared" si="7"/>
        <v>1</v>
      </c>
      <c r="AF17" s="14"/>
      <c r="AG17" s="49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ht="15.0" customHeight="1">
      <c r="A18" s="14"/>
      <c r="B18" s="46">
        <v>28077.0</v>
      </c>
      <c r="C18" s="47">
        <v>42764.0</v>
      </c>
      <c r="D18" s="48">
        <v>580751.0</v>
      </c>
      <c r="E18" s="30" t="str">
        <f>VLOOKUP(B18,'NetSuite Export'!A:F,6,FALSE)</f>
        <v>Aiman Naguib</v>
      </c>
      <c r="F18" s="30" t="str">
        <f>VLOOKUP(B18,'NetSuite Export'!A:EJ,140,FALSE)</f>
        <v>4. Ready for Review</v>
      </c>
      <c r="G18" s="31" t="str">
        <f>VLOOKUP(C18,'NetSuite Export'!J:Q,8,FALSE)</f>
        <v/>
      </c>
      <c r="H18" s="30" t="str">
        <f>VLOOKUP(C18,'NetSuite Export'!J:L,3,FALSE)</f>
        <v>B-11</v>
      </c>
      <c r="I18" s="30" t="str">
        <f>VLOOKUP(C18,'NetSuite Export'!J:DS,112,FALSE)</f>
        <v>Class B Stock</v>
      </c>
      <c r="J18" s="32" t="str">
        <f>VLOOKUP(C18,'NetSuite Export'!J:DS,114,FALSE)</f>
        <v>Series B</v>
      </c>
      <c r="K18" s="32">
        <f>VLOOKUP(C18,'NetSuite Export'!J:N,5,FALSE)</f>
        <v>605786</v>
      </c>
      <c r="L18" s="33" t="str">
        <f>VLOOKUP(C18,'NetSuite Export'!J:R,9,FALSE)</f>
        <v/>
      </c>
      <c r="M18" s="33">
        <f>VLOOKUP(C18,'NetSuite Export'!J:P,7,FALSE)</f>
        <v>0</v>
      </c>
      <c r="N18" s="10"/>
      <c r="O18" s="34">
        <v>24.0</v>
      </c>
      <c r="P18" s="35" t="str">
        <f>VLOOKUP(O18,Source!D:E,2,FALSE)</f>
        <v>Aiman Naguib</v>
      </c>
      <c r="Q18" s="36" t="str">
        <f>IF(VLOOKUP(O18,Source!D:U,18,FALSE)="","",VLOOKUP(O18,Source!D:U,18,FALSE))</f>
        <v/>
      </c>
      <c r="R18" s="37" t="str">
        <f>IF(VLOOKUP(O18,Source!D:U,14,FALSE)="","",VLOOKUP(O18,Source!D:U,14,FALSE))</f>
        <v>B-11</v>
      </c>
      <c r="S18" s="38" t="str">
        <f>IF(VLOOKUP(O18,Source!D:U,13,FALSE)="","",VLOOKUP(O18,Source!D:U,13,FALSE))</f>
        <v>Class B Stock</v>
      </c>
      <c r="T18" s="39" t="str">
        <f>IF(VLOOKUP(O18,Source!D:U,13,FALSE)="","",VLOOKUP(O18,Source!D:U,13,FALSE))</f>
        <v>Class B Stock</v>
      </c>
      <c r="U18" s="39">
        <f>IF(VLOOKUP(O18,Source!D:U,15,FALSE)="","",VLOOKUP(O18,Source!D:U,15,FALSE))</f>
        <v>605786</v>
      </c>
      <c r="V18" s="33" t="str">
        <f>IF(VLOOKUP(O18,Source!D:AE,19,FALSE)="","",VLOOKUP(O18,Source!D:AE,19,FALSE))</f>
        <v/>
      </c>
      <c r="W18" s="40" t="str">
        <f>IF(VLOOKUP(O18,Source!D:AG,29,FALSE)="","",VLOOKUP(O18,Source!D:AG,29,FALSE))</f>
        <v>included above</v>
      </c>
      <c r="X18" s="12"/>
      <c r="Y18" s="41" t="str">
        <f t="shared" si="2"/>
        <v>OK</v>
      </c>
      <c r="Z18" s="42" t="b">
        <f t="shared" ref="Z18:AA18" si="17">IF(U18=K18,TRUE,FALSE)</f>
        <v>1</v>
      </c>
      <c r="AA18" s="42" t="b">
        <f t="shared" si="17"/>
        <v>1</v>
      </c>
      <c r="AB18" s="43" t="b">
        <f t="shared" si="4"/>
        <v>1</v>
      </c>
      <c r="AC18" s="44" t="b">
        <f t="shared" si="5"/>
        <v>1</v>
      </c>
      <c r="AD18" s="44" t="b">
        <f t="shared" si="6"/>
        <v>1</v>
      </c>
      <c r="AE18" s="32" t="b">
        <f t="shared" si="7"/>
        <v>1</v>
      </c>
      <c r="AF18" s="14"/>
      <c r="AG18" s="49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</row>
    <row r="19" ht="15.0" customHeight="1">
      <c r="A19" s="14"/>
      <c r="B19" s="46">
        <v>28173.0</v>
      </c>
      <c r="C19" s="47">
        <v>42838.0</v>
      </c>
      <c r="D19" s="48">
        <v>580781.0</v>
      </c>
      <c r="E19" s="30" t="str">
        <f>VLOOKUP(B19,'NetSuite Export'!A:F,6,FALSE)</f>
        <v>Andrew Rizzuto</v>
      </c>
      <c r="F19" s="30" t="str">
        <f>VLOOKUP(B19,'NetSuite Export'!A:EJ,140,FALSE)</f>
        <v>1. Exchange Record Created</v>
      </c>
      <c r="G19" s="31" t="str">
        <f>VLOOKUP(C19,'NetSuite Export'!J:Q,8,FALSE)</f>
        <v/>
      </c>
      <c r="H19" s="30" t="str">
        <f>VLOOKUP(C19,'NetSuite Export'!J:L,3,FALSE)</f>
        <v>Book-63</v>
      </c>
      <c r="I19" s="30" t="str">
        <f>VLOOKUP(C19,'NetSuite Export'!J:DS,112,FALSE)</f>
        <v>Class B Stock (Time-Based Incentive Shares)</v>
      </c>
      <c r="J19" s="32" t="str">
        <f>VLOOKUP(C19,'NetSuite Export'!J:DS,114,FALSE)</f>
        <v>Series B</v>
      </c>
      <c r="K19" s="32">
        <f>VLOOKUP(C19,'NetSuite Export'!J:N,5,FALSE)</f>
        <v>50000</v>
      </c>
      <c r="L19" s="33" t="str">
        <f>VLOOKUP(C19,'NetSuite Export'!J:R,9,FALSE)</f>
        <v/>
      </c>
      <c r="M19" s="33">
        <f>VLOOKUP(C19,'NetSuite Export'!J:P,7,FALSE)</f>
        <v>17489.25</v>
      </c>
      <c r="N19" s="10"/>
      <c r="O19" s="34">
        <v>105.0</v>
      </c>
      <c r="P19" s="35" t="str">
        <f>VLOOKUP(O19,Source!D:E,2,FALSE)</f>
        <v>Andrew Rizzuto</v>
      </c>
      <c r="Q19" s="36" t="str">
        <f>IF(VLOOKUP(O19,Source!D:U,18,FALSE)="","",VLOOKUP(O19,Source!D:U,18,FALSE))</f>
        <v/>
      </c>
      <c r="R19" s="37" t="str">
        <f>IF(VLOOKUP(O19,Source!D:U,14,FALSE)="","",VLOOKUP(O19,Source!D:U,14,FALSE))</f>
        <v>Book</v>
      </c>
      <c r="S19" s="38" t="str">
        <f>IF(VLOOKUP(O19,Source!D:U,13,FALSE)="","",VLOOKUP(O19,Source!D:U,13,FALSE))</f>
        <v>Class B Stock (Time-Based Incentive Shares)</v>
      </c>
      <c r="T19" s="39" t="str">
        <f>IF(VLOOKUP(O19,Source!D:U,13,FALSE)="","",VLOOKUP(O19,Source!D:U,13,FALSE))</f>
        <v>Class B Stock (Time-Based Incentive Shares)</v>
      </c>
      <c r="U19" s="39">
        <f>IF(VLOOKUP(O19,Source!D:U,15,FALSE)="","",VLOOKUP(O19,Source!D:U,15,FALSE))</f>
        <v>50000</v>
      </c>
      <c r="V19" s="33" t="str">
        <f>IF(VLOOKUP(O19,Source!D:AE,19,FALSE)="","",VLOOKUP(O19,Source!D:AE,19,FALSE))</f>
        <v/>
      </c>
      <c r="W19" s="40">
        <f>IF(VLOOKUP(O19,Source!D:AG,29,FALSE)="","",VLOOKUP(O19,Source!D:AG,29,FALSE))</f>
        <v>17489.25</v>
      </c>
      <c r="X19" s="12"/>
      <c r="Y19" s="41">
        <f t="shared" si="2"/>
        <v>0</v>
      </c>
      <c r="Z19" s="42" t="b">
        <f t="shared" ref="Z19:AA19" si="18">IF(U19=K19,TRUE,FALSE)</f>
        <v>1</v>
      </c>
      <c r="AA19" s="42" t="b">
        <f t="shared" si="18"/>
        <v>1</v>
      </c>
      <c r="AB19" s="43" t="b">
        <f t="shared" si="4"/>
        <v>1</v>
      </c>
      <c r="AC19" s="44" t="b">
        <f t="shared" si="5"/>
        <v>1</v>
      </c>
      <c r="AD19" s="44" t="b">
        <f t="shared" si="6"/>
        <v>0</v>
      </c>
      <c r="AE19" s="32" t="b">
        <f t="shared" si="7"/>
        <v>1</v>
      </c>
      <c r="AF19" s="14"/>
      <c r="AG19" s="49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</row>
    <row r="20" ht="15.0" customHeight="1">
      <c r="A20" s="14"/>
      <c r="B20" s="46">
        <v>28173.0</v>
      </c>
      <c r="C20" s="47">
        <v>42839.0</v>
      </c>
      <c r="D20" s="48">
        <v>580781.0</v>
      </c>
      <c r="E20" s="50" t="str">
        <f>VLOOKUP(B20,'NetSuite Export'!A:F,6,FALSE)</f>
        <v>Andrew Rizzuto</v>
      </c>
      <c r="F20" s="50" t="str">
        <f>VLOOKUP(B20,'NetSuite Export'!A:EJ,140,FALSE)</f>
        <v>1. Exchange Record Created</v>
      </c>
      <c r="G20" s="51" t="str">
        <f>VLOOKUP(C20,'NetSuite Export'!J:Q,8,FALSE)</f>
        <v/>
      </c>
      <c r="H20" s="30" t="str">
        <f>VLOOKUP(C20,'NetSuite Export'!J:L,3,FALSE)</f>
        <v>Book-64</v>
      </c>
      <c r="I20" s="30" t="str">
        <f>VLOOKUP(C20,'NetSuite Export'!J:DS,112,FALSE)</f>
        <v>Class B Stock (ROI-Based Incentive Shares)</v>
      </c>
      <c r="J20" s="52" t="str">
        <f>VLOOKUP(C20,'NetSuite Export'!J:DS,114,FALSE)</f>
        <v>Series B</v>
      </c>
      <c r="K20" s="32">
        <f>VLOOKUP(C20,'NetSuite Export'!J:N,5,FALSE)</f>
        <v>100000</v>
      </c>
      <c r="L20" s="33" t="str">
        <f>VLOOKUP(C20,'NetSuite Export'!J:R,9,FALSE)</f>
        <v/>
      </c>
      <c r="M20" s="33">
        <f>VLOOKUP(C20,'NetSuite Export'!J:P,7,FALSE)</f>
        <v>0</v>
      </c>
      <c r="N20" s="10"/>
      <c r="O20" s="34">
        <v>106.0</v>
      </c>
      <c r="P20" s="35" t="str">
        <f>VLOOKUP(O20,Source!D:E,2,FALSE)</f>
        <v>Andrew Rizzuto</v>
      </c>
      <c r="Q20" s="36" t="str">
        <f>IF(VLOOKUP(O20,Source!D:U,18,FALSE)="","",VLOOKUP(O20,Source!D:U,18,FALSE))</f>
        <v/>
      </c>
      <c r="R20" s="37" t="str">
        <f>IF(VLOOKUP(O20,Source!D:U,14,FALSE)="","",VLOOKUP(O20,Source!D:U,14,FALSE))</f>
        <v>Book</v>
      </c>
      <c r="S20" s="38" t="str">
        <f>IF(VLOOKUP(O20,Source!D:U,13,FALSE)="","",VLOOKUP(O20,Source!D:U,13,FALSE))</f>
        <v>Class B Stock (ROI-Based Incentive Shares)</v>
      </c>
      <c r="T20" s="39" t="str">
        <f>IF(VLOOKUP(O20,Source!D:U,13,FALSE)="","",VLOOKUP(O20,Source!D:U,13,FALSE))</f>
        <v>Class B Stock (ROI-Based Incentive Shares)</v>
      </c>
      <c r="U20" s="39">
        <f>IF(VLOOKUP(O20,Source!D:U,15,FALSE)="","",VLOOKUP(O20,Source!D:U,15,FALSE))</f>
        <v>100000</v>
      </c>
      <c r="V20" s="33" t="str">
        <f>IF(VLOOKUP(O20,Source!D:AE,19,FALSE)="","",VLOOKUP(O20,Source!D:AE,19,FALSE))</f>
        <v/>
      </c>
      <c r="W20" s="40" t="str">
        <f>IF(VLOOKUP(O20,Source!D:AG,29,FALSE)="","",VLOOKUP(O20,Source!D:AG,29,FALSE))</f>
        <v>included above</v>
      </c>
      <c r="X20" s="12"/>
      <c r="Y20" s="41" t="str">
        <f t="shared" si="2"/>
        <v>OK</v>
      </c>
      <c r="Z20" s="42" t="b">
        <f t="shared" ref="Z20:AA20" si="19">IF(U20=K20,TRUE,FALSE)</f>
        <v>1</v>
      </c>
      <c r="AA20" s="42" t="b">
        <f t="shared" si="19"/>
        <v>1</v>
      </c>
      <c r="AB20" s="43" t="b">
        <f t="shared" si="4"/>
        <v>1</v>
      </c>
      <c r="AC20" s="44" t="b">
        <f t="shared" si="5"/>
        <v>1</v>
      </c>
      <c r="AD20" s="44" t="b">
        <f t="shared" si="6"/>
        <v>0</v>
      </c>
      <c r="AE20" s="32" t="b">
        <f t="shared" si="7"/>
        <v>1</v>
      </c>
      <c r="AF20" s="53"/>
      <c r="AG20" s="54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</row>
    <row r="21" ht="15.0" customHeight="1">
      <c r="A21" s="14"/>
      <c r="B21" s="46">
        <v>28272.0</v>
      </c>
      <c r="C21" s="47">
        <v>42734.0</v>
      </c>
      <c r="D21" s="48">
        <v>39197.0</v>
      </c>
      <c r="E21" s="30" t="str">
        <f>VLOOKUP(B21,'NetSuite Export'!A:F,6,FALSE)</f>
        <v>Austin Ventures : Austin Ventures IX, L.P.</v>
      </c>
      <c r="F21" s="30" t="str">
        <f>VLOOKUP(B21,'NetSuite Export'!A:EJ,140,FALSE)</f>
        <v>1. Exchange Record Created</v>
      </c>
      <c r="G21" s="31" t="str">
        <f>VLOOKUP(C21,'NetSuite Export'!J:Q,8,FALSE)</f>
        <v/>
      </c>
      <c r="H21" s="30" t="str">
        <f>VLOOKUP(C21,'NetSuite Export'!J:L,3,FALSE)</f>
        <v>A-01</v>
      </c>
      <c r="I21" s="30" t="str">
        <f>VLOOKUP(C21,'NetSuite Export'!J:DS,112,FALSE)</f>
        <v>Class A Stock</v>
      </c>
      <c r="J21" s="32" t="str">
        <f>VLOOKUP(C21,'NetSuite Export'!J:DS,114,FALSE)</f>
        <v>Series A</v>
      </c>
      <c r="K21" s="32">
        <f>VLOOKUP(C21,'NetSuite Export'!J:N,5,FALSE)</f>
        <v>11879.995</v>
      </c>
      <c r="L21" s="33" t="str">
        <f>VLOOKUP(C21,'NetSuite Export'!J:R,9,FALSE)</f>
        <v/>
      </c>
      <c r="M21" s="33">
        <f>VLOOKUP(C21,'NetSuite Export'!J:P,7,FALSE)</f>
        <v>18444359.33</v>
      </c>
      <c r="N21" s="10"/>
      <c r="O21" s="34">
        <v>5.0</v>
      </c>
      <c r="P21" s="35" t="str">
        <f>VLOOKUP(O21,Source!D:E,2,FALSE)</f>
        <v>Austin Ventures IX, L.P.</v>
      </c>
      <c r="Q21" s="36" t="str">
        <f>IF(VLOOKUP(O21,Source!D:U,18,FALSE)="","",VLOOKUP(O21,Source!D:U,18,FALSE))</f>
        <v/>
      </c>
      <c r="R21" s="37" t="str">
        <f>IF(VLOOKUP(O21,Source!D:U,14,FALSE)="","",VLOOKUP(O21,Source!D:U,14,FALSE))</f>
        <v>A-01</v>
      </c>
      <c r="S21" s="38" t="str">
        <f>IF(VLOOKUP(O21,Source!D:U,13,FALSE)="","",VLOOKUP(O21,Source!D:U,13,FALSE))</f>
        <v>Class A Stock</v>
      </c>
      <c r="T21" s="39" t="str">
        <f>IF(VLOOKUP(O21,Source!D:U,13,FALSE)="","",VLOOKUP(O21,Source!D:U,13,FALSE))</f>
        <v>Class A Stock</v>
      </c>
      <c r="U21" s="39">
        <f>IF(VLOOKUP(O21,Source!D:U,15,FALSE)="","",VLOOKUP(O21,Source!D:U,15,FALSE))</f>
        <v>11879.995</v>
      </c>
      <c r="V21" s="33" t="str">
        <f>IF(VLOOKUP(O21,Source!D:AE,19,FALSE)="","",VLOOKUP(O21,Source!D:AE,19,FALSE))</f>
        <v/>
      </c>
      <c r="W21" s="40">
        <f>IF(VLOOKUP(O21,Source!D:AG,29,FALSE)="","",VLOOKUP(O21,Source!D:AG,29,FALSE))</f>
        <v>18444359.33</v>
      </c>
      <c r="X21" s="12"/>
      <c r="Y21" s="41">
        <f t="shared" si="2"/>
        <v>0</v>
      </c>
      <c r="Z21" s="42" t="b">
        <f t="shared" ref="Z21:AA21" si="20">IF(U21=K21,TRUE,FALSE)</f>
        <v>1</v>
      </c>
      <c r="AA21" s="42" t="b">
        <f t="shared" si="20"/>
        <v>1</v>
      </c>
      <c r="AB21" s="43" t="b">
        <f t="shared" si="4"/>
        <v>1</v>
      </c>
      <c r="AC21" s="44" t="b">
        <f t="shared" si="5"/>
        <v>1</v>
      </c>
      <c r="AD21" s="44" t="b">
        <f t="shared" si="6"/>
        <v>1</v>
      </c>
      <c r="AE21" s="32" t="b">
        <f t="shared" si="7"/>
        <v>0</v>
      </c>
      <c r="AF21" s="55" t="s">
        <v>18</v>
      </c>
      <c r="AG21" s="45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</row>
    <row r="22" ht="15.0" customHeight="1">
      <c r="A22" s="14"/>
      <c r="B22" s="46">
        <v>28272.0</v>
      </c>
      <c r="C22" s="47">
        <v>42755.0</v>
      </c>
      <c r="D22" s="48">
        <v>39197.0</v>
      </c>
      <c r="E22" s="30" t="str">
        <f>VLOOKUP(B22,'NetSuite Export'!A:F,6,FALSE)</f>
        <v>Austin Ventures : Austin Ventures IX, L.P.</v>
      </c>
      <c r="F22" s="30" t="str">
        <f>VLOOKUP(B22,'NetSuite Export'!A:EJ,140,FALSE)</f>
        <v>1. Exchange Record Created</v>
      </c>
      <c r="G22" s="31" t="str">
        <f>VLOOKUP(C22,'NetSuite Export'!J:Q,8,FALSE)</f>
        <v/>
      </c>
      <c r="H22" s="30" t="str">
        <f>VLOOKUP(C22,'NetSuite Export'!J:L,3,FALSE)</f>
        <v>B-01</v>
      </c>
      <c r="I22" s="30" t="str">
        <f>VLOOKUP(C22,'NetSuite Export'!J:DS,112,FALSE)</f>
        <v>Class B Stock</v>
      </c>
      <c r="J22" s="32" t="str">
        <f>VLOOKUP(C22,'NetSuite Export'!J:DS,114,FALSE)</f>
        <v>Series B</v>
      </c>
      <c r="K22" s="32">
        <f>VLOOKUP(C22,'NetSuite Export'!J:N,5,FALSE)</f>
        <v>11999999</v>
      </c>
      <c r="L22" s="33" t="str">
        <f>VLOOKUP(C22,'NetSuite Export'!J:R,9,FALSE)</f>
        <v/>
      </c>
      <c r="M22" s="33">
        <f>VLOOKUP(C22,'NetSuite Export'!J:P,7,FALSE)</f>
        <v>0</v>
      </c>
      <c r="N22" s="10"/>
      <c r="O22" s="34">
        <v>6.0</v>
      </c>
      <c r="P22" s="35" t="str">
        <f>VLOOKUP(O22,Source!D:E,2,FALSE)</f>
        <v>Austin Ventures IX, L.P.</v>
      </c>
      <c r="Q22" s="36" t="str">
        <f>IF(VLOOKUP(O22,Source!D:U,18,FALSE)="","",VLOOKUP(O22,Source!D:U,18,FALSE))</f>
        <v/>
      </c>
      <c r="R22" s="37" t="str">
        <f>IF(VLOOKUP(O22,Source!D:U,14,FALSE)="","",VLOOKUP(O22,Source!D:U,14,FALSE))</f>
        <v>B-01</v>
      </c>
      <c r="S22" s="38" t="str">
        <f>IF(VLOOKUP(O22,Source!D:U,13,FALSE)="","",VLOOKUP(O22,Source!D:U,13,FALSE))</f>
        <v>Class B Stock</v>
      </c>
      <c r="T22" s="39" t="str">
        <f>IF(VLOOKUP(O22,Source!D:U,13,FALSE)="","",VLOOKUP(O22,Source!D:U,13,FALSE))</f>
        <v>Class B Stock</v>
      </c>
      <c r="U22" s="39">
        <f>IF(VLOOKUP(O22,Source!D:U,15,FALSE)="","",VLOOKUP(O22,Source!D:U,15,FALSE))</f>
        <v>11999999</v>
      </c>
      <c r="V22" s="33" t="str">
        <f>IF(VLOOKUP(O22,Source!D:AE,19,FALSE)="","",VLOOKUP(O22,Source!D:AE,19,FALSE))</f>
        <v/>
      </c>
      <c r="W22" s="40" t="str">
        <f>IF(VLOOKUP(O22,Source!D:AG,29,FALSE)="","",VLOOKUP(O22,Source!D:AG,29,FALSE))</f>
        <v>included above</v>
      </c>
      <c r="X22" s="12"/>
      <c r="Y22" s="41" t="str">
        <f t="shared" si="2"/>
        <v>OK</v>
      </c>
      <c r="Z22" s="42" t="b">
        <f t="shared" ref="Z22:AA22" si="21">IF(U22=K22,TRUE,FALSE)</f>
        <v>1</v>
      </c>
      <c r="AA22" s="42" t="b">
        <f t="shared" si="21"/>
        <v>1</v>
      </c>
      <c r="AB22" s="43" t="b">
        <f t="shared" si="4"/>
        <v>1</v>
      </c>
      <c r="AC22" s="44" t="b">
        <f t="shared" si="5"/>
        <v>1</v>
      </c>
      <c r="AD22" s="44" t="b">
        <f t="shared" si="6"/>
        <v>1</v>
      </c>
      <c r="AE22" s="32" t="b">
        <f t="shared" si="7"/>
        <v>0</v>
      </c>
      <c r="AF22" s="55" t="s">
        <v>18</v>
      </c>
      <c r="AG22" s="49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</row>
    <row r="23" ht="15.0" customHeight="1">
      <c r="A23" s="14"/>
      <c r="B23" s="46">
        <v>28271.0</v>
      </c>
      <c r="C23" s="47">
        <v>42735.0</v>
      </c>
      <c r="D23" s="48">
        <v>327461.0</v>
      </c>
      <c r="E23" s="30" t="str">
        <f>VLOOKUP(B23,'NetSuite Export'!A:F,6,FALSE)</f>
        <v>Austin Ventures : Austin Ventures X, L.P.</v>
      </c>
      <c r="F23" s="30" t="str">
        <f>VLOOKUP(B23,'NetSuite Export'!A:EJ,140,FALSE)</f>
        <v>1. Exchange Record Created</v>
      </c>
      <c r="G23" s="31" t="str">
        <f>VLOOKUP(C23,'NetSuite Export'!J:Q,8,FALSE)</f>
        <v/>
      </c>
      <c r="H23" s="30" t="str">
        <f>VLOOKUP(C23,'NetSuite Export'!J:L,3,FALSE)</f>
        <v>A-02</v>
      </c>
      <c r="I23" s="30" t="str">
        <f>VLOOKUP(C23,'NetSuite Export'!J:DS,112,FALSE)</f>
        <v>Class A Stock</v>
      </c>
      <c r="J23" s="32" t="str">
        <f>VLOOKUP(C23,'NetSuite Export'!J:DS,114,FALSE)</f>
        <v>Series A</v>
      </c>
      <c r="K23" s="32">
        <f>VLOOKUP(C23,'NetSuite Export'!J:N,5,FALSE)</f>
        <v>17819.993</v>
      </c>
      <c r="L23" s="33" t="str">
        <f>VLOOKUP(C23,'NetSuite Export'!J:R,9,FALSE)</f>
        <v/>
      </c>
      <c r="M23" s="33">
        <f>VLOOKUP(C23,'NetSuite Export'!J:P,7,FALSE)</f>
        <v>27666539.77</v>
      </c>
      <c r="N23" s="10"/>
      <c r="O23" s="34">
        <v>3.0</v>
      </c>
      <c r="P23" s="35" t="str">
        <f>VLOOKUP(O23,Source!D:E,2,FALSE)</f>
        <v>Austin Ventures X, L.P.</v>
      </c>
      <c r="Q23" s="36" t="str">
        <f>IF(VLOOKUP(O23,Source!D:U,18,FALSE)="","",VLOOKUP(O23,Source!D:U,18,FALSE))</f>
        <v/>
      </c>
      <c r="R23" s="37" t="str">
        <f>IF(VLOOKUP(O23,Source!D:U,14,FALSE)="","",VLOOKUP(O23,Source!D:U,14,FALSE))</f>
        <v>A-02</v>
      </c>
      <c r="S23" s="38" t="str">
        <f>IF(VLOOKUP(O23,Source!D:U,13,FALSE)="","",VLOOKUP(O23,Source!D:U,13,FALSE))</f>
        <v>Class A Stock</v>
      </c>
      <c r="T23" s="39" t="str">
        <f>IF(VLOOKUP(O23,Source!D:U,13,FALSE)="","",VLOOKUP(O23,Source!D:U,13,FALSE))</f>
        <v>Class A Stock</v>
      </c>
      <c r="U23" s="39">
        <f>IF(VLOOKUP(O23,Source!D:U,15,FALSE)="","",VLOOKUP(O23,Source!D:U,15,FALSE))</f>
        <v>17819.993</v>
      </c>
      <c r="V23" s="33" t="str">
        <f>IF(VLOOKUP(O23,Source!D:AE,19,FALSE)="","",VLOOKUP(O23,Source!D:AE,19,FALSE))</f>
        <v/>
      </c>
      <c r="W23" s="40">
        <f>IF(VLOOKUP(O23,Source!D:AG,29,FALSE)="","",VLOOKUP(O23,Source!D:AG,29,FALSE))</f>
        <v>27666539.77</v>
      </c>
      <c r="X23" s="12"/>
      <c r="Y23" s="41">
        <f t="shared" si="2"/>
        <v>0</v>
      </c>
      <c r="Z23" s="42" t="b">
        <f t="shared" ref="Z23:AA23" si="22">IF(U23=K23,TRUE,FALSE)</f>
        <v>1</v>
      </c>
      <c r="AA23" s="42" t="b">
        <f t="shared" si="22"/>
        <v>1</v>
      </c>
      <c r="AB23" s="43" t="b">
        <f t="shared" si="4"/>
        <v>1</v>
      </c>
      <c r="AC23" s="44" t="b">
        <f t="shared" si="5"/>
        <v>1</v>
      </c>
      <c r="AD23" s="44" t="b">
        <f t="shared" si="6"/>
        <v>1</v>
      </c>
      <c r="AE23" s="32" t="b">
        <f t="shared" si="7"/>
        <v>0</v>
      </c>
      <c r="AF23" s="55" t="s">
        <v>18</v>
      </c>
      <c r="AG23" s="49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</row>
    <row r="24" ht="15.0" customHeight="1">
      <c r="A24" s="14"/>
      <c r="B24" s="46">
        <v>28271.0</v>
      </c>
      <c r="C24" s="47">
        <v>42756.0</v>
      </c>
      <c r="D24" s="48">
        <v>327461.0</v>
      </c>
      <c r="E24" s="30" t="str">
        <f>VLOOKUP(B24,'NetSuite Export'!A:F,6,FALSE)</f>
        <v>Austin Ventures : Austin Ventures X, L.P.</v>
      </c>
      <c r="F24" s="30" t="str">
        <f>VLOOKUP(B24,'NetSuite Export'!A:EJ,140,FALSE)</f>
        <v>1. Exchange Record Created</v>
      </c>
      <c r="G24" s="31" t="str">
        <f>VLOOKUP(C24,'NetSuite Export'!J:Q,8,FALSE)</f>
        <v/>
      </c>
      <c r="H24" s="30" t="str">
        <f>VLOOKUP(C24,'NetSuite Export'!J:L,3,FALSE)</f>
        <v>B-02</v>
      </c>
      <c r="I24" s="30" t="str">
        <f>VLOOKUP(C24,'NetSuite Export'!J:DS,112,FALSE)</f>
        <v>Class B Stock</v>
      </c>
      <c r="J24" s="32" t="str">
        <f>VLOOKUP(C24,'NetSuite Export'!J:DS,114,FALSE)</f>
        <v>Series B</v>
      </c>
      <c r="K24" s="32">
        <f>VLOOKUP(C24,'NetSuite Export'!J:N,5,FALSE)</f>
        <v>17999999</v>
      </c>
      <c r="L24" s="33" t="str">
        <f>VLOOKUP(C24,'NetSuite Export'!J:R,9,FALSE)</f>
        <v/>
      </c>
      <c r="M24" s="33">
        <f>VLOOKUP(C24,'NetSuite Export'!J:P,7,FALSE)</f>
        <v>0</v>
      </c>
      <c r="N24" s="10"/>
      <c r="O24" s="34">
        <v>4.0</v>
      </c>
      <c r="P24" s="35" t="str">
        <f>VLOOKUP(O24,Source!D:E,2,FALSE)</f>
        <v>Austin Ventures X, L.P.</v>
      </c>
      <c r="Q24" s="36" t="str">
        <f>IF(VLOOKUP(O24,Source!D:U,18,FALSE)="","",VLOOKUP(O24,Source!D:U,18,FALSE))</f>
        <v/>
      </c>
      <c r="R24" s="37" t="str">
        <f>IF(VLOOKUP(O24,Source!D:U,14,FALSE)="","",VLOOKUP(O24,Source!D:U,14,FALSE))</f>
        <v>B-02</v>
      </c>
      <c r="S24" s="38" t="str">
        <f>IF(VLOOKUP(O24,Source!D:U,13,FALSE)="","",VLOOKUP(O24,Source!D:U,13,FALSE))</f>
        <v>Class B Stock</v>
      </c>
      <c r="T24" s="39" t="str">
        <f>IF(VLOOKUP(O24,Source!D:U,13,FALSE)="","",VLOOKUP(O24,Source!D:U,13,FALSE))</f>
        <v>Class B Stock</v>
      </c>
      <c r="U24" s="39">
        <f>IF(VLOOKUP(O24,Source!D:U,15,FALSE)="","",VLOOKUP(O24,Source!D:U,15,FALSE))</f>
        <v>17999999</v>
      </c>
      <c r="V24" s="33" t="str">
        <f>IF(VLOOKUP(O24,Source!D:AE,19,FALSE)="","",VLOOKUP(O24,Source!D:AE,19,FALSE))</f>
        <v/>
      </c>
      <c r="W24" s="40" t="str">
        <f>IF(VLOOKUP(O24,Source!D:AG,29,FALSE)="","",VLOOKUP(O24,Source!D:AG,29,FALSE))</f>
        <v>included above</v>
      </c>
      <c r="X24" s="12"/>
      <c r="Y24" s="41" t="str">
        <f t="shared" si="2"/>
        <v>OK</v>
      </c>
      <c r="Z24" s="42" t="b">
        <f t="shared" ref="Z24:AA24" si="23">IF(U24=K24,TRUE,FALSE)</f>
        <v>1</v>
      </c>
      <c r="AA24" s="42" t="b">
        <f t="shared" si="23"/>
        <v>1</v>
      </c>
      <c r="AB24" s="43" t="b">
        <f t="shared" si="4"/>
        <v>1</v>
      </c>
      <c r="AC24" s="44" t="b">
        <f t="shared" si="5"/>
        <v>1</v>
      </c>
      <c r="AD24" s="44" t="b">
        <f t="shared" si="6"/>
        <v>1</v>
      </c>
      <c r="AE24" s="32" t="b">
        <f t="shared" si="7"/>
        <v>0</v>
      </c>
      <c r="AF24" s="55" t="s">
        <v>18</v>
      </c>
      <c r="AG24" s="49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</row>
    <row r="25" ht="15.0" customHeight="1">
      <c r="A25" s="14"/>
      <c r="B25" s="46">
        <v>28101.0</v>
      </c>
      <c r="C25" s="47">
        <v>42824.0</v>
      </c>
      <c r="D25" s="48">
        <v>580774.0</v>
      </c>
      <c r="E25" s="30" t="str">
        <f>VLOOKUP(B25,'NetSuite Export'!A:F,6,FALSE)</f>
        <v>Bob Ainslie</v>
      </c>
      <c r="F25" s="30" t="str">
        <f>VLOOKUP(B25,'NetSuite Export'!A:EJ,140,FALSE)</f>
        <v>1. Exchange Record Created</v>
      </c>
      <c r="G25" s="31" t="str">
        <f>VLOOKUP(C25,'NetSuite Export'!J:Q,8,FALSE)</f>
        <v/>
      </c>
      <c r="H25" s="30" t="str">
        <f>VLOOKUP(C25,'NetSuite Export'!J:L,3,FALSE)</f>
        <v>Book-49</v>
      </c>
      <c r="I25" s="30" t="str">
        <f>VLOOKUP(C25,'NetSuite Export'!J:DS,112,FALSE)</f>
        <v>Class B Stock (Time-Based Incentive Shares)</v>
      </c>
      <c r="J25" s="32" t="str">
        <f>VLOOKUP(C25,'NetSuite Export'!J:DS,114,FALSE)</f>
        <v>Series B</v>
      </c>
      <c r="K25" s="32">
        <f>VLOOKUP(C25,'NetSuite Export'!J:N,5,FALSE)</f>
        <v>132000</v>
      </c>
      <c r="L25" s="33" t="str">
        <f>VLOOKUP(C25,'NetSuite Export'!J:R,9,FALSE)</f>
        <v/>
      </c>
      <c r="M25" s="33">
        <f>VLOOKUP(C25,'NetSuite Export'!J:P,7,FALSE)</f>
        <v>63672.11</v>
      </c>
      <c r="N25" s="10"/>
      <c r="O25" s="34">
        <v>91.0</v>
      </c>
      <c r="P25" s="35" t="str">
        <f>VLOOKUP(O25,Source!D:E,2,FALSE)</f>
        <v>Bob Ainslie</v>
      </c>
      <c r="Q25" s="36" t="str">
        <f>IF(VLOOKUP(O25,Source!D:U,18,FALSE)="","",VLOOKUP(O25,Source!D:U,18,FALSE))</f>
        <v/>
      </c>
      <c r="R25" s="37" t="str">
        <f>IF(VLOOKUP(O25,Source!D:U,14,FALSE)="","",VLOOKUP(O25,Source!D:U,14,FALSE))</f>
        <v>Book</v>
      </c>
      <c r="S25" s="38" t="str">
        <f>IF(VLOOKUP(O25,Source!D:U,13,FALSE)="","",VLOOKUP(O25,Source!D:U,13,FALSE))</f>
        <v>Class B Stock (Time-Based Incentive Shares)</v>
      </c>
      <c r="T25" s="39" t="str">
        <f>IF(VLOOKUP(O25,Source!D:U,13,FALSE)="","",VLOOKUP(O25,Source!D:U,13,FALSE))</f>
        <v>Class B Stock (Time-Based Incentive Shares)</v>
      </c>
      <c r="U25" s="39">
        <f>IF(VLOOKUP(O25,Source!D:U,15,FALSE)="","",VLOOKUP(O25,Source!D:U,15,FALSE))</f>
        <v>132000</v>
      </c>
      <c r="V25" s="33" t="str">
        <f>IF(VLOOKUP(O25,Source!D:AE,19,FALSE)="","",VLOOKUP(O25,Source!D:AE,19,FALSE))</f>
        <v/>
      </c>
      <c r="W25" s="40">
        <f>IF(VLOOKUP(O25,Source!D:AG,29,FALSE)="","",VLOOKUP(O25,Source!D:AG,29,FALSE))</f>
        <v>63672.11</v>
      </c>
      <c r="X25" s="12"/>
      <c r="Y25" s="41">
        <f t="shared" si="2"/>
        <v>0</v>
      </c>
      <c r="Z25" s="42" t="b">
        <f t="shared" ref="Z25:AA25" si="24">IF(U25=K25,TRUE,FALSE)</f>
        <v>1</v>
      </c>
      <c r="AA25" s="42" t="b">
        <f t="shared" si="24"/>
        <v>1</v>
      </c>
      <c r="AB25" s="43" t="b">
        <f t="shared" si="4"/>
        <v>1</v>
      </c>
      <c r="AC25" s="44" t="b">
        <f t="shared" si="5"/>
        <v>1</v>
      </c>
      <c r="AD25" s="44" t="b">
        <f t="shared" si="6"/>
        <v>0</v>
      </c>
      <c r="AE25" s="32" t="b">
        <f t="shared" si="7"/>
        <v>1</v>
      </c>
      <c r="AF25" s="14"/>
      <c r="AG25" s="49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</row>
    <row r="26" ht="15.0" customHeight="1">
      <c r="A26" s="14"/>
      <c r="B26" s="46">
        <v>28101.0</v>
      </c>
      <c r="C26" s="47">
        <v>42825.0</v>
      </c>
      <c r="D26" s="48">
        <v>580774.0</v>
      </c>
      <c r="E26" s="30" t="str">
        <f>VLOOKUP(B26,'NetSuite Export'!A:F,6,FALSE)</f>
        <v>Bob Ainslie</v>
      </c>
      <c r="F26" s="30" t="str">
        <f>VLOOKUP(B26,'NetSuite Export'!A:EJ,140,FALSE)</f>
        <v>1. Exchange Record Created</v>
      </c>
      <c r="G26" s="31" t="str">
        <f>VLOOKUP(C26,'NetSuite Export'!J:Q,8,FALSE)</f>
        <v/>
      </c>
      <c r="H26" s="30" t="str">
        <f>VLOOKUP(C26,'NetSuite Export'!J:L,3,FALSE)</f>
        <v>Book-50</v>
      </c>
      <c r="I26" s="30" t="str">
        <f>VLOOKUP(C26,'NetSuite Export'!J:DS,112,FALSE)</f>
        <v>Class B Stock (ROI-Based Incentive Shares)</v>
      </c>
      <c r="J26" s="32" t="str">
        <f>VLOOKUP(C26,'NetSuite Export'!J:DS,114,FALSE)</f>
        <v>Series B</v>
      </c>
      <c r="K26" s="32">
        <f>VLOOKUP(C26,'NetSuite Export'!J:N,5,FALSE)</f>
        <v>182000</v>
      </c>
      <c r="L26" s="33" t="str">
        <f>VLOOKUP(C26,'NetSuite Export'!J:R,9,FALSE)</f>
        <v/>
      </c>
      <c r="M26" s="33">
        <f>VLOOKUP(C26,'NetSuite Export'!J:P,7,FALSE)</f>
        <v>0</v>
      </c>
      <c r="N26" s="10"/>
      <c r="O26" s="34">
        <v>92.0</v>
      </c>
      <c r="P26" s="35" t="str">
        <f>VLOOKUP(O26,Source!D:E,2,FALSE)</f>
        <v>Bob Ainslie</v>
      </c>
      <c r="Q26" s="36" t="str">
        <f>IF(VLOOKUP(O26,Source!D:U,18,FALSE)="","",VLOOKUP(O26,Source!D:U,18,FALSE))</f>
        <v/>
      </c>
      <c r="R26" s="37" t="str">
        <f>IF(VLOOKUP(O26,Source!D:U,14,FALSE)="","",VLOOKUP(O26,Source!D:U,14,FALSE))</f>
        <v>Book</v>
      </c>
      <c r="S26" s="38" t="str">
        <f>IF(VLOOKUP(O26,Source!D:U,13,FALSE)="","",VLOOKUP(O26,Source!D:U,13,FALSE))</f>
        <v>Class B Stock (ROI-Based Incentive Shares)</v>
      </c>
      <c r="T26" s="39" t="str">
        <f>IF(VLOOKUP(O26,Source!D:U,13,FALSE)="","",VLOOKUP(O26,Source!D:U,13,FALSE))</f>
        <v>Class B Stock (ROI-Based Incentive Shares)</v>
      </c>
      <c r="U26" s="39">
        <f>IF(VLOOKUP(O26,Source!D:U,15,FALSE)="","",VLOOKUP(O26,Source!D:U,15,FALSE))</f>
        <v>182000</v>
      </c>
      <c r="V26" s="33" t="str">
        <f>IF(VLOOKUP(O26,Source!D:AE,19,FALSE)="","",VLOOKUP(O26,Source!D:AE,19,FALSE))</f>
        <v/>
      </c>
      <c r="W26" s="40" t="str">
        <f>IF(VLOOKUP(O26,Source!D:AG,29,FALSE)="","",VLOOKUP(O26,Source!D:AG,29,FALSE))</f>
        <v>included above</v>
      </c>
      <c r="X26" s="12"/>
      <c r="Y26" s="41" t="str">
        <f t="shared" si="2"/>
        <v>OK</v>
      </c>
      <c r="Z26" s="42" t="b">
        <f t="shared" ref="Z26:AA26" si="25">IF(U26=K26,TRUE,FALSE)</f>
        <v>1</v>
      </c>
      <c r="AA26" s="42" t="b">
        <f t="shared" si="25"/>
        <v>1</v>
      </c>
      <c r="AB26" s="43" t="b">
        <f t="shared" si="4"/>
        <v>1</v>
      </c>
      <c r="AC26" s="44" t="b">
        <f t="shared" si="5"/>
        <v>1</v>
      </c>
      <c r="AD26" s="44" t="b">
        <f t="shared" si="6"/>
        <v>0</v>
      </c>
      <c r="AE26" s="32" t="b">
        <f t="shared" si="7"/>
        <v>1</v>
      </c>
      <c r="AF26" s="14"/>
      <c r="AG26" s="49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</row>
    <row r="27" ht="15.0" customHeight="1">
      <c r="A27" s="14"/>
      <c r="B27" s="46">
        <v>28103.0</v>
      </c>
      <c r="C27" s="47">
        <v>42828.0</v>
      </c>
      <c r="D27" s="48">
        <v>580776.0</v>
      </c>
      <c r="E27" s="30" t="str">
        <f>VLOOKUP(B27,'NetSuite Export'!A:F,6,FALSE)</f>
        <v>Brad Traver</v>
      </c>
      <c r="F27" s="30" t="str">
        <f>VLOOKUP(B27,'NetSuite Export'!A:EJ,140,FALSE)</f>
        <v>1. Exchange Record Created</v>
      </c>
      <c r="G27" s="31" t="str">
        <f>VLOOKUP(C27,'NetSuite Export'!J:Q,8,FALSE)</f>
        <v/>
      </c>
      <c r="H27" s="30" t="str">
        <f>VLOOKUP(C27,'NetSuite Export'!J:L,3,FALSE)</f>
        <v>Book-53</v>
      </c>
      <c r="I27" s="30" t="str">
        <f>VLOOKUP(C27,'NetSuite Export'!J:DS,112,FALSE)</f>
        <v>Class B Stock (Time-Based Incentive Shares)</v>
      </c>
      <c r="J27" s="32" t="str">
        <f>VLOOKUP(C27,'NetSuite Export'!J:DS,114,FALSE)</f>
        <v>Series B</v>
      </c>
      <c r="K27" s="32">
        <f>VLOOKUP(C27,'NetSuite Export'!J:N,5,FALSE)</f>
        <v>148000</v>
      </c>
      <c r="L27" s="33" t="str">
        <f>VLOOKUP(C27,'NetSuite Export'!J:R,9,FALSE)</f>
        <v/>
      </c>
      <c r="M27" s="33">
        <f>VLOOKUP(C27,'NetSuite Export'!J:P,7,FALSE)</f>
        <v>0</v>
      </c>
      <c r="N27" s="10"/>
      <c r="O27" s="34">
        <v>95.0</v>
      </c>
      <c r="P27" s="35" t="str">
        <f>VLOOKUP(O27,Source!D:E,2,FALSE)</f>
        <v>Brad Traver</v>
      </c>
      <c r="Q27" s="36" t="str">
        <f>IF(VLOOKUP(O27,Source!D:U,18,FALSE)="","",VLOOKUP(O27,Source!D:U,18,FALSE))</f>
        <v/>
      </c>
      <c r="R27" s="37" t="str">
        <f>IF(VLOOKUP(O27,Source!D:U,14,FALSE)="","",VLOOKUP(O27,Source!D:U,14,FALSE))</f>
        <v>Book</v>
      </c>
      <c r="S27" s="38" t="str">
        <f>IF(VLOOKUP(O27,Source!D:U,13,FALSE)="","",VLOOKUP(O27,Source!D:U,13,FALSE))</f>
        <v>Class B Stock (Time-Based Incentive Shares)</v>
      </c>
      <c r="T27" s="39" t="str">
        <f>IF(VLOOKUP(O27,Source!D:U,13,FALSE)="","",VLOOKUP(O27,Source!D:U,13,FALSE))</f>
        <v>Class B Stock (Time-Based Incentive Shares)</v>
      </c>
      <c r="U27" s="39">
        <f>IF(VLOOKUP(O27,Source!D:U,15,FALSE)="","",VLOOKUP(O27,Source!D:U,15,FALSE))</f>
        <v>148000</v>
      </c>
      <c r="V27" s="33" t="str">
        <f>IF(VLOOKUP(O27,Source!D:AE,19,FALSE)="","",VLOOKUP(O27,Source!D:AE,19,FALSE))</f>
        <v/>
      </c>
      <c r="W27" s="40">
        <f>IF(VLOOKUP(O27,Source!D:AG,29,FALSE)="","",VLOOKUP(O27,Source!D:AG,29,FALSE))</f>
        <v>0</v>
      </c>
      <c r="X27" s="12"/>
      <c r="Y27" s="41">
        <f t="shared" si="2"/>
        <v>0</v>
      </c>
      <c r="Z27" s="42" t="b">
        <f t="shared" ref="Z27:AA27" si="26">IF(U27=K27,TRUE,FALSE)</f>
        <v>1</v>
      </c>
      <c r="AA27" s="42" t="b">
        <f t="shared" si="26"/>
        <v>1</v>
      </c>
      <c r="AB27" s="43" t="b">
        <f t="shared" si="4"/>
        <v>1</v>
      </c>
      <c r="AC27" s="44" t="b">
        <f t="shared" si="5"/>
        <v>1</v>
      </c>
      <c r="AD27" s="44" t="b">
        <f t="shared" si="6"/>
        <v>0</v>
      </c>
      <c r="AE27" s="32" t="b">
        <f t="shared" si="7"/>
        <v>1</v>
      </c>
      <c r="AF27" s="14"/>
      <c r="AG27" s="49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</row>
    <row r="28" ht="15.0" customHeight="1">
      <c r="A28" s="14"/>
      <c r="B28" s="46">
        <v>28103.0</v>
      </c>
      <c r="C28" s="47">
        <v>42829.0</v>
      </c>
      <c r="D28" s="48">
        <v>580776.0</v>
      </c>
      <c r="E28" s="30" t="str">
        <f>VLOOKUP(B28,'NetSuite Export'!A:F,6,FALSE)</f>
        <v>Brad Traver</v>
      </c>
      <c r="F28" s="30" t="str">
        <f>VLOOKUP(B28,'NetSuite Export'!A:EJ,140,FALSE)</f>
        <v>1. Exchange Record Created</v>
      </c>
      <c r="G28" s="31" t="str">
        <f>VLOOKUP(C28,'NetSuite Export'!J:Q,8,FALSE)</f>
        <v/>
      </c>
      <c r="H28" s="30" t="str">
        <f>VLOOKUP(C28,'NetSuite Export'!J:L,3,FALSE)</f>
        <v>Book-54</v>
      </c>
      <c r="I28" s="30" t="str">
        <f>VLOOKUP(C28,'NetSuite Export'!J:DS,112,FALSE)</f>
        <v>Class B Stock (ROI-Based Incentive Shares)</v>
      </c>
      <c r="J28" s="32" t="str">
        <f>VLOOKUP(C28,'NetSuite Export'!J:DS,114,FALSE)</f>
        <v>Series B</v>
      </c>
      <c r="K28" s="32">
        <f>VLOOKUP(C28,'NetSuite Export'!J:N,5,FALSE)</f>
        <v>173000</v>
      </c>
      <c r="L28" s="33" t="str">
        <f>VLOOKUP(C28,'NetSuite Export'!J:R,9,FALSE)</f>
        <v/>
      </c>
      <c r="M28" s="33">
        <f>VLOOKUP(C28,'NetSuite Export'!J:P,7,FALSE)</f>
        <v>0</v>
      </c>
      <c r="N28" s="10"/>
      <c r="O28" s="34">
        <v>96.0</v>
      </c>
      <c r="P28" s="35" t="str">
        <f>VLOOKUP(O28,Source!D:E,2,FALSE)</f>
        <v>Brad Traver</v>
      </c>
      <c r="Q28" s="36" t="str">
        <f>IF(VLOOKUP(O28,Source!D:U,18,FALSE)="","",VLOOKUP(O28,Source!D:U,18,FALSE))</f>
        <v/>
      </c>
      <c r="R28" s="37" t="str">
        <f>IF(VLOOKUP(O28,Source!D:U,14,FALSE)="","",VLOOKUP(O28,Source!D:U,14,FALSE))</f>
        <v>Book</v>
      </c>
      <c r="S28" s="38" t="str">
        <f>IF(VLOOKUP(O28,Source!D:U,13,FALSE)="","",VLOOKUP(O28,Source!D:U,13,FALSE))</f>
        <v>Class B Stock (ROI-Based Incentive Shares)</v>
      </c>
      <c r="T28" s="39" t="str">
        <f>IF(VLOOKUP(O28,Source!D:U,13,FALSE)="","",VLOOKUP(O28,Source!D:U,13,FALSE))</f>
        <v>Class B Stock (ROI-Based Incentive Shares)</v>
      </c>
      <c r="U28" s="39">
        <f>IF(VLOOKUP(O28,Source!D:U,15,FALSE)="","",VLOOKUP(O28,Source!D:U,15,FALSE))</f>
        <v>173000</v>
      </c>
      <c r="V28" s="33" t="str">
        <f>IF(VLOOKUP(O28,Source!D:AE,19,FALSE)="","",VLOOKUP(O28,Source!D:AE,19,FALSE))</f>
        <v/>
      </c>
      <c r="W28" s="40" t="str">
        <f>IF(VLOOKUP(O28,Source!D:AG,29,FALSE)="","",VLOOKUP(O28,Source!D:AG,29,FALSE))</f>
        <v>included above</v>
      </c>
      <c r="X28" s="12"/>
      <c r="Y28" s="41" t="str">
        <f t="shared" si="2"/>
        <v>OK</v>
      </c>
      <c r="Z28" s="42" t="b">
        <f t="shared" ref="Z28:AA28" si="27">IF(U28=K28,TRUE,FALSE)</f>
        <v>1</v>
      </c>
      <c r="AA28" s="42" t="b">
        <f t="shared" si="27"/>
        <v>1</v>
      </c>
      <c r="AB28" s="43" t="b">
        <f t="shared" si="4"/>
        <v>1</v>
      </c>
      <c r="AC28" s="44" t="b">
        <f t="shared" si="5"/>
        <v>1</v>
      </c>
      <c r="AD28" s="44" t="b">
        <f t="shared" si="6"/>
        <v>0</v>
      </c>
      <c r="AE28" s="32" t="b">
        <f t="shared" si="7"/>
        <v>1</v>
      </c>
      <c r="AF28" s="14"/>
      <c r="AG28" s="49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</row>
    <row r="29" ht="15.0" customHeight="1">
      <c r="A29" s="14"/>
      <c r="B29" s="46">
        <v>28098.0</v>
      </c>
      <c r="C29" s="47">
        <v>42818.0</v>
      </c>
      <c r="D29" s="48">
        <v>580771.0</v>
      </c>
      <c r="E29" s="30" t="str">
        <f>VLOOKUP(B29,'NetSuite Export'!A:F,6,FALSE)</f>
        <v>Brady Bonsted</v>
      </c>
      <c r="F29" s="30" t="str">
        <f>VLOOKUP(B29,'NetSuite Export'!A:EJ,140,FALSE)</f>
        <v>2. LOT Sent</v>
      </c>
      <c r="G29" s="31" t="str">
        <f>VLOOKUP(C29,'NetSuite Export'!J:Q,8,FALSE)</f>
        <v/>
      </c>
      <c r="H29" s="30" t="str">
        <f>VLOOKUP(C29,'NetSuite Export'!J:L,3,FALSE)</f>
        <v>Book-43</v>
      </c>
      <c r="I29" s="30" t="str">
        <f>VLOOKUP(C29,'NetSuite Export'!J:DS,112,FALSE)</f>
        <v>Class B Stock (Time-Based Incentive Shares)</v>
      </c>
      <c r="J29" s="32" t="str">
        <f>VLOOKUP(C29,'NetSuite Export'!J:DS,114,FALSE)</f>
        <v>Series B</v>
      </c>
      <c r="K29" s="32">
        <f>VLOOKUP(C29,'NetSuite Export'!J:N,5,FALSE)</f>
        <v>75000</v>
      </c>
      <c r="L29" s="33" t="str">
        <f>VLOOKUP(C29,'NetSuite Export'!J:R,9,FALSE)</f>
        <v/>
      </c>
      <c r="M29" s="33">
        <f>VLOOKUP(C29,'NetSuite Export'!J:P,7,FALSE)</f>
        <v>26934.38</v>
      </c>
      <c r="N29" s="10"/>
      <c r="O29" s="34">
        <v>85.0</v>
      </c>
      <c r="P29" s="35" t="str">
        <f>VLOOKUP(O29,Source!D:E,2,FALSE)</f>
        <v>Brady Bonstead</v>
      </c>
      <c r="Q29" s="36" t="str">
        <f>IF(VLOOKUP(O29,Source!D:U,18,FALSE)="","",VLOOKUP(O29,Source!D:U,18,FALSE))</f>
        <v/>
      </c>
      <c r="R29" s="37" t="str">
        <f>IF(VLOOKUP(O29,Source!D:U,14,FALSE)="","",VLOOKUP(O29,Source!D:U,14,FALSE))</f>
        <v>Book</v>
      </c>
      <c r="S29" s="38" t="str">
        <f>IF(VLOOKUP(O29,Source!D:U,13,FALSE)="","",VLOOKUP(O29,Source!D:U,13,FALSE))</f>
        <v>Class B Stock (Time-Based Incentive Shares)</v>
      </c>
      <c r="T29" s="39" t="str">
        <f>IF(VLOOKUP(O29,Source!D:U,13,FALSE)="","",VLOOKUP(O29,Source!D:U,13,FALSE))</f>
        <v>Class B Stock (Time-Based Incentive Shares)</v>
      </c>
      <c r="U29" s="39">
        <f>IF(VLOOKUP(O29,Source!D:U,15,FALSE)="","",VLOOKUP(O29,Source!D:U,15,FALSE))</f>
        <v>75000</v>
      </c>
      <c r="V29" s="33" t="str">
        <f>IF(VLOOKUP(O29,Source!D:AE,19,FALSE)="","",VLOOKUP(O29,Source!D:AE,19,FALSE))</f>
        <v/>
      </c>
      <c r="W29" s="40">
        <f>IF(VLOOKUP(O29,Source!D:AG,29,FALSE)="","",VLOOKUP(O29,Source!D:AG,29,FALSE))</f>
        <v>26934.38</v>
      </c>
      <c r="X29" s="12"/>
      <c r="Y29" s="41">
        <f t="shared" si="2"/>
        <v>0</v>
      </c>
      <c r="Z29" s="42" t="b">
        <f t="shared" ref="Z29:AA29" si="28">IF(U29=K29,TRUE,FALSE)</f>
        <v>1</v>
      </c>
      <c r="AA29" s="42" t="b">
        <f t="shared" si="28"/>
        <v>1</v>
      </c>
      <c r="AB29" s="43" t="b">
        <f t="shared" si="4"/>
        <v>1</v>
      </c>
      <c r="AC29" s="44" t="b">
        <f t="shared" si="5"/>
        <v>1</v>
      </c>
      <c r="AD29" s="44" t="b">
        <f t="shared" si="6"/>
        <v>0</v>
      </c>
      <c r="AE29" s="32" t="b">
        <f t="shared" ref="AE29:AE130" si="30">IF(TRIM(P29)=TRIM(E29),TRUE,FALSE)</f>
        <v>0</v>
      </c>
      <c r="AF29" s="56" t="s">
        <v>19</v>
      </c>
      <c r="AG29" s="49" t="s">
        <v>20</v>
      </c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ht="15.0" customHeight="1">
      <c r="A30" s="14"/>
      <c r="B30" s="46">
        <v>28098.0</v>
      </c>
      <c r="C30" s="47">
        <v>42819.0</v>
      </c>
      <c r="D30" s="48">
        <v>580771.0</v>
      </c>
      <c r="E30" s="50" t="str">
        <f>VLOOKUP(B30,'NetSuite Export'!A:F,6,FALSE)</f>
        <v>Brady Bonsted</v>
      </c>
      <c r="F30" s="50" t="str">
        <f>VLOOKUP(B30,'NetSuite Export'!A:EJ,140,FALSE)</f>
        <v>2. LOT Sent</v>
      </c>
      <c r="G30" s="51" t="str">
        <f>VLOOKUP(C30,'NetSuite Export'!J:Q,8,FALSE)</f>
        <v/>
      </c>
      <c r="H30" s="30" t="str">
        <f>VLOOKUP(C30,'NetSuite Export'!J:L,3,FALSE)</f>
        <v>Book-44</v>
      </c>
      <c r="I30" s="30" t="str">
        <f>VLOOKUP(C30,'NetSuite Export'!J:DS,112,FALSE)</f>
        <v>Class B Stock (ROI-Based Incentive Shares)</v>
      </c>
      <c r="J30" s="52" t="str">
        <f>VLOOKUP(C30,'NetSuite Export'!J:DS,114,FALSE)</f>
        <v>Series B</v>
      </c>
      <c r="K30" s="32">
        <f>VLOOKUP(C30,'NetSuite Export'!J:N,5,FALSE)</f>
        <v>100000</v>
      </c>
      <c r="L30" s="33" t="str">
        <f>VLOOKUP(C30,'NetSuite Export'!J:R,9,FALSE)</f>
        <v/>
      </c>
      <c r="M30" s="33">
        <f>VLOOKUP(C30,'NetSuite Export'!J:P,7,FALSE)</f>
        <v>0</v>
      </c>
      <c r="N30" s="10"/>
      <c r="O30" s="34">
        <v>86.0</v>
      </c>
      <c r="P30" s="35" t="str">
        <f>VLOOKUP(O30,Source!D:E,2,FALSE)</f>
        <v>Brady Bonstead</v>
      </c>
      <c r="Q30" s="36" t="str">
        <f>IF(VLOOKUP(O30,Source!D:U,18,FALSE)="","",VLOOKUP(O30,Source!D:U,18,FALSE))</f>
        <v/>
      </c>
      <c r="R30" s="37" t="str">
        <f>IF(VLOOKUP(O30,Source!D:U,14,FALSE)="","",VLOOKUP(O30,Source!D:U,14,FALSE))</f>
        <v>Book</v>
      </c>
      <c r="S30" s="38" t="str">
        <f>IF(VLOOKUP(O30,Source!D:U,13,FALSE)="","",VLOOKUP(O30,Source!D:U,13,FALSE))</f>
        <v>Class B Stock (ROI-Based Incentive Shares)</v>
      </c>
      <c r="T30" s="39" t="str">
        <f>IF(VLOOKUP(O30,Source!D:U,13,FALSE)="","",VLOOKUP(O30,Source!D:U,13,FALSE))</f>
        <v>Class B Stock (ROI-Based Incentive Shares)</v>
      </c>
      <c r="U30" s="39">
        <f>IF(VLOOKUP(O30,Source!D:U,15,FALSE)="","",VLOOKUP(O30,Source!D:U,15,FALSE))</f>
        <v>100000</v>
      </c>
      <c r="V30" s="33" t="str">
        <f>IF(VLOOKUP(O30,Source!D:AE,19,FALSE)="","",VLOOKUP(O30,Source!D:AE,19,FALSE))</f>
        <v/>
      </c>
      <c r="W30" s="40" t="str">
        <f>IF(VLOOKUP(O30,Source!D:AG,29,FALSE)="","",VLOOKUP(O30,Source!D:AG,29,FALSE))</f>
        <v>included above</v>
      </c>
      <c r="X30" s="12"/>
      <c r="Y30" s="41" t="str">
        <f t="shared" si="2"/>
        <v>OK</v>
      </c>
      <c r="Z30" s="42" t="b">
        <f t="shared" ref="Z30:AA30" si="29">IF(U30=K30,TRUE,FALSE)</f>
        <v>1</v>
      </c>
      <c r="AA30" s="42" t="b">
        <f t="shared" si="29"/>
        <v>1</v>
      </c>
      <c r="AB30" s="43" t="b">
        <f t="shared" si="4"/>
        <v>1</v>
      </c>
      <c r="AC30" s="44" t="b">
        <f t="shared" si="5"/>
        <v>1</v>
      </c>
      <c r="AD30" s="44" t="b">
        <f t="shared" si="6"/>
        <v>0</v>
      </c>
      <c r="AE30" s="32" t="b">
        <f t="shared" si="30"/>
        <v>0</v>
      </c>
      <c r="AF30" s="56" t="s">
        <v>19</v>
      </c>
      <c r="AG30" s="49" t="s">
        <v>20</v>
      </c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ht="15.0" customHeight="1">
      <c r="A31" s="14"/>
      <c r="B31" s="46">
        <v>28080.0</v>
      </c>
      <c r="C31" s="47">
        <v>42737.0</v>
      </c>
      <c r="D31" s="48">
        <v>580754.0</v>
      </c>
      <c r="E31" s="30" t="str">
        <f>VLOOKUP(B31,'NetSuite Export'!A:F,6,FALSE)</f>
        <v>Chas. A. Neal &amp; Co.</v>
      </c>
      <c r="F31" s="30" t="str">
        <f>VLOOKUP(B31,'NetSuite Export'!A:EJ,140,FALSE)</f>
        <v>1. Exchange Record Created</v>
      </c>
      <c r="G31" s="31" t="str">
        <f>VLOOKUP(C31,'NetSuite Export'!J:Q,8,FALSE)</f>
        <v/>
      </c>
      <c r="H31" s="30" t="str">
        <f>VLOOKUP(C31,'NetSuite Export'!J:L,3,FALSE)</f>
        <v>A-04</v>
      </c>
      <c r="I31" s="30" t="str">
        <f>VLOOKUP(C31,'NetSuite Export'!J:DS,112,FALSE)</f>
        <v>Class A Stock</v>
      </c>
      <c r="J31" s="32" t="str">
        <f>VLOOKUP(C31,'NetSuite Export'!J:DS,114,FALSE)</f>
        <v>Series A</v>
      </c>
      <c r="K31" s="32">
        <f>VLOOKUP(C31,'NetSuite Export'!J:N,5,FALSE)</f>
        <v>297</v>
      </c>
      <c r="L31" s="33" t="str">
        <f>VLOOKUP(C31,'NetSuite Export'!J:R,9,FALSE)</f>
        <v/>
      </c>
      <c r="M31" s="33">
        <f>VLOOKUP(C31,'NetSuite Export'!J:P,7,FALSE)</f>
        <v>461109.11</v>
      </c>
      <c r="N31" s="10"/>
      <c r="O31" s="34">
        <v>35.0</v>
      </c>
      <c r="P31" s="35" t="str">
        <f>VLOOKUP(O31,Source!D:E,2,FALSE)</f>
        <v>Chas. A. Neal &amp; Co.</v>
      </c>
      <c r="Q31" s="36" t="str">
        <f>IF(VLOOKUP(O31,Source!D:U,18,FALSE)="","",VLOOKUP(O31,Source!D:U,18,FALSE))</f>
        <v/>
      </c>
      <c r="R31" s="37" t="str">
        <f>IF(VLOOKUP(O31,Source!D:U,14,FALSE)="","",VLOOKUP(O31,Source!D:U,14,FALSE))</f>
        <v>A-04</v>
      </c>
      <c r="S31" s="38" t="str">
        <f>IF(VLOOKUP(O31,Source!D:U,13,FALSE)="","",VLOOKUP(O31,Source!D:U,13,FALSE))</f>
        <v>Class A Stock</v>
      </c>
      <c r="T31" s="39" t="str">
        <f>IF(VLOOKUP(O31,Source!D:U,13,FALSE)="","",VLOOKUP(O31,Source!D:U,13,FALSE))</f>
        <v>Class A Stock</v>
      </c>
      <c r="U31" s="39">
        <f>IF(VLOOKUP(O31,Source!D:U,15,FALSE)="","",VLOOKUP(O31,Source!D:U,15,FALSE))</f>
        <v>297</v>
      </c>
      <c r="V31" s="33" t="str">
        <f>IF(VLOOKUP(O31,Source!D:AE,19,FALSE)="","",VLOOKUP(O31,Source!D:AE,19,FALSE))</f>
        <v/>
      </c>
      <c r="W31" s="40">
        <f>IF(VLOOKUP(O31,Source!D:AG,29,FALSE)="","",VLOOKUP(O31,Source!D:AG,29,FALSE))</f>
        <v>461109.11</v>
      </c>
      <c r="X31" s="12"/>
      <c r="Y31" s="41">
        <f t="shared" si="2"/>
        <v>0</v>
      </c>
      <c r="Z31" s="42" t="b">
        <f t="shared" ref="Z31:AA31" si="31">IF(U31=K31,TRUE,FALSE)</f>
        <v>1</v>
      </c>
      <c r="AA31" s="42" t="b">
        <f t="shared" si="31"/>
        <v>1</v>
      </c>
      <c r="AB31" s="43" t="b">
        <f t="shared" si="4"/>
        <v>1</v>
      </c>
      <c r="AC31" s="44" t="b">
        <f t="shared" si="5"/>
        <v>1</v>
      </c>
      <c r="AD31" s="44" t="b">
        <f t="shared" si="6"/>
        <v>1</v>
      </c>
      <c r="AE31" s="32" t="b">
        <f t="shared" si="30"/>
        <v>1</v>
      </c>
      <c r="AF31" s="1"/>
      <c r="AG31" s="45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</row>
    <row r="32" ht="15.0" customHeight="1">
      <c r="A32" s="14"/>
      <c r="B32" s="46">
        <v>28080.0</v>
      </c>
      <c r="C32" s="47">
        <v>42758.0</v>
      </c>
      <c r="D32" s="48">
        <v>580754.0</v>
      </c>
      <c r="E32" s="30" t="str">
        <f>VLOOKUP(B32,'NetSuite Export'!A:F,6,FALSE)</f>
        <v>Chas. A. Neal &amp; Co.</v>
      </c>
      <c r="F32" s="30" t="str">
        <f>VLOOKUP(B32,'NetSuite Export'!A:EJ,140,FALSE)</f>
        <v>1. Exchange Record Created</v>
      </c>
      <c r="G32" s="31" t="str">
        <f>VLOOKUP(C32,'NetSuite Export'!J:Q,8,FALSE)</f>
        <v/>
      </c>
      <c r="H32" s="30" t="str">
        <f>VLOOKUP(C32,'NetSuite Export'!J:L,3,FALSE)</f>
        <v>B-04</v>
      </c>
      <c r="I32" s="30" t="str">
        <f>VLOOKUP(C32,'NetSuite Export'!J:DS,112,FALSE)</f>
        <v>Class B Stock</v>
      </c>
      <c r="J32" s="32" t="str">
        <f>VLOOKUP(C32,'NetSuite Export'!J:DS,114,FALSE)</f>
        <v>Series B</v>
      </c>
      <c r="K32" s="32">
        <f>VLOOKUP(C32,'NetSuite Export'!J:N,5,FALSE)</f>
        <v>300000</v>
      </c>
      <c r="L32" s="33" t="str">
        <f>VLOOKUP(C32,'NetSuite Export'!J:R,9,FALSE)</f>
        <v/>
      </c>
      <c r="M32" s="33">
        <f>VLOOKUP(C32,'NetSuite Export'!J:P,7,FALSE)</f>
        <v>0</v>
      </c>
      <c r="N32" s="10"/>
      <c r="O32" s="34">
        <v>36.0</v>
      </c>
      <c r="P32" s="35" t="str">
        <f>VLOOKUP(O32,Source!D:E,2,FALSE)</f>
        <v>Chas. A. Neal &amp; Co.</v>
      </c>
      <c r="Q32" s="36" t="str">
        <f>IF(VLOOKUP(O32,Source!D:U,18,FALSE)="","",VLOOKUP(O32,Source!D:U,18,FALSE))</f>
        <v/>
      </c>
      <c r="R32" s="37" t="str">
        <f>IF(VLOOKUP(O32,Source!D:U,14,FALSE)="","",VLOOKUP(O32,Source!D:U,14,FALSE))</f>
        <v>B-04</v>
      </c>
      <c r="S32" s="38" t="str">
        <f>IF(VLOOKUP(O32,Source!D:U,13,FALSE)="","",VLOOKUP(O32,Source!D:U,13,FALSE))</f>
        <v>Class B Stock</v>
      </c>
      <c r="T32" s="39" t="str">
        <f>IF(VLOOKUP(O32,Source!D:U,13,FALSE)="","",VLOOKUP(O32,Source!D:U,13,FALSE))</f>
        <v>Class B Stock</v>
      </c>
      <c r="U32" s="39">
        <f>IF(VLOOKUP(O32,Source!D:U,15,FALSE)="","",VLOOKUP(O32,Source!D:U,15,FALSE))</f>
        <v>300000</v>
      </c>
      <c r="V32" s="33" t="str">
        <f>IF(VLOOKUP(O32,Source!D:AE,19,FALSE)="","",VLOOKUP(O32,Source!D:AE,19,FALSE))</f>
        <v/>
      </c>
      <c r="W32" s="40" t="str">
        <f>IF(VLOOKUP(O32,Source!D:AG,29,FALSE)="","",VLOOKUP(O32,Source!D:AG,29,FALSE))</f>
        <v>included above</v>
      </c>
      <c r="X32" s="12"/>
      <c r="Y32" s="41" t="str">
        <f t="shared" si="2"/>
        <v>OK</v>
      </c>
      <c r="Z32" s="42" t="b">
        <f t="shared" ref="Z32:AA32" si="32">IF(U32=K32,TRUE,FALSE)</f>
        <v>1</v>
      </c>
      <c r="AA32" s="42" t="b">
        <f t="shared" si="32"/>
        <v>1</v>
      </c>
      <c r="AB32" s="43" t="b">
        <f t="shared" si="4"/>
        <v>1</v>
      </c>
      <c r="AC32" s="44" t="b">
        <f t="shared" si="5"/>
        <v>1</v>
      </c>
      <c r="AD32" s="44" t="b">
        <f t="shared" si="6"/>
        <v>1</v>
      </c>
      <c r="AE32" s="32" t="b">
        <f t="shared" si="30"/>
        <v>1</v>
      </c>
      <c r="AF32" s="14"/>
      <c r="AG32" s="49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ht="15.0" customHeight="1">
      <c r="A33" s="14"/>
      <c r="B33" s="46">
        <v>28109.0</v>
      </c>
      <c r="C33" s="47">
        <v>42844.0</v>
      </c>
      <c r="D33" s="48">
        <v>580784.0</v>
      </c>
      <c r="E33" s="30" t="str">
        <f>VLOOKUP(B33,'NetSuite Export'!A:F,6,FALSE)</f>
        <v>Chris Lawrence</v>
      </c>
      <c r="F33" s="30" t="str">
        <f>VLOOKUP(B33,'NetSuite Export'!A:EJ,140,FALSE)</f>
        <v>1. Exchange Record Created</v>
      </c>
      <c r="G33" s="31" t="str">
        <f>VLOOKUP(C33,'NetSuite Export'!J:Q,8,FALSE)</f>
        <v/>
      </c>
      <c r="H33" s="30" t="str">
        <f>VLOOKUP(C33,'NetSuite Export'!J:L,3,FALSE)</f>
        <v>Book-69</v>
      </c>
      <c r="I33" s="30" t="str">
        <f>VLOOKUP(C33,'NetSuite Export'!J:DS,112,FALSE)</f>
        <v>Class B Stock (Time-Based Incentive Shares)</v>
      </c>
      <c r="J33" s="32" t="str">
        <f>VLOOKUP(C33,'NetSuite Export'!J:DS,114,FALSE)</f>
        <v>Series B</v>
      </c>
      <c r="K33" s="32">
        <f>VLOOKUP(C33,'NetSuite Export'!J:N,5,FALSE)</f>
        <v>50000</v>
      </c>
      <c r="L33" s="33" t="str">
        <f>VLOOKUP(C33,'NetSuite Export'!J:R,9,FALSE)</f>
        <v/>
      </c>
      <c r="M33" s="33">
        <f>VLOOKUP(C33,'NetSuite Export'!J:P,7,FALSE)</f>
        <v>13946.25</v>
      </c>
      <c r="N33" s="10"/>
      <c r="O33" s="34">
        <v>111.0</v>
      </c>
      <c r="P33" s="35" t="str">
        <f>VLOOKUP(O33,Source!D:E,2,FALSE)</f>
        <v>Chris Lawrence</v>
      </c>
      <c r="Q33" s="36" t="str">
        <f>IF(VLOOKUP(O33,Source!D:U,18,FALSE)="","",VLOOKUP(O33,Source!D:U,18,FALSE))</f>
        <v/>
      </c>
      <c r="R33" s="37" t="str">
        <f>IF(VLOOKUP(O33,Source!D:U,14,FALSE)="","",VLOOKUP(O33,Source!D:U,14,FALSE))</f>
        <v>Book</v>
      </c>
      <c r="S33" s="38" t="str">
        <f>IF(VLOOKUP(O33,Source!D:U,13,FALSE)="","",VLOOKUP(O33,Source!D:U,13,FALSE))</f>
        <v>Class B Stock (Time-Based Incentive Shares)</v>
      </c>
      <c r="T33" s="39" t="str">
        <f>IF(VLOOKUP(O33,Source!D:U,13,FALSE)="","",VLOOKUP(O33,Source!D:U,13,FALSE))</f>
        <v>Class B Stock (Time-Based Incentive Shares)</v>
      </c>
      <c r="U33" s="39">
        <f>IF(VLOOKUP(O33,Source!D:U,15,FALSE)="","",VLOOKUP(O33,Source!D:U,15,FALSE))</f>
        <v>50000</v>
      </c>
      <c r="V33" s="33" t="str">
        <f>IF(VLOOKUP(O33,Source!D:AE,19,FALSE)="","",VLOOKUP(O33,Source!D:AE,19,FALSE))</f>
        <v/>
      </c>
      <c r="W33" s="40">
        <f>IF(VLOOKUP(O33,Source!D:AG,29,FALSE)="","",VLOOKUP(O33,Source!D:AG,29,FALSE))</f>
        <v>13946.25</v>
      </c>
      <c r="X33" s="12"/>
      <c r="Y33" s="41">
        <f t="shared" si="2"/>
        <v>0</v>
      </c>
      <c r="Z33" s="42" t="b">
        <f t="shared" ref="Z33:AA33" si="33">IF(U33=K33,TRUE,FALSE)</f>
        <v>1</v>
      </c>
      <c r="AA33" s="42" t="b">
        <f t="shared" si="33"/>
        <v>1</v>
      </c>
      <c r="AB33" s="43" t="b">
        <f t="shared" si="4"/>
        <v>1</v>
      </c>
      <c r="AC33" s="44" t="b">
        <f t="shared" si="5"/>
        <v>1</v>
      </c>
      <c r="AD33" s="44" t="b">
        <f t="shared" si="6"/>
        <v>0</v>
      </c>
      <c r="AE33" s="32" t="b">
        <f t="shared" si="30"/>
        <v>1</v>
      </c>
      <c r="AF33" s="14"/>
      <c r="AG33" s="49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</row>
    <row r="34" ht="15.0" customHeight="1">
      <c r="A34" s="14"/>
      <c r="B34" s="46">
        <v>28109.0</v>
      </c>
      <c r="C34" s="47">
        <v>42845.0</v>
      </c>
      <c r="D34" s="48">
        <v>580784.0</v>
      </c>
      <c r="E34" s="30" t="str">
        <f>VLOOKUP(B34,'NetSuite Export'!A:F,6,FALSE)</f>
        <v>Chris Lawrence</v>
      </c>
      <c r="F34" s="30" t="str">
        <f>VLOOKUP(B34,'NetSuite Export'!A:EJ,140,FALSE)</f>
        <v>1. Exchange Record Created</v>
      </c>
      <c r="G34" s="31" t="str">
        <f>VLOOKUP(C34,'NetSuite Export'!J:Q,8,FALSE)</f>
        <v/>
      </c>
      <c r="H34" s="30" t="str">
        <f>VLOOKUP(C34,'NetSuite Export'!J:L,3,FALSE)</f>
        <v>Book-70</v>
      </c>
      <c r="I34" s="30" t="str">
        <f>VLOOKUP(C34,'NetSuite Export'!J:DS,112,FALSE)</f>
        <v>Class B Stock (ROI-Based Incentive Shares)</v>
      </c>
      <c r="J34" s="32" t="str">
        <f>VLOOKUP(C34,'NetSuite Export'!J:DS,114,FALSE)</f>
        <v>Series B</v>
      </c>
      <c r="K34" s="32">
        <f>VLOOKUP(C34,'NetSuite Export'!J:N,5,FALSE)</f>
        <v>100000</v>
      </c>
      <c r="L34" s="33" t="str">
        <f>VLOOKUP(C34,'NetSuite Export'!J:R,9,FALSE)</f>
        <v/>
      </c>
      <c r="M34" s="33">
        <f>VLOOKUP(C34,'NetSuite Export'!J:P,7,FALSE)</f>
        <v>0</v>
      </c>
      <c r="N34" s="10"/>
      <c r="O34" s="34">
        <v>112.0</v>
      </c>
      <c r="P34" s="35" t="str">
        <f>VLOOKUP(O34,Source!D:E,2,FALSE)</f>
        <v>Chris Lawrence</v>
      </c>
      <c r="Q34" s="36" t="str">
        <f>IF(VLOOKUP(O34,Source!D:U,18,FALSE)="","",VLOOKUP(O34,Source!D:U,18,FALSE))</f>
        <v/>
      </c>
      <c r="R34" s="37" t="str">
        <f>IF(VLOOKUP(O34,Source!D:U,14,FALSE)="","",VLOOKUP(O34,Source!D:U,14,FALSE))</f>
        <v>Book</v>
      </c>
      <c r="S34" s="38" t="str">
        <f>IF(VLOOKUP(O34,Source!D:U,13,FALSE)="","",VLOOKUP(O34,Source!D:U,13,FALSE))</f>
        <v>Class B Stock (ROI-Based Incentive Shares)</v>
      </c>
      <c r="T34" s="39" t="str">
        <f>IF(VLOOKUP(O34,Source!D:U,13,FALSE)="","",VLOOKUP(O34,Source!D:U,13,FALSE))</f>
        <v>Class B Stock (ROI-Based Incentive Shares)</v>
      </c>
      <c r="U34" s="39">
        <f>IF(VLOOKUP(O34,Source!D:U,15,FALSE)="","",VLOOKUP(O34,Source!D:U,15,FALSE))</f>
        <v>100000</v>
      </c>
      <c r="V34" s="33" t="str">
        <f>IF(VLOOKUP(O34,Source!D:AE,19,FALSE)="","",VLOOKUP(O34,Source!D:AE,19,FALSE))</f>
        <v/>
      </c>
      <c r="W34" s="40" t="str">
        <f>IF(VLOOKUP(O34,Source!D:AG,29,FALSE)="","",VLOOKUP(O34,Source!D:AG,29,FALSE))</f>
        <v>included above</v>
      </c>
      <c r="X34" s="12"/>
      <c r="Y34" s="41" t="str">
        <f t="shared" si="2"/>
        <v>OK</v>
      </c>
      <c r="Z34" s="42" t="b">
        <f t="shared" ref="Z34:AA34" si="34">IF(U34=K34,TRUE,FALSE)</f>
        <v>1</v>
      </c>
      <c r="AA34" s="42" t="b">
        <f t="shared" si="34"/>
        <v>1</v>
      </c>
      <c r="AB34" s="43" t="b">
        <f t="shared" si="4"/>
        <v>1</v>
      </c>
      <c r="AC34" s="44" t="b">
        <f t="shared" si="5"/>
        <v>1</v>
      </c>
      <c r="AD34" s="44" t="b">
        <f t="shared" si="6"/>
        <v>0</v>
      </c>
      <c r="AE34" s="32" t="b">
        <f t="shared" si="30"/>
        <v>1</v>
      </c>
      <c r="AF34" s="14"/>
      <c r="AG34" s="49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 ht="15.0" customHeight="1">
      <c r="A35" s="14"/>
      <c r="B35" s="46">
        <v>28108.0</v>
      </c>
      <c r="C35" s="47">
        <v>42842.0</v>
      </c>
      <c r="D35" s="48">
        <v>580783.0</v>
      </c>
      <c r="E35" s="30" t="str">
        <f>VLOOKUP(B35,'NetSuite Export'!A:F,6,FALSE)</f>
        <v>Craig Cymbor</v>
      </c>
      <c r="F35" s="30" t="str">
        <f>VLOOKUP(B35,'NetSuite Export'!A:EJ,140,FALSE)</f>
        <v>1. Exchange Record Created</v>
      </c>
      <c r="G35" s="31" t="str">
        <f>VLOOKUP(C35,'NetSuite Export'!J:Q,8,FALSE)</f>
        <v/>
      </c>
      <c r="H35" s="30" t="str">
        <f>VLOOKUP(C35,'NetSuite Export'!J:L,3,FALSE)</f>
        <v>Book-67</v>
      </c>
      <c r="I35" s="30" t="str">
        <f>VLOOKUP(C35,'NetSuite Export'!J:DS,112,FALSE)</f>
        <v>Class B Stock (Time-Based Incentive Shares)</v>
      </c>
      <c r="J35" s="32" t="str">
        <f>VLOOKUP(C35,'NetSuite Export'!J:DS,114,FALSE)</f>
        <v>Series B</v>
      </c>
      <c r="K35" s="32">
        <f>VLOOKUP(C35,'NetSuite Export'!J:N,5,FALSE)</f>
        <v>50000</v>
      </c>
      <c r="L35" s="33" t="str">
        <f>VLOOKUP(C35,'NetSuite Export'!J:R,9,FALSE)</f>
        <v/>
      </c>
      <c r="M35" s="33">
        <f>VLOOKUP(C35,'NetSuite Export'!J:P,7,FALSE)</f>
        <v>17489.25</v>
      </c>
      <c r="N35" s="10"/>
      <c r="O35" s="34">
        <v>109.0</v>
      </c>
      <c r="P35" s="35" t="str">
        <f>VLOOKUP(O35,Source!D:E,2,FALSE)</f>
        <v>Craig Cymbor</v>
      </c>
      <c r="Q35" s="36" t="str">
        <f>IF(VLOOKUP(O35,Source!D:U,18,FALSE)="","",VLOOKUP(O35,Source!D:U,18,FALSE))</f>
        <v/>
      </c>
      <c r="R35" s="37" t="str">
        <f>IF(VLOOKUP(O35,Source!D:U,14,FALSE)="","",VLOOKUP(O35,Source!D:U,14,FALSE))</f>
        <v>Book</v>
      </c>
      <c r="S35" s="38" t="str">
        <f>IF(VLOOKUP(O35,Source!D:U,13,FALSE)="","",VLOOKUP(O35,Source!D:U,13,FALSE))</f>
        <v>Class B Stock (Time-Based Incentive Shares)</v>
      </c>
      <c r="T35" s="39" t="str">
        <f>IF(VLOOKUP(O35,Source!D:U,13,FALSE)="","",VLOOKUP(O35,Source!D:U,13,FALSE))</f>
        <v>Class B Stock (Time-Based Incentive Shares)</v>
      </c>
      <c r="U35" s="39">
        <f>IF(VLOOKUP(O35,Source!D:U,15,FALSE)="","",VLOOKUP(O35,Source!D:U,15,FALSE))</f>
        <v>50000</v>
      </c>
      <c r="V35" s="33" t="str">
        <f>IF(VLOOKUP(O35,Source!D:AE,19,FALSE)="","",VLOOKUP(O35,Source!D:AE,19,FALSE))</f>
        <v/>
      </c>
      <c r="W35" s="40">
        <f>IF(VLOOKUP(O35,Source!D:AG,29,FALSE)="","",VLOOKUP(O35,Source!D:AG,29,FALSE))</f>
        <v>17489.25</v>
      </c>
      <c r="X35" s="12"/>
      <c r="Y35" s="41">
        <f t="shared" si="2"/>
        <v>0</v>
      </c>
      <c r="Z35" s="42" t="b">
        <f t="shared" ref="Z35:AA35" si="35">IF(U35=K35,TRUE,FALSE)</f>
        <v>1</v>
      </c>
      <c r="AA35" s="42" t="b">
        <f t="shared" si="35"/>
        <v>1</v>
      </c>
      <c r="AB35" s="43" t="b">
        <f t="shared" si="4"/>
        <v>1</v>
      </c>
      <c r="AC35" s="44" t="b">
        <f t="shared" si="5"/>
        <v>1</v>
      </c>
      <c r="AD35" s="44" t="b">
        <f t="shared" si="6"/>
        <v>0</v>
      </c>
      <c r="AE35" s="32" t="b">
        <f t="shared" si="30"/>
        <v>1</v>
      </c>
      <c r="AF35" s="14"/>
      <c r="AG35" s="49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</row>
    <row r="36" ht="15.0" customHeight="1">
      <c r="A36" s="14"/>
      <c r="B36" s="46">
        <v>28108.0</v>
      </c>
      <c r="C36" s="47">
        <v>42843.0</v>
      </c>
      <c r="D36" s="48">
        <v>580783.0</v>
      </c>
      <c r="E36" s="30" t="str">
        <f>VLOOKUP(B36,'NetSuite Export'!A:F,6,FALSE)</f>
        <v>Craig Cymbor</v>
      </c>
      <c r="F36" s="30" t="str">
        <f>VLOOKUP(B36,'NetSuite Export'!A:EJ,140,FALSE)</f>
        <v>1. Exchange Record Created</v>
      </c>
      <c r="G36" s="31" t="str">
        <f>VLOOKUP(C36,'NetSuite Export'!J:Q,8,FALSE)</f>
        <v/>
      </c>
      <c r="H36" s="30" t="str">
        <f>VLOOKUP(C36,'NetSuite Export'!J:L,3,FALSE)</f>
        <v>Book-68</v>
      </c>
      <c r="I36" s="30" t="str">
        <f>VLOOKUP(C36,'NetSuite Export'!J:DS,112,FALSE)</f>
        <v>Class B Stock (ROI-Based Incentive Shares)</v>
      </c>
      <c r="J36" s="32" t="str">
        <f>VLOOKUP(C36,'NetSuite Export'!J:DS,114,FALSE)</f>
        <v>Series B</v>
      </c>
      <c r="K36" s="32">
        <f>VLOOKUP(C36,'NetSuite Export'!J:N,5,FALSE)</f>
        <v>100000</v>
      </c>
      <c r="L36" s="33" t="str">
        <f>VLOOKUP(C36,'NetSuite Export'!J:R,9,FALSE)</f>
        <v/>
      </c>
      <c r="M36" s="33">
        <f>VLOOKUP(C36,'NetSuite Export'!J:P,7,FALSE)</f>
        <v>0</v>
      </c>
      <c r="N36" s="10"/>
      <c r="O36" s="34">
        <v>110.0</v>
      </c>
      <c r="P36" s="35" t="str">
        <f>VLOOKUP(O36,Source!D:E,2,FALSE)</f>
        <v>Craig Cymbor</v>
      </c>
      <c r="Q36" s="36" t="str">
        <f>IF(VLOOKUP(O36,Source!D:U,18,FALSE)="","",VLOOKUP(O36,Source!D:U,18,FALSE))</f>
        <v/>
      </c>
      <c r="R36" s="37" t="str">
        <f>IF(VLOOKUP(O36,Source!D:U,14,FALSE)="","",VLOOKUP(O36,Source!D:U,14,FALSE))</f>
        <v>Book</v>
      </c>
      <c r="S36" s="38" t="str">
        <f>IF(VLOOKUP(O36,Source!D:U,13,FALSE)="","",VLOOKUP(O36,Source!D:U,13,FALSE))</f>
        <v>Class B Stock (ROI-Based Incentive Shares)</v>
      </c>
      <c r="T36" s="39" t="str">
        <f>IF(VLOOKUP(O36,Source!D:U,13,FALSE)="","",VLOOKUP(O36,Source!D:U,13,FALSE))</f>
        <v>Class B Stock (ROI-Based Incentive Shares)</v>
      </c>
      <c r="U36" s="39">
        <f>IF(VLOOKUP(O36,Source!D:U,15,FALSE)="","",VLOOKUP(O36,Source!D:U,15,FALSE))</f>
        <v>100000</v>
      </c>
      <c r="V36" s="33" t="str">
        <f>IF(VLOOKUP(O36,Source!D:AE,19,FALSE)="","",VLOOKUP(O36,Source!D:AE,19,FALSE))</f>
        <v/>
      </c>
      <c r="W36" s="40" t="str">
        <f>IF(VLOOKUP(O36,Source!D:AG,29,FALSE)="","",VLOOKUP(O36,Source!D:AG,29,FALSE))</f>
        <v>included above</v>
      </c>
      <c r="X36" s="12"/>
      <c r="Y36" s="41" t="str">
        <f t="shared" si="2"/>
        <v>OK</v>
      </c>
      <c r="Z36" s="42" t="b">
        <f t="shared" ref="Z36:AA36" si="36">IF(U36=K36,TRUE,FALSE)</f>
        <v>1</v>
      </c>
      <c r="AA36" s="42" t="b">
        <f t="shared" si="36"/>
        <v>1</v>
      </c>
      <c r="AB36" s="43" t="b">
        <f t="shared" si="4"/>
        <v>1</v>
      </c>
      <c r="AC36" s="44" t="b">
        <f t="shared" si="5"/>
        <v>1</v>
      </c>
      <c r="AD36" s="44" t="b">
        <f t="shared" si="6"/>
        <v>0</v>
      </c>
      <c r="AE36" s="32" t="b">
        <f t="shared" si="30"/>
        <v>1</v>
      </c>
      <c r="AF36" s="14"/>
      <c r="AG36" s="49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</row>
    <row r="37" ht="15.0" customHeight="1">
      <c r="A37" s="14"/>
      <c r="B37" s="46">
        <v>28112.0</v>
      </c>
      <c r="C37" s="47">
        <v>42850.0</v>
      </c>
      <c r="D37" s="48">
        <v>580787.0</v>
      </c>
      <c r="E37" s="30" t="str">
        <f>VLOOKUP(B37,'NetSuite Export'!A:F,6,FALSE)</f>
        <v>Danny Duncan</v>
      </c>
      <c r="F37" s="30" t="str">
        <f>VLOOKUP(B37,'NetSuite Export'!A:EJ,140,FALSE)</f>
        <v>4. Ready for Review</v>
      </c>
      <c r="G37" s="31" t="str">
        <f>VLOOKUP(C37,'NetSuite Export'!J:Q,8,FALSE)</f>
        <v/>
      </c>
      <c r="H37" s="30" t="str">
        <f>VLOOKUP(C37,'NetSuite Export'!J:L,3,FALSE)</f>
        <v>Book-75</v>
      </c>
      <c r="I37" s="30" t="str">
        <f>VLOOKUP(C37,'NetSuite Export'!J:DS,112,FALSE)</f>
        <v>Class B Stock (Time-Based Incentive Shares)</v>
      </c>
      <c r="J37" s="32" t="str">
        <f>VLOOKUP(C37,'NetSuite Export'!J:DS,114,FALSE)</f>
        <v>Series B</v>
      </c>
      <c r="K37" s="32">
        <f>VLOOKUP(C37,'NetSuite Export'!J:N,5,FALSE)</f>
        <v>50000</v>
      </c>
      <c r="L37" s="33" t="str">
        <f>VLOOKUP(C37,'NetSuite Export'!J:R,9,FALSE)</f>
        <v/>
      </c>
      <c r="M37" s="33">
        <f>VLOOKUP(C37,'NetSuite Export'!J:P,7,FALSE)</f>
        <v>11946.25</v>
      </c>
      <c r="N37" s="10"/>
      <c r="O37" s="34">
        <v>117.0</v>
      </c>
      <c r="P37" s="35" t="str">
        <f>VLOOKUP(O37,Source!D:E,2,FALSE)</f>
        <v>Danny Duncan</v>
      </c>
      <c r="Q37" s="36" t="str">
        <f>IF(VLOOKUP(O37,Source!D:U,18,FALSE)="","",VLOOKUP(O37,Source!D:U,18,FALSE))</f>
        <v/>
      </c>
      <c r="R37" s="37" t="str">
        <f>IF(VLOOKUP(O37,Source!D:U,14,FALSE)="","",VLOOKUP(O37,Source!D:U,14,FALSE))</f>
        <v>Book</v>
      </c>
      <c r="S37" s="38" t="str">
        <f>IF(VLOOKUP(O37,Source!D:U,13,FALSE)="","",VLOOKUP(O37,Source!D:U,13,FALSE))</f>
        <v>Class B Stock (Time-Based Incentive Shares)</v>
      </c>
      <c r="T37" s="39" t="str">
        <f>IF(VLOOKUP(O37,Source!D:U,13,FALSE)="","",VLOOKUP(O37,Source!D:U,13,FALSE))</f>
        <v>Class B Stock (Time-Based Incentive Shares)</v>
      </c>
      <c r="U37" s="39">
        <f>IF(VLOOKUP(O37,Source!D:U,15,FALSE)="","",VLOOKUP(O37,Source!D:U,15,FALSE))</f>
        <v>50000</v>
      </c>
      <c r="V37" s="33" t="str">
        <f>IF(VLOOKUP(O37,Source!D:AE,19,FALSE)="","",VLOOKUP(O37,Source!D:AE,19,FALSE))</f>
        <v/>
      </c>
      <c r="W37" s="40">
        <f>IF(VLOOKUP(O37,Source!D:AG,29,FALSE)="","",VLOOKUP(O37,Source!D:AG,29,FALSE))</f>
        <v>11946.25</v>
      </c>
      <c r="X37" s="12"/>
      <c r="Y37" s="41">
        <f t="shared" si="2"/>
        <v>0</v>
      </c>
      <c r="Z37" s="42" t="b">
        <f t="shared" ref="Z37:AA37" si="37">IF(U37=K37,TRUE,FALSE)</f>
        <v>1</v>
      </c>
      <c r="AA37" s="42" t="b">
        <f t="shared" si="37"/>
        <v>1</v>
      </c>
      <c r="AB37" s="43" t="b">
        <f t="shared" si="4"/>
        <v>1</v>
      </c>
      <c r="AC37" s="44" t="b">
        <f t="shared" si="5"/>
        <v>1</v>
      </c>
      <c r="AD37" s="44" t="b">
        <f t="shared" si="6"/>
        <v>0</v>
      </c>
      <c r="AE37" s="32" t="b">
        <f t="shared" si="30"/>
        <v>1</v>
      </c>
      <c r="AF37" s="14"/>
      <c r="AG37" s="49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ht="15.0" customHeight="1">
      <c r="A38" s="14"/>
      <c r="B38" s="46">
        <v>28112.0</v>
      </c>
      <c r="C38" s="47">
        <v>42851.0</v>
      </c>
      <c r="D38" s="48">
        <v>580787.0</v>
      </c>
      <c r="E38" s="30" t="str">
        <f>VLOOKUP(B38,'NetSuite Export'!A:F,6,FALSE)</f>
        <v>Danny Duncan</v>
      </c>
      <c r="F38" s="30" t="str">
        <f>VLOOKUP(B38,'NetSuite Export'!A:EJ,140,FALSE)</f>
        <v>4. Ready for Review</v>
      </c>
      <c r="G38" s="31" t="str">
        <f>VLOOKUP(C38,'NetSuite Export'!J:Q,8,FALSE)</f>
        <v/>
      </c>
      <c r="H38" s="30" t="str">
        <f>VLOOKUP(C38,'NetSuite Export'!J:L,3,FALSE)</f>
        <v>Book-76</v>
      </c>
      <c r="I38" s="30" t="str">
        <f>VLOOKUP(C38,'NetSuite Export'!J:DS,112,FALSE)</f>
        <v>Class B Stock (ROI-Based Incentive Shares)</v>
      </c>
      <c r="J38" s="32" t="str">
        <f>VLOOKUP(C38,'NetSuite Export'!J:DS,114,FALSE)</f>
        <v>Series B</v>
      </c>
      <c r="K38" s="32">
        <f>VLOOKUP(C38,'NetSuite Export'!J:N,5,FALSE)</f>
        <v>100000</v>
      </c>
      <c r="L38" s="33" t="str">
        <f>VLOOKUP(C38,'NetSuite Export'!J:R,9,FALSE)</f>
        <v/>
      </c>
      <c r="M38" s="33">
        <f>VLOOKUP(C38,'NetSuite Export'!J:P,7,FALSE)</f>
        <v>0</v>
      </c>
      <c r="N38" s="10"/>
      <c r="O38" s="34">
        <v>118.0</v>
      </c>
      <c r="P38" s="35" t="str">
        <f>VLOOKUP(O38,Source!D:E,2,FALSE)</f>
        <v>Danny Duncan</v>
      </c>
      <c r="Q38" s="36" t="str">
        <f>IF(VLOOKUP(O38,Source!D:U,18,FALSE)="","",VLOOKUP(O38,Source!D:U,18,FALSE))</f>
        <v/>
      </c>
      <c r="R38" s="37" t="str">
        <f>IF(VLOOKUP(O38,Source!D:U,14,FALSE)="","",VLOOKUP(O38,Source!D:U,14,FALSE))</f>
        <v>Book</v>
      </c>
      <c r="S38" s="38" t="str">
        <f>IF(VLOOKUP(O38,Source!D:U,13,FALSE)="","",VLOOKUP(O38,Source!D:U,13,FALSE))</f>
        <v>Class B Stock (ROI-Based Incentive Shares)</v>
      </c>
      <c r="T38" s="39" t="str">
        <f>IF(VLOOKUP(O38,Source!D:U,13,FALSE)="","",VLOOKUP(O38,Source!D:U,13,FALSE))</f>
        <v>Class B Stock (ROI-Based Incentive Shares)</v>
      </c>
      <c r="U38" s="39">
        <f>IF(VLOOKUP(O38,Source!D:U,15,FALSE)="","",VLOOKUP(O38,Source!D:U,15,FALSE))</f>
        <v>100000</v>
      </c>
      <c r="V38" s="33" t="str">
        <f>IF(VLOOKUP(O38,Source!D:AE,19,FALSE)="","",VLOOKUP(O38,Source!D:AE,19,FALSE))</f>
        <v/>
      </c>
      <c r="W38" s="40" t="str">
        <f>IF(VLOOKUP(O38,Source!D:AG,29,FALSE)="","",VLOOKUP(O38,Source!D:AG,29,FALSE))</f>
        <v>included above</v>
      </c>
      <c r="X38" s="12"/>
      <c r="Y38" s="41" t="str">
        <f t="shared" si="2"/>
        <v>OK</v>
      </c>
      <c r="Z38" s="42" t="b">
        <f t="shared" ref="Z38:AA38" si="38">IF(U38=K38,TRUE,FALSE)</f>
        <v>1</v>
      </c>
      <c r="AA38" s="42" t="b">
        <f t="shared" si="38"/>
        <v>1</v>
      </c>
      <c r="AB38" s="43" t="b">
        <f t="shared" si="4"/>
        <v>1</v>
      </c>
      <c r="AC38" s="44" t="b">
        <f t="shared" si="5"/>
        <v>1</v>
      </c>
      <c r="AD38" s="44" t="b">
        <f t="shared" si="6"/>
        <v>0</v>
      </c>
      <c r="AE38" s="32" t="b">
        <f t="shared" si="30"/>
        <v>1</v>
      </c>
      <c r="AF38" s="14"/>
      <c r="AG38" s="49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ht="15.0" customHeight="1">
      <c r="A39" s="14"/>
      <c r="B39" s="46">
        <v>28113.0</v>
      </c>
      <c r="C39" s="47">
        <v>42852.0</v>
      </c>
      <c r="D39" s="48">
        <v>580788.0</v>
      </c>
      <c r="E39" s="30" t="str">
        <f>VLOOKUP(B39,'NetSuite Export'!A:F,6,FALSE)</f>
        <v>Daryl Fleming</v>
      </c>
      <c r="F39" s="30" t="str">
        <f>VLOOKUP(B39,'NetSuite Export'!A:EJ,140,FALSE)</f>
        <v>1. Exchange Record Created</v>
      </c>
      <c r="G39" s="31" t="str">
        <f>VLOOKUP(C39,'NetSuite Export'!J:Q,8,FALSE)</f>
        <v/>
      </c>
      <c r="H39" s="30" t="str">
        <f>VLOOKUP(C39,'NetSuite Export'!J:L,3,FALSE)</f>
        <v>Book-77</v>
      </c>
      <c r="I39" s="30" t="str">
        <f>VLOOKUP(C39,'NetSuite Export'!J:DS,112,FALSE)</f>
        <v>Class B Stock (Time-Based Incentive Shares)</v>
      </c>
      <c r="J39" s="32" t="str">
        <f>VLOOKUP(C39,'NetSuite Export'!J:DS,114,FALSE)</f>
        <v>Series B</v>
      </c>
      <c r="K39" s="32">
        <f>VLOOKUP(C39,'NetSuite Export'!J:N,5,FALSE)</f>
        <v>50000</v>
      </c>
      <c r="L39" s="33" t="str">
        <f>VLOOKUP(C39,'NetSuite Export'!J:R,9,FALSE)</f>
        <v/>
      </c>
      <c r="M39" s="33">
        <f>VLOOKUP(C39,'NetSuite Export'!J:P,7,FALSE)</f>
        <v>0</v>
      </c>
      <c r="N39" s="10"/>
      <c r="O39" s="34">
        <v>119.0</v>
      </c>
      <c r="P39" s="35" t="str">
        <f>VLOOKUP(O39,Source!D:E,2,FALSE)</f>
        <v>Daryl Fleming</v>
      </c>
      <c r="Q39" s="36" t="str">
        <f>IF(VLOOKUP(O39,Source!D:U,18,FALSE)="","",VLOOKUP(O39,Source!D:U,18,FALSE))</f>
        <v/>
      </c>
      <c r="R39" s="37" t="str">
        <f>IF(VLOOKUP(O39,Source!D:U,14,FALSE)="","",VLOOKUP(O39,Source!D:U,14,FALSE))</f>
        <v>Book</v>
      </c>
      <c r="S39" s="38" t="str">
        <f>IF(VLOOKUP(O39,Source!D:U,13,FALSE)="","",VLOOKUP(O39,Source!D:U,13,FALSE))</f>
        <v>Class B Stock (Time-Based Incentive Shares)</v>
      </c>
      <c r="T39" s="39" t="str">
        <f>IF(VLOOKUP(O39,Source!D:U,13,FALSE)="","",VLOOKUP(O39,Source!D:U,13,FALSE))</f>
        <v>Class B Stock (Time-Based Incentive Shares)</v>
      </c>
      <c r="U39" s="39">
        <f>IF(VLOOKUP(O39,Source!D:U,15,FALSE)="","",VLOOKUP(O39,Source!D:U,15,FALSE))</f>
        <v>50000</v>
      </c>
      <c r="V39" s="33" t="str">
        <f>IF(VLOOKUP(O39,Source!D:AE,19,FALSE)="","",VLOOKUP(O39,Source!D:AE,19,FALSE))</f>
        <v/>
      </c>
      <c r="W39" s="40">
        <f>IF(VLOOKUP(O39,Source!D:AG,29,FALSE)="","",VLOOKUP(O39,Source!D:AG,29,FALSE))</f>
        <v>0</v>
      </c>
      <c r="X39" s="12"/>
      <c r="Y39" s="41">
        <f t="shared" si="2"/>
        <v>0</v>
      </c>
      <c r="Z39" s="42" t="b">
        <f t="shared" ref="Z39:AA39" si="39">IF(U39=K39,TRUE,FALSE)</f>
        <v>1</v>
      </c>
      <c r="AA39" s="42" t="b">
        <f t="shared" si="39"/>
        <v>1</v>
      </c>
      <c r="AB39" s="43" t="b">
        <f t="shared" si="4"/>
        <v>1</v>
      </c>
      <c r="AC39" s="44" t="b">
        <f t="shared" si="5"/>
        <v>1</v>
      </c>
      <c r="AD39" s="44" t="b">
        <f t="shared" si="6"/>
        <v>0</v>
      </c>
      <c r="AE39" s="32" t="b">
        <f t="shared" si="30"/>
        <v>1</v>
      </c>
      <c r="AF39" s="14"/>
      <c r="AG39" s="49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ht="15.0" customHeight="1">
      <c r="A40" s="14"/>
      <c r="B40" s="46">
        <v>28113.0</v>
      </c>
      <c r="C40" s="47">
        <v>42853.0</v>
      </c>
      <c r="D40" s="48">
        <v>580788.0</v>
      </c>
      <c r="E40" s="50" t="str">
        <f>VLOOKUP(B40,'NetSuite Export'!A:F,6,FALSE)</f>
        <v>Daryl Fleming</v>
      </c>
      <c r="F40" s="50" t="str">
        <f>VLOOKUP(B40,'NetSuite Export'!A:EJ,140,FALSE)</f>
        <v>1. Exchange Record Created</v>
      </c>
      <c r="G40" s="51" t="str">
        <f>VLOOKUP(C40,'NetSuite Export'!J:Q,8,FALSE)</f>
        <v/>
      </c>
      <c r="H40" s="30" t="str">
        <f>VLOOKUP(C40,'NetSuite Export'!J:L,3,FALSE)</f>
        <v>Book-78</v>
      </c>
      <c r="I40" s="30" t="str">
        <f>VLOOKUP(C40,'NetSuite Export'!J:DS,112,FALSE)</f>
        <v>Class B Stock (ROI-Based Incentive Shares)</v>
      </c>
      <c r="J40" s="52" t="str">
        <f>VLOOKUP(C40,'NetSuite Export'!J:DS,114,FALSE)</f>
        <v>Series B</v>
      </c>
      <c r="K40" s="32">
        <f>VLOOKUP(C40,'NetSuite Export'!J:N,5,FALSE)</f>
        <v>100000</v>
      </c>
      <c r="L40" s="33" t="str">
        <f>VLOOKUP(C40,'NetSuite Export'!J:R,9,FALSE)</f>
        <v/>
      </c>
      <c r="M40" s="33">
        <f>VLOOKUP(C40,'NetSuite Export'!J:P,7,FALSE)</f>
        <v>0</v>
      </c>
      <c r="N40" s="10"/>
      <c r="O40" s="34">
        <v>120.0</v>
      </c>
      <c r="P40" s="35" t="str">
        <f>VLOOKUP(O40,Source!D:E,2,FALSE)</f>
        <v>Daryl Fleming</v>
      </c>
      <c r="Q40" s="36" t="str">
        <f>IF(VLOOKUP(O40,Source!D:U,18,FALSE)="","",VLOOKUP(O40,Source!D:U,18,FALSE))</f>
        <v/>
      </c>
      <c r="R40" s="37" t="str">
        <f>IF(VLOOKUP(O40,Source!D:U,14,FALSE)="","",VLOOKUP(O40,Source!D:U,14,FALSE))</f>
        <v>Book</v>
      </c>
      <c r="S40" s="38" t="str">
        <f>IF(VLOOKUP(O40,Source!D:U,13,FALSE)="","",VLOOKUP(O40,Source!D:U,13,FALSE))</f>
        <v>Class B Stock (ROI-Based Incentive Shares)</v>
      </c>
      <c r="T40" s="39" t="str">
        <f>IF(VLOOKUP(O40,Source!D:U,13,FALSE)="","",VLOOKUP(O40,Source!D:U,13,FALSE))</f>
        <v>Class B Stock (ROI-Based Incentive Shares)</v>
      </c>
      <c r="U40" s="39">
        <f>IF(VLOOKUP(O40,Source!D:U,15,FALSE)="","",VLOOKUP(O40,Source!D:U,15,FALSE))</f>
        <v>100000</v>
      </c>
      <c r="V40" s="33" t="str">
        <f>IF(VLOOKUP(O40,Source!D:AE,19,FALSE)="","",VLOOKUP(O40,Source!D:AE,19,FALSE))</f>
        <v/>
      </c>
      <c r="W40" s="40" t="str">
        <f>IF(VLOOKUP(O40,Source!D:AG,29,FALSE)="","",VLOOKUP(O40,Source!D:AG,29,FALSE))</f>
        <v>included above</v>
      </c>
      <c r="X40" s="12"/>
      <c r="Y40" s="41" t="str">
        <f t="shared" si="2"/>
        <v>OK</v>
      </c>
      <c r="Z40" s="42" t="b">
        <f t="shared" ref="Z40:AA40" si="40">IF(U40=K40,TRUE,FALSE)</f>
        <v>1</v>
      </c>
      <c r="AA40" s="42" t="b">
        <f t="shared" si="40"/>
        <v>1</v>
      </c>
      <c r="AB40" s="43" t="b">
        <f t="shared" si="4"/>
        <v>1</v>
      </c>
      <c r="AC40" s="44" t="b">
        <f t="shared" si="5"/>
        <v>1</v>
      </c>
      <c r="AD40" s="44" t="b">
        <f t="shared" si="6"/>
        <v>0</v>
      </c>
      <c r="AE40" s="32" t="b">
        <f t="shared" si="30"/>
        <v>1</v>
      </c>
      <c r="AF40" s="53"/>
      <c r="AG40" s="54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ht="15.0" customHeight="1">
      <c r="A41" s="14"/>
      <c r="B41" s="46">
        <v>28072.0</v>
      </c>
      <c r="C41" s="47">
        <v>42739.0</v>
      </c>
      <c r="D41" s="48">
        <v>580745.0</v>
      </c>
      <c r="E41" s="30" t="str">
        <f>VLOOKUP(B41,'NetSuite Export'!A:F,6,FALSE)</f>
        <v>Dean Pisani</v>
      </c>
      <c r="F41" s="30" t="str">
        <f>VLOOKUP(B41,'NetSuite Export'!A:EJ,140,FALSE)</f>
        <v>1. Exchange Record Created</v>
      </c>
      <c r="G41" s="31" t="str">
        <f>VLOOKUP(C41,'NetSuite Export'!J:Q,8,FALSE)</f>
        <v/>
      </c>
      <c r="H41" s="30" t="str">
        <f>VLOOKUP(C41,'NetSuite Export'!J:L,3,FALSE)</f>
        <v>A-06</v>
      </c>
      <c r="I41" s="30" t="str">
        <f>VLOOKUP(C41,'NetSuite Export'!J:DS,112,FALSE)</f>
        <v>Class A Stock</v>
      </c>
      <c r="J41" s="32" t="str">
        <f>VLOOKUP(C41,'NetSuite Export'!J:DS,114,FALSE)</f>
        <v>Series A</v>
      </c>
      <c r="K41" s="32">
        <f>VLOOKUP(C41,'NetSuite Export'!J:N,5,FALSE)</f>
        <v>8314.012</v>
      </c>
      <c r="L41" s="33" t="str">
        <f>VLOOKUP(C41,'NetSuite Export'!J:R,9,FALSE)</f>
        <v/>
      </c>
      <c r="M41" s="33">
        <f>VLOOKUP(C41,'NetSuite Export'!J:P,7,FALSE)</f>
        <v>7163084.72</v>
      </c>
      <c r="N41" s="10"/>
      <c r="O41" s="34">
        <v>7.0</v>
      </c>
      <c r="P41" s="35" t="str">
        <f>VLOOKUP(O41,Source!D:E,2,FALSE)</f>
        <v>DJ Pisani Family Trust</v>
      </c>
      <c r="Q41" s="36" t="str">
        <f>IF(VLOOKUP(O41,Source!D:U,18,FALSE)="","",VLOOKUP(O41,Source!D:U,18,FALSE))</f>
        <v/>
      </c>
      <c r="R41" s="37" t="str">
        <f>IF(VLOOKUP(O41,Source!D:U,14,FALSE)="","",VLOOKUP(O41,Source!D:U,14,FALSE))</f>
        <v>A-06</v>
      </c>
      <c r="S41" s="38" t="str">
        <f>IF(VLOOKUP(O41,Source!D:U,13,FALSE)="","",VLOOKUP(O41,Source!D:U,13,FALSE))</f>
        <v>Class A Stock</v>
      </c>
      <c r="T41" s="39" t="str">
        <f>IF(VLOOKUP(O41,Source!D:U,13,FALSE)="","",VLOOKUP(O41,Source!D:U,13,FALSE))</f>
        <v>Class A Stock</v>
      </c>
      <c r="U41" s="39">
        <f>IF(VLOOKUP(O41,Source!D:U,15,FALSE)="","",VLOOKUP(O41,Source!D:U,15,FALSE))</f>
        <v>8314.012</v>
      </c>
      <c r="V41" s="33" t="str">
        <f>IF(VLOOKUP(O41,Source!D:AE,19,FALSE)="","",VLOOKUP(O41,Source!D:AE,19,FALSE))</f>
        <v/>
      </c>
      <c r="W41" s="40">
        <f>IF(VLOOKUP(O41,Source!D:AG,29,FALSE)="","",VLOOKUP(O41,Source!D:AG,29,FALSE))</f>
        <v>7163084.72</v>
      </c>
      <c r="X41" s="12"/>
      <c r="Y41" s="41">
        <f t="shared" si="2"/>
        <v>-0.0000000009313225746</v>
      </c>
      <c r="Z41" s="42" t="b">
        <f t="shared" ref="Z41:AA41" si="41">IF(U41=K41,TRUE,FALSE)</f>
        <v>1</v>
      </c>
      <c r="AA41" s="42" t="b">
        <f t="shared" si="41"/>
        <v>1</v>
      </c>
      <c r="AB41" s="43" t="b">
        <f t="shared" si="4"/>
        <v>1</v>
      </c>
      <c r="AC41" s="44" t="b">
        <f t="shared" si="5"/>
        <v>1</v>
      </c>
      <c r="AD41" s="44" t="b">
        <f t="shared" si="6"/>
        <v>1</v>
      </c>
      <c r="AE41" s="32" t="b">
        <f t="shared" si="30"/>
        <v>0</v>
      </c>
      <c r="AF41" s="56" t="s">
        <v>19</v>
      </c>
      <c r="AG41" s="45" t="s">
        <v>21</v>
      </c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ht="15.0" customHeight="1">
      <c r="A42" s="14"/>
      <c r="B42" s="46">
        <v>28072.0</v>
      </c>
      <c r="C42" s="47">
        <v>42760.0</v>
      </c>
      <c r="D42" s="48">
        <v>580745.0</v>
      </c>
      <c r="E42" s="30" t="str">
        <f>VLOOKUP(B42,'NetSuite Export'!A:F,6,FALSE)</f>
        <v>Dean Pisani</v>
      </c>
      <c r="F42" s="30" t="str">
        <f>VLOOKUP(B42,'NetSuite Export'!A:EJ,140,FALSE)</f>
        <v>1. Exchange Record Created</v>
      </c>
      <c r="G42" s="31" t="str">
        <f>VLOOKUP(C42,'NetSuite Export'!J:Q,8,FALSE)</f>
        <v/>
      </c>
      <c r="H42" s="30" t="str">
        <f>VLOOKUP(C42,'NetSuite Export'!J:L,3,FALSE)</f>
        <v>B-06</v>
      </c>
      <c r="I42" s="30" t="str">
        <f>VLOOKUP(C42,'NetSuite Export'!J:DS,112,FALSE)</f>
        <v>Class B Stock</v>
      </c>
      <c r="J42" s="32" t="str">
        <f>VLOOKUP(C42,'NetSuite Export'!J:DS,114,FALSE)</f>
        <v>Series B</v>
      </c>
      <c r="K42" s="32">
        <f>VLOOKUP(C42,'NetSuite Export'!J:N,5,FALSE)</f>
        <v>8397992</v>
      </c>
      <c r="L42" s="33" t="str">
        <f>VLOOKUP(C42,'NetSuite Export'!J:R,9,FALSE)</f>
        <v/>
      </c>
      <c r="M42" s="33">
        <f>VLOOKUP(C42,'NetSuite Export'!J:P,7,FALSE)</f>
        <v>0</v>
      </c>
      <c r="N42" s="10"/>
      <c r="O42" s="34">
        <v>8.0</v>
      </c>
      <c r="P42" s="35" t="str">
        <f>VLOOKUP(O42,Source!D:E,2,FALSE)</f>
        <v>DJ Pisani Family Trust</v>
      </c>
      <c r="Q42" s="36" t="str">
        <f>IF(VLOOKUP(O42,Source!D:U,18,FALSE)="","",VLOOKUP(O42,Source!D:U,18,FALSE))</f>
        <v/>
      </c>
      <c r="R42" s="37" t="str">
        <f>IF(VLOOKUP(O42,Source!D:U,14,FALSE)="","",VLOOKUP(O42,Source!D:U,14,FALSE))</f>
        <v>B-06</v>
      </c>
      <c r="S42" s="38" t="str">
        <f>IF(VLOOKUP(O42,Source!D:U,13,FALSE)="","",VLOOKUP(O42,Source!D:U,13,FALSE))</f>
        <v>Class B Stock</v>
      </c>
      <c r="T42" s="39" t="str">
        <f>IF(VLOOKUP(O42,Source!D:U,13,FALSE)="","",VLOOKUP(O42,Source!D:U,13,FALSE))</f>
        <v>Class B Stock</v>
      </c>
      <c r="U42" s="39">
        <f>IF(VLOOKUP(O42,Source!D:U,15,FALSE)="","",VLOOKUP(O42,Source!D:U,15,FALSE))</f>
        <v>8397992</v>
      </c>
      <c r="V42" s="33" t="str">
        <f>IF(VLOOKUP(O42,Source!D:AE,19,FALSE)="","",VLOOKUP(O42,Source!D:AE,19,FALSE))</f>
        <v/>
      </c>
      <c r="W42" s="40" t="str">
        <f>IF(VLOOKUP(O42,Source!D:AG,29,FALSE)="","",VLOOKUP(O42,Source!D:AG,29,FALSE))</f>
        <v>included above</v>
      </c>
      <c r="X42" s="12"/>
      <c r="Y42" s="41" t="str">
        <f t="shared" si="2"/>
        <v>OK</v>
      </c>
      <c r="Z42" s="42" t="b">
        <f t="shared" ref="Z42:AA42" si="42">IF(U42=K42,TRUE,FALSE)</f>
        <v>1</v>
      </c>
      <c r="AA42" s="42" t="b">
        <f t="shared" si="42"/>
        <v>1</v>
      </c>
      <c r="AB42" s="43" t="b">
        <f t="shared" si="4"/>
        <v>1</v>
      </c>
      <c r="AC42" s="44" t="b">
        <f t="shared" si="5"/>
        <v>1</v>
      </c>
      <c r="AD42" s="44" t="b">
        <f t="shared" si="6"/>
        <v>1</v>
      </c>
      <c r="AE42" s="32" t="b">
        <f t="shared" si="30"/>
        <v>0</v>
      </c>
      <c r="AF42" s="56" t="s">
        <v>19</v>
      </c>
      <c r="AG42" s="45" t="s">
        <v>21</v>
      </c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ht="15.0" customHeight="1">
      <c r="A43" s="14"/>
      <c r="B43" s="46">
        <v>28104.0</v>
      </c>
      <c r="C43" s="47">
        <v>42831.0</v>
      </c>
      <c r="D43" s="48">
        <v>580777.0</v>
      </c>
      <c r="E43" s="30" t="str">
        <f>VLOOKUP(B43,'NetSuite Export'!A:F,6,FALSE)</f>
        <v>Dirk Ahlich</v>
      </c>
      <c r="F43" s="30" t="str">
        <f>VLOOKUP(B43,'NetSuite Export'!A:EJ,140,FALSE)</f>
        <v>1. Exchange Record Created</v>
      </c>
      <c r="G43" s="31" t="str">
        <f>VLOOKUP(C43,'NetSuite Export'!J:Q,8,FALSE)</f>
        <v/>
      </c>
      <c r="H43" s="30" t="str">
        <f>VLOOKUP(C43,'NetSuite Export'!J:L,3,FALSE)</f>
        <v>Book-56</v>
      </c>
      <c r="I43" s="30" t="str">
        <f>VLOOKUP(C43,'NetSuite Export'!J:DS,112,FALSE)</f>
        <v>Class B Stock (ROI-Based Incentive Shares)</v>
      </c>
      <c r="J43" s="32" t="str">
        <f>VLOOKUP(C43,'NetSuite Export'!J:DS,114,FALSE)</f>
        <v>Series B</v>
      </c>
      <c r="K43" s="32">
        <f>VLOOKUP(C43,'NetSuite Export'!J:N,5,FALSE)</f>
        <v>123000</v>
      </c>
      <c r="L43" s="33" t="str">
        <f>VLOOKUP(C43,'NetSuite Export'!J:R,9,FALSE)</f>
        <v/>
      </c>
      <c r="M43" s="33">
        <f>VLOOKUP(C43,'NetSuite Export'!J:P,7,FALSE)</f>
        <v>0</v>
      </c>
      <c r="N43" s="10"/>
      <c r="O43" s="34">
        <v>98.0</v>
      </c>
      <c r="P43" s="35" t="str">
        <f>VLOOKUP(O43,Source!D:E,2,FALSE)</f>
        <v>Dirk Ahlich</v>
      </c>
      <c r="Q43" s="36" t="str">
        <f>IF(VLOOKUP(O43,Source!D:U,18,FALSE)="","",VLOOKUP(O43,Source!D:U,18,FALSE))</f>
        <v/>
      </c>
      <c r="R43" s="37" t="str">
        <f>IF(VLOOKUP(O43,Source!D:U,14,FALSE)="","",VLOOKUP(O43,Source!D:U,14,FALSE))</f>
        <v>Book</v>
      </c>
      <c r="S43" s="38" t="str">
        <f>IF(VLOOKUP(O43,Source!D:U,13,FALSE)="","",VLOOKUP(O43,Source!D:U,13,FALSE))</f>
        <v>Class B Stock (ROI-Based Incentive Shares)</v>
      </c>
      <c r="T43" s="39" t="str">
        <f>IF(VLOOKUP(O43,Source!D:U,13,FALSE)="","",VLOOKUP(O43,Source!D:U,13,FALSE))</f>
        <v>Class B Stock (ROI-Based Incentive Shares)</v>
      </c>
      <c r="U43" s="39">
        <f>IF(VLOOKUP(O43,Source!D:U,15,FALSE)="","",VLOOKUP(O43,Source!D:U,15,FALSE))</f>
        <v>123000</v>
      </c>
      <c r="V43" s="33" t="str">
        <f>IF(VLOOKUP(O43,Source!D:AE,19,FALSE)="","",VLOOKUP(O43,Source!D:AE,19,FALSE))</f>
        <v/>
      </c>
      <c r="W43" s="40" t="str">
        <f>IF(VLOOKUP(O43,Source!D:AG,29,FALSE)="","",VLOOKUP(O43,Source!D:AG,29,FALSE))</f>
        <v>included above</v>
      </c>
      <c r="X43" s="12"/>
      <c r="Y43" s="41" t="str">
        <f t="shared" si="2"/>
        <v>OK</v>
      </c>
      <c r="Z43" s="42" t="b">
        <f t="shared" ref="Z43:AA43" si="43">IF(U43=K43,TRUE,FALSE)</f>
        <v>1</v>
      </c>
      <c r="AA43" s="42" t="b">
        <f t="shared" si="43"/>
        <v>1</v>
      </c>
      <c r="AB43" s="43" t="b">
        <f t="shared" si="4"/>
        <v>1</v>
      </c>
      <c r="AC43" s="44" t="b">
        <f t="shared" si="5"/>
        <v>1</v>
      </c>
      <c r="AD43" s="44" t="b">
        <f t="shared" si="6"/>
        <v>0</v>
      </c>
      <c r="AE43" s="32" t="b">
        <f t="shared" si="30"/>
        <v>1</v>
      </c>
      <c r="AF43" s="14"/>
      <c r="AG43" s="49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ht="15.0" customHeight="1">
      <c r="A44" s="14"/>
      <c r="B44" s="46">
        <v>28104.0</v>
      </c>
      <c r="C44" s="47">
        <v>42830.0</v>
      </c>
      <c r="D44" s="48">
        <v>580777.0</v>
      </c>
      <c r="E44" s="30" t="str">
        <f>VLOOKUP(B44,'NetSuite Export'!A:F,6,FALSE)</f>
        <v>Dirk Ahlich</v>
      </c>
      <c r="F44" s="30" t="str">
        <f>VLOOKUP(B44,'NetSuite Export'!A:EJ,140,FALSE)</f>
        <v>1. Exchange Record Created</v>
      </c>
      <c r="G44" s="31" t="str">
        <f>VLOOKUP(C44,'NetSuite Export'!J:Q,8,FALSE)</f>
        <v/>
      </c>
      <c r="H44" s="30" t="str">
        <f>VLOOKUP(C44,'NetSuite Export'!J:L,3,FALSE)</f>
        <v>Book-55</v>
      </c>
      <c r="I44" s="30" t="str">
        <f>VLOOKUP(C44,'NetSuite Export'!J:DS,112,FALSE)</f>
        <v>Class B Stock (Time-Based Incentive Shares)</v>
      </c>
      <c r="J44" s="32" t="str">
        <f>VLOOKUP(C44,'NetSuite Export'!J:DS,114,FALSE)</f>
        <v>Series B</v>
      </c>
      <c r="K44" s="32">
        <f>VLOOKUP(C44,'NetSuite Export'!J:N,5,FALSE)</f>
        <v>123000</v>
      </c>
      <c r="L44" s="33" t="str">
        <f>VLOOKUP(C44,'NetSuite Export'!J:R,9,FALSE)</f>
        <v/>
      </c>
      <c r="M44" s="33">
        <f>VLOOKUP(C44,'NetSuite Export'!J:P,7,FALSE)</f>
        <v>62028.28</v>
      </c>
      <c r="N44" s="10"/>
      <c r="O44" s="34">
        <v>97.0</v>
      </c>
      <c r="P44" s="35" t="str">
        <f>VLOOKUP(O44,Source!D:E,2,FALSE)</f>
        <v>Dirk Ahlich</v>
      </c>
      <c r="Q44" s="36" t="str">
        <f>IF(VLOOKUP(O44,Source!D:U,18,FALSE)="","",VLOOKUP(O44,Source!D:U,18,FALSE))</f>
        <v/>
      </c>
      <c r="R44" s="37" t="str">
        <f>IF(VLOOKUP(O44,Source!D:U,14,FALSE)="","",VLOOKUP(O44,Source!D:U,14,FALSE))</f>
        <v>Book</v>
      </c>
      <c r="S44" s="38" t="str">
        <f>IF(VLOOKUP(O44,Source!D:U,13,FALSE)="","",VLOOKUP(O44,Source!D:U,13,FALSE))</f>
        <v>Class B Stock (Time-Based Incentive Shares)</v>
      </c>
      <c r="T44" s="39" t="str">
        <f>IF(VLOOKUP(O44,Source!D:U,13,FALSE)="","",VLOOKUP(O44,Source!D:U,13,FALSE))</f>
        <v>Class B Stock (Time-Based Incentive Shares)</v>
      </c>
      <c r="U44" s="39">
        <f>IF(VLOOKUP(O44,Source!D:U,15,FALSE)="","",VLOOKUP(O44,Source!D:U,15,FALSE))</f>
        <v>123000</v>
      </c>
      <c r="V44" s="33" t="str">
        <f>IF(VLOOKUP(O44,Source!D:AE,19,FALSE)="","",VLOOKUP(O44,Source!D:AE,19,FALSE))</f>
        <v/>
      </c>
      <c r="W44" s="40">
        <f>IF(VLOOKUP(O44,Source!D:AG,29,FALSE)="","",VLOOKUP(O44,Source!D:AG,29,FALSE))</f>
        <v>62028.28</v>
      </c>
      <c r="X44" s="12"/>
      <c r="Y44" s="41">
        <f t="shared" si="2"/>
        <v>0</v>
      </c>
      <c r="Z44" s="42" t="b">
        <f t="shared" ref="Z44:AA44" si="44">IF(U44=K44,TRUE,FALSE)</f>
        <v>1</v>
      </c>
      <c r="AA44" s="42" t="b">
        <f t="shared" si="44"/>
        <v>1</v>
      </c>
      <c r="AB44" s="43" t="b">
        <f t="shared" si="4"/>
        <v>1</v>
      </c>
      <c r="AC44" s="44" t="b">
        <f t="shared" si="5"/>
        <v>1</v>
      </c>
      <c r="AD44" s="44" t="b">
        <f t="shared" si="6"/>
        <v>0</v>
      </c>
      <c r="AE44" s="32" t="b">
        <f t="shared" si="30"/>
        <v>1</v>
      </c>
      <c r="AF44" s="14"/>
      <c r="AG44" s="49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ht="15.0" customHeight="1">
      <c r="A45" s="14"/>
      <c r="B45" s="46">
        <v>28093.0</v>
      </c>
      <c r="C45" s="47">
        <v>42809.0</v>
      </c>
      <c r="D45" s="48">
        <v>580766.0</v>
      </c>
      <c r="E45" s="30" t="str">
        <f>VLOOKUP(B45,'NetSuite Export'!A:F,6,FALSE)</f>
        <v>Don Benningfield</v>
      </c>
      <c r="F45" s="30" t="str">
        <f>VLOOKUP(B45,'NetSuite Export'!A:EJ,140,FALSE)</f>
        <v>1. Exchange Record Created</v>
      </c>
      <c r="G45" s="31" t="str">
        <f>VLOOKUP(C45,'NetSuite Export'!J:Q,8,FALSE)</f>
        <v/>
      </c>
      <c r="H45" s="30" t="str">
        <f>VLOOKUP(C45,'NetSuite Export'!J:L,3,FALSE)</f>
        <v>Book-34</v>
      </c>
      <c r="I45" s="30" t="str">
        <f>VLOOKUP(C45,'NetSuite Export'!J:DS,112,FALSE)</f>
        <v>Class B Stock (ROI-Based Incentive Shares)</v>
      </c>
      <c r="J45" s="32" t="str">
        <f>VLOOKUP(C45,'NetSuite Export'!J:DS,114,FALSE)</f>
        <v>Series B</v>
      </c>
      <c r="K45" s="32">
        <f>VLOOKUP(C45,'NetSuite Export'!J:N,5,FALSE)</f>
        <v>150000</v>
      </c>
      <c r="L45" s="33" t="str">
        <f>VLOOKUP(C45,'NetSuite Export'!J:R,9,FALSE)</f>
        <v/>
      </c>
      <c r="M45" s="33">
        <f>VLOOKUP(C45,'NetSuite Export'!J:P,7,FALSE)</f>
        <v>0</v>
      </c>
      <c r="N45" s="10"/>
      <c r="O45" s="34">
        <v>76.0</v>
      </c>
      <c r="P45" s="35" t="str">
        <f>VLOOKUP(O45,Source!D:E,2,FALSE)</f>
        <v>Don Benningfield</v>
      </c>
      <c r="Q45" s="36" t="str">
        <f>IF(VLOOKUP(O45,Source!D:U,18,FALSE)="","",VLOOKUP(O45,Source!D:U,18,FALSE))</f>
        <v/>
      </c>
      <c r="R45" s="37" t="str">
        <f>IF(VLOOKUP(O45,Source!D:U,14,FALSE)="","",VLOOKUP(O45,Source!D:U,14,FALSE))</f>
        <v>Book</v>
      </c>
      <c r="S45" s="38" t="str">
        <f>IF(VLOOKUP(O45,Source!D:U,13,FALSE)="","",VLOOKUP(O45,Source!D:U,13,FALSE))</f>
        <v>Class B Stock (ROI-Based Incentive Shares)</v>
      </c>
      <c r="T45" s="39" t="str">
        <f>IF(VLOOKUP(O45,Source!D:U,13,FALSE)="","",VLOOKUP(O45,Source!D:U,13,FALSE))</f>
        <v>Class B Stock (ROI-Based Incentive Shares)</v>
      </c>
      <c r="U45" s="39">
        <f>IF(VLOOKUP(O45,Source!D:U,15,FALSE)="","",VLOOKUP(O45,Source!D:U,15,FALSE))</f>
        <v>150000</v>
      </c>
      <c r="V45" s="33" t="str">
        <f>IF(VLOOKUP(O45,Source!D:AE,19,FALSE)="","",VLOOKUP(O45,Source!D:AE,19,FALSE))</f>
        <v/>
      </c>
      <c r="W45" s="40" t="str">
        <f>IF(VLOOKUP(O45,Source!D:AG,29,FALSE)="","",VLOOKUP(O45,Source!D:AG,29,FALSE))</f>
        <v>included above</v>
      </c>
      <c r="X45" s="12"/>
      <c r="Y45" s="41" t="str">
        <f t="shared" si="2"/>
        <v>OK</v>
      </c>
      <c r="Z45" s="42" t="b">
        <f t="shared" ref="Z45:AA45" si="45">IF(U45=K45,TRUE,FALSE)</f>
        <v>1</v>
      </c>
      <c r="AA45" s="42" t="b">
        <f t="shared" si="45"/>
        <v>1</v>
      </c>
      <c r="AB45" s="43" t="b">
        <f t="shared" si="4"/>
        <v>1</v>
      </c>
      <c r="AC45" s="44" t="b">
        <f t="shared" si="5"/>
        <v>1</v>
      </c>
      <c r="AD45" s="44" t="b">
        <f t="shared" si="6"/>
        <v>0</v>
      </c>
      <c r="AE45" s="32" t="b">
        <f t="shared" si="30"/>
        <v>1</v>
      </c>
      <c r="AF45" s="14"/>
      <c r="AG45" s="49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ht="15.0" customHeight="1">
      <c r="A46" s="14"/>
      <c r="B46" s="46">
        <v>28093.0</v>
      </c>
      <c r="C46" s="47">
        <v>42808.0</v>
      </c>
      <c r="D46" s="48">
        <v>580766.0</v>
      </c>
      <c r="E46" s="30" t="str">
        <f>VLOOKUP(B46,'NetSuite Export'!A:F,6,FALSE)</f>
        <v>Don Benningfield</v>
      </c>
      <c r="F46" s="30" t="str">
        <f>VLOOKUP(B46,'NetSuite Export'!A:EJ,140,FALSE)</f>
        <v>1. Exchange Record Created</v>
      </c>
      <c r="G46" s="31" t="str">
        <f>VLOOKUP(C46,'NetSuite Export'!J:Q,8,FALSE)</f>
        <v/>
      </c>
      <c r="H46" s="30" t="str">
        <f>VLOOKUP(C46,'NetSuite Export'!J:L,3,FALSE)</f>
        <v>Book-33</v>
      </c>
      <c r="I46" s="30" t="str">
        <f>VLOOKUP(C46,'NetSuite Export'!J:DS,112,FALSE)</f>
        <v>Class B Stock (Time-Based Incentive Shares)</v>
      </c>
      <c r="J46" s="32" t="str">
        <f>VLOOKUP(C46,'NetSuite Export'!J:DS,114,FALSE)</f>
        <v>Series B</v>
      </c>
      <c r="K46" s="32">
        <f>VLOOKUP(C46,'NetSuite Export'!J:N,5,FALSE)</f>
        <v>150000</v>
      </c>
      <c r="L46" s="33" t="str">
        <f>VLOOKUP(C46,'NetSuite Export'!J:R,9,FALSE)</f>
        <v/>
      </c>
      <c r="M46" s="33">
        <f>VLOOKUP(C46,'NetSuite Export'!J:P,7,FALSE)</f>
        <v>32883.26</v>
      </c>
      <c r="N46" s="10"/>
      <c r="O46" s="34">
        <v>75.0</v>
      </c>
      <c r="P46" s="35" t="str">
        <f>VLOOKUP(O46,Source!D:E,2,FALSE)</f>
        <v>Don Benningfield</v>
      </c>
      <c r="Q46" s="36" t="str">
        <f>IF(VLOOKUP(O46,Source!D:U,18,FALSE)="","",VLOOKUP(O46,Source!D:U,18,FALSE))</f>
        <v/>
      </c>
      <c r="R46" s="37" t="str">
        <f>IF(VLOOKUP(O46,Source!D:U,14,FALSE)="","",VLOOKUP(O46,Source!D:U,14,FALSE))</f>
        <v>Book</v>
      </c>
      <c r="S46" s="38" t="str">
        <f>IF(VLOOKUP(O46,Source!D:U,13,FALSE)="","",VLOOKUP(O46,Source!D:U,13,FALSE))</f>
        <v>Class B Stock (Time-Based Incentive Shares)</v>
      </c>
      <c r="T46" s="39" t="str">
        <f>IF(VLOOKUP(O46,Source!D:U,13,FALSE)="","",VLOOKUP(O46,Source!D:U,13,FALSE))</f>
        <v>Class B Stock (Time-Based Incentive Shares)</v>
      </c>
      <c r="U46" s="39">
        <f>IF(VLOOKUP(O46,Source!D:U,15,FALSE)="","",VLOOKUP(O46,Source!D:U,15,FALSE))</f>
        <v>150000</v>
      </c>
      <c r="V46" s="33" t="str">
        <f>IF(VLOOKUP(O46,Source!D:AE,19,FALSE)="","",VLOOKUP(O46,Source!D:AE,19,FALSE))</f>
        <v/>
      </c>
      <c r="W46" s="40">
        <f>IF(VLOOKUP(O46,Source!D:AG,29,FALSE)="","",VLOOKUP(O46,Source!D:AG,29,FALSE))</f>
        <v>32883.26</v>
      </c>
      <c r="X46" s="12"/>
      <c r="Y46" s="41">
        <f t="shared" si="2"/>
        <v>0</v>
      </c>
      <c r="Z46" s="42" t="b">
        <f t="shared" ref="Z46:AA46" si="46">IF(U46=K46,TRUE,FALSE)</f>
        <v>1</v>
      </c>
      <c r="AA46" s="42" t="b">
        <f t="shared" si="46"/>
        <v>1</v>
      </c>
      <c r="AB46" s="43" t="b">
        <f t="shared" si="4"/>
        <v>1</v>
      </c>
      <c r="AC46" s="44" t="b">
        <f t="shared" si="5"/>
        <v>1</v>
      </c>
      <c r="AD46" s="44" t="b">
        <f t="shared" si="6"/>
        <v>0</v>
      </c>
      <c r="AE46" s="32" t="b">
        <f t="shared" si="30"/>
        <v>1</v>
      </c>
      <c r="AF46" s="14"/>
      <c r="AG46" s="49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</row>
    <row r="47" ht="15.0" customHeight="1">
      <c r="A47" s="14"/>
      <c r="B47" s="46">
        <v>28114.0</v>
      </c>
      <c r="C47" s="47">
        <v>42855.0</v>
      </c>
      <c r="D47" s="48">
        <v>580789.0</v>
      </c>
      <c r="E47" s="30" t="str">
        <f>VLOOKUP(B47,'NetSuite Export'!A:F,6,FALSE)</f>
        <v>Doug Nelson</v>
      </c>
      <c r="F47" s="30" t="str">
        <f>VLOOKUP(B47,'NetSuite Export'!A:EJ,140,FALSE)</f>
        <v>4. Ready for Review</v>
      </c>
      <c r="G47" s="31" t="str">
        <f>VLOOKUP(C47,'NetSuite Export'!J:Q,8,FALSE)</f>
        <v/>
      </c>
      <c r="H47" s="30" t="str">
        <f>VLOOKUP(C47,'NetSuite Export'!J:L,3,FALSE)</f>
        <v>Book-80</v>
      </c>
      <c r="I47" s="30" t="str">
        <f>VLOOKUP(C47,'NetSuite Export'!J:DS,112,FALSE)</f>
        <v>Class B Stock (ROI-Based Incentive Shares)</v>
      </c>
      <c r="J47" s="32" t="str">
        <f>VLOOKUP(C47,'NetSuite Export'!J:DS,114,FALSE)</f>
        <v>Series B</v>
      </c>
      <c r="K47" s="32">
        <f>VLOOKUP(C47,'NetSuite Export'!J:N,5,FALSE)</f>
        <v>132000</v>
      </c>
      <c r="L47" s="33" t="str">
        <f>VLOOKUP(C47,'NetSuite Export'!J:R,9,FALSE)</f>
        <v/>
      </c>
      <c r="M47" s="33">
        <f>VLOOKUP(C47,'NetSuite Export'!J:P,7,FALSE)</f>
        <v>0</v>
      </c>
      <c r="N47" s="10"/>
      <c r="O47" s="34">
        <v>122.0</v>
      </c>
      <c r="P47" s="35" t="str">
        <f>VLOOKUP(O47,Source!D:E,2,FALSE)</f>
        <v>Doug Nelson</v>
      </c>
      <c r="Q47" s="36" t="str">
        <f>IF(VLOOKUP(O47,Source!D:U,18,FALSE)="","",VLOOKUP(O47,Source!D:U,18,FALSE))</f>
        <v/>
      </c>
      <c r="R47" s="37" t="str">
        <f>IF(VLOOKUP(O47,Source!D:U,14,FALSE)="","",VLOOKUP(O47,Source!D:U,14,FALSE))</f>
        <v>Book</v>
      </c>
      <c r="S47" s="38" t="str">
        <f>IF(VLOOKUP(O47,Source!D:U,13,FALSE)="","",VLOOKUP(O47,Source!D:U,13,FALSE))</f>
        <v>Class B Stock (ROI-Based Incentive Shares)</v>
      </c>
      <c r="T47" s="39" t="str">
        <f>IF(VLOOKUP(O47,Source!D:U,13,FALSE)="","",VLOOKUP(O47,Source!D:U,13,FALSE))</f>
        <v>Class B Stock (ROI-Based Incentive Shares)</v>
      </c>
      <c r="U47" s="39">
        <f>IF(VLOOKUP(O47,Source!D:U,15,FALSE)="","",VLOOKUP(O47,Source!D:U,15,FALSE))</f>
        <v>132000</v>
      </c>
      <c r="V47" s="33" t="str">
        <f>IF(VLOOKUP(O47,Source!D:AE,19,FALSE)="","",VLOOKUP(O47,Source!D:AE,19,FALSE))</f>
        <v/>
      </c>
      <c r="W47" s="40" t="str">
        <f>IF(VLOOKUP(O47,Source!D:AG,29,FALSE)="","",VLOOKUP(O47,Source!D:AG,29,FALSE))</f>
        <v>included above</v>
      </c>
      <c r="X47" s="12"/>
      <c r="Y47" s="41" t="str">
        <f t="shared" si="2"/>
        <v>OK</v>
      </c>
      <c r="Z47" s="42" t="b">
        <f t="shared" ref="Z47:AA47" si="47">IF(U47=K47,TRUE,FALSE)</f>
        <v>1</v>
      </c>
      <c r="AA47" s="42" t="b">
        <f t="shared" si="47"/>
        <v>1</v>
      </c>
      <c r="AB47" s="43" t="b">
        <f t="shared" si="4"/>
        <v>1</v>
      </c>
      <c r="AC47" s="44" t="b">
        <f t="shared" si="5"/>
        <v>1</v>
      </c>
      <c r="AD47" s="44" t="b">
        <f t="shared" si="6"/>
        <v>0</v>
      </c>
      <c r="AE47" s="32" t="b">
        <f t="shared" si="30"/>
        <v>1</v>
      </c>
      <c r="AF47" s="14"/>
      <c r="AG47" s="49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</row>
    <row r="48" ht="15.0" customHeight="1">
      <c r="A48" s="14"/>
      <c r="B48" s="46">
        <v>28114.0</v>
      </c>
      <c r="C48" s="47">
        <v>42854.0</v>
      </c>
      <c r="D48" s="48">
        <v>580789.0</v>
      </c>
      <c r="E48" s="30" t="str">
        <f>VLOOKUP(B48,'NetSuite Export'!A:F,6,FALSE)</f>
        <v>Doug Nelson</v>
      </c>
      <c r="F48" s="30" t="str">
        <f>VLOOKUP(B48,'NetSuite Export'!A:EJ,140,FALSE)</f>
        <v>4. Ready for Review</v>
      </c>
      <c r="G48" s="31" t="str">
        <f>VLOOKUP(C48,'NetSuite Export'!J:Q,8,FALSE)</f>
        <v/>
      </c>
      <c r="H48" s="30" t="str">
        <f>VLOOKUP(C48,'NetSuite Export'!J:L,3,FALSE)</f>
        <v>Book-79</v>
      </c>
      <c r="I48" s="30" t="str">
        <f>VLOOKUP(C48,'NetSuite Export'!J:DS,112,FALSE)</f>
        <v>Class B Stock (Time-Based Incentive Shares)</v>
      </c>
      <c r="J48" s="32" t="str">
        <f>VLOOKUP(C48,'NetSuite Export'!J:DS,114,FALSE)</f>
        <v>Series B</v>
      </c>
      <c r="K48" s="32">
        <f>VLOOKUP(C48,'NetSuite Export'!J:N,5,FALSE)</f>
        <v>132000</v>
      </c>
      <c r="L48" s="33" t="str">
        <f>VLOOKUP(C48,'NetSuite Export'!J:R,9,FALSE)</f>
        <v/>
      </c>
      <c r="M48" s="33">
        <f>VLOOKUP(C48,'NetSuite Export'!J:P,7,FALSE)</f>
        <v>48925.11</v>
      </c>
      <c r="N48" s="10"/>
      <c r="O48" s="34">
        <v>121.0</v>
      </c>
      <c r="P48" s="35" t="str">
        <f>VLOOKUP(O48,Source!D:E,2,FALSE)</f>
        <v>Doug Nelson</v>
      </c>
      <c r="Q48" s="36" t="str">
        <f>IF(VLOOKUP(O48,Source!D:U,18,FALSE)="","",VLOOKUP(O48,Source!D:U,18,FALSE))</f>
        <v/>
      </c>
      <c r="R48" s="37" t="str">
        <f>IF(VLOOKUP(O48,Source!D:U,14,FALSE)="","",VLOOKUP(O48,Source!D:U,14,FALSE))</f>
        <v>Book</v>
      </c>
      <c r="S48" s="38" t="str">
        <f>IF(VLOOKUP(O48,Source!D:U,13,FALSE)="","",VLOOKUP(O48,Source!D:U,13,FALSE))</f>
        <v>Class B Stock (Time-Based Incentive Shares)</v>
      </c>
      <c r="T48" s="39" t="str">
        <f>IF(VLOOKUP(O48,Source!D:U,13,FALSE)="","",VLOOKUP(O48,Source!D:U,13,FALSE))</f>
        <v>Class B Stock (Time-Based Incentive Shares)</v>
      </c>
      <c r="U48" s="39">
        <f>IF(VLOOKUP(O48,Source!D:U,15,FALSE)="","",VLOOKUP(O48,Source!D:U,15,FALSE))</f>
        <v>132000</v>
      </c>
      <c r="V48" s="33" t="str">
        <f>IF(VLOOKUP(O48,Source!D:AE,19,FALSE)="","",VLOOKUP(O48,Source!D:AE,19,FALSE))</f>
        <v/>
      </c>
      <c r="W48" s="40">
        <f>IF(VLOOKUP(O48,Source!D:AG,29,FALSE)="","",VLOOKUP(O48,Source!D:AG,29,FALSE))</f>
        <v>48925.11</v>
      </c>
      <c r="X48" s="12"/>
      <c r="Y48" s="41">
        <f t="shared" si="2"/>
        <v>0</v>
      </c>
      <c r="Z48" s="42" t="b">
        <f t="shared" ref="Z48:AA48" si="48">IF(U48=K48,TRUE,FALSE)</f>
        <v>1</v>
      </c>
      <c r="AA48" s="42" t="b">
        <f t="shared" si="48"/>
        <v>1</v>
      </c>
      <c r="AB48" s="43" t="b">
        <f t="shared" si="4"/>
        <v>1</v>
      </c>
      <c r="AC48" s="44" t="b">
        <f t="shared" si="5"/>
        <v>1</v>
      </c>
      <c r="AD48" s="44" t="b">
        <f t="shared" si="6"/>
        <v>0</v>
      </c>
      <c r="AE48" s="32" t="b">
        <f t="shared" si="30"/>
        <v>1</v>
      </c>
      <c r="AF48" s="14"/>
      <c r="AG48" s="49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</row>
    <row r="49" ht="15.0" customHeight="1">
      <c r="A49" s="14"/>
      <c r="B49" s="46">
        <v>28076.0</v>
      </c>
      <c r="C49" s="47">
        <v>42742.0</v>
      </c>
      <c r="D49" s="48">
        <v>580748.0</v>
      </c>
      <c r="E49" s="30" t="str">
        <f>VLOOKUP(B49,'NetSuite Export'!A:F,6,FALSE)</f>
        <v>Erik Gehringer</v>
      </c>
      <c r="F49" s="30" t="str">
        <f>VLOOKUP(B49,'NetSuite Export'!A:EJ,140,FALSE)</f>
        <v>2. LOT Sent</v>
      </c>
      <c r="G49" s="31" t="str">
        <f>VLOOKUP(C49,'NetSuite Export'!J:Q,8,FALSE)</f>
        <v/>
      </c>
      <c r="H49" s="30" t="str">
        <f>VLOOKUP(C49,'NetSuite Export'!J:L,3,FALSE)</f>
        <v>A-10</v>
      </c>
      <c r="I49" s="30" t="str">
        <f>VLOOKUP(C49,'NetSuite Export'!J:DS,112,FALSE)</f>
        <v>Class A Stock</v>
      </c>
      <c r="J49" s="32" t="str">
        <f>VLOOKUP(C49,'NetSuite Export'!J:DS,114,FALSE)</f>
        <v>Series A</v>
      </c>
      <c r="K49" s="32">
        <f>VLOOKUP(C49,'NetSuite Export'!J:N,5,FALSE)</f>
        <v>688.686</v>
      </c>
      <c r="L49" s="33" t="str">
        <f>VLOOKUP(C49,'NetSuite Export'!J:R,9,FALSE)</f>
        <v/>
      </c>
      <c r="M49" s="33">
        <f>VLOOKUP(C49,'NetSuite Export'!J:P,7,FALSE)</f>
        <v>45206.5</v>
      </c>
      <c r="N49" s="10"/>
      <c r="O49" s="34">
        <v>19.0</v>
      </c>
      <c r="P49" s="35" t="str">
        <f>VLOOKUP(O49,Source!D:E,2,FALSE)</f>
        <v>Erik Gehringer</v>
      </c>
      <c r="Q49" s="36" t="str">
        <f>IF(VLOOKUP(O49,Source!D:U,18,FALSE)="","",VLOOKUP(O49,Source!D:U,18,FALSE))</f>
        <v/>
      </c>
      <c r="R49" s="37" t="str">
        <f>IF(VLOOKUP(O49,Source!D:U,14,FALSE)="","",VLOOKUP(O49,Source!D:U,14,FALSE))</f>
        <v>A-10</v>
      </c>
      <c r="S49" s="38" t="str">
        <f>IF(VLOOKUP(O49,Source!D:U,13,FALSE)="","",VLOOKUP(O49,Source!D:U,13,FALSE))</f>
        <v>Class A Stock</v>
      </c>
      <c r="T49" s="39" t="str">
        <f>IF(VLOOKUP(O49,Source!D:U,13,FALSE)="","",VLOOKUP(O49,Source!D:U,13,FALSE))</f>
        <v>Class A Stock</v>
      </c>
      <c r="U49" s="39">
        <f>IF(VLOOKUP(O49,Source!D:U,15,FALSE)="","",VLOOKUP(O49,Source!D:U,15,FALSE))</f>
        <v>688.686</v>
      </c>
      <c r="V49" s="33" t="str">
        <f>IF(VLOOKUP(O49,Source!D:AE,19,FALSE)="","",VLOOKUP(O49,Source!D:AE,19,FALSE))</f>
        <v/>
      </c>
      <c r="W49" s="40">
        <f>IF(VLOOKUP(O49,Source!D:AG,29,FALSE)="","",VLOOKUP(O49,Source!D:AG,29,FALSE))</f>
        <v>45206.5</v>
      </c>
      <c r="X49" s="12"/>
      <c r="Y49" s="41">
        <f t="shared" si="2"/>
        <v>0</v>
      </c>
      <c r="Z49" s="42" t="b">
        <f t="shared" ref="Z49:AA49" si="49">IF(U49=K49,TRUE,FALSE)</f>
        <v>1</v>
      </c>
      <c r="AA49" s="42" t="b">
        <f t="shared" si="49"/>
        <v>1</v>
      </c>
      <c r="AB49" s="43" t="b">
        <f t="shared" si="4"/>
        <v>1</v>
      </c>
      <c r="AC49" s="44" t="b">
        <f t="shared" si="5"/>
        <v>1</v>
      </c>
      <c r="AD49" s="44" t="b">
        <f t="shared" si="6"/>
        <v>1</v>
      </c>
      <c r="AE49" s="32" t="b">
        <f t="shared" si="30"/>
        <v>1</v>
      </c>
      <c r="AF49" s="14"/>
      <c r="AG49" s="49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</row>
    <row r="50" ht="15.0" customHeight="1">
      <c r="A50" s="14"/>
      <c r="B50" s="46">
        <v>28076.0</v>
      </c>
      <c r="C50" s="47">
        <v>42781.0</v>
      </c>
      <c r="D50" s="48">
        <v>580748.0</v>
      </c>
      <c r="E50" s="50" t="str">
        <f>VLOOKUP(B50,'NetSuite Export'!A:F,6,FALSE)</f>
        <v>Erik Gehringer</v>
      </c>
      <c r="F50" s="50" t="str">
        <f>VLOOKUP(B50,'NetSuite Export'!A:EJ,140,FALSE)</f>
        <v>2. LOT Sent</v>
      </c>
      <c r="G50" s="51" t="str">
        <f>VLOOKUP(C50,'NetSuite Export'!J:Q,8,FALSE)</f>
        <v/>
      </c>
      <c r="H50" s="30" t="str">
        <f>VLOOKUP(C50,'NetSuite Export'!J:L,3,FALSE)</f>
        <v>Book-06</v>
      </c>
      <c r="I50" s="30" t="str">
        <f>VLOOKUP(C50,'NetSuite Export'!J:DS,112,FALSE)</f>
        <v>Class B Stock (ROI-Based Incentive Shares)</v>
      </c>
      <c r="J50" s="52" t="str">
        <f>VLOOKUP(C50,'NetSuite Export'!J:DS,114,FALSE)</f>
        <v>Series B</v>
      </c>
      <c r="K50" s="32">
        <f>VLOOKUP(C50,'NetSuite Export'!J:N,5,FALSE)</f>
        <v>563000</v>
      </c>
      <c r="L50" s="33" t="str">
        <f>VLOOKUP(C50,'NetSuite Export'!J:R,9,FALSE)</f>
        <v/>
      </c>
      <c r="M50" s="33">
        <f>VLOOKUP(C50,'NetSuite Export'!J:P,7,FALSE)</f>
        <v>0</v>
      </c>
      <c r="N50" s="10"/>
      <c r="O50" s="34">
        <v>22.0</v>
      </c>
      <c r="P50" s="35" t="str">
        <f>VLOOKUP(O50,Source!D:E,2,FALSE)</f>
        <v>Erik Gehringer</v>
      </c>
      <c r="Q50" s="36" t="str">
        <f>IF(VLOOKUP(O50,Source!D:U,18,FALSE)="","",VLOOKUP(O50,Source!D:U,18,FALSE))</f>
        <v/>
      </c>
      <c r="R50" s="37" t="str">
        <f>IF(VLOOKUP(O50,Source!D:U,14,FALSE)="","",VLOOKUP(O50,Source!D:U,14,FALSE))</f>
        <v>Book</v>
      </c>
      <c r="S50" s="38" t="str">
        <f>IF(VLOOKUP(O50,Source!D:U,13,FALSE)="","",VLOOKUP(O50,Source!D:U,13,FALSE))</f>
        <v>Class B Stock (ROI-Based Incentive Shares)</v>
      </c>
      <c r="T50" s="39" t="str">
        <f>IF(VLOOKUP(O50,Source!D:U,13,FALSE)="","",VLOOKUP(O50,Source!D:U,13,FALSE))</f>
        <v>Class B Stock (ROI-Based Incentive Shares)</v>
      </c>
      <c r="U50" s="39">
        <f>IF(VLOOKUP(O50,Source!D:U,15,FALSE)="","",VLOOKUP(O50,Source!D:U,15,FALSE))</f>
        <v>563000</v>
      </c>
      <c r="V50" s="33" t="str">
        <f>IF(VLOOKUP(O50,Source!D:AE,19,FALSE)="","",VLOOKUP(O50,Source!D:AE,19,FALSE))</f>
        <v/>
      </c>
      <c r="W50" s="40" t="str">
        <f>IF(VLOOKUP(O50,Source!D:AG,29,FALSE)="","",VLOOKUP(O50,Source!D:AG,29,FALSE))</f>
        <v>included above</v>
      </c>
      <c r="X50" s="12"/>
      <c r="Y50" s="41" t="str">
        <f t="shared" si="2"/>
        <v>OK</v>
      </c>
      <c r="Z50" s="42" t="b">
        <f t="shared" ref="Z50:AA50" si="50">IF(U50=K50,TRUE,FALSE)</f>
        <v>1</v>
      </c>
      <c r="AA50" s="42" t="b">
        <f t="shared" si="50"/>
        <v>1</v>
      </c>
      <c r="AB50" s="43" t="b">
        <f t="shared" si="4"/>
        <v>1</v>
      </c>
      <c r="AC50" s="44" t="b">
        <f t="shared" si="5"/>
        <v>1</v>
      </c>
      <c r="AD50" s="44" t="b">
        <f t="shared" si="6"/>
        <v>0</v>
      </c>
      <c r="AE50" s="32" t="b">
        <f t="shared" si="30"/>
        <v>1</v>
      </c>
      <c r="AF50" s="53"/>
      <c r="AG50" s="54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</row>
    <row r="51" ht="15.0" customHeight="1">
      <c r="A51" s="14"/>
      <c r="B51" s="46">
        <v>28076.0</v>
      </c>
      <c r="C51" s="47">
        <v>42780.0</v>
      </c>
      <c r="D51" s="48">
        <v>580748.0</v>
      </c>
      <c r="E51" s="30" t="str">
        <f>VLOOKUP(B51,'NetSuite Export'!A:F,6,FALSE)</f>
        <v>Erik Gehringer</v>
      </c>
      <c r="F51" s="30" t="str">
        <f>VLOOKUP(B51,'NetSuite Export'!A:EJ,140,FALSE)</f>
        <v>2. LOT Sent</v>
      </c>
      <c r="G51" s="31" t="str">
        <f>VLOOKUP(C51,'NetSuite Export'!J:Q,8,FALSE)</f>
        <v/>
      </c>
      <c r="H51" s="30" t="str">
        <f>VLOOKUP(C51,'NetSuite Export'!J:L,3,FALSE)</f>
        <v>Book-05</v>
      </c>
      <c r="I51" s="30" t="str">
        <f>VLOOKUP(C51,'NetSuite Export'!J:DS,112,FALSE)</f>
        <v>Class B Stock (Time-Based Incentive Shares)</v>
      </c>
      <c r="J51" s="32" t="str">
        <f>VLOOKUP(C51,'NetSuite Export'!J:DS,114,FALSE)</f>
        <v>Series B</v>
      </c>
      <c r="K51" s="32">
        <f>VLOOKUP(C51,'NetSuite Export'!J:N,5,FALSE)</f>
        <v>563000</v>
      </c>
      <c r="L51" s="33" t="str">
        <f>VLOOKUP(C51,'NetSuite Export'!J:R,9,FALSE)</f>
        <v/>
      </c>
      <c r="M51" s="33">
        <f>VLOOKUP(C51,'NetSuite Export'!J:P,7,FALSE)</f>
        <v>0</v>
      </c>
      <c r="N51" s="10"/>
      <c r="O51" s="34">
        <v>21.0</v>
      </c>
      <c r="P51" s="35" t="str">
        <f>VLOOKUP(O51,Source!D:E,2,FALSE)</f>
        <v>Erik Gehringer</v>
      </c>
      <c r="Q51" s="36" t="str">
        <f>IF(VLOOKUP(O51,Source!D:U,18,FALSE)="","",VLOOKUP(O51,Source!D:U,18,FALSE))</f>
        <v/>
      </c>
      <c r="R51" s="37" t="str">
        <f>IF(VLOOKUP(O51,Source!D:U,14,FALSE)="","",VLOOKUP(O51,Source!D:U,14,FALSE))</f>
        <v>Book</v>
      </c>
      <c r="S51" s="38" t="str">
        <f>IF(VLOOKUP(O51,Source!D:U,13,FALSE)="","",VLOOKUP(O51,Source!D:U,13,FALSE))</f>
        <v>Class B Stock (Time-Based Incentive Shares)</v>
      </c>
      <c r="T51" s="39" t="str">
        <f>IF(VLOOKUP(O51,Source!D:U,13,FALSE)="","",VLOOKUP(O51,Source!D:U,13,FALSE))</f>
        <v>Class B Stock (Time-Based Incentive Shares)</v>
      </c>
      <c r="U51" s="39">
        <f>IF(VLOOKUP(O51,Source!D:U,15,FALSE)="","",VLOOKUP(O51,Source!D:U,15,FALSE))</f>
        <v>563000</v>
      </c>
      <c r="V51" s="33" t="str">
        <f>IF(VLOOKUP(O51,Source!D:AE,19,FALSE)="","",VLOOKUP(O51,Source!D:AE,19,FALSE))</f>
        <v/>
      </c>
      <c r="W51" s="40" t="str">
        <f>IF(VLOOKUP(O51,Source!D:AG,29,FALSE)="","",VLOOKUP(O51,Source!D:AG,29,FALSE))</f>
        <v>included above</v>
      </c>
      <c r="X51" s="12"/>
      <c r="Y51" s="41" t="str">
        <f t="shared" si="2"/>
        <v>OK</v>
      </c>
      <c r="Z51" s="42" t="b">
        <f t="shared" ref="Z51:AA51" si="51">IF(U51=K51,TRUE,FALSE)</f>
        <v>1</v>
      </c>
      <c r="AA51" s="42" t="b">
        <f t="shared" si="51"/>
        <v>1</v>
      </c>
      <c r="AB51" s="43" t="b">
        <f t="shared" si="4"/>
        <v>1</v>
      </c>
      <c r="AC51" s="44" t="b">
        <f t="shared" si="5"/>
        <v>1</v>
      </c>
      <c r="AD51" s="44" t="b">
        <f t="shared" si="6"/>
        <v>0</v>
      </c>
      <c r="AE51" s="32" t="b">
        <f t="shared" si="30"/>
        <v>1</v>
      </c>
      <c r="AF51" s="1"/>
      <c r="AG51" s="45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</row>
    <row r="52" ht="15.0" customHeight="1">
      <c r="A52" s="14"/>
      <c r="B52" s="46">
        <v>28076.0</v>
      </c>
      <c r="C52" s="47">
        <v>42763.0</v>
      </c>
      <c r="D52" s="48">
        <v>580748.0</v>
      </c>
      <c r="E52" s="30" t="str">
        <f>VLOOKUP(B52,'NetSuite Export'!A:F,6,FALSE)</f>
        <v>Erik Gehringer</v>
      </c>
      <c r="F52" s="30" t="str">
        <f>VLOOKUP(B52,'NetSuite Export'!A:EJ,140,FALSE)</f>
        <v>2. LOT Sent</v>
      </c>
      <c r="G52" s="31" t="str">
        <f>VLOOKUP(C52,'NetSuite Export'!J:Q,8,FALSE)</f>
        <v/>
      </c>
      <c r="H52" s="30" t="str">
        <f>VLOOKUP(C52,'NetSuite Export'!J:L,3,FALSE)</f>
        <v>B-10</v>
      </c>
      <c r="I52" s="30" t="str">
        <f>VLOOKUP(C52,'NetSuite Export'!J:DS,112,FALSE)</f>
        <v>Class B Stock</v>
      </c>
      <c r="J52" s="32" t="str">
        <f>VLOOKUP(C52,'NetSuite Export'!J:DS,114,FALSE)</f>
        <v>Series B</v>
      </c>
      <c r="K52" s="32">
        <f>VLOOKUP(C52,'NetSuite Export'!J:N,5,FALSE)</f>
        <v>695642</v>
      </c>
      <c r="L52" s="33" t="str">
        <f>VLOOKUP(C52,'NetSuite Export'!J:R,9,FALSE)</f>
        <v/>
      </c>
      <c r="M52" s="33">
        <f>VLOOKUP(C52,'NetSuite Export'!J:P,7,FALSE)</f>
        <v>0</v>
      </c>
      <c r="N52" s="10"/>
      <c r="O52" s="34">
        <v>20.0</v>
      </c>
      <c r="P52" s="35" t="str">
        <f>VLOOKUP(O52,Source!D:E,2,FALSE)</f>
        <v>Erik Gehringer</v>
      </c>
      <c r="Q52" s="36" t="str">
        <f>IF(VLOOKUP(O52,Source!D:U,18,FALSE)="","",VLOOKUP(O52,Source!D:U,18,FALSE))</f>
        <v/>
      </c>
      <c r="R52" s="37" t="str">
        <f>IF(VLOOKUP(O52,Source!D:U,14,FALSE)="","",VLOOKUP(O52,Source!D:U,14,FALSE))</f>
        <v>B-10</v>
      </c>
      <c r="S52" s="38" t="str">
        <f>IF(VLOOKUP(O52,Source!D:U,13,FALSE)="","",VLOOKUP(O52,Source!D:U,13,FALSE))</f>
        <v>Class B Stock</v>
      </c>
      <c r="T52" s="39" t="str">
        <f>IF(VLOOKUP(O52,Source!D:U,13,FALSE)="","",VLOOKUP(O52,Source!D:U,13,FALSE))</f>
        <v>Class B Stock</v>
      </c>
      <c r="U52" s="39">
        <f>IF(VLOOKUP(O52,Source!D:U,15,FALSE)="","",VLOOKUP(O52,Source!D:U,15,FALSE))</f>
        <v>695642</v>
      </c>
      <c r="V52" s="33" t="str">
        <f>IF(VLOOKUP(O52,Source!D:AE,19,FALSE)="","",VLOOKUP(O52,Source!D:AE,19,FALSE))</f>
        <v/>
      </c>
      <c r="W52" s="40" t="str">
        <f>IF(VLOOKUP(O52,Source!D:AG,29,FALSE)="","",VLOOKUP(O52,Source!D:AG,29,FALSE))</f>
        <v>included above</v>
      </c>
      <c r="X52" s="12"/>
      <c r="Y52" s="41" t="str">
        <f t="shared" si="2"/>
        <v>OK</v>
      </c>
      <c r="Z52" s="42" t="b">
        <f t="shared" ref="Z52:AA52" si="52">IF(U52=K52,TRUE,FALSE)</f>
        <v>1</v>
      </c>
      <c r="AA52" s="42" t="b">
        <f t="shared" si="52"/>
        <v>1</v>
      </c>
      <c r="AB52" s="43" t="b">
        <f t="shared" si="4"/>
        <v>1</v>
      </c>
      <c r="AC52" s="44" t="b">
        <f t="shared" si="5"/>
        <v>1</v>
      </c>
      <c r="AD52" s="44" t="b">
        <f t="shared" si="6"/>
        <v>1</v>
      </c>
      <c r="AE52" s="32" t="b">
        <f t="shared" si="30"/>
        <v>1</v>
      </c>
      <c r="AF52" s="14"/>
      <c r="AG52" s="49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</row>
    <row r="53" ht="15.0" customHeight="1">
      <c r="A53" s="14"/>
      <c r="B53" s="46">
        <v>28106.0</v>
      </c>
      <c r="C53" s="47">
        <v>42836.0</v>
      </c>
      <c r="D53" s="48">
        <v>580780.0</v>
      </c>
      <c r="E53" s="30" t="str">
        <f>VLOOKUP(B53,'NetSuite Export'!A:F,6,FALSE)</f>
        <v>Jason Hough</v>
      </c>
      <c r="F53" s="30" t="str">
        <f>VLOOKUP(B53,'NetSuite Export'!A:EJ,140,FALSE)</f>
        <v>1. Exchange Record Created</v>
      </c>
      <c r="G53" s="31" t="str">
        <f>VLOOKUP(C53,'NetSuite Export'!J:Q,8,FALSE)</f>
        <v/>
      </c>
      <c r="H53" s="30" t="str">
        <f>VLOOKUP(C53,'NetSuite Export'!J:L,3,FALSE)</f>
        <v>Book-61</v>
      </c>
      <c r="I53" s="30" t="str">
        <f>VLOOKUP(C53,'NetSuite Export'!J:DS,112,FALSE)</f>
        <v>Class B Stock (Time-Based Incentive Shares)</v>
      </c>
      <c r="J53" s="32" t="str">
        <f>VLOOKUP(C53,'NetSuite Export'!J:DS,114,FALSE)</f>
        <v>Series B</v>
      </c>
      <c r="K53" s="32">
        <f>VLOOKUP(C53,'NetSuite Export'!J:N,5,FALSE)</f>
        <v>75000</v>
      </c>
      <c r="L53" s="33" t="str">
        <f>VLOOKUP(C53,'NetSuite Export'!J:R,9,FALSE)</f>
        <v/>
      </c>
      <c r="M53" s="33">
        <f>VLOOKUP(C53,'NetSuite Export'!J:P,7,FALSE)</f>
        <v>26934.38</v>
      </c>
      <c r="N53" s="10"/>
      <c r="O53" s="34">
        <v>103.0</v>
      </c>
      <c r="P53" s="35" t="str">
        <f>VLOOKUP(O53,Source!D:E,2,FALSE)</f>
        <v>Jason Hough</v>
      </c>
      <c r="Q53" s="36" t="str">
        <f>IF(VLOOKUP(O53,Source!D:U,18,FALSE)="","",VLOOKUP(O53,Source!D:U,18,FALSE))</f>
        <v/>
      </c>
      <c r="R53" s="37" t="str">
        <f>IF(VLOOKUP(O53,Source!D:U,14,FALSE)="","",VLOOKUP(O53,Source!D:U,14,FALSE))</f>
        <v>Book</v>
      </c>
      <c r="S53" s="38" t="str">
        <f>IF(VLOOKUP(O53,Source!D:U,13,FALSE)="","",VLOOKUP(O53,Source!D:U,13,FALSE))</f>
        <v>Class B Stock (Time-Based Incentive Shares)</v>
      </c>
      <c r="T53" s="39" t="str">
        <f>IF(VLOOKUP(O53,Source!D:U,13,FALSE)="","",VLOOKUP(O53,Source!D:U,13,FALSE))</f>
        <v>Class B Stock (Time-Based Incentive Shares)</v>
      </c>
      <c r="U53" s="39">
        <f>IF(VLOOKUP(O53,Source!D:U,15,FALSE)="","",VLOOKUP(O53,Source!D:U,15,FALSE))</f>
        <v>75000</v>
      </c>
      <c r="V53" s="33" t="str">
        <f>IF(VLOOKUP(O53,Source!D:AE,19,FALSE)="","",VLOOKUP(O53,Source!D:AE,19,FALSE))</f>
        <v/>
      </c>
      <c r="W53" s="40">
        <f>IF(VLOOKUP(O53,Source!D:AG,29,FALSE)="","",VLOOKUP(O53,Source!D:AG,29,FALSE))</f>
        <v>26934.38</v>
      </c>
      <c r="X53" s="12"/>
      <c r="Y53" s="41">
        <f t="shared" si="2"/>
        <v>0</v>
      </c>
      <c r="Z53" s="42" t="b">
        <f t="shared" ref="Z53:AA53" si="53">IF(U53=K53,TRUE,FALSE)</f>
        <v>1</v>
      </c>
      <c r="AA53" s="42" t="b">
        <f t="shared" si="53"/>
        <v>1</v>
      </c>
      <c r="AB53" s="43" t="b">
        <f t="shared" si="4"/>
        <v>1</v>
      </c>
      <c r="AC53" s="44" t="b">
        <f t="shared" si="5"/>
        <v>1</v>
      </c>
      <c r="AD53" s="44" t="b">
        <f t="shared" si="6"/>
        <v>0</v>
      </c>
      <c r="AE53" s="32" t="b">
        <f t="shared" si="30"/>
        <v>1</v>
      </c>
      <c r="AF53" s="14"/>
      <c r="AG53" s="49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ht="15.0" customHeight="1">
      <c r="A54" s="14"/>
      <c r="B54" s="46">
        <v>28106.0</v>
      </c>
      <c r="C54" s="47">
        <v>42837.0</v>
      </c>
      <c r="D54" s="48">
        <v>580780.0</v>
      </c>
      <c r="E54" s="30" t="str">
        <f>VLOOKUP(B54,'NetSuite Export'!A:F,6,FALSE)</f>
        <v>Jason Hough</v>
      </c>
      <c r="F54" s="30" t="str">
        <f>VLOOKUP(B54,'NetSuite Export'!A:EJ,140,FALSE)</f>
        <v>1. Exchange Record Created</v>
      </c>
      <c r="G54" s="31" t="str">
        <f>VLOOKUP(C54,'NetSuite Export'!J:Q,8,FALSE)</f>
        <v/>
      </c>
      <c r="H54" s="30" t="str">
        <f>VLOOKUP(C54,'NetSuite Export'!J:L,3,FALSE)</f>
        <v>Book-62</v>
      </c>
      <c r="I54" s="30" t="str">
        <f>VLOOKUP(C54,'NetSuite Export'!J:DS,112,FALSE)</f>
        <v>Class B Stock (ROI-Based Incentive Shares)</v>
      </c>
      <c r="J54" s="32" t="str">
        <f>VLOOKUP(C54,'NetSuite Export'!J:DS,114,FALSE)</f>
        <v>Series B</v>
      </c>
      <c r="K54" s="32">
        <f>VLOOKUP(C54,'NetSuite Export'!J:N,5,FALSE)</f>
        <v>100000</v>
      </c>
      <c r="L54" s="33" t="str">
        <f>VLOOKUP(C54,'NetSuite Export'!J:R,9,FALSE)</f>
        <v/>
      </c>
      <c r="M54" s="33">
        <f>VLOOKUP(C54,'NetSuite Export'!J:P,7,FALSE)</f>
        <v>0</v>
      </c>
      <c r="N54" s="10"/>
      <c r="O54" s="34">
        <v>104.0</v>
      </c>
      <c r="P54" s="35" t="str">
        <f>VLOOKUP(O54,Source!D:E,2,FALSE)</f>
        <v>Jason Hough</v>
      </c>
      <c r="Q54" s="36" t="str">
        <f>IF(VLOOKUP(O54,Source!D:U,18,FALSE)="","",VLOOKUP(O54,Source!D:U,18,FALSE))</f>
        <v/>
      </c>
      <c r="R54" s="37" t="str">
        <f>IF(VLOOKUP(O54,Source!D:U,14,FALSE)="","",VLOOKUP(O54,Source!D:U,14,FALSE))</f>
        <v>Book</v>
      </c>
      <c r="S54" s="38" t="str">
        <f>IF(VLOOKUP(O54,Source!D:U,13,FALSE)="","",VLOOKUP(O54,Source!D:U,13,FALSE))</f>
        <v>Class B Stock (ROI-Based Incentive Shares)</v>
      </c>
      <c r="T54" s="39" t="str">
        <f>IF(VLOOKUP(O54,Source!D:U,13,FALSE)="","",VLOOKUP(O54,Source!D:U,13,FALSE))</f>
        <v>Class B Stock (ROI-Based Incentive Shares)</v>
      </c>
      <c r="U54" s="39">
        <f>IF(VLOOKUP(O54,Source!D:U,15,FALSE)="","",VLOOKUP(O54,Source!D:U,15,FALSE))</f>
        <v>100000</v>
      </c>
      <c r="V54" s="33" t="str">
        <f>IF(VLOOKUP(O54,Source!D:AE,19,FALSE)="","",VLOOKUP(O54,Source!D:AE,19,FALSE))</f>
        <v/>
      </c>
      <c r="W54" s="40" t="str">
        <f>IF(VLOOKUP(O54,Source!D:AG,29,FALSE)="","",VLOOKUP(O54,Source!D:AG,29,FALSE))</f>
        <v>included above</v>
      </c>
      <c r="X54" s="12"/>
      <c r="Y54" s="41" t="str">
        <f t="shared" si="2"/>
        <v>OK</v>
      </c>
      <c r="Z54" s="42" t="b">
        <f t="shared" ref="Z54:AA54" si="54">IF(U54=K54,TRUE,FALSE)</f>
        <v>1</v>
      </c>
      <c r="AA54" s="42" t="b">
        <f t="shared" si="54"/>
        <v>1</v>
      </c>
      <c r="AB54" s="43" t="b">
        <f t="shared" si="4"/>
        <v>1</v>
      </c>
      <c r="AC54" s="44" t="b">
        <f t="shared" si="5"/>
        <v>1</v>
      </c>
      <c r="AD54" s="44" t="b">
        <f t="shared" si="6"/>
        <v>0</v>
      </c>
      <c r="AE54" s="32" t="b">
        <f t="shared" si="30"/>
        <v>1</v>
      </c>
      <c r="AF54" s="14"/>
      <c r="AG54" s="49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</row>
    <row r="55" ht="15.0" customHeight="1">
      <c r="A55" s="14"/>
      <c r="B55" s="46">
        <v>28115.0</v>
      </c>
      <c r="C55" s="47">
        <v>42856.0</v>
      </c>
      <c r="D55" s="48">
        <v>580790.0</v>
      </c>
      <c r="E55" s="30" t="str">
        <f>VLOOKUP(B55,'NetSuite Export'!A:F,6,FALSE)</f>
        <v>Jeff Goldin</v>
      </c>
      <c r="F55" s="30" t="str">
        <f>VLOOKUP(B55,'NetSuite Export'!A:EJ,140,FALSE)</f>
        <v>1. Exchange Record Created</v>
      </c>
      <c r="G55" s="31" t="str">
        <f>VLOOKUP(C55,'NetSuite Export'!J:Q,8,FALSE)</f>
        <v/>
      </c>
      <c r="H55" s="30" t="str">
        <f>VLOOKUP(C55,'NetSuite Export'!J:L,3,FALSE)</f>
        <v>Book-81</v>
      </c>
      <c r="I55" s="30" t="str">
        <f>VLOOKUP(C55,'NetSuite Export'!J:DS,112,FALSE)</f>
        <v>Class B Stock (Time-Based Incentive Shares)</v>
      </c>
      <c r="J55" s="32" t="str">
        <f>VLOOKUP(C55,'NetSuite Export'!J:DS,114,FALSE)</f>
        <v>Series B</v>
      </c>
      <c r="K55" s="32">
        <f>VLOOKUP(C55,'NetSuite Export'!J:N,5,FALSE)</f>
        <v>25000</v>
      </c>
      <c r="L55" s="33" t="str">
        <f>VLOOKUP(C55,'NetSuite Export'!J:R,9,FALSE)</f>
        <v/>
      </c>
      <c r="M55" s="33">
        <f>VLOOKUP(C55,'NetSuite Export'!J:P,7,FALSE)</f>
        <v>0</v>
      </c>
      <c r="N55" s="10"/>
      <c r="O55" s="34">
        <v>123.0</v>
      </c>
      <c r="P55" s="35" t="str">
        <f>VLOOKUP(O55,Source!D:E,2,FALSE)</f>
        <v>Jeff Goldin</v>
      </c>
      <c r="Q55" s="36" t="str">
        <f>IF(VLOOKUP(O55,Source!D:U,18,FALSE)="","",VLOOKUP(O55,Source!D:U,18,FALSE))</f>
        <v/>
      </c>
      <c r="R55" s="37" t="str">
        <f>IF(VLOOKUP(O55,Source!D:U,14,FALSE)="","",VLOOKUP(O55,Source!D:U,14,FALSE))</f>
        <v>Book</v>
      </c>
      <c r="S55" s="38" t="str">
        <f>IF(VLOOKUP(O55,Source!D:U,13,FALSE)="","",VLOOKUP(O55,Source!D:U,13,FALSE))</f>
        <v>Class B Stock (Time-Based Incentive Shares)</v>
      </c>
      <c r="T55" s="39" t="str">
        <f>IF(VLOOKUP(O55,Source!D:U,13,FALSE)="","",VLOOKUP(O55,Source!D:U,13,FALSE))</f>
        <v>Class B Stock (Time-Based Incentive Shares)</v>
      </c>
      <c r="U55" s="39">
        <f>IF(VLOOKUP(O55,Source!D:U,15,FALSE)="","",VLOOKUP(O55,Source!D:U,15,FALSE))</f>
        <v>25000</v>
      </c>
      <c r="V55" s="33" t="str">
        <f>IF(VLOOKUP(O55,Source!D:AE,19,FALSE)="","",VLOOKUP(O55,Source!D:AE,19,FALSE))</f>
        <v/>
      </c>
      <c r="W55" s="40">
        <f>IF(VLOOKUP(O55,Source!D:AG,29,FALSE)="","",VLOOKUP(O55,Source!D:AG,29,FALSE))</f>
        <v>0</v>
      </c>
      <c r="X55" s="12"/>
      <c r="Y55" s="41">
        <f t="shared" si="2"/>
        <v>0</v>
      </c>
      <c r="Z55" s="42" t="b">
        <f t="shared" ref="Z55:AA55" si="55">IF(U55=K55,TRUE,FALSE)</f>
        <v>1</v>
      </c>
      <c r="AA55" s="42" t="b">
        <f t="shared" si="55"/>
        <v>1</v>
      </c>
      <c r="AB55" s="43" t="b">
        <f t="shared" si="4"/>
        <v>1</v>
      </c>
      <c r="AC55" s="44" t="b">
        <f t="shared" si="5"/>
        <v>1</v>
      </c>
      <c r="AD55" s="44" t="b">
        <f t="shared" si="6"/>
        <v>0</v>
      </c>
      <c r="AE55" s="32" t="b">
        <f t="shared" si="30"/>
        <v>1</v>
      </c>
      <c r="AF55" s="14"/>
      <c r="AG55" s="49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</row>
    <row r="56" ht="15.0" customHeight="1">
      <c r="A56" s="14"/>
      <c r="B56" s="46">
        <v>28115.0</v>
      </c>
      <c r="C56" s="47">
        <v>42857.0</v>
      </c>
      <c r="D56" s="48">
        <v>580790.0</v>
      </c>
      <c r="E56" s="30" t="str">
        <f>VLOOKUP(B56,'NetSuite Export'!A:F,6,FALSE)</f>
        <v>Jeff Goldin</v>
      </c>
      <c r="F56" s="30" t="str">
        <f>VLOOKUP(B56,'NetSuite Export'!A:EJ,140,FALSE)</f>
        <v>1. Exchange Record Created</v>
      </c>
      <c r="G56" s="31" t="str">
        <f>VLOOKUP(C56,'NetSuite Export'!J:Q,8,FALSE)</f>
        <v/>
      </c>
      <c r="H56" s="30" t="str">
        <f>VLOOKUP(C56,'NetSuite Export'!J:L,3,FALSE)</f>
        <v>Book-82</v>
      </c>
      <c r="I56" s="30" t="str">
        <f>VLOOKUP(C56,'NetSuite Export'!J:DS,112,FALSE)</f>
        <v>Class B Stock (ROI-Based Incentive Shares)</v>
      </c>
      <c r="J56" s="32" t="str">
        <f>VLOOKUP(C56,'NetSuite Export'!J:DS,114,FALSE)</f>
        <v>Series B</v>
      </c>
      <c r="K56" s="32">
        <f>VLOOKUP(C56,'NetSuite Export'!J:N,5,FALSE)</f>
        <v>50000</v>
      </c>
      <c r="L56" s="33" t="str">
        <f>VLOOKUP(C56,'NetSuite Export'!J:R,9,FALSE)</f>
        <v/>
      </c>
      <c r="M56" s="33">
        <f>VLOOKUP(C56,'NetSuite Export'!J:P,7,FALSE)</f>
        <v>0</v>
      </c>
      <c r="N56" s="10"/>
      <c r="O56" s="34">
        <v>124.0</v>
      </c>
      <c r="P56" s="35" t="str">
        <f>VLOOKUP(O56,Source!D:E,2,FALSE)</f>
        <v>Jeff Goldin</v>
      </c>
      <c r="Q56" s="36" t="str">
        <f>IF(VLOOKUP(O56,Source!D:U,18,FALSE)="","",VLOOKUP(O56,Source!D:U,18,FALSE))</f>
        <v/>
      </c>
      <c r="R56" s="37" t="str">
        <f>IF(VLOOKUP(O56,Source!D:U,14,FALSE)="","",VLOOKUP(O56,Source!D:U,14,FALSE))</f>
        <v>Book</v>
      </c>
      <c r="S56" s="38" t="str">
        <f>IF(VLOOKUP(O56,Source!D:U,13,FALSE)="","",VLOOKUP(O56,Source!D:U,13,FALSE))</f>
        <v>Class B Stock (ROI-Based Incentive Shares)</v>
      </c>
      <c r="T56" s="39" t="str">
        <f>IF(VLOOKUP(O56,Source!D:U,13,FALSE)="","",VLOOKUP(O56,Source!D:U,13,FALSE))</f>
        <v>Class B Stock (ROI-Based Incentive Shares)</v>
      </c>
      <c r="U56" s="39">
        <f>IF(VLOOKUP(O56,Source!D:U,15,FALSE)="","",VLOOKUP(O56,Source!D:U,15,FALSE))</f>
        <v>50000</v>
      </c>
      <c r="V56" s="33" t="str">
        <f>IF(VLOOKUP(O56,Source!D:AE,19,FALSE)="","",VLOOKUP(O56,Source!D:AE,19,FALSE))</f>
        <v/>
      </c>
      <c r="W56" s="40" t="str">
        <f>IF(VLOOKUP(O56,Source!D:AG,29,FALSE)="","",VLOOKUP(O56,Source!D:AG,29,FALSE))</f>
        <v>included above</v>
      </c>
      <c r="X56" s="12"/>
      <c r="Y56" s="41" t="str">
        <f t="shared" si="2"/>
        <v>OK</v>
      </c>
      <c r="Z56" s="42" t="b">
        <f t="shared" ref="Z56:AA56" si="56">IF(U56=K56,TRUE,FALSE)</f>
        <v>1</v>
      </c>
      <c r="AA56" s="42" t="b">
        <f t="shared" si="56"/>
        <v>1</v>
      </c>
      <c r="AB56" s="43" t="b">
        <f t="shared" si="4"/>
        <v>1</v>
      </c>
      <c r="AC56" s="44" t="b">
        <f t="shared" si="5"/>
        <v>1</v>
      </c>
      <c r="AD56" s="44" t="b">
        <f t="shared" si="6"/>
        <v>0</v>
      </c>
      <c r="AE56" s="32" t="b">
        <f t="shared" si="30"/>
        <v>1</v>
      </c>
      <c r="AF56" s="14"/>
      <c r="AG56" s="49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</row>
    <row r="57" ht="15.0" customHeight="1">
      <c r="A57" s="14"/>
      <c r="B57" s="46">
        <v>28086.0</v>
      </c>
      <c r="C57" s="47">
        <v>42749.0</v>
      </c>
      <c r="D57" s="48">
        <v>580643.0</v>
      </c>
      <c r="E57" s="30" t="str">
        <f>VLOOKUP(B57,'NetSuite Export'!A:F,6,FALSE)</f>
        <v>Jeromy M. Schissler</v>
      </c>
      <c r="F57" s="30" t="str">
        <f>VLOOKUP(B57,'NetSuite Export'!A:EJ,140,FALSE)</f>
        <v>1. Exchange Record Created</v>
      </c>
      <c r="G57" s="31" t="str">
        <f>VLOOKUP(C57,'NetSuite Export'!J:Q,8,FALSE)</f>
        <v/>
      </c>
      <c r="H57" s="30" t="str">
        <f>VLOOKUP(C57,'NetSuite Export'!J:L,3,FALSE)</f>
        <v>A-18</v>
      </c>
      <c r="I57" s="30" t="str">
        <f>VLOOKUP(C57,'NetSuite Export'!J:DS,112,FALSE)</f>
        <v>Class A Stock</v>
      </c>
      <c r="J57" s="32" t="str">
        <f>VLOOKUP(C57,'NetSuite Export'!J:DS,114,FALSE)</f>
        <v>Series A</v>
      </c>
      <c r="K57" s="32">
        <f>VLOOKUP(C57,'NetSuite Export'!J:N,5,FALSE)</f>
        <v>86.357</v>
      </c>
      <c r="L57" s="33" t="str">
        <f>VLOOKUP(C57,'NetSuite Export'!J:R,9,FALSE)</f>
        <v/>
      </c>
      <c r="M57" s="33">
        <f>VLOOKUP(C57,'NetSuite Export'!J:P,7,FALSE)</f>
        <v>75773.88</v>
      </c>
      <c r="N57" s="10"/>
      <c r="O57" s="34">
        <v>57.0</v>
      </c>
      <c r="P57" s="35" t="str">
        <f>VLOOKUP(O57,Source!D:E,2,FALSE)</f>
        <v>Jeromy M. Schissler</v>
      </c>
      <c r="Q57" s="36" t="str">
        <f>IF(VLOOKUP(O57,Source!D:U,18,FALSE)="","",VLOOKUP(O57,Source!D:U,18,FALSE))</f>
        <v/>
      </c>
      <c r="R57" s="37" t="str">
        <f>IF(VLOOKUP(O57,Source!D:U,14,FALSE)="","",VLOOKUP(O57,Source!D:U,14,FALSE))</f>
        <v>A-18</v>
      </c>
      <c r="S57" s="38" t="str">
        <f>IF(VLOOKUP(O57,Source!D:U,13,FALSE)="","",VLOOKUP(O57,Source!D:U,13,FALSE))</f>
        <v>Class A Stock</v>
      </c>
      <c r="T57" s="39" t="str">
        <f>IF(VLOOKUP(O57,Source!D:U,13,FALSE)="","",VLOOKUP(O57,Source!D:U,13,FALSE))</f>
        <v>Class A Stock</v>
      </c>
      <c r="U57" s="39">
        <f>IF(VLOOKUP(O57,Source!D:U,15,FALSE)="","",VLOOKUP(O57,Source!D:U,15,FALSE))</f>
        <v>86.357</v>
      </c>
      <c r="V57" s="33" t="str">
        <f>IF(VLOOKUP(O57,Source!D:AE,19,FALSE)="","",VLOOKUP(O57,Source!D:AE,19,FALSE))</f>
        <v/>
      </c>
      <c r="W57" s="40">
        <f>IF(VLOOKUP(O57,Source!D:AG,29,FALSE)="","",VLOOKUP(O57,Source!D:AG,29,FALSE))</f>
        <v>75773.88</v>
      </c>
      <c r="X57" s="12"/>
      <c r="Y57" s="41">
        <f t="shared" si="2"/>
        <v>0</v>
      </c>
      <c r="Z57" s="42" t="b">
        <f t="shared" ref="Z57:AA57" si="57">IF(U57=K57,TRUE,FALSE)</f>
        <v>1</v>
      </c>
      <c r="AA57" s="42" t="b">
        <f t="shared" si="57"/>
        <v>1</v>
      </c>
      <c r="AB57" s="43" t="b">
        <f t="shared" si="4"/>
        <v>1</v>
      </c>
      <c r="AC57" s="44" t="b">
        <f t="shared" si="5"/>
        <v>1</v>
      </c>
      <c r="AD57" s="44" t="b">
        <f t="shared" si="6"/>
        <v>1</v>
      </c>
      <c r="AE57" s="32" t="b">
        <f t="shared" si="30"/>
        <v>1</v>
      </c>
      <c r="AF57" s="14"/>
      <c r="AG57" s="49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</row>
    <row r="58" ht="15.0" customHeight="1">
      <c r="A58" s="14"/>
      <c r="B58" s="46">
        <v>28086.0</v>
      </c>
      <c r="C58" s="47">
        <v>42770.0</v>
      </c>
      <c r="D58" s="48">
        <v>580643.0</v>
      </c>
      <c r="E58" s="30" t="str">
        <f>VLOOKUP(B58,'NetSuite Export'!A:F,6,FALSE)</f>
        <v>Jeromy M. Schissler</v>
      </c>
      <c r="F58" s="30" t="str">
        <f>VLOOKUP(B58,'NetSuite Export'!A:EJ,140,FALSE)</f>
        <v>1. Exchange Record Created</v>
      </c>
      <c r="G58" s="31" t="str">
        <f>VLOOKUP(C58,'NetSuite Export'!J:Q,8,FALSE)</f>
        <v/>
      </c>
      <c r="H58" s="30" t="str">
        <f>VLOOKUP(C58,'NetSuite Export'!J:L,3,FALSE)</f>
        <v>B-18</v>
      </c>
      <c r="I58" s="30" t="str">
        <f>VLOOKUP(C58,'NetSuite Export'!J:DS,112,FALSE)</f>
        <v>Class B Stock</v>
      </c>
      <c r="J58" s="32" t="str">
        <f>VLOOKUP(C58,'NetSuite Export'!J:DS,114,FALSE)</f>
        <v>Series B</v>
      </c>
      <c r="K58" s="32">
        <f>VLOOKUP(C58,'NetSuite Export'!J:N,5,FALSE)</f>
        <v>87229</v>
      </c>
      <c r="L58" s="33" t="str">
        <f>VLOOKUP(C58,'NetSuite Export'!J:R,9,FALSE)</f>
        <v/>
      </c>
      <c r="M58" s="33">
        <f>VLOOKUP(C58,'NetSuite Export'!J:P,7,FALSE)</f>
        <v>0</v>
      </c>
      <c r="N58" s="10"/>
      <c r="O58" s="34">
        <v>58.0</v>
      </c>
      <c r="P58" s="35" t="str">
        <f>VLOOKUP(O58,Source!D:E,2,FALSE)</f>
        <v>Jeromy M. Schissler</v>
      </c>
      <c r="Q58" s="36" t="str">
        <f>IF(VLOOKUP(O58,Source!D:U,18,FALSE)="","",VLOOKUP(O58,Source!D:U,18,FALSE))</f>
        <v/>
      </c>
      <c r="R58" s="37" t="str">
        <f>IF(VLOOKUP(O58,Source!D:U,14,FALSE)="","",VLOOKUP(O58,Source!D:U,14,FALSE))</f>
        <v>B-18</v>
      </c>
      <c r="S58" s="38" t="str">
        <f>IF(VLOOKUP(O58,Source!D:U,13,FALSE)="","",VLOOKUP(O58,Source!D:U,13,FALSE))</f>
        <v>Class B Stock</v>
      </c>
      <c r="T58" s="39" t="str">
        <f>IF(VLOOKUP(O58,Source!D:U,13,FALSE)="","",VLOOKUP(O58,Source!D:U,13,FALSE))</f>
        <v>Class B Stock</v>
      </c>
      <c r="U58" s="39">
        <f>IF(VLOOKUP(O58,Source!D:U,15,FALSE)="","",VLOOKUP(O58,Source!D:U,15,FALSE))</f>
        <v>87229</v>
      </c>
      <c r="V58" s="33" t="str">
        <f>IF(VLOOKUP(O58,Source!D:AE,19,FALSE)="","",VLOOKUP(O58,Source!D:AE,19,FALSE))</f>
        <v/>
      </c>
      <c r="W58" s="40" t="str">
        <f>IF(VLOOKUP(O58,Source!D:AG,29,FALSE)="","",VLOOKUP(O58,Source!D:AG,29,FALSE))</f>
        <v>included above</v>
      </c>
      <c r="X58" s="12"/>
      <c r="Y58" s="41" t="str">
        <f t="shared" si="2"/>
        <v>OK</v>
      </c>
      <c r="Z58" s="42" t="b">
        <f t="shared" ref="Z58:AA58" si="58">IF(U58=K58,TRUE,FALSE)</f>
        <v>1</v>
      </c>
      <c r="AA58" s="42" t="b">
        <f t="shared" si="58"/>
        <v>1</v>
      </c>
      <c r="AB58" s="43" t="b">
        <f t="shared" si="4"/>
        <v>1</v>
      </c>
      <c r="AC58" s="44" t="b">
        <f t="shared" si="5"/>
        <v>1</v>
      </c>
      <c r="AD58" s="44" t="b">
        <f t="shared" si="6"/>
        <v>1</v>
      </c>
      <c r="AE58" s="32" t="b">
        <f t="shared" si="30"/>
        <v>1</v>
      </c>
      <c r="AF58" s="14"/>
      <c r="AG58" s="49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</row>
    <row r="59" ht="15.0" customHeight="1">
      <c r="A59" s="14"/>
      <c r="B59" s="46">
        <v>28095.0</v>
      </c>
      <c r="C59" s="47">
        <v>42812.0</v>
      </c>
      <c r="D59" s="48">
        <v>580768.0</v>
      </c>
      <c r="E59" s="30" t="str">
        <f>VLOOKUP(B59,'NetSuite Export'!A:F,6,FALSE)</f>
        <v>Jim Hosgood Jr.</v>
      </c>
      <c r="F59" s="30" t="str">
        <f>VLOOKUP(B59,'NetSuite Export'!A:EJ,140,FALSE)</f>
        <v>1. Exchange Record Created</v>
      </c>
      <c r="G59" s="31" t="str">
        <f>VLOOKUP(C59,'NetSuite Export'!J:Q,8,FALSE)</f>
        <v/>
      </c>
      <c r="H59" s="30" t="str">
        <f>VLOOKUP(C59,'NetSuite Export'!J:L,3,FALSE)</f>
        <v>Book-37</v>
      </c>
      <c r="I59" s="30" t="str">
        <f>VLOOKUP(C59,'NetSuite Export'!J:DS,112,FALSE)</f>
        <v>Class B Stock (Time-Based Incentive Shares)</v>
      </c>
      <c r="J59" s="32" t="str">
        <f>VLOOKUP(C59,'NetSuite Export'!J:DS,114,FALSE)</f>
        <v>Series B</v>
      </c>
      <c r="K59" s="32">
        <f>VLOOKUP(C59,'NetSuite Export'!J:N,5,FALSE)</f>
        <v>75000</v>
      </c>
      <c r="L59" s="33" t="str">
        <f>VLOOKUP(C59,'NetSuite Export'!J:R,9,FALSE)</f>
        <v/>
      </c>
      <c r="M59" s="33">
        <f>VLOOKUP(C59,'NetSuite Export'!J:P,7,FALSE)</f>
        <v>28567.38</v>
      </c>
      <c r="N59" s="10"/>
      <c r="O59" s="34">
        <v>79.0</v>
      </c>
      <c r="P59" s="35" t="str">
        <f>VLOOKUP(O59,Source!D:E,2,FALSE)</f>
        <v>Jim Hosgood Jr.</v>
      </c>
      <c r="Q59" s="36" t="str">
        <f>IF(VLOOKUP(O59,Source!D:U,18,FALSE)="","",VLOOKUP(O59,Source!D:U,18,FALSE))</f>
        <v/>
      </c>
      <c r="R59" s="37" t="str">
        <f>IF(VLOOKUP(O59,Source!D:U,14,FALSE)="","",VLOOKUP(O59,Source!D:U,14,FALSE))</f>
        <v>Book</v>
      </c>
      <c r="S59" s="38" t="str">
        <f>IF(VLOOKUP(O59,Source!D:U,13,FALSE)="","",VLOOKUP(O59,Source!D:U,13,FALSE))</f>
        <v>Class B Stock (Time-Based Incentive Shares)</v>
      </c>
      <c r="T59" s="39" t="str">
        <f>IF(VLOOKUP(O59,Source!D:U,13,FALSE)="","",VLOOKUP(O59,Source!D:U,13,FALSE))</f>
        <v>Class B Stock (Time-Based Incentive Shares)</v>
      </c>
      <c r="U59" s="39">
        <f>IF(VLOOKUP(O59,Source!D:U,15,FALSE)="","",VLOOKUP(O59,Source!D:U,15,FALSE))</f>
        <v>75000</v>
      </c>
      <c r="V59" s="33" t="str">
        <f>IF(VLOOKUP(O59,Source!D:AE,19,FALSE)="","",VLOOKUP(O59,Source!D:AE,19,FALSE))</f>
        <v/>
      </c>
      <c r="W59" s="40">
        <f>IF(VLOOKUP(O59,Source!D:AG,29,FALSE)="","",VLOOKUP(O59,Source!D:AG,29,FALSE))</f>
        <v>28567.38</v>
      </c>
      <c r="X59" s="12"/>
      <c r="Y59" s="41">
        <f t="shared" si="2"/>
        <v>0</v>
      </c>
      <c r="Z59" s="42" t="b">
        <f t="shared" ref="Z59:AA59" si="59">IF(U59=K59,TRUE,FALSE)</f>
        <v>1</v>
      </c>
      <c r="AA59" s="42" t="b">
        <f t="shared" si="59"/>
        <v>1</v>
      </c>
      <c r="AB59" s="43" t="b">
        <f t="shared" si="4"/>
        <v>1</v>
      </c>
      <c r="AC59" s="44" t="b">
        <f t="shared" si="5"/>
        <v>1</v>
      </c>
      <c r="AD59" s="44" t="b">
        <f t="shared" si="6"/>
        <v>0</v>
      </c>
      <c r="AE59" s="32" t="b">
        <f t="shared" si="30"/>
        <v>1</v>
      </c>
      <c r="AF59" s="14"/>
      <c r="AG59" s="49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</row>
    <row r="60" ht="15.0" customHeight="1">
      <c r="A60" s="14"/>
      <c r="B60" s="46">
        <v>28095.0</v>
      </c>
      <c r="C60" s="47">
        <v>42813.0</v>
      </c>
      <c r="D60" s="48">
        <v>580768.0</v>
      </c>
      <c r="E60" s="50" t="str">
        <f>VLOOKUP(B60,'NetSuite Export'!A:F,6,FALSE)</f>
        <v>Jim Hosgood Jr.</v>
      </c>
      <c r="F60" s="50" t="str">
        <f>VLOOKUP(B60,'NetSuite Export'!A:EJ,140,FALSE)</f>
        <v>1. Exchange Record Created</v>
      </c>
      <c r="G60" s="51" t="str">
        <f>VLOOKUP(C60,'NetSuite Export'!J:Q,8,FALSE)</f>
        <v/>
      </c>
      <c r="H60" s="30" t="str">
        <f>VLOOKUP(C60,'NetSuite Export'!J:L,3,FALSE)</f>
        <v>Book-38</v>
      </c>
      <c r="I60" s="30" t="str">
        <f>VLOOKUP(C60,'NetSuite Export'!J:DS,112,FALSE)</f>
        <v>Class B Stock (ROI-Based Incentive Shares)</v>
      </c>
      <c r="J60" s="52" t="str">
        <f>VLOOKUP(C60,'NetSuite Export'!J:DS,114,FALSE)</f>
        <v>Series B</v>
      </c>
      <c r="K60" s="32">
        <f>VLOOKUP(C60,'NetSuite Export'!J:N,5,FALSE)</f>
        <v>100000</v>
      </c>
      <c r="L60" s="33" t="str">
        <f>VLOOKUP(C60,'NetSuite Export'!J:R,9,FALSE)</f>
        <v/>
      </c>
      <c r="M60" s="33">
        <f>VLOOKUP(C60,'NetSuite Export'!J:P,7,FALSE)</f>
        <v>0</v>
      </c>
      <c r="N60" s="10"/>
      <c r="O60" s="34">
        <v>80.0</v>
      </c>
      <c r="P60" s="35" t="str">
        <f>VLOOKUP(O60,Source!D:E,2,FALSE)</f>
        <v>Jim Hosgood Jr.</v>
      </c>
      <c r="Q60" s="36" t="str">
        <f>IF(VLOOKUP(O60,Source!D:U,18,FALSE)="","",VLOOKUP(O60,Source!D:U,18,FALSE))</f>
        <v/>
      </c>
      <c r="R60" s="37" t="str">
        <f>IF(VLOOKUP(O60,Source!D:U,14,FALSE)="","",VLOOKUP(O60,Source!D:U,14,FALSE))</f>
        <v>Book</v>
      </c>
      <c r="S60" s="38" t="str">
        <f>IF(VLOOKUP(O60,Source!D:U,13,FALSE)="","",VLOOKUP(O60,Source!D:U,13,FALSE))</f>
        <v>Class B Stock (ROI-Based Incentive Shares)</v>
      </c>
      <c r="T60" s="39" t="str">
        <f>IF(VLOOKUP(O60,Source!D:U,13,FALSE)="","",VLOOKUP(O60,Source!D:U,13,FALSE))</f>
        <v>Class B Stock (ROI-Based Incentive Shares)</v>
      </c>
      <c r="U60" s="39">
        <f>IF(VLOOKUP(O60,Source!D:U,15,FALSE)="","",VLOOKUP(O60,Source!D:U,15,FALSE))</f>
        <v>100000</v>
      </c>
      <c r="V60" s="33" t="str">
        <f>IF(VLOOKUP(O60,Source!D:AE,19,FALSE)="","",VLOOKUP(O60,Source!D:AE,19,FALSE))</f>
        <v/>
      </c>
      <c r="W60" s="40" t="str">
        <f>IF(VLOOKUP(O60,Source!D:AG,29,FALSE)="","",VLOOKUP(O60,Source!D:AG,29,FALSE))</f>
        <v>included above</v>
      </c>
      <c r="X60" s="12"/>
      <c r="Y60" s="41" t="str">
        <f t="shared" si="2"/>
        <v>OK</v>
      </c>
      <c r="Z60" s="42" t="b">
        <f t="shared" ref="Z60:AA60" si="60">IF(U60=K60,TRUE,FALSE)</f>
        <v>1</v>
      </c>
      <c r="AA60" s="42" t="b">
        <f t="shared" si="60"/>
        <v>1</v>
      </c>
      <c r="AB60" s="43" t="b">
        <f t="shared" si="4"/>
        <v>1</v>
      </c>
      <c r="AC60" s="44" t="b">
        <f t="shared" si="5"/>
        <v>1</v>
      </c>
      <c r="AD60" s="44" t="b">
        <f t="shared" si="6"/>
        <v>0</v>
      </c>
      <c r="AE60" s="32" t="b">
        <f t="shared" si="30"/>
        <v>1</v>
      </c>
      <c r="AF60" s="53"/>
      <c r="AG60" s="54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</row>
    <row r="61" ht="15.0" customHeight="1">
      <c r="A61" s="14"/>
      <c r="B61" s="46">
        <v>28094.0</v>
      </c>
      <c r="C61" s="47">
        <v>42810.0</v>
      </c>
      <c r="D61" s="48">
        <v>580767.0</v>
      </c>
      <c r="E61" s="30" t="str">
        <f>VLOOKUP(B61,'NetSuite Export'!A:F,6,FALSE)</f>
        <v>Jim Rak</v>
      </c>
      <c r="F61" s="30" t="str">
        <f>VLOOKUP(B61,'NetSuite Export'!A:EJ,140,FALSE)</f>
        <v>1. Exchange Record Created</v>
      </c>
      <c r="G61" s="31" t="str">
        <f>VLOOKUP(C61,'NetSuite Export'!J:Q,8,FALSE)</f>
        <v/>
      </c>
      <c r="H61" s="30" t="str">
        <f>VLOOKUP(C61,'NetSuite Export'!J:L,3,FALSE)</f>
        <v>Book-35</v>
      </c>
      <c r="I61" s="30" t="str">
        <f>VLOOKUP(C61,'NetSuite Export'!J:DS,112,FALSE)</f>
        <v>Class B Stock (Time-Based Incentive Shares)</v>
      </c>
      <c r="J61" s="32" t="str">
        <f>VLOOKUP(C61,'NetSuite Export'!J:DS,114,FALSE)</f>
        <v>Series B</v>
      </c>
      <c r="K61" s="32">
        <f>VLOOKUP(C61,'NetSuite Export'!J:N,5,FALSE)</f>
        <v>75000</v>
      </c>
      <c r="L61" s="33" t="str">
        <f>VLOOKUP(C61,'NetSuite Export'!J:R,9,FALSE)</f>
        <v/>
      </c>
      <c r="M61" s="33">
        <f>VLOOKUP(C61,'NetSuite Export'!J:P,7,FALSE)</f>
        <v>24934.38</v>
      </c>
      <c r="N61" s="10"/>
      <c r="O61" s="34">
        <v>77.0</v>
      </c>
      <c r="P61" s="35" t="str">
        <f>VLOOKUP(O61,Source!D:E,2,FALSE)</f>
        <v>Jim Rak</v>
      </c>
      <c r="Q61" s="36" t="str">
        <f>IF(VLOOKUP(O61,Source!D:U,18,FALSE)="","",VLOOKUP(O61,Source!D:U,18,FALSE))</f>
        <v/>
      </c>
      <c r="R61" s="37" t="str">
        <f>IF(VLOOKUP(O61,Source!D:U,14,FALSE)="","",VLOOKUP(O61,Source!D:U,14,FALSE))</f>
        <v>Book</v>
      </c>
      <c r="S61" s="38" t="str">
        <f>IF(VLOOKUP(O61,Source!D:U,13,FALSE)="","",VLOOKUP(O61,Source!D:U,13,FALSE))</f>
        <v>Class B Stock (Time-Based Incentive Shares)</v>
      </c>
      <c r="T61" s="39" t="str">
        <f>IF(VLOOKUP(O61,Source!D:U,13,FALSE)="","",VLOOKUP(O61,Source!D:U,13,FALSE))</f>
        <v>Class B Stock (Time-Based Incentive Shares)</v>
      </c>
      <c r="U61" s="39">
        <f>IF(VLOOKUP(O61,Source!D:U,15,FALSE)="","",VLOOKUP(O61,Source!D:U,15,FALSE))</f>
        <v>75000</v>
      </c>
      <c r="V61" s="33" t="str">
        <f>IF(VLOOKUP(O61,Source!D:AE,19,FALSE)="","",VLOOKUP(O61,Source!D:AE,19,FALSE))</f>
        <v/>
      </c>
      <c r="W61" s="40">
        <f>IF(VLOOKUP(O61,Source!D:AG,29,FALSE)="","",VLOOKUP(O61,Source!D:AG,29,FALSE))</f>
        <v>24934.38</v>
      </c>
      <c r="X61" s="12"/>
      <c r="Y61" s="41">
        <f t="shared" si="2"/>
        <v>0</v>
      </c>
      <c r="Z61" s="42" t="b">
        <f t="shared" ref="Z61:AA61" si="61">IF(U61=K61,TRUE,FALSE)</f>
        <v>1</v>
      </c>
      <c r="AA61" s="42" t="b">
        <f t="shared" si="61"/>
        <v>1</v>
      </c>
      <c r="AB61" s="43" t="b">
        <f t="shared" si="4"/>
        <v>1</v>
      </c>
      <c r="AC61" s="44" t="b">
        <f t="shared" si="5"/>
        <v>1</v>
      </c>
      <c r="AD61" s="44" t="b">
        <f t="shared" si="6"/>
        <v>0</v>
      </c>
      <c r="AE61" s="32" t="b">
        <f t="shared" si="30"/>
        <v>1</v>
      </c>
      <c r="AF61" s="1"/>
      <c r="AG61" s="45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</row>
    <row r="62" ht="15.0" customHeight="1">
      <c r="A62" s="14"/>
      <c r="B62" s="46">
        <v>28094.0</v>
      </c>
      <c r="C62" s="47">
        <v>42811.0</v>
      </c>
      <c r="D62" s="48">
        <v>580767.0</v>
      </c>
      <c r="E62" s="30" t="str">
        <f>VLOOKUP(B62,'NetSuite Export'!A:F,6,FALSE)</f>
        <v>Jim Rak</v>
      </c>
      <c r="F62" s="30" t="str">
        <f>VLOOKUP(B62,'NetSuite Export'!A:EJ,140,FALSE)</f>
        <v>1. Exchange Record Created</v>
      </c>
      <c r="G62" s="31" t="str">
        <f>VLOOKUP(C62,'NetSuite Export'!J:Q,8,FALSE)</f>
        <v/>
      </c>
      <c r="H62" s="30" t="str">
        <f>VLOOKUP(C62,'NetSuite Export'!J:L,3,FALSE)</f>
        <v>Book-36</v>
      </c>
      <c r="I62" s="30" t="str">
        <f>VLOOKUP(C62,'NetSuite Export'!J:DS,112,FALSE)</f>
        <v>Class B Stock (ROI-Based Incentive Shares)</v>
      </c>
      <c r="J62" s="32" t="str">
        <f>VLOOKUP(C62,'NetSuite Export'!J:DS,114,FALSE)</f>
        <v>Series B</v>
      </c>
      <c r="K62" s="32">
        <f>VLOOKUP(C62,'NetSuite Export'!J:N,5,FALSE)</f>
        <v>150000</v>
      </c>
      <c r="L62" s="33" t="str">
        <f>VLOOKUP(C62,'NetSuite Export'!J:R,9,FALSE)</f>
        <v/>
      </c>
      <c r="M62" s="33">
        <f>VLOOKUP(C62,'NetSuite Export'!J:P,7,FALSE)</f>
        <v>0</v>
      </c>
      <c r="N62" s="10"/>
      <c r="O62" s="34">
        <v>78.0</v>
      </c>
      <c r="P62" s="35" t="str">
        <f>VLOOKUP(O62,Source!D:E,2,FALSE)</f>
        <v>Jim Rak</v>
      </c>
      <c r="Q62" s="36" t="str">
        <f>IF(VLOOKUP(O62,Source!D:U,18,FALSE)="","",VLOOKUP(O62,Source!D:U,18,FALSE))</f>
        <v/>
      </c>
      <c r="R62" s="37" t="str">
        <f>IF(VLOOKUP(O62,Source!D:U,14,FALSE)="","",VLOOKUP(O62,Source!D:U,14,FALSE))</f>
        <v>Book</v>
      </c>
      <c r="S62" s="38" t="str">
        <f>IF(VLOOKUP(O62,Source!D:U,13,FALSE)="","",VLOOKUP(O62,Source!D:U,13,FALSE))</f>
        <v>Class B Stock (ROI-Based Incentive Shares)</v>
      </c>
      <c r="T62" s="39" t="str">
        <f>IF(VLOOKUP(O62,Source!D:U,13,FALSE)="","",VLOOKUP(O62,Source!D:U,13,FALSE))</f>
        <v>Class B Stock (ROI-Based Incentive Shares)</v>
      </c>
      <c r="U62" s="39">
        <f>IF(VLOOKUP(O62,Source!D:U,15,FALSE)="","",VLOOKUP(O62,Source!D:U,15,FALSE))</f>
        <v>150000</v>
      </c>
      <c r="V62" s="33" t="str">
        <f>IF(VLOOKUP(O62,Source!D:AE,19,FALSE)="","",VLOOKUP(O62,Source!D:AE,19,FALSE))</f>
        <v/>
      </c>
      <c r="W62" s="40" t="str">
        <f>IF(VLOOKUP(O62,Source!D:AG,29,FALSE)="","",VLOOKUP(O62,Source!D:AG,29,FALSE))</f>
        <v>included above</v>
      </c>
      <c r="X62" s="12"/>
      <c r="Y62" s="41" t="str">
        <f t="shared" si="2"/>
        <v>OK</v>
      </c>
      <c r="Z62" s="42" t="b">
        <f t="shared" ref="Z62:AA62" si="62">IF(U62=K62,TRUE,FALSE)</f>
        <v>1</v>
      </c>
      <c r="AA62" s="42" t="b">
        <f t="shared" si="62"/>
        <v>1</v>
      </c>
      <c r="AB62" s="43" t="b">
        <f t="shared" si="4"/>
        <v>1</v>
      </c>
      <c r="AC62" s="44" t="b">
        <f t="shared" si="5"/>
        <v>1</v>
      </c>
      <c r="AD62" s="44" t="b">
        <f t="shared" si="6"/>
        <v>0</v>
      </c>
      <c r="AE62" s="32" t="b">
        <f t="shared" si="30"/>
        <v>1</v>
      </c>
      <c r="AF62" s="14"/>
      <c r="AG62" s="49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</row>
    <row r="63" ht="15.0" customHeight="1">
      <c r="A63" s="14"/>
      <c r="B63" s="46">
        <v>28087.0</v>
      </c>
      <c r="C63" s="47">
        <v>42751.0</v>
      </c>
      <c r="D63" s="48">
        <v>580760.0</v>
      </c>
      <c r="E63" s="30" t="str">
        <f>VLOOKUP(B63,'NetSuite Export'!A:F,6,FALSE)</f>
        <v>Jim Satkoski</v>
      </c>
      <c r="F63" s="30" t="str">
        <f>VLOOKUP(B63,'NetSuite Export'!A:EJ,140,FALSE)</f>
        <v>1. Exchange Record Created</v>
      </c>
      <c r="G63" s="31" t="str">
        <f>VLOOKUP(C63,'NetSuite Export'!J:Q,8,FALSE)</f>
        <v/>
      </c>
      <c r="H63" s="30" t="str">
        <f>VLOOKUP(C63,'NetSuite Export'!J:L,3,FALSE)</f>
        <v>A-20</v>
      </c>
      <c r="I63" s="30" t="str">
        <f>VLOOKUP(C63,'NetSuite Export'!J:DS,112,FALSE)</f>
        <v>Class A Stock</v>
      </c>
      <c r="J63" s="32" t="str">
        <f>VLOOKUP(C63,'NetSuite Export'!J:DS,114,FALSE)</f>
        <v>Series A</v>
      </c>
      <c r="K63" s="32">
        <f>VLOOKUP(C63,'NetSuite Export'!J:N,5,FALSE)</f>
        <v>69.779</v>
      </c>
      <c r="L63" s="33" t="str">
        <f>VLOOKUP(C63,'NetSuite Export'!J:R,9,FALSE)</f>
        <v/>
      </c>
      <c r="M63" s="33">
        <f>VLOOKUP(C63,'NetSuite Export'!J:P,7,FALSE)</f>
        <v>95592.21</v>
      </c>
      <c r="N63" s="10"/>
      <c r="O63" s="34">
        <v>59.0</v>
      </c>
      <c r="P63" s="35" t="str">
        <f>VLOOKUP(O63,Source!D:E,2,FALSE)</f>
        <v>Jim Satkoski</v>
      </c>
      <c r="Q63" s="36" t="str">
        <f>IF(VLOOKUP(O63,Source!D:U,18,FALSE)="","",VLOOKUP(O63,Source!D:U,18,FALSE))</f>
        <v/>
      </c>
      <c r="R63" s="37" t="str">
        <f>IF(VLOOKUP(O63,Source!D:U,14,FALSE)="","",VLOOKUP(O63,Source!D:U,14,FALSE))</f>
        <v>A-20</v>
      </c>
      <c r="S63" s="38" t="str">
        <f>IF(VLOOKUP(O63,Source!D:U,13,FALSE)="","",VLOOKUP(O63,Source!D:U,13,FALSE))</f>
        <v>Class A Stock</v>
      </c>
      <c r="T63" s="39" t="str">
        <f>IF(VLOOKUP(O63,Source!D:U,13,FALSE)="","",VLOOKUP(O63,Source!D:U,13,FALSE))</f>
        <v>Class A Stock</v>
      </c>
      <c r="U63" s="39">
        <f>IF(VLOOKUP(O63,Source!D:U,15,FALSE)="","",VLOOKUP(O63,Source!D:U,15,FALSE))</f>
        <v>69.779</v>
      </c>
      <c r="V63" s="33" t="str">
        <f>IF(VLOOKUP(O63,Source!D:AE,19,FALSE)="","",VLOOKUP(O63,Source!D:AE,19,FALSE))</f>
        <v/>
      </c>
      <c r="W63" s="40">
        <f>IF(VLOOKUP(O63,Source!D:AG,29,FALSE)="","",VLOOKUP(O63,Source!D:AG,29,FALSE))</f>
        <v>95592.21</v>
      </c>
      <c r="X63" s="12"/>
      <c r="Y63" s="41">
        <f t="shared" si="2"/>
        <v>0</v>
      </c>
      <c r="Z63" s="42" t="b">
        <f t="shared" ref="Z63:AA63" si="63">IF(U63=K63,TRUE,FALSE)</f>
        <v>1</v>
      </c>
      <c r="AA63" s="42" t="b">
        <f t="shared" si="63"/>
        <v>1</v>
      </c>
      <c r="AB63" s="43" t="b">
        <f t="shared" si="4"/>
        <v>1</v>
      </c>
      <c r="AC63" s="44" t="b">
        <f t="shared" si="5"/>
        <v>1</v>
      </c>
      <c r="AD63" s="44" t="b">
        <f t="shared" si="6"/>
        <v>1</v>
      </c>
      <c r="AE63" s="32" t="b">
        <f t="shared" si="30"/>
        <v>1</v>
      </c>
      <c r="AF63" s="14"/>
      <c r="AG63" s="49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</row>
    <row r="64" ht="15.0" customHeight="1">
      <c r="A64" s="14"/>
      <c r="B64" s="46">
        <v>28087.0</v>
      </c>
      <c r="C64" s="47">
        <v>42772.0</v>
      </c>
      <c r="D64" s="48">
        <v>580760.0</v>
      </c>
      <c r="E64" s="30" t="str">
        <f>VLOOKUP(B64,'NetSuite Export'!A:F,6,FALSE)</f>
        <v>Jim Satkoski</v>
      </c>
      <c r="F64" s="30" t="str">
        <f>VLOOKUP(B64,'NetSuite Export'!A:EJ,140,FALSE)</f>
        <v>1. Exchange Record Created</v>
      </c>
      <c r="G64" s="31" t="str">
        <f>VLOOKUP(C64,'NetSuite Export'!J:Q,8,FALSE)</f>
        <v/>
      </c>
      <c r="H64" s="30" t="str">
        <f>VLOOKUP(C64,'NetSuite Export'!J:L,3,FALSE)</f>
        <v>B-20</v>
      </c>
      <c r="I64" s="30" t="str">
        <f>VLOOKUP(C64,'NetSuite Export'!J:DS,112,FALSE)</f>
        <v>Class B Stock</v>
      </c>
      <c r="J64" s="32" t="str">
        <f>VLOOKUP(C64,'NetSuite Export'!J:DS,114,FALSE)</f>
        <v>Series B</v>
      </c>
      <c r="K64" s="32">
        <f>VLOOKUP(C64,'NetSuite Export'!J:N,5,FALSE)</f>
        <v>70484</v>
      </c>
      <c r="L64" s="33" t="str">
        <f>VLOOKUP(C64,'NetSuite Export'!J:R,9,FALSE)</f>
        <v/>
      </c>
      <c r="M64" s="33">
        <f>VLOOKUP(C64,'NetSuite Export'!J:P,7,FALSE)</f>
        <v>0</v>
      </c>
      <c r="N64" s="10"/>
      <c r="O64" s="34">
        <v>60.0</v>
      </c>
      <c r="P64" s="35" t="str">
        <f>VLOOKUP(O64,Source!D:E,2,FALSE)</f>
        <v>Jim Satkoski</v>
      </c>
      <c r="Q64" s="36" t="str">
        <f>IF(VLOOKUP(O64,Source!D:U,18,FALSE)="","",VLOOKUP(O64,Source!D:U,18,FALSE))</f>
        <v/>
      </c>
      <c r="R64" s="37" t="str">
        <f>IF(VLOOKUP(O64,Source!D:U,14,FALSE)="","",VLOOKUP(O64,Source!D:U,14,FALSE))</f>
        <v>B-20</v>
      </c>
      <c r="S64" s="38" t="str">
        <f>IF(VLOOKUP(O64,Source!D:U,13,FALSE)="","",VLOOKUP(O64,Source!D:U,13,FALSE))</f>
        <v>Class B Stock</v>
      </c>
      <c r="T64" s="39" t="str">
        <f>IF(VLOOKUP(O64,Source!D:U,13,FALSE)="","",VLOOKUP(O64,Source!D:U,13,FALSE))</f>
        <v>Class B Stock</v>
      </c>
      <c r="U64" s="39">
        <f>IF(VLOOKUP(O64,Source!D:U,15,FALSE)="","",VLOOKUP(O64,Source!D:U,15,FALSE))</f>
        <v>70484</v>
      </c>
      <c r="V64" s="33" t="str">
        <f>IF(VLOOKUP(O64,Source!D:AE,19,FALSE)="","",VLOOKUP(O64,Source!D:AE,19,FALSE))</f>
        <v/>
      </c>
      <c r="W64" s="40" t="str">
        <f>IF(VLOOKUP(O64,Source!D:AG,29,FALSE)="","",VLOOKUP(O64,Source!D:AG,29,FALSE))</f>
        <v>included above</v>
      </c>
      <c r="X64" s="12"/>
      <c r="Y64" s="41" t="str">
        <f t="shared" si="2"/>
        <v>OK</v>
      </c>
      <c r="Z64" s="42" t="b">
        <f t="shared" ref="Z64:AA64" si="64">IF(U64=K64,TRUE,FALSE)</f>
        <v>1</v>
      </c>
      <c r="AA64" s="42" t="b">
        <f t="shared" si="64"/>
        <v>1</v>
      </c>
      <c r="AB64" s="43" t="b">
        <f t="shared" si="4"/>
        <v>1</v>
      </c>
      <c r="AC64" s="44" t="b">
        <f t="shared" si="5"/>
        <v>1</v>
      </c>
      <c r="AD64" s="44" t="b">
        <f t="shared" si="6"/>
        <v>1</v>
      </c>
      <c r="AE64" s="32" t="b">
        <f t="shared" si="30"/>
        <v>1</v>
      </c>
      <c r="AF64" s="14"/>
      <c r="AG64" s="49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</row>
    <row r="65" ht="15.0" customHeight="1">
      <c r="A65" s="14"/>
      <c r="B65" s="46">
        <v>28087.0</v>
      </c>
      <c r="C65" s="47">
        <v>42797.0</v>
      </c>
      <c r="D65" s="48">
        <v>580760.0</v>
      </c>
      <c r="E65" s="30" t="str">
        <f>VLOOKUP(B65,'NetSuite Export'!A:F,6,FALSE)</f>
        <v>Jim Satkoski</v>
      </c>
      <c r="F65" s="30" t="str">
        <f>VLOOKUP(B65,'NetSuite Export'!A:EJ,140,FALSE)</f>
        <v>1. Exchange Record Created</v>
      </c>
      <c r="G65" s="31" t="str">
        <f>VLOOKUP(C65,'NetSuite Export'!J:Q,8,FALSE)</f>
        <v/>
      </c>
      <c r="H65" s="30" t="str">
        <f>VLOOKUP(C65,'NetSuite Export'!J:L,3,FALSE)</f>
        <v>Book-22</v>
      </c>
      <c r="I65" s="30" t="str">
        <f>VLOOKUP(C65,'NetSuite Export'!J:DS,112,FALSE)</f>
        <v>Class B Stock (ROI-Based Incentive Shares)</v>
      </c>
      <c r="J65" s="32" t="str">
        <f>VLOOKUP(C65,'NetSuite Export'!J:DS,114,FALSE)</f>
        <v>Series B</v>
      </c>
      <c r="K65" s="32">
        <f>VLOOKUP(C65,'NetSuite Export'!J:N,5,FALSE)</f>
        <v>123000</v>
      </c>
      <c r="L65" s="33" t="str">
        <f>VLOOKUP(C65,'NetSuite Export'!J:R,9,FALSE)</f>
        <v/>
      </c>
      <c r="M65" s="33">
        <f>VLOOKUP(C65,'NetSuite Export'!J:P,7,FALSE)</f>
        <v>0</v>
      </c>
      <c r="N65" s="10"/>
      <c r="O65" s="34">
        <v>62.0</v>
      </c>
      <c r="P65" s="35" t="str">
        <f>VLOOKUP(O65,Source!D:E,2,FALSE)</f>
        <v>Jim Satkoski</v>
      </c>
      <c r="Q65" s="36" t="str">
        <f>IF(VLOOKUP(O65,Source!D:U,18,FALSE)="","",VLOOKUP(O65,Source!D:U,18,FALSE))</f>
        <v/>
      </c>
      <c r="R65" s="37" t="str">
        <f>IF(VLOOKUP(O65,Source!D:U,14,FALSE)="","",VLOOKUP(O65,Source!D:U,14,FALSE))</f>
        <v>Book</v>
      </c>
      <c r="S65" s="38" t="str">
        <f>IF(VLOOKUP(O65,Source!D:U,13,FALSE)="","",VLOOKUP(O65,Source!D:U,13,FALSE))</f>
        <v>Class B Stock (ROI-Based Incentive Shares)</v>
      </c>
      <c r="T65" s="39" t="str">
        <f>IF(VLOOKUP(O65,Source!D:U,13,FALSE)="","",VLOOKUP(O65,Source!D:U,13,FALSE))</f>
        <v>Class B Stock (ROI-Based Incentive Shares)</v>
      </c>
      <c r="U65" s="39">
        <f>IF(VLOOKUP(O65,Source!D:U,15,FALSE)="","",VLOOKUP(O65,Source!D:U,15,FALSE))</f>
        <v>123000</v>
      </c>
      <c r="V65" s="33" t="str">
        <f>IF(VLOOKUP(O65,Source!D:AE,19,FALSE)="","",VLOOKUP(O65,Source!D:AE,19,FALSE))</f>
        <v/>
      </c>
      <c r="W65" s="40" t="str">
        <f>IF(VLOOKUP(O65,Source!D:AG,29,FALSE)="","",VLOOKUP(O65,Source!D:AG,29,FALSE))</f>
        <v>included above</v>
      </c>
      <c r="X65" s="12"/>
      <c r="Y65" s="41" t="str">
        <f t="shared" si="2"/>
        <v>OK</v>
      </c>
      <c r="Z65" s="42" t="b">
        <f t="shared" ref="Z65:AA65" si="65">IF(U65=K65,TRUE,FALSE)</f>
        <v>1</v>
      </c>
      <c r="AA65" s="42" t="b">
        <f t="shared" si="65"/>
        <v>1</v>
      </c>
      <c r="AB65" s="43" t="b">
        <f t="shared" si="4"/>
        <v>1</v>
      </c>
      <c r="AC65" s="44" t="b">
        <f t="shared" si="5"/>
        <v>1</v>
      </c>
      <c r="AD65" s="44" t="b">
        <f t="shared" si="6"/>
        <v>0</v>
      </c>
      <c r="AE65" s="32" t="b">
        <f t="shared" si="30"/>
        <v>1</v>
      </c>
      <c r="AF65" s="14"/>
      <c r="AG65" s="49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</row>
    <row r="66" ht="15.0" customHeight="1">
      <c r="A66" s="14"/>
      <c r="B66" s="46">
        <v>28087.0</v>
      </c>
      <c r="C66" s="47">
        <v>42796.0</v>
      </c>
      <c r="D66" s="48">
        <v>580760.0</v>
      </c>
      <c r="E66" s="30" t="str">
        <f>VLOOKUP(B66,'NetSuite Export'!A:F,6,FALSE)</f>
        <v>Jim Satkoski</v>
      </c>
      <c r="F66" s="30" t="str">
        <f>VLOOKUP(B66,'NetSuite Export'!A:EJ,140,FALSE)</f>
        <v>1. Exchange Record Created</v>
      </c>
      <c r="G66" s="31" t="str">
        <f>VLOOKUP(C66,'NetSuite Export'!J:Q,8,FALSE)</f>
        <v/>
      </c>
      <c r="H66" s="30" t="str">
        <f>VLOOKUP(C66,'NetSuite Export'!J:L,3,FALSE)</f>
        <v>Book-21</v>
      </c>
      <c r="I66" s="30" t="str">
        <f>VLOOKUP(C66,'NetSuite Export'!J:DS,112,FALSE)</f>
        <v>Class B Stock (Time-Based Incentive Shares)</v>
      </c>
      <c r="J66" s="32" t="str">
        <f>VLOOKUP(C66,'NetSuite Export'!J:DS,114,FALSE)</f>
        <v>Series B</v>
      </c>
      <c r="K66" s="32">
        <f>VLOOKUP(C66,'NetSuite Export'!J:N,5,FALSE)</f>
        <v>563000</v>
      </c>
      <c r="L66" s="33" t="str">
        <f>VLOOKUP(C66,'NetSuite Export'!J:R,9,FALSE)</f>
        <v/>
      </c>
      <c r="M66" s="33">
        <f>VLOOKUP(C66,'NetSuite Export'!J:P,7,FALSE)</f>
        <v>0</v>
      </c>
      <c r="N66" s="10"/>
      <c r="O66" s="34">
        <v>61.0</v>
      </c>
      <c r="P66" s="35" t="str">
        <f>VLOOKUP(O66,Source!D:E,2,FALSE)</f>
        <v>Jim Satkoski</v>
      </c>
      <c r="Q66" s="36" t="str">
        <f>IF(VLOOKUP(O66,Source!D:U,18,FALSE)="","",VLOOKUP(O66,Source!D:U,18,FALSE))</f>
        <v/>
      </c>
      <c r="R66" s="37" t="str">
        <f>IF(VLOOKUP(O66,Source!D:U,14,FALSE)="","",VLOOKUP(O66,Source!D:U,14,FALSE))</f>
        <v>Book</v>
      </c>
      <c r="S66" s="38" t="str">
        <f>IF(VLOOKUP(O66,Source!D:U,13,FALSE)="","",VLOOKUP(O66,Source!D:U,13,FALSE))</f>
        <v>Class B Stock (Time-Based Incentive Shares)</v>
      </c>
      <c r="T66" s="39" t="str">
        <f>IF(VLOOKUP(O66,Source!D:U,13,FALSE)="","",VLOOKUP(O66,Source!D:U,13,FALSE))</f>
        <v>Class B Stock (Time-Based Incentive Shares)</v>
      </c>
      <c r="U66" s="39">
        <f>IF(VLOOKUP(O66,Source!D:U,15,FALSE)="","",VLOOKUP(O66,Source!D:U,15,FALSE))</f>
        <v>563000</v>
      </c>
      <c r="V66" s="33" t="str">
        <f>IF(VLOOKUP(O66,Source!D:AE,19,FALSE)="","",VLOOKUP(O66,Source!D:AE,19,FALSE))</f>
        <v/>
      </c>
      <c r="W66" s="40" t="str">
        <f>IF(VLOOKUP(O66,Source!D:AG,29,FALSE)="","",VLOOKUP(O66,Source!D:AG,29,FALSE))</f>
        <v>included above</v>
      </c>
      <c r="X66" s="12"/>
      <c r="Y66" s="41" t="str">
        <f t="shared" si="2"/>
        <v>OK</v>
      </c>
      <c r="Z66" s="42" t="b">
        <f t="shared" ref="Z66:AA66" si="66">IF(U66=K66,TRUE,FALSE)</f>
        <v>1</v>
      </c>
      <c r="AA66" s="42" t="b">
        <f t="shared" si="66"/>
        <v>1</v>
      </c>
      <c r="AB66" s="43" t="b">
        <f t="shared" si="4"/>
        <v>1</v>
      </c>
      <c r="AC66" s="44" t="b">
        <f t="shared" si="5"/>
        <v>1</v>
      </c>
      <c r="AD66" s="44" t="b">
        <f t="shared" si="6"/>
        <v>0</v>
      </c>
      <c r="AE66" s="32" t="b">
        <f t="shared" si="30"/>
        <v>1</v>
      </c>
      <c r="AF66" s="14"/>
      <c r="AG66" s="49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</row>
    <row r="67" ht="15.0" customHeight="1">
      <c r="A67" s="14"/>
      <c r="B67" s="46">
        <v>28099.0</v>
      </c>
      <c r="C67" s="47">
        <v>42820.0</v>
      </c>
      <c r="D67" s="48">
        <v>580772.0</v>
      </c>
      <c r="E67" s="30" t="str">
        <f>VLOOKUP(B67,'NetSuite Export'!A:F,6,FALSE)</f>
        <v>Jon Intrieri</v>
      </c>
      <c r="F67" s="30" t="str">
        <f>VLOOKUP(B67,'NetSuite Export'!A:EJ,140,FALSE)</f>
        <v>1. Exchange Record Created</v>
      </c>
      <c r="G67" s="31" t="str">
        <f>VLOOKUP(C67,'NetSuite Export'!J:Q,8,FALSE)</f>
        <v/>
      </c>
      <c r="H67" s="30" t="str">
        <f>VLOOKUP(C67,'NetSuite Export'!J:L,3,FALSE)</f>
        <v>Book-45</v>
      </c>
      <c r="I67" s="30" t="str">
        <f>VLOOKUP(C67,'NetSuite Export'!J:DS,112,FALSE)</f>
        <v>Class B Stock (Time-Based Incentive Shares)</v>
      </c>
      <c r="J67" s="32" t="str">
        <f>VLOOKUP(C67,'NetSuite Export'!J:DS,114,FALSE)</f>
        <v>Series B</v>
      </c>
      <c r="K67" s="32">
        <f>VLOOKUP(C67,'NetSuite Export'!J:N,5,FALSE)</f>
        <v>75000</v>
      </c>
      <c r="L67" s="33" t="str">
        <f>VLOOKUP(C67,'NetSuite Export'!J:R,9,FALSE)</f>
        <v/>
      </c>
      <c r="M67" s="33">
        <f>VLOOKUP(C67,'NetSuite Export'!J:P,7,FALSE)</f>
        <v>11934.38</v>
      </c>
      <c r="N67" s="10"/>
      <c r="O67" s="34">
        <v>87.0</v>
      </c>
      <c r="P67" s="35" t="str">
        <f>VLOOKUP(O67,Source!D:E,2,FALSE)</f>
        <v>Jon Intrieri</v>
      </c>
      <c r="Q67" s="36" t="str">
        <f>IF(VLOOKUP(O67,Source!D:U,18,FALSE)="","",VLOOKUP(O67,Source!D:U,18,FALSE))</f>
        <v/>
      </c>
      <c r="R67" s="37" t="str">
        <f>IF(VLOOKUP(O67,Source!D:U,14,FALSE)="","",VLOOKUP(O67,Source!D:U,14,FALSE))</f>
        <v>Book</v>
      </c>
      <c r="S67" s="38" t="str">
        <f>IF(VLOOKUP(O67,Source!D:U,13,FALSE)="","",VLOOKUP(O67,Source!D:U,13,FALSE))</f>
        <v>Class B Stock (Time-Based Incentive Shares)</v>
      </c>
      <c r="T67" s="39" t="str">
        <f>IF(VLOOKUP(O67,Source!D:U,13,FALSE)="","",VLOOKUP(O67,Source!D:U,13,FALSE))</f>
        <v>Class B Stock (Time-Based Incentive Shares)</v>
      </c>
      <c r="U67" s="39">
        <f>IF(VLOOKUP(O67,Source!D:U,15,FALSE)="","",VLOOKUP(O67,Source!D:U,15,FALSE))</f>
        <v>75000</v>
      </c>
      <c r="V67" s="33" t="str">
        <f>IF(VLOOKUP(O67,Source!D:AE,19,FALSE)="","",VLOOKUP(O67,Source!D:AE,19,FALSE))</f>
        <v/>
      </c>
      <c r="W67" s="40">
        <f>IF(VLOOKUP(O67,Source!D:AG,29,FALSE)="","",VLOOKUP(O67,Source!D:AG,29,FALSE))</f>
        <v>11934.38</v>
      </c>
      <c r="X67" s="12"/>
      <c r="Y67" s="41">
        <f t="shared" si="2"/>
        <v>0</v>
      </c>
      <c r="Z67" s="42" t="b">
        <f t="shared" ref="Z67:AA67" si="67">IF(U67=K67,TRUE,FALSE)</f>
        <v>1</v>
      </c>
      <c r="AA67" s="42" t="b">
        <f t="shared" si="67"/>
        <v>1</v>
      </c>
      <c r="AB67" s="43" t="b">
        <f t="shared" si="4"/>
        <v>1</v>
      </c>
      <c r="AC67" s="44" t="b">
        <f t="shared" si="5"/>
        <v>1</v>
      </c>
      <c r="AD67" s="44" t="b">
        <f t="shared" si="6"/>
        <v>0</v>
      </c>
      <c r="AE67" s="32" t="b">
        <f t="shared" si="30"/>
        <v>1</v>
      </c>
      <c r="AF67" s="14"/>
      <c r="AG67" s="49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</row>
    <row r="68" ht="15.0" customHeight="1">
      <c r="A68" s="14"/>
      <c r="B68" s="46">
        <v>28099.0</v>
      </c>
      <c r="C68" s="47">
        <v>42821.0</v>
      </c>
      <c r="D68" s="48">
        <v>580772.0</v>
      </c>
      <c r="E68" s="30" t="str">
        <f>VLOOKUP(B68,'NetSuite Export'!A:F,6,FALSE)</f>
        <v>Jon Intrieri</v>
      </c>
      <c r="F68" s="30" t="str">
        <f>VLOOKUP(B68,'NetSuite Export'!A:EJ,140,FALSE)</f>
        <v>1. Exchange Record Created</v>
      </c>
      <c r="G68" s="31" t="str">
        <f>VLOOKUP(C68,'NetSuite Export'!J:Q,8,FALSE)</f>
        <v/>
      </c>
      <c r="H68" s="30" t="str">
        <f>VLOOKUP(C68,'NetSuite Export'!J:L,3,FALSE)</f>
        <v>Book-46</v>
      </c>
      <c r="I68" s="30" t="str">
        <f>VLOOKUP(C68,'NetSuite Export'!J:DS,112,FALSE)</f>
        <v>Class B Stock (ROI-Based Incentive Shares)</v>
      </c>
      <c r="J68" s="32" t="str">
        <f>VLOOKUP(C68,'NetSuite Export'!J:DS,114,FALSE)</f>
        <v>Series B</v>
      </c>
      <c r="K68" s="32">
        <f>VLOOKUP(C68,'NetSuite Export'!J:N,5,FALSE)</f>
        <v>100000</v>
      </c>
      <c r="L68" s="33" t="str">
        <f>VLOOKUP(C68,'NetSuite Export'!J:R,9,FALSE)</f>
        <v/>
      </c>
      <c r="M68" s="33">
        <f>VLOOKUP(C68,'NetSuite Export'!J:P,7,FALSE)</f>
        <v>0</v>
      </c>
      <c r="N68" s="10"/>
      <c r="O68" s="34">
        <v>88.0</v>
      </c>
      <c r="P68" s="35" t="str">
        <f>VLOOKUP(O68,Source!D:E,2,FALSE)</f>
        <v>Jon Intrieri</v>
      </c>
      <c r="Q68" s="36" t="str">
        <f>IF(VLOOKUP(O68,Source!D:U,18,FALSE)="","",VLOOKUP(O68,Source!D:U,18,FALSE))</f>
        <v/>
      </c>
      <c r="R68" s="37" t="str">
        <f>IF(VLOOKUP(O68,Source!D:U,14,FALSE)="","",VLOOKUP(O68,Source!D:U,14,FALSE))</f>
        <v>Book</v>
      </c>
      <c r="S68" s="38" t="str">
        <f>IF(VLOOKUP(O68,Source!D:U,13,FALSE)="","",VLOOKUP(O68,Source!D:U,13,FALSE))</f>
        <v>Class B Stock (ROI-Based Incentive Shares)</v>
      </c>
      <c r="T68" s="39" t="str">
        <f>IF(VLOOKUP(O68,Source!D:U,13,FALSE)="","",VLOOKUP(O68,Source!D:U,13,FALSE))</f>
        <v>Class B Stock (ROI-Based Incentive Shares)</v>
      </c>
      <c r="U68" s="39">
        <f>IF(VLOOKUP(O68,Source!D:U,15,FALSE)="","",VLOOKUP(O68,Source!D:U,15,FALSE))</f>
        <v>100000</v>
      </c>
      <c r="V68" s="33" t="str">
        <f>IF(VLOOKUP(O68,Source!D:AE,19,FALSE)="","",VLOOKUP(O68,Source!D:AE,19,FALSE))</f>
        <v/>
      </c>
      <c r="W68" s="40" t="str">
        <f>IF(VLOOKUP(O68,Source!D:AG,29,FALSE)="","",VLOOKUP(O68,Source!D:AG,29,FALSE))</f>
        <v>included above</v>
      </c>
      <c r="X68" s="12"/>
      <c r="Y68" s="41" t="str">
        <f t="shared" si="2"/>
        <v>OK</v>
      </c>
      <c r="Z68" s="42" t="b">
        <f t="shared" ref="Z68:AA68" si="68">IF(U68=K68,TRUE,FALSE)</f>
        <v>1</v>
      </c>
      <c r="AA68" s="42" t="b">
        <f t="shared" si="68"/>
        <v>1</v>
      </c>
      <c r="AB68" s="43" t="b">
        <f t="shared" si="4"/>
        <v>1</v>
      </c>
      <c r="AC68" s="44" t="b">
        <f t="shared" si="5"/>
        <v>1</v>
      </c>
      <c r="AD68" s="44" t="b">
        <f t="shared" si="6"/>
        <v>0</v>
      </c>
      <c r="AE68" s="32" t="b">
        <f t="shared" si="30"/>
        <v>1</v>
      </c>
      <c r="AF68" s="14"/>
      <c r="AG68" s="49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</row>
    <row r="69" ht="15.0" customHeight="1">
      <c r="A69" s="14"/>
      <c r="B69" s="46">
        <v>28102.0</v>
      </c>
      <c r="C69" s="47">
        <v>42826.0</v>
      </c>
      <c r="D69" s="48">
        <v>580775.0</v>
      </c>
      <c r="E69" s="30" t="str">
        <f>VLOOKUP(B69,'NetSuite Export'!A:F,6,FALSE)</f>
        <v>Jordan Wipf</v>
      </c>
      <c r="F69" s="30" t="str">
        <f>VLOOKUP(B69,'NetSuite Export'!A:EJ,140,FALSE)</f>
        <v>1. Exchange Record Created</v>
      </c>
      <c r="G69" s="31" t="str">
        <f>VLOOKUP(C69,'NetSuite Export'!J:Q,8,FALSE)</f>
        <v/>
      </c>
      <c r="H69" s="30" t="str">
        <f>VLOOKUP(C69,'NetSuite Export'!J:L,3,FALSE)</f>
        <v>Book-51</v>
      </c>
      <c r="I69" s="30" t="str">
        <f>VLOOKUP(C69,'NetSuite Export'!J:DS,112,FALSE)</f>
        <v>Class B Stock (Time-Based Incentive Shares)</v>
      </c>
      <c r="J69" s="32" t="str">
        <f>VLOOKUP(C69,'NetSuite Export'!J:DS,114,FALSE)</f>
        <v>Series B</v>
      </c>
      <c r="K69" s="32">
        <f>VLOOKUP(C69,'NetSuite Export'!J:N,5,FALSE)</f>
        <v>148000</v>
      </c>
      <c r="L69" s="33" t="str">
        <f>VLOOKUP(C69,'NetSuite Export'!J:R,9,FALSE)</f>
        <v/>
      </c>
      <c r="M69" s="33">
        <f>VLOOKUP(C69,'NetSuite Export'!J:P,7,FALSE)</f>
        <v>9876.5</v>
      </c>
      <c r="N69" s="10"/>
      <c r="O69" s="34">
        <v>93.0</v>
      </c>
      <c r="P69" s="35" t="str">
        <f>VLOOKUP(O69,Source!D:E,2,FALSE)</f>
        <v>Jordan Wipf</v>
      </c>
      <c r="Q69" s="36" t="str">
        <f>IF(VLOOKUP(O69,Source!D:U,18,FALSE)="","",VLOOKUP(O69,Source!D:U,18,FALSE))</f>
        <v/>
      </c>
      <c r="R69" s="37" t="str">
        <f>IF(VLOOKUP(O69,Source!D:U,14,FALSE)="","",VLOOKUP(O69,Source!D:U,14,FALSE))</f>
        <v>Book</v>
      </c>
      <c r="S69" s="38" t="str">
        <f>IF(VLOOKUP(O69,Source!D:U,13,FALSE)="","",VLOOKUP(O69,Source!D:U,13,FALSE))</f>
        <v>Class B Stock (Time-Based Incentive Shares)</v>
      </c>
      <c r="T69" s="39" t="str">
        <f>IF(VLOOKUP(O69,Source!D:U,13,FALSE)="","",VLOOKUP(O69,Source!D:U,13,FALSE))</f>
        <v>Class B Stock (Time-Based Incentive Shares)</v>
      </c>
      <c r="U69" s="39">
        <f>IF(VLOOKUP(O69,Source!D:U,15,FALSE)="","",VLOOKUP(O69,Source!D:U,15,FALSE))</f>
        <v>148000</v>
      </c>
      <c r="V69" s="33" t="str">
        <f>IF(VLOOKUP(O69,Source!D:AE,19,FALSE)="","",VLOOKUP(O69,Source!D:AE,19,FALSE))</f>
        <v/>
      </c>
      <c r="W69" s="40">
        <f>IF(VLOOKUP(O69,Source!D:AG,29,FALSE)="","",VLOOKUP(O69,Source!D:AG,29,FALSE))</f>
        <v>9876.5</v>
      </c>
      <c r="X69" s="12"/>
      <c r="Y69" s="41">
        <f t="shared" si="2"/>
        <v>0</v>
      </c>
      <c r="Z69" s="42" t="b">
        <f t="shared" ref="Z69:AA69" si="69">IF(U69=K69,TRUE,FALSE)</f>
        <v>1</v>
      </c>
      <c r="AA69" s="42" t="b">
        <f t="shared" si="69"/>
        <v>1</v>
      </c>
      <c r="AB69" s="43" t="b">
        <f t="shared" si="4"/>
        <v>1</v>
      </c>
      <c r="AC69" s="44" t="b">
        <f t="shared" si="5"/>
        <v>1</v>
      </c>
      <c r="AD69" s="44" t="b">
        <f t="shared" si="6"/>
        <v>0</v>
      </c>
      <c r="AE69" s="32" t="b">
        <f t="shared" si="30"/>
        <v>1</v>
      </c>
      <c r="AF69" s="14"/>
      <c r="AG69" s="49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</row>
    <row r="70" ht="15.0" customHeight="1">
      <c r="A70" s="14"/>
      <c r="B70" s="46">
        <v>28102.0</v>
      </c>
      <c r="C70" s="47">
        <v>42827.0</v>
      </c>
      <c r="D70" s="48">
        <v>580775.0</v>
      </c>
      <c r="E70" s="50" t="str">
        <f>VLOOKUP(B70,'NetSuite Export'!A:F,6,FALSE)</f>
        <v>Jordan Wipf</v>
      </c>
      <c r="F70" s="50" t="str">
        <f>VLOOKUP(B70,'NetSuite Export'!A:EJ,140,FALSE)</f>
        <v>1. Exchange Record Created</v>
      </c>
      <c r="G70" s="51" t="str">
        <f>VLOOKUP(C70,'NetSuite Export'!J:Q,8,FALSE)</f>
        <v/>
      </c>
      <c r="H70" s="30" t="str">
        <f>VLOOKUP(C70,'NetSuite Export'!J:L,3,FALSE)</f>
        <v>Book-52</v>
      </c>
      <c r="I70" s="30" t="str">
        <f>VLOOKUP(C70,'NetSuite Export'!J:DS,112,FALSE)</f>
        <v>Class B Stock (ROI-Based Incentive Shares)</v>
      </c>
      <c r="J70" s="52" t="str">
        <f>VLOOKUP(C70,'NetSuite Export'!J:DS,114,FALSE)</f>
        <v>Series B</v>
      </c>
      <c r="K70" s="32">
        <f>VLOOKUP(C70,'NetSuite Export'!J:N,5,FALSE)</f>
        <v>173000</v>
      </c>
      <c r="L70" s="33" t="str">
        <f>VLOOKUP(C70,'NetSuite Export'!J:R,9,FALSE)</f>
        <v/>
      </c>
      <c r="M70" s="33">
        <f>VLOOKUP(C70,'NetSuite Export'!J:P,7,FALSE)</f>
        <v>0</v>
      </c>
      <c r="N70" s="10"/>
      <c r="O70" s="34">
        <v>94.0</v>
      </c>
      <c r="P70" s="35" t="str">
        <f>VLOOKUP(O70,Source!D:E,2,FALSE)</f>
        <v>Jordan Wipf</v>
      </c>
      <c r="Q70" s="36" t="str">
        <f>IF(VLOOKUP(O70,Source!D:U,18,FALSE)="","",VLOOKUP(O70,Source!D:U,18,FALSE))</f>
        <v/>
      </c>
      <c r="R70" s="37" t="str">
        <f>IF(VLOOKUP(O70,Source!D:U,14,FALSE)="","",VLOOKUP(O70,Source!D:U,14,FALSE))</f>
        <v>Book</v>
      </c>
      <c r="S70" s="38" t="str">
        <f>IF(VLOOKUP(O70,Source!D:U,13,FALSE)="","",VLOOKUP(O70,Source!D:U,13,FALSE))</f>
        <v>Class B Stock (ROI-Based Incentive Shares)</v>
      </c>
      <c r="T70" s="39" t="str">
        <f>IF(VLOOKUP(O70,Source!D:U,13,FALSE)="","",VLOOKUP(O70,Source!D:U,13,FALSE))</f>
        <v>Class B Stock (ROI-Based Incentive Shares)</v>
      </c>
      <c r="U70" s="39">
        <f>IF(VLOOKUP(O70,Source!D:U,15,FALSE)="","",VLOOKUP(O70,Source!D:U,15,FALSE))</f>
        <v>173000</v>
      </c>
      <c r="V70" s="33" t="str">
        <f>IF(VLOOKUP(O70,Source!D:AE,19,FALSE)="","",VLOOKUP(O70,Source!D:AE,19,FALSE))</f>
        <v/>
      </c>
      <c r="W70" s="40" t="str">
        <f>IF(VLOOKUP(O70,Source!D:AG,29,FALSE)="","",VLOOKUP(O70,Source!D:AG,29,FALSE))</f>
        <v>included above</v>
      </c>
      <c r="X70" s="12"/>
      <c r="Y70" s="41" t="str">
        <f t="shared" si="2"/>
        <v>OK</v>
      </c>
      <c r="Z70" s="42" t="b">
        <f t="shared" ref="Z70:AA70" si="70">IF(U70=K70,TRUE,FALSE)</f>
        <v>1</v>
      </c>
      <c r="AA70" s="42" t="b">
        <f t="shared" si="70"/>
        <v>1</v>
      </c>
      <c r="AB70" s="43" t="b">
        <f t="shared" si="4"/>
        <v>1</v>
      </c>
      <c r="AC70" s="44" t="b">
        <f t="shared" si="5"/>
        <v>1</v>
      </c>
      <c r="AD70" s="44" t="b">
        <f t="shared" si="6"/>
        <v>0</v>
      </c>
      <c r="AE70" s="32" t="b">
        <f t="shared" si="30"/>
        <v>1</v>
      </c>
      <c r="AF70" s="53"/>
      <c r="AG70" s="54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</row>
    <row r="71" ht="15.0" customHeight="1">
      <c r="A71" s="14"/>
      <c r="B71" s="46">
        <v>28110.0</v>
      </c>
      <c r="C71" s="47">
        <v>42846.0</v>
      </c>
      <c r="D71" s="48">
        <v>580785.0</v>
      </c>
      <c r="E71" s="30" t="str">
        <f>VLOOKUP(B71,'NetSuite Export'!A:F,6,FALSE)</f>
        <v>Justin Pollock</v>
      </c>
      <c r="F71" s="30" t="str">
        <f>VLOOKUP(B71,'NetSuite Export'!A:EJ,140,FALSE)</f>
        <v>1. Exchange Record Created</v>
      </c>
      <c r="G71" s="31" t="str">
        <f>VLOOKUP(C71,'NetSuite Export'!J:Q,8,FALSE)</f>
        <v/>
      </c>
      <c r="H71" s="30" t="str">
        <f>VLOOKUP(C71,'NetSuite Export'!J:L,3,FALSE)</f>
        <v>Book-71</v>
      </c>
      <c r="I71" s="30" t="str">
        <f>VLOOKUP(C71,'NetSuite Export'!J:DS,112,FALSE)</f>
        <v>Class B Stock (Time-Based Incentive Shares)</v>
      </c>
      <c r="J71" s="32" t="str">
        <f>VLOOKUP(C71,'NetSuite Export'!J:DS,114,FALSE)</f>
        <v>Series B</v>
      </c>
      <c r="K71" s="32">
        <f>VLOOKUP(C71,'NetSuite Export'!J:N,5,FALSE)</f>
        <v>50000</v>
      </c>
      <c r="L71" s="33" t="str">
        <f>VLOOKUP(C71,'NetSuite Export'!J:R,9,FALSE)</f>
        <v/>
      </c>
      <c r="M71" s="33">
        <f>VLOOKUP(C71,'NetSuite Export'!J:P,7,FALSE)</f>
        <v>0</v>
      </c>
      <c r="N71" s="10"/>
      <c r="O71" s="34">
        <v>113.0</v>
      </c>
      <c r="P71" s="35" t="str">
        <f>VLOOKUP(O71,Source!D:E,2,FALSE)</f>
        <v>Justin Pollock</v>
      </c>
      <c r="Q71" s="36" t="str">
        <f>IF(VLOOKUP(O71,Source!D:U,18,FALSE)="","",VLOOKUP(O71,Source!D:U,18,FALSE))</f>
        <v/>
      </c>
      <c r="R71" s="37" t="str">
        <f>IF(VLOOKUP(O71,Source!D:U,14,FALSE)="","",VLOOKUP(O71,Source!D:U,14,FALSE))</f>
        <v>Book</v>
      </c>
      <c r="S71" s="38" t="str">
        <f>IF(VLOOKUP(O71,Source!D:U,13,FALSE)="","",VLOOKUP(O71,Source!D:U,13,FALSE))</f>
        <v>Class B Stock (Time-Based Incentive Shares)</v>
      </c>
      <c r="T71" s="39" t="str">
        <f>IF(VLOOKUP(O71,Source!D:U,13,FALSE)="","",VLOOKUP(O71,Source!D:U,13,FALSE))</f>
        <v>Class B Stock (Time-Based Incentive Shares)</v>
      </c>
      <c r="U71" s="39">
        <f>IF(VLOOKUP(O71,Source!D:U,15,FALSE)="","",VLOOKUP(O71,Source!D:U,15,FALSE))</f>
        <v>50000</v>
      </c>
      <c r="V71" s="33" t="str">
        <f>IF(VLOOKUP(O71,Source!D:AE,19,FALSE)="","",VLOOKUP(O71,Source!D:AE,19,FALSE))</f>
        <v/>
      </c>
      <c r="W71" s="40">
        <f>IF(VLOOKUP(O71,Source!D:AG,29,FALSE)="","",VLOOKUP(O71,Source!D:AG,29,FALSE))</f>
        <v>0</v>
      </c>
      <c r="X71" s="12"/>
      <c r="Y71" s="41">
        <f t="shared" si="2"/>
        <v>0</v>
      </c>
      <c r="Z71" s="42" t="b">
        <f t="shared" ref="Z71:AA71" si="71">IF(U71=K71,TRUE,FALSE)</f>
        <v>1</v>
      </c>
      <c r="AA71" s="42" t="b">
        <f t="shared" si="71"/>
        <v>1</v>
      </c>
      <c r="AB71" s="43" t="b">
        <f t="shared" si="4"/>
        <v>1</v>
      </c>
      <c r="AC71" s="44" t="b">
        <f t="shared" si="5"/>
        <v>1</v>
      </c>
      <c r="AD71" s="44" t="b">
        <f t="shared" si="6"/>
        <v>0</v>
      </c>
      <c r="AE71" s="32" t="b">
        <f t="shared" si="30"/>
        <v>1</v>
      </c>
      <c r="AF71" s="1"/>
      <c r="AG71" s="45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</row>
    <row r="72" ht="15.0" customHeight="1">
      <c r="A72" s="14"/>
      <c r="B72" s="46">
        <v>28110.0</v>
      </c>
      <c r="C72" s="47">
        <v>42847.0</v>
      </c>
      <c r="D72" s="48">
        <v>580785.0</v>
      </c>
      <c r="E72" s="30" t="str">
        <f>VLOOKUP(B72,'NetSuite Export'!A:F,6,FALSE)</f>
        <v>Justin Pollock</v>
      </c>
      <c r="F72" s="30" t="str">
        <f>VLOOKUP(B72,'NetSuite Export'!A:EJ,140,FALSE)</f>
        <v>1. Exchange Record Created</v>
      </c>
      <c r="G72" s="31" t="str">
        <f>VLOOKUP(C72,'NetSuite Export'!J:Q,8,FALSE)</f>
        <v/>
      </c>
      <c r="H72" s="30" t="str">
        <f>VLOOKUP(C72,'NetSuite Export'!J:L,3,FALSE)</f>
        <v>Book-72</v>
      </c>
      <c r="I72" s="30" t="str">
        <f>VLOOKUP(C72,'NetSuite Export'!J:DS,112,FALSE)</f>
        <v>Class B Stock (ROI-Based Incentive Shares)</v>
      </c>
      <c r="J72" s="32" t="str">
        <f>VLOOKUP(C72,'NetSuite Export'!J:DS,114,FALSE)</f>
        <v>Series B</v>
      </c>
      <c r="K72" s="32">
        <f>VLOOKUP(C72,'NetSuite Export'!J:N,5,FALSE)</f>
        <v>100000</v>
      </c>
      <c r="L72" s="33" t="str">
        <f>VLOOKUP(C72,'NetSuite Export'!J:R,9,FALSE)</f>
        <v/>
      </c>
      <c r="M72" s="33">
        <f>VLOOKUP(C72,'NetSuite Export'!J:P,7,FALSE)</f>
        <v>0</v>
      </c>
      <c r="N72" s="10"/>
      <c r="O72" s="34">
        <v>114.0</v>
      </c>
      <c r="P72" s="35" t="str">
        <f>VLOOKUP(O72,Source!D:E,2,FALSE)</f>
        <v>Justin Pollock</v>
      </c>
      <c r="Q72" s="36" t="str">
        <f>IF(VLOOKUP(O72,Source!D:U,18,FALSE)="","",VLOOKUP(O72,Source!D:U,18,FALSE))</f>
        <v/>
      </c>
      <c r="R72" s="37" t="str">
        <f>IF(VLOOKUP(O72,Source!D:U,14,FALSE)="","",VLOOKUP(O72,Source!D:U,14,FALSE))</f>
        <v>Book</v>
      </c>
      <c r="S72" s="38" t="str">
        <f>IF(VLOOKUP(O72,Source!D:U,13,FALSE)="","",VLOOKUP(O72,Source!D:U,13,FALSE))</f>
        <v>Class B Stock (ROI-Based Incentive Shares)</v>
      </c>
      <c r="T72" s="39" t="str">
        <f>IF(VLOOKUP(O72,Source!D:U,13,FALSE)="","",VLOOKUP(O72,Source!D:U,13,FALSE))</f>
        <v>Class B Stock (ROI-Based Incentive Shares)</v>
      </c>
      <c r="U72" s="39">
        <f>IF(VLOOKUP(O72,Source!D:U,15,FALSE)="","",VLOOKUP(O72,Source!D:U,15,FALSE))</f>
        <v>100000</v>
      </c>
      <c r="V72" s="33" t="str">
        <f>IF(VLOOKUP(O72,Source!D:AE,19,FALSE)="","",VLOOKUP(O72,Source!D:AE,19,FALSE))</f>
        <v/>
      </c>
      <c r="W72" s="40" t="str">
        <f>IF(VLOOKUP(O72,Source!D:AG,29,FALSE)="","",VLOOKUP(O72,Source!D:AG,29,FALSE))</f>
        <v>included above</v>
      </c>
      <c r="X72" s="12"/>
      <c r="Y72" s="41" t="str">
        <f t="shared" si="2"/>
        <v>OK</v>
      </c>
      <c r="Z72" s="42" t="b">
        <f t="shared" ref="Z72:AA72" si="72">IF(U72=K72,TRUE,FALSE)</f>
        <v>1</v>
      </c>
      <c r="AA72" s="42" t="b">
        <f t="shared" si="72"/>
        <v>1</v>
      </c>
      <c r="AB72" s="43" t="b">
        <f t="shared" si="4"/>
        <v>1</v>
      </c>
      <c r="AC72" s="44" t="b">
        <f t="shared" si="5"/>
        <v>1</v>
      </c>
      <c r="AD72" s="44" t="b">
        <f t="shared" si="6"/>
        <v>0</v>
      </c>
      <c r="AE72" s="32" t="b">
        <f t="shared" si="30"/>
        <v>1</v>
      </c>
      <c r="AF72" s="14"/>
      <c r="AG72" s="49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</row>
    <row r="73" ht="15.0" customHeight="1">
      <c r="A73" s="14"/>
      <c r="B73" s="46">
        <v>28172.0</v>
      </c>
      <c r="C73" s="47">
        <v>42834.0</v>
      </c>
      <c r="D73" s="48">
        <v>580779.0</v>
      </c>
      <c r="E73" s="30" t="str">
        <f>VLOOKUP(B73,'NetSuite Export'!A:F,6,FALSE)</f>
        <v>Keith Goisse</v>
      </c>
      <c r="F73" s="30" t="str">
        <f>VLOOKUP(B73,'NetSuite Export'!A:EJ,140,FALSE)</f>
        <v>1. Exchange Record Created</v>
      </c>
      <c r="G73" s="31" t="str">
        <f>VLOOKUP(C73,'NetSuite Export'!J:Q,8,FALSE)</f>
        <v/>
      </c>
      <c r="H73" s="30" t="str">
        <f>VLOOKUP(C73,'NetSuite Export'!J:L,3,FALSE)</f>
        <v>Book-59</v>
      </c>
      <c r="I73" s="30" t="str">
        <f>VLOOKUP(C73,'NetSuite Export'!J:DS,112,FALSE)</f>
        <v>Class B Stock (Time-Based Incentive Shares)</v>
      </c>
      <c r="J73" s="32" t="str">
        <f>VLOOKUP(C73,'NetSuite Export'!J:DS,114,FALSE)</f>
        <v>Series B</v>
      </c>
      <c r="K73" s="32">
        <f>VLOOKUP(C73,'NetSuite Export'!J:N,5,FALSE)</f>
        <v>75000</v>
      </c>
      <c r="L73" s="33" t="str">
        <f>VLOOKUP(C73,'NetSuite Export'!J:R,9,FALSE)</f>
        <v/>
      </c>
      <c r="M73" s="33">
        <f>VLOOKUP(C73,'NetSuite Export'!J:P,7,FALSE)</f>
        <v>12567.38</v>
      </c>
      <c r="N73" s="10"/>
      <c r="O73" s="34">
        <v>101.0</v>
      </c>
      <c r="P73" s="35" t="str">
        <f>VLOOKUP(O73,Source!D:E,2,FALSE)</f>
        <v>Keith Goisse</v>
      </c>
      <c r="Q73" s="36" t="str">
        <f>IF(VLOOKUP(O73,Source!D:U,18,FALSE)="","",VLOOKUP(O73,Source!D:U,18,FALSE))</f>
        <v/>
      </c>
      <c r="R73" s="37" t="str">
        <f>IF(VLOOKUP(O73,Source!D:U,14,FALSE)="","",VLOOKUP(O73,Source!D:U,14,FALSE))</f>
        <v>Book</v>
      </c>
      <c r="S73" s="38" t="str">
        <f>IF(VLOOKUP(O73,Source!D:U,13,FALSE)="","",VLOOKUP(O73,Source!D:U,13,FALSE))</f>
        <v>Class B Stock (Time-Based Incentive Shares)</v>
      </c>
      <c r="T73" s="39" t="str">
        <f>IF(VLOOKUP(O73,Source!D:U,13,FALSE)="","",VLOOKUP(O73,Source!D:U,13,FALSE))</f>
        <v>Class B Stock (Time-Based Incentive Shares)</v>
      </c>
      <c r="U73" s="39">
        <f>IF(VLOOKUP(O73,Source!D:U,15,FALSE)="","",VLOOKUP(O73,Source!D:U,15,FALSE))</f>
        <v>75000</v>
      </c>
      <c r="V73" s="33" t="str">
        <f>IF(VLOOKUP(O73,Source!D:AE,19,FALSE)="","",VLOOKUP(O73,Source!D:AE,19,FALSE))</f>
        <v/>
      </c>
      <c r="W73" s="40">
        <f>IF(VLOOKUP(O73,Source!D:AG,29,FALSE)="","",VLOOKUP(O73,Source!D:AG,29,FALSE))</f>
        <v>12567.38</v>
      </c>
      <c r="X73" s="12"/>
      <c r="Y73" s="41">
        <f t="shared" si="2"/>
        <v>0</v>
      </c>
      <c r="Z73" s="42" t="b">
        <f t="shared" ref="Z73:AA73" si="73">IF(U73=K73,TRUE,FALSE)</f>
        <v>1</v>
      </c>
      <c r="AA73" s="42" t="b">
        <f t="shared" si="73"/>
        <v>1</v>
      </c>
      <c r="AB73" s="43" t="b">
        <f t="shared" si="4"/>
        <v>1</v>
      </c>
      <c r="AC73" s="44" t="b">
        <f t="shared" si="5"/>
        <v>1</v>
      </c>
      <c r="AD73" s="44" t="b">
        <f t="shared" si="6"/>
        <v>0</v>
      </c>
      <c r="AE73" s="32" t="b">
        <f t="shared" si="30"/>
        <v>1</v>
      </c>
      <c r="AF73" s="14"/>
      <c r="AG73" s="49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</row>
    <row r="74" ht="15.0" customHeight="1">
      <c r="A74" s="14"/>
      <c r="B74" s="46">
        <v>28172.0</v>
      </c>
      <c r="C74" s="47">
        <v>42835.0</v>
      </c>
      <c r="D74" s="48">
        <v>580779.0</v>
      </c>
      <c r="E74" s="30" t="str">
        <f>VLOOKUP(B74,'NetSuite Export'!A:F,6,FALSE)</f>
        <v>Keith Goisse</v>
      </c>
      <c r="F74" s="30" t="str">
        <f>VLOOKUP(B74,'NetSuite Export'!A:EJ,140,FALSE)</f>
        <v>1. Exchange Record Created</v>
      </c>
      <c r="G74" s="31" t="str">
        <f>VLOOKUP(C74,'NetSuite Export'!J:Q,8,FALSE)</f>
        <v/>
      </c>
      <c r="H74" s="30" t="str">
        <f>VLOOKUP(C74,'NetSuite Export'!J:L,3,FALSE)</f>
        <v>Book-60</v>
      </c>
      <c r="I74" s="30" t="str">
        <f>VLOOKUP(C74,'NetSuite Export'!J:DS,112,FALSE)</f>
        <v>Class B Stock (ROI-Based Incentive Shares)</v>
      </c>
      <c r="J74" s="32" t="str">
        <f>VLOOKUP(C74,'NetSuite Export'!J:DS,114,FALSE)</f>
        <v>Series B</v>
      </c>
      <c r="K74" s="32">
        <f>VLOOKUP(C74,'NetSuite Export'!J:N,5,FALSE)</f>
        <v>100000</v>
      </c>
      <c r="L74" s="33" t="str">
        <f>VLOOKUP(C74,'NetSuite Export'!J:R,9,FALSE)</f>
        <v/>
      </c>
      <c r="M74" s="33">
        <f>VLOOKUP(C74,'NetSuite Export'!J:P,7,FALSE)</f>
        <v>0</v>
      </c>
      <c r="N74" s="10"/>
      <c r="O74" s="34">
        <v>102.0</v>
      </c>
      <c r="P74" s="35" t="str">
        <f>VLOOKUP(O74,Source!D:E,2,FALSE)</f>
        <v>Keith Goisse</v>
      </c>
      <c r="Q74" s="36" t="str">
        <f>IF(VLOOKUP(O74,Source!D:U,18,FALSE)="","",VLOOKUP(O74,Source!D:U,18,FALSE))</f>
        <v/>
      </c>
      <c r="R74" s="37" t="str">
        <f>IF(VLOOKUP(O74,Source!D:U,14,FALSE)="","",VLOOKUP(O74,Source!D:U,14,FALSE))</f>
        <v>Book</v>
      </c>
      <c r="S74" s="38" t="str">
        <f>IF(VLOOKUP(O74,Source!D:U,13,FALSE)="","",VLOOKUP(O74,Source!D:U,13,FALSE))</f>
        <v>Class B Stock (ROI-Based Incentive Shares)</v>
      </c>
      <c r="T74" s="39" t="str">
        <f>IF(VLOOKUP(O74,Source!D:U,13,FALSE)="","",VLOOKUP(O74,Source!D:U,13,FALSE))</f>
        <v>Class B Stock (ROI-Based Incentive Shares)</v>
      </c>
      <c r="U74" s="39">
        <f>IF(VLOOKUP(O74,Source!D:U,15,FALSE)="","",VLOOKUP(O74,Source!D:U,15,FALSE))</f>
        <v>100000</v>
      </c>
      <c r="V74" s="33" t="str">
        <f>IF(VLOOKUP(O74,Source!D:AE,19,FALSE)="","",VLOOKUP(O74,Source!D:AE,19,FALSE))</f>
        <v/>
      </c>
      <c r="W74" s="40" t="str">
        <f>IF(VLOOKUP(O74,Source!D:AG,29,FALSE)="","",VLOOKUP(O74,Source!D:AG,29,FALSE))</f>
        <v>included above</v>
      </c>
      <c r="X74" s="12"/>
      <c r="Y74" s="41" t="str">
        <f t="shared" si="2"/>
        <v>OK</v>
      </c>
      <c r="Z74" s="42" t="b">
        <f t="shared" ref="Z74:AA74" si="74">IF(U74=K74,TRUE,FALSE)</f>
        <v>1</v>
      </c>
      <c r="AA74" s="42" t="b">
        <f t="shared" si="74"/>
        <v>1</v>
      </c>
      <c r="AB74" s="43" t="b">
        <f t="shared" si="4"/>
        <v>1</v>
      </c>
      <c r="AC74" s="44" t="b">
        <f t="shared" si="5"/>
        <v>1</v>
      </c>
      <c r="AD74" s="44" t="b">
        <f t="shared" si="6"/>
        <v>0</v>
      </c>
      <c r="AE74" s="32" t="b">
        <f t="shared" si="30"/>
        <v>1</v>
      </c>
      <c r="AF74" s="14"/>
      <c r="AG74" s="49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</row>
    <row r="75" ht="15.0" customHeight="1">
      <c r="A75" s="14"/>
      <c r="B75" s="46">
        <v>28107.0</v>
      </c>
      <c r="C75" s="47">
        <v>42840.0</v>
      </c>
      <c r="D75" s="48">
        <v>580782.0</v>
      </c>
      <c r="E75" s="30" t="str">
        <f>VLOOKUP(B75,'NetSuite Export'!A:F,6,FALSE)</f>
        <v>Kristopher Massaro</v>
      </c>
      <c r="F75" s="30" t="str">
        <f>VLOOKUP(B75,'NetSuite Export'!A:EJ,140,FALSE)</f>
        <v>2. LOT Sent</v>
      </c>
      <c r="G75" s="31" t="str">
        <f>VLOOKUP(C75,'NetSuite Export'!J:Q,8,FALSE)</f>
        <v/>
      </c>
      <c r="H75" s="30" t="str">
        <f>VLOOKUP(C75,'NetSuite Export'!J:L,3,FALSE)</f>
        <v>Book-65</v>
      </c>
      <c r="I75" s="30" t="str">
        <f>VLOOKUP(C75,'NetSuite Export'!J:DS,112,FALSE)</f>
        <v>Class B Stock (Time-Based Incentive Shares)</v>
      </c>
      <c r="J75" s="32" t="str">
        <f>VLOOKUP(C75,'NetSuite Export'!J:DS,114,FALSE)</f>
        <v>Series B</v>
      </c>
      <c r="K75" s="32">
        <f>VLOOKUP(C75,'NetSuite Export'!J:N,5,FALSE)</f>
        <v>50000</v>
      </c>
      <c r="L75" s="33" t="str">
        <f>VLOOKUP(C75,'NetSuite Export'!J:R,9,FALSE)</f>
        <v/>
      </c>
      <c r="M75" s="33">
        <f>VLOOKUP(C75,'NetSuite Export'!J:P,7,FALSE)</f>
        <v>17489.25</v>
      </c>
      <c r="N75" s="10"/>
      <c r="O75" s="34">
        <v>107.0</v>
      </c>
      <c r="P75" s="35" t="str">
        <f>VLOOKUP(O75,Source!D:E,2,FALSE)</f>
        <v>Kristopher Massaro</v>
      </c>
      <c r="Q75" s="36" t="str">
        <f>IF(VLOOKUP(O75,Source!D:U,18,FALSE)="","",VLOOKUP(O75,Source!D:U,18,FALSE))</f>
        <v/>
      </c>
      <c r="R75" s="37" t="str">
        <f>IF(VLOOKUP(O75,Source!D:U,14,FALSE)="","",VLOOKUP(O75,Source!D:U,14,FALSE))</f>
        <v>Book</v>
      </c>
      <c r="S75" s="38" t="str">
        <f>IF(VLOOKUP(O75,Source!D:U,13,FALSE)="","",VLOOKUP(O75,Source!D:U,13,FALSE))</f>
        <v>Class B Stock (Time-Based Incentive Shares)</v>
      </c>
      <c r="T75" s="39" t="str">
        <f>IF(VLOOKUP(O75,Source!D:U,13,FALSE)="","",VLOOKUP(O75,Source!D:U,13,FALSE))</f>
        <v>Class B Stock (Time-Based Incentive Shares)</v>
      </c>
      <c r="U75" s="39">
        <f>IF(VLOOKUP(O75,Source!D:U,15,FALSE)="","",VLOOKUP(O75,Source!D:U,15,FALSE))</f>
        <v>50000</v>
      </c>
      <c r="V75" s="33" t="str">
        <f>IF(VLOOKUP(O75,Source!D:AE,19,FALSE)="","",VLOOKUP(O75,Source!D:AE,19,FALSE))</f>
        <v/>
      </c>
      <c r="W75" s="40">
        <f>IF(VLOOKUP(O75,Source!D:AG,29,FALSE)="","",VLOOKUP(O75,Source!D:AG,29,FALSE))</f>
        <v>17489.25</v>
      </c>
      <c r="X75" s="12"/>
      <c r="Y75" s="41">
        <f t="shared" si="2"/>
        <v>0</v>
      </c>
      <c r="Z75" s="42" t="b">
        <f t="shared" ref="Z75:AA75" si="75">IF(U75=K75,TRUE,FALSE)</f>
        <v>1</v>
      </c>
      <c r="AA75" s="42" t="b">
        <f t="shared" si="75"/>
        <v>1</v>
      </c>
      <c r="AB75" s="43" t="b">
        <f t="shared" si="4"/>
        <v>1</v>
      </c>
      <c r="AC75" s="44" t="b">
        <f t="shared" si="5"/>
        <v>1</v>
      </c>
      <c r="AD75" s="44" t="b">
        <f t="shared" si="6"/>
        <v>0</v>
      </c>
      <c r="AE75" s="32" t="b">
        <f t="shared" si="30"/>
        <v>1</v>
      </c>
      <c r="AF75" s="14"/>
      <c r="AG75" s="49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</row>
    <row r="76" ht="15.0" customHeight="1">
      <c r="A76" s="14"/>
      <c r="B76" s="46">
        <v>28107.0</v>
      </c>
      <c r="C76" s="47">
        <v>42841.0</v>
      </c>
      <c r="D76" s="48">
        <v>580782.0</v>
      </c>
      <c r="E76" s="30" t="str">
        <f>VLOOKUP(B76,'NetSuite Export'!A:F,6,FALSE)</f>
        <v>Kristopher Massaro</v>
      </c>
      <c r="F76" s="30" t="str">
        <f>VLOOKUP(B76,'NetSuite Export'!A:EJ,140,FALSE)</f>
        <v>2. LOT Sent</v>
      </c>
      <c r="G76" s="31" t="str">
        <f>VLOOKUP(C76,'NetSuite Export'!J:Q,8,FALSE)</f>
        <v/>
      </c>
      <c r="H76" s="30" t="str">
        <f>VLOOKUP(C76,'NetSuite Export'!J:L,3,FALSE)</f>
        <v>Book-66</v>
      </c>
      <c r="I76" s="30" t="str">
        <f>VLOOKUP(C76,'NetSuite Export'!J:DS,112,FALSE)</f>
        <v>Class B Stock (ROI-Based Incentive Shares)</v>
      </c>
      <c r="J76" s="32" t="str">
        <f>VLOOKUP(C76,'NetSuite Export'!J:DS,114,FALSE)</f>
        <v>Series B</v>
      </c>
      <c r="K76" s="32">
        <f>VLOOKUP(C76,'NetSuite Export'!J:N,5,FALSE)</f>
        <v>100000</v>
      </c>
      <c r="L76" s="33" t="str">
        <f>VLOOKUP(C76,'NetSuite Export'!J:R,9,FALSE)</f>
        <v/>
      </c>
      <c r="M76" s="33">
        <f>VLOOKUP(C76,'NetSuite Export'!J:P,7,FALSE)</f>
        <v>0</v>
      </c>
      <c r="N76" s="10"/>
      <c r="O76" s="34">
        <v>108.0</v>
      </c>
      <c r="P76" s="35" t="str">
        <f>VLOOKUP(O76,Source!D:E,2,FALSE)</f>
        <v>Kristopher Massaro</v>
      </c>
      <c r="Q76" s="36" t="str">
        <f>IF(VLOOKUP(O76,Source!D:U,18,FALSE)="","",VLOOKUP(O76,Source!D:U,18,FALSE))</f>
        <v/>
      </c>
      <c r="R76" s="37" t="str">
        <f>IF(VLOOKUP(O76,Source!D:U,14,FALSE)="","",VLOOKUP(O76,Source!D:U,14,FALSE))</f>
        <v>Book</v>
      </c>
      <c r="S76" s="38" t="str">
        <f>IF(VLOOKUP(O76,Source!D:U,13,FALSE)="","",VLOOKUP(O76,Source!D:U,13,FALSE))</f>
        <v>Class B Stock (ROI-Based Incentive Shares)</v>
      </c>
      <c r="T76" s="39" t="str">
        <f>IF(VLOOKUP(O76,Source!D:U,13,FALSE)="","",VLOOKUP(O76,Source!D:U,13,FALSE))</f>
        <v>Class B Stock (ROI-Based Incentive Shares)</v>
      </c>
      <c r="U76" s="39">
        <f>IF(VLOOKUP(O76,Source!D:U,15,FALSE)="","",VLOOKUP(O76,Source!D:U,15,FALSE))</f>
        <v>100000</v>
      </c>
      <c r="V76" s="33" t="str">
        <f>IF(VLOOKUP(O76,Source!D:AE,19,FALSE)="","",VLOOKUP(O76,Source!D:AE,19,FALSE))</f>
        <v/>
      </c>
      <c r="W76" s="40" t="str">
        <f>IF(VLOOKUP(O76,Source!D:AG,29,FALSE)="","",VLOOKUP(O76,Source!D:AG,29,FALSE))</f>
        <v>included above</v>
      </c>
      <c r="X76" s="12"/>
      <c r="Y76" s="41" t="str">
        <f t="shared" si="2"/>
        <v>OK</v>
      </c>
      <c r="Z76" s="42" t="b">
        <f t="shared" ref="Z76:AA76" si="76">IF(U76=K76,TRUE,FALSE)</f>
        <v>1</v>
      </c>
      <c r="AA76" s="42" t="b">
        <f t="shared" si="76"/>
        <v>1</v>
      </c>
      <c r="AB76" s="43" t="b">
        <f t="shared" si="4"/>
        <v>1</v>
      </c>
      <c r="AC76" s="44" t="b">
        <f t="shared" si="5"/>
        <v>1</v>
      </c>
      <c r="AD76" s="44" t="b">
        <f t="shared" si="6"/>
        <v>0</v>
      </c>
      <c r="AE76" s="32" t="b">
        <f t="shared" si="30"/>
        <v>1</v>
      </c>
      <c r="AF76" s="14"/>
      <c r="AG76" s="49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</row>
    <row r="77" ht="15.0" customHeight="1">
      <c r="A77" s="14"/>
      <c r="B77" s="46">
        <v>28085.0</v>
      </c>
      <c r="C77" s="47">
        <v>42748.0</v>
      </c>
      <c r="D77" s="48">
        <v>580759.0</v>
      </c>
      <c r="E77" s="30" t="str">
        <f>VLOOKUP(B77,'NetSuite Export'!A:F,6,FALSE)</f>
        <v>Kurtis Gimbel</v>
      </c>
      <c r="F77" s="30" t="str">
        <f>VLOOKUP(B77,'NetSuite Export'!A:EJ,140,FALSE)</f>
        <v>1. Exchange Record Created</v>
      </c>
      <c r="G77" s="31" t="str">
        <f>VLOOKUP(C77,'NetSuite Export'!J:Q,8,FALSE)</f>
        <v/>
      </c>
      <c r="H77" s="30" t="str">
        <f>VLOOKUP(C77,'NetSuite Export'!J:L,3,FALSE)</f>
        <v>A-17</v>
      </c>
      <c r="I77" s="30" t="str">
        <f>VLOOKUP(C77,'NetSuite Export'!J:DS,112,FALSE)</f>
        <v>Class A Stock</v>
      </c>
      <c r="J77" s="32" t="str">
        <f>VLOOKUP(C77,'NetSuite Export'!J:DS,114,FALSE)</f>
        <v>Series A</v>
      </c>
      <c r="K77" s="32">
        <f>VLOOKUP(C77,'NetSuite Export'!J:N,5,FALSE)</f>
        <v>91.646</v>
      </c>
      <c r="L77" s="33" t="str">
        <f>VLOOKUP(C77,'NetSuite Export'!J:R,9,FALSE)</f>
        <v/>
      </c>
      <c r="M77" s="33">
        <f>VLOOKUP(C77,'NetSuite Export'!J:P,7,FALSE)</f>
        <v>300350.04</v>
      </c>
      <c r="N77" s="10"/>
      <c r="O77" s="34">
        <v>53.0</v>
      </c>
      <c r="P77" s="35" t="str">
        <f>VLOOKUP(O77,Source!D:E,2,FALSE)</f>
        <v>Kurtis Gimbel</v>
      </c>
      <c r="Q77" s="36" t="str">
        <f>IF(VLOOKUP(O77,Source!D:U,18,FALSE)="","",VLOOKUP(O77,Source!D:U,18,FALSE))</f>
        <v/>
      </c>
      <c r="R77" s="37" t="str">
        <f>IF(VLOOKUP(O77,Source!D:U,14,FALSE)="","",VLOOKUP(O77,Source!D:U,14,FALSE))</f>
        <v>A-17</v>
      </c>
      <c r="S77" s="38" t="str">
        <f>IF(VLOOKUP(O77,Source!D:U,13,FALSE)="","",VLOOKUP(O77,Source!D:U,13,FALSE))</f>
        <v>Class A Stock</v>
      </c>
      <c r="T77" s="39" t="str">
        <f>IF(VLOOKUP(O77,Source!D:U,13,FALSE)="","",VLOOKUP(O77,Source!D:U,13,FALSE))</f>
        <v>Class A Stock</v>
      </c>
      <c r="U77" s="39">
        <f>IF(VLOOKUP(O77,Source!D:U,15,FALSE)="","",VLOOKUP(O77,Source!D:U,15,FALSE))</f>
        <v>91.646</v>
      </c>
      <c r="V77" s="33" t="str">
        <f>IF(VLOOKUP(O77,Source!D:AE,19,FALSE)="","",VLOOKUP(O77,Source!D:AE,19,FALSE))</f>
        <v/>
      </c>
      <c r="W77" s="40">
        <f>IF(VLOOKUP(O77,Source!D:AG,29,FALSE)="","",VLOOKUP(O77,Source!D:AG,29,FALSE))</f>
        <v>300350.04</v>
      </c>
      <c r="X77" s="12"/>
      <c r="Y77" s="41">
        <f t="shared" si="2"/>
        <v>0</v>
      </c>
      <c r="Z77" s="42" t="b">
        <f t="shared" ref="Z77:AA77" si="77">IF(U77=K77,TRUE,FALSE)</f>
        <v>1</v>
      </c>
      <c r="AA77" s="42" t="b">
        <f t="shared" si="77"/>
        <v>1</v>
      </c>
      <c r="AB77" s="43" t="b">
        <f t="shared" si="4"/>
        <v>1</v>
      </c>
      <c r="AC77" s="44" t="b">
        <f t="shared" si="5"/>
        <v>1</v>
      </c>
      <c r="AD77" s="44" t="b">
        <f t="shared" si="6"/>
        <v>1</v>
      </c>
      <c r="AE77" s="32" t="b">
        <f t="shared" si="30"/>
        <v>1</v>
      </c>
      <c r="AF77" s="14"/>
      <c r="AG77" s="49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</row>
    <row r="78" ht="15.0" customHeight="1">
      <c r="A78" s="14"/>
      <c r="B78" s="46">
        <v>28085.0</v>
      </c>
      <c r="C78" s="47">
        <v>42769.0</v>
      </c>
      <c r="D78" s="48">
        <v>580759.0</v>
      </c>
      <c r="E78" s="30" t="str">
        <f>VLOOKUP(B78,'NetSuite Export'!A:F,6,FALSE)</f>
        <v>Kurtis Gimbel</v>
      </c>
      <c r="F78" s="30" t="str">
        <f>VLOOKUP(B78,'NetSuite Export'!A:EJ,140,FALSE)</f>
        <v>1. Exchange Record Created</v>
      </c>
      <c r="G78" s="31" t="str">
        <f>VLOOKUP(C78,'NetSuite Export'!J:Q,8,FALSE)</f>
        <v/>
      </c>
      <c r="H78" s="30" t="str">
        <f>VLOOKUP(C78,'NetSuite Export'!J:L,3,FALSE)</f>
        <v>B-17</v>
      </c>
      <c r="I78" s="30" t="str">
        <f>VLOOKUP(C78,'NetSuite Export'!J:DS,112,FALSE)</f>
        <v>Class B Stock</v>
      </c>
      <c r="J78" s="32" t="str">
        <f>VLOOKUP(C78,'NetSuite Export'!J:DS,114,FALSE)</f>
        <v>Series B</v>
      </c>
      <c r="K78" s="32">
        <f>VLOOKUP(C78,'NetSuite Export'!J:N,5,FALSE)</f>
        <v>92571</v>
      </c>
      <c r="L78" s="33" t="str">
        <f>VLOOKUP(C78,'NetSuite Export'!J:R,9,FALSE)</f>
        <v/>
      </c>
      <c r="M78" s="33">
        <f>VLOOKUP(C78,'NetSuite Export'!J:P,7,FALSE)</f>
        <v>0</v>
      </c>
      <c r="N78" s="10"/>
      <c r="O78" s="34">
        <v>54.0</v>
      </c>
      <c r="P78" s="35" t="str">
        <f>VLOOKUP(O78,Source!D:E,2,FALSE)</f>
        <v>Kurtis Gimbel</v>
      </c>
      <c r="Q78" s="36" t="str">
        <f>IF(VLOOKUP(O78,Source!D:U,18,FALSE)="","",VLOOKUP(O78,Source!D:U,18,FALSE))</f>
        <v/>
      </c>
      <c r="R78" s="37" t="str">
        <f>IF(VLOOKUP(O78,Source!D:U,14,FALSE)="","",VLOOKUP(O78,Source!D:U,14,FALSE))</f>
        <v>B-17</v>
      </c>
      <c r="S78" s="38" t="str">
        <f>IF(VLOOKUP(O78,Source!D:U,13,FALSE)="","",VLOOKUP(O78,Source!D:U,13,FALSE))</f>
        <v>Class B Stock</v>
      </c>
      <c r="T78" s="39" t="str">
        <f>IF(VLOOKUP(O78,Source!D:U,13,FALSE)="","",VLOOKUP(O78,Source!D:U,13,FALSE))</f>
        <v>Class B Stock</v>
      </c>
      <c r="U78" s="39">
        <f>IF(VLOOKUP(O78,Source!D:U,15,FALSE)="","",VLOOKUP(O78,Source!D:U,15,FALSE))</f>
        <v>92571</v>
      </c>
      <c r="V78" s="33" t="str">
        <f>IF(VLOOKUP(O78,Source!D:AE,19,FALSE)="","",VLOOKUP(O78,Source!D:AE,19,FALSE))</f>
        <v/>
      </c>
      <c r="W78" s="40" t="str">
        <f>IF(VLOOKUP(O78,Source!D:AG,29,FALSE)="","",VLOOKUP(O78,Source!D:AG,29,FALSE))</f>
        <v>included above</v>
      </c>
      <c r="X78" s="12"/>
      <c r="Y78" s="41" t="str">
        <f t="shared" si="2"/>
        <v>OK</v>
      </c>
      <c r="Z78" s="42" t="b">
        <f t="shared" ref="Z78:AA78" si="78">IF(U78=K78,TRUE,FALSE)</f>
        <v>1</v>
      </c>
      <c r="AA78" s="42" t="b">
        <f t="shared" si="78"/>
        <v>1</v>
      </c>
      <c r="AB78" s="43" t="b">
        <f t="shared" si="4"/>
        <v>1</v>
      </c>
      <c r="AC78" s="44" t="b">
        <f t="shared" si="5"/>
        <v>1</v>
      </c>
      <c r="AD78" s="44" t="b">
        <f t="shared" si="6"/>
        <v>1</v>
      </c>
      <c r="AE78" s="32" t="b">
        <f t="shared" si="30"/>
        <v>1</v>
      </c>
      <c r="AF78" s="14"/>
      <c r="AG78" s="49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</row>
    <row r="79" ht="15.0" customHeight="1">
      <c r="A79" s="14"/>
      <c r="B79" s="46">
        <v>28085.0</v>
      </c>
      <c r="C79" s="47">
        <v>42795.0</v>
      </c>
      <c r="D79" s="48">
        <v>580759.0</v>
      </c>
      <c r="E79" s="30" t="str">
        <f>VLOOKUP(B79,'NetSuite Export'!A:F,6,FALSE)</f>
        <v>Kurtis Gimbel</v>
      </c>
      <c r="F79" s="30" t="str">
        <f>VLOOKUP(B79,'NetSuite Export'!A:EJ,140,FALSE)</f>
        <v>1. Exchange Record Created</v>
      </c>
      <c r="G79" s="31" t="str">
        <f>VLOOKUP(C79,'NetSuite Export'!J:Q,8,FALSE)</f>
        <v/>
      </c>
      <c r="H79" s="30" t="str">
        <f>VLOOKUP(C79,'NetSuite Export'!J:L,3,FALSE)</f>
        <v>Book-20</v>
      </c>
      <c r="I79" s="30" t="str">
        <f>VLOOKUP(C79,'NetSuite Export'!J:DS,112,FALSE)</f>
        <v>Class B Stock (ROI-Based Incentive Shares)</v>
      </c>
      <c r="J79" s="32" t="str">
        <f>VLOOKUP(C79,'NetSuite Export'!J:DS,114,FALSE)</f>
        <v>Series B</v>
      </c>
      <c r="K79" s="32">
        <f>VLOOKUP(C79,'NetSuite Export'!J:N,5,FALSE)</f>
        <v>923000</v>
      </c>
      <c r="L79" s="33" t="str">
        <f>VLOOKUP(C79,'NetSuite Export'!J:R,9,FALSE)</f>
        <v/>
      </c>
      <c r="M79" s="33">
        <f>VLOOKUP(C79,'NetSuite Export'!J:P,7,FALSE)</f>
        <v>0</v>
      </c>
      <c r="N79" s="10"/>
      <c r="O79" s="34">
        <v>56.0</v>
      </c>
      <c r="P79" s="35" t="str">
        <f>VLOOKUP(O79,Source!D:E,2,FALSE)</f>
        <v>Kurtis Gimbel</v>
      </c>
      <c r="Q79" s="36" t="str">
        <f>IF(VLOOKUP(O79,Source!D:U,18,FALSE)="","",VLOOKUP(O79,Source!D:U,18,FALSE))</f>
        <v/>
      </c>
      <c r="R79" s="37" t="str">
        <f>IF(VLOOKUP(O79,Source!D:U,14,FALSE)="","",VLOOKUP(O79,Source!D:U,14,FALSE))</f>
        <v>Book</v>
      </c>
      <c r="S79" s="38" t="str">
        <f>IF(VLOOKUP(O79,Source!D:U,13,FALSE)="","",VLOOKUP(O79,Source!D:U,13,FALSE))</f>
        <v>Class B Stock (ROI-Based Incentive Shares)</v>
      </c>
      <c r="T79" s="39" t="str">
        <f>IF(VLOOKUP(O79,Source!D:U,13,FALSE)="","",VLOOKUP(O79,Source!D:U,13,FALSE))</f>
        <v>Class B Stock (ROI-Based Incentive Shares)</v>
      </c>
      <c r="U79" s="39">
        <f>IF(VLOOKUP(O79,Source!D:U,15,FALSE)="","",VLOOKUP(O79,Source!D:U,15,FALSE))</f>
        <v>923000</v>
      </c>
      <c r="V79" s="33" t="str">
        <f>IF(VLOOKUP(O79,Source!D:AE,19,FALSE)="","",VLOOKUP(O79,Source!D:AE,19,FALSE))</f>
        <v/>
      </c>
      <c r="W79" s="40" t="str">
        <f>IF(VLOOKUP(O79,Source!D:AG,29,FALSE)="","",VLOOKUP(O79,Source!D:AG,29,FALSE))</f>
        <v>included above</v>
      </c>
      <c r="X79" s="12"/>
      <c r="Y79" s="41" t="str">
        <f t="shared" si="2"/>
        <v>OK</v>
      </c>
      <c r="Z79" s="42" t="b">
        <f t="shared" ref="Z79:AA79" si="79">IF(U79=K79,TRUE,FALSE)</f>
        <v>1</v>
      </c>
      <c r="AA79" s="42" t="b">
        <f t="shared" si="79"/>
        <v>1</v>
      </c>
      <c r="AB79" s="43" t="b">
        <f t="shared" si="4"/>
        <v>1</v>
      </c>
      <c r="AC79" s="44" t="b">
        <f t="shared" si="5"/>
        <v>1</v>
      </c>
      <c r="AD79" s="44" t="b">
        <f t="shared" si="6"/>
        <v>0</v>
      </c>
      <c r="AE79" s="32" t="b">
        <f t="shared" si="30"/>
        <v>1</v>
      </c>
      <c r="AF79" s="14"/>
      <c r="AG79" s="49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</row>
    <row r="80" ht="15.0" customHeight="1">
      <c r="A80" s="14"/>
      <c r="B80" s="46">
        <v>28085.0</v>
      </c>
      <c r="C80" s="47">
        <v>42794.0</v>
      </c>
      <c r="D80" s="48">
        <v>580759.0</v>
      </c>
      <c r="E80" s="50" t="str">
        <f>VLOOKUP(B80,'NetSuite Export'!A:F,6,FALSE)</f>
        <v>Kurtis Gimbel</v>
      </c>
      <c r="F80" s="50" t="str">
        <f>VLOOKUP(B80,'NetSuite Export'!A:EJ,140,FALSE)</f>
        <v>1. Exchange Record Created</v>
      </c>
      <c r="G80" s="51" t="str">
        <f>VLOOKUP(C80,'NetSuite Export'!J:Q,8,FALSE)</f>
        <v/>
      </c>
      <c r="H80" s="30" t="str">
        <f>VLOOKUP(C80,'NetSuite Export'!J:L,3,FALSE)</f>
        <v>Book-19</v>
      </c>
      <c r="I80" s="30" t="str">
        <f>VLOOKUP(C80,'NetSuite Export'!J:DS,112,FALSE)</f>
        <v>Class B Stock (Time-Based Incentive Shares)</v>
      </c>
      <c r="J80" s="52" t="str">
        <f>VLOOKUP(C80,'NetSuite Export'!J:DS,114,FALSE)</f>
        <v>Series B</v>
      </c>
      <c r="K80" s="32">
        <f>VLOOKUP(C80,'NetSuite Export'!J:N,5,FALSE)</f>
        <v>968000</v>
      </c>
      <c r="L80" s="33" t="str">
        <f>VLOOKUP(C80,'NetSuite Export'!J:R,9,FALSE)</f>
        <v/>
      </c>
      <c r="M80" s="33">
        <f>VLOOKUP(C80,'NetSuite Export'!J:P,7,FALSE)</f>
        <v>0</v>
      </c>
      <c r="N80" s="10"/>
      <c r="O80" s="34">
        <v>55.0</v>
      </c>
      <c r="P80" s="35" t="str">
        <f>VLOOKUP(O80,Source!D:E,2,FALSE)</f>
        <v>Kurtis Gimbel</v>
      </c>
      <c r="Q80" s="36" t="str">
        <f>IF(VLOOKUP(O80,Source!D:U,18,FALSE)="","",VLOOKUP(O80,Source!D:U,18,FALSE))</f>
        <v/>
      </c>
      <c r="R80" s="37" t="str">
        <f>IF(VLOOKUP(O80,Source!D:U,14,FALSE)="","",VLOOKUP(O80,Source!D:U,14,FALSE))</f>
        <v>Book</v>
      </c>
      <c r="S80" s="38" t="str">
        <f>IF(VLOOKUP(O80,Source!D:U,13,FALSE)="","",VLOOKUP(O80,Source!D:U,13,FALSE))</f>
        <v>Class B Stock (Time-Based Incentive Shares)</v>
      </c>
      <c r="T80" s="39" t="str">
        <f>IF(VLOOKUP(O80,Source!D:U,13,FALSE)="","",VLOOKUP(O80,Source!D:U,13,FALSE))</f>
        <v>Class B Stock (Time-Based Incentive Shares)</v>
      </c>
      <c r="U80" s="39">
        <f>IF(VLOOKUP(O80,Source!D:U,15,FALSE)="","",VLOOKUP(O80,Source!D:U,15,FALSE))</f>
        <v>968000</v>
      </c>
      <c r="V80" s="33" t="str">
        <f>IF(VLOOKUP(O80,Source!D:AE,19,FALSE)="","",VLOOKUP(O80,Source!D:AE,19,FALSE))</f>
        <v/>
      </c>
      <c r="W80" s="40" t="str">
        <f>IF(VLOOKUP(O80,Source!D:AG,29,FALSE)="","",VLOOKUP(O80,Source!D:AG,29,FALSE))</f>
        <v>included above</v>
      </c>
      <c r="X80" s="12"/>
      <c r="Y80" s="41" t="str">
        <f t="shared" si="2"/>
        <v>OK</v>
      </c>
      <c r="Z80" s="42" t="b">
        <f t="shared" ref="Z80:AA80" si="80">IF(U80=K80,TRUE,FALSE)</f>
        <v>1</v>
      </c>
      <c r="AA80" s="42" t="b">
        <f t="shared" si="80"/>
        <v>1</v>
      </c>
      <c r="AB80" s="43" t="b">
        <f t="shared" si="4"/>
        <v>1</v>
      </c>
      <c r="AC80" s="44" t="b">
        <f t="shared" si="5"/>
        <v>1</v>
      </c>
      <c r="AD80" s="44" t="b">
        <f t="shared" si="6"/>
        <v>0</v>
      </c>
      <c r="AE80" s="32" t="b">
        <f t="shared" si="30"/>
        <v>1</v>
      </c>
      <c r="AF80" s="53"/>
      <c r="AG80" s="54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</row>
    <row r="81" ht="15.0" customHeight="1">
      <c r="A81" s="14"/>
      <c r="B81" s="46">
        <v>28096.0</v>
      </c>
      <c r="C81" s="47">
        <v>42814.0</v>
      </c>
      <c r="D81" s="48">
        <v>580769.0</v>
      </c>
      <c r="E81" s="30" t="str">
        <f>VLOOKUP(B81,'NetSuite Export'!A:F,6,FALSE)</f>
        <v>Marc Onder</v>
      </c>
      <c r="F81" s="30" t="str">
        <f>VLOOKUP(B81,'NetSuite Export'!A:EJ,140,FALSE)</f>
        <v>1. Exchange Record Created</v>
      </c>
      <c r="G81" s="31" t="str">
        <f>VLOOKUP(C81,'NetSuite Export'!J:Q,8,FALSE)</f>
        <v/>
      </c>
      <c r="H81" s="30" t="str">
        <f>VLOOKUP(C81,'NetSuite Export'!J:L,3,FALSE)</f>
        <v>Book-39</v>
      </c>
      <c r="I81" s="30" t="str">
        <f>VLOOKUP(C81,'NetSuite Export'!J:DS,112,FALSE)</f>
        <v>Class B Stock (Time-Based Incentive Shares)</v>
      </c>
      <c r="J81" s="32" t="str">
        <f>VLOOKUP(C81,'NetSuite Export'!J:DS,114,FALSE)</f>
        <v>Series B</v>
      </c>
      <c r="K81" s="32">
        <f>VLOOKUP(C81,'NetSuite Export'!J:N,5,FALSE)</f>
        <v>75000</v>
      </c>
      <c r="L81" s="33" t="str">
        <f>VLOOKUP(C81,'NetSuite Export'!J:R,9,FALSE)</f>
        <v/>
      </c>
      <c r="M81" s="33">
        <f>VLOOKUP(C81,'NetSuite Export'!J:P,7,FALSE)</f>
        <v>0</v>
      </c>
      <c r="N81" s="10"/>
      <c r="O81" s="34">
        <v>81.0</v>
      </c>
      <c r="P81" s="35" t="str">
        <f>VLOOKUP(O81,Source!D:E,2,FALSE)</f>
        <v>Marc Onder</v>
      </c>
      <c r="Q81" s="36" t="str">
        <f>IF(VLOOKUP(O81,Source!D:U,18,FALSE)="","",VLOOKUP(O81,Source!D:U,18,FALSE))</f>
        <v/>
      </c>
      <c r="R81" s="37" t="str">
        <f>IF(VLOOKUP(O81,Source!D:U,14,FALSE)="","",VLOOKUP(O81,Source!D:U,14,FALSE))</f>
        <v>Book</v>
      </c>
      <c r="S81" s="38" t="str">
        <f>IF(VLOOKUP(O81,Source!D:U,13,FALSE)="","",VLOOKUP(O81,Source!D:U,13,FALSE))</f>
        <v>Class B Stock (Time-Based Incentive Shares)</v>
      </c>
      <c r="T81" s="39" t="str">
        <f>IF(VLOOKUP(O81,Source!D:U,13,FALSE)="","",VLOOKUP(O81,Source!D:U,13,FALSE))</f>
        <v>Class B Stock (Time-Based Incentive Shares)</v>
      </c>
      <c r="U81" s="39">
        <f>IF(VLOOKUP(O81,Source!D:U,15,FALSE)="","",VLOOKUP(O81,Source!D:U,15,FALSE))</f>
        <v>75000</v>
      </c>
      <c r="V81" s="33" t="str">
        <f>IF(VLOOKUP(O81,Source!D:AE,19,FALSE)="","",VLOOKUP(O81,Source!D:AE,19,FALSE))</f>
        <v/>
      </c>
      <c r="W81" s="40">
        <f>IF(VLOOKUP(O81,Source!D:AG,29,FALSE)="","",VLOOKUP(O81,Source!D:AG,29,FALSE))</f>
        <v>0</v>
      </c>
      <c r="X81" s="12"/>
      <c r="Y81" s="41">
        <f t="shared" si="2"/>
        <v>0</v>
      </c>
      <c r="Z81" s="42" t="b">
        <f t="shared" ref="Z81:AA81" si="81">IF(U81=K81,TRUE,FALSE)</f>
        <v>1</v>
      </c>
      <c r="AA81" s="42" t="b">
        <f t="shared" si="81"/>
        <v>1</v>
      </c>
      <c r="AB81" s="43" t="b">
        <f t="shared" si="4"/>
        <v>1</v>
      </c>
      <c r="AC81" s="44" t="b">
        <f t="shared" si="5"/>
        <v>1</v>
      </c>
      <c r="AD81" s="44" t="b">
        <f t="shared" si="6"/>
        <v>0</v>
      </c>
      <c r="AE81" s="32" t="b">
        <f t="shared" si="30"/>
        <v>1</v>
      </c>
      <c r="AF81" s="1"/>
      <c r="AG81" s="45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</row>
    <row r="82" ht="15.0" customHeight="1">
      <c r="A82" s="14"/>
      <c r="B82" s="46">
        <v>28096.0</v>
      </c>
      <c r="C82" s="47">
        <v>42815.0</v>
      </c>
      <c r="D82" s="48">
        <v>580769.0</v>
      </c>
      <c r="E82" s="30" t="str">
        <f>VLOOKUP(B82,'NetSuite Export'!A:F,6,FALSE)</f>
        <v>Marc Onder</v>
      </c>
      <c r="F82" s="30" t="str">
        <f>VLOOKUP(B82,'NetSuite Export'!A:EJ,140,FALSE)</f>
        <v>1. Exchange Record Created</v>
      </c>
      <c r="G82" s="31" t="str">
        <f>VLOOKUP(C82,'NetSuite Export'!J:Q,8,FALSE)</f>
        <v/>
      </c>
      <c r="H82" s="30" t="str">
        <f>VLOOKUP(C82,'NetSuite Export'!J:L,3,FALSE)</f>
        <v>Book-40</v>
      </c>
      <c r="I82" s="30" t="str">
        <f>VLOOKUP(C82,'NetSuite Export'!J:DS,112,FALSE)</f>
        <v>Class B Stock (ROI-Based Incentive Shares)</v>
      </c>
      <c r="J82" s="32" t="str">
        <f>VLOOKUP(C82,'NetSuite Export'!J:DS,114,FALSE)</f>
        <v>Series B</v>
      </c>
      <c r="K82" s="32">
        <f>VLOOKUP(C82,'NetSuite Export'!J:N,5,FALSE)</f>
        <v>100000</v>
      </c>
      <c r="L82" s="33" t="str">
        <f>VLOOKUP(C82,'NetSuite Export'!J:R,9,FALSE)</f>
        <v/>
      </c>
      <c r="M82" s="33">
        <f>VLOOKUP(C82,'NetSuite Export'!J:P,7,FALSE)</f>
        <v>0</v>
      </c>
      <c r="N82" s="10"/>
      <c r="O82" s="34">
        <v>82.0</v>
      </c>
      <c r="P82" s="35" t="str">
        <f>VLOOKUP(O82,Source!D:E,2,FALSE)</f>
        <v>Marc Onder</v>
      </c>
      <c r="Q82" s="36" t="str">
        <f>IF(VLOOKUP(O82,Source!D:U,18,FALSE)="","",VLOOKUP(O82,Source!D:U,18,FALSE))</f>
        <v/>
      </c>
      <c r="R82" s="37" t="str">
        <f>IF(VLOOKUP(O82,Source!D:U,14,FALSE)="","",VLOOKUP(O82,Source!D:U,14,FALSE))</f>
        <v>Book</v>
      </c>
      <c r="S82" s="38" t="str">
        <f>IF(VLOOKUP(O82,Source!D:U,13,FALSE)="","",VLOOKUP(O82,Source!D:U,13,FALSE))</f>
        <v>Class B Stock (ROI-Based Incentive Shares)</v>
      </c>
      <c r="T82" s="39" t="str">
        <f>IF(VLOOKUP(O82,Source!D:U,13,FALSE)="","",VLOOKUP(O82,Source!D:U,13,FALSE))</f>
        <v>Class B Stock (ROI-Based Incentive Shares)</v>
      </c>
      <c r="U82" s="39">
        <f>IF(VLOOKUP(O82,Source!D:U,15,FALSE)="","",VLOOKUP(O82,Source!D:U,15,FALSE))</f>
        <v>100000</v>
      </c>
      <c r="V82" s="33" t="str">
        <f>IF(VLOOKUP(O82,Source!D:AE,19,FALSE)="","",VLOOKUP(O82,Source!D:AE,19,FALSE))</f>
        <v/>
      </c>
      <c r="W82" s="40" t="str">
        <f>IF(VLOOKUP(O82,Source!D:AG,29,FALSE)="","",VLOOKUP(O82,Source!D:AG,29,FALSE))</f>
        <v>included above</v>
      </c>
      <c r="X82" s="12"/>
      <c r="Y82" s="41" t="str">
        <f t="shared" si="2"/>
        <v>OK</v>
      </c>
      <c r="Z82" s="42" t="b">
        <f t="shared" ref="Z82:AA82" si="82">IF(U82=K82,TRUE,FALSE)</f>
        <v>1</v>
      </c>
      <c r="AA82" s="42" t="b">
        <f t="shared" si="82"/>
        <v>1</v>
      </c>
      <c r="AB82" s="43" t="b">
        <f t="shared" si="4"/>
        <v>1</v>
      </c>
      <c r="AC82" s="44" t="b">
        <f t="shared" si="5"/>
        <v>1</v>
      </c>
      <c r="AD82" s="44" t="b">
        <f t="shared" si="6"/>
        <v>0</v>
      </c>
      <c r="AE82" s="32" t="b">
        <f t="shared" si="30"/>
        <v>1</v>
      </c>
      <c r="AF82" s="14"/>
      <c r="AG82" s="49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</row>
    <row r="83" ht="15.0" customHeight="1">
      <c r="A83" s="14"/>
      <c r="B83" s="46">
        <v>28083.0</v>
      </c>
      <c r="C83" s="47">
        <v>42750.0</v>
      </c>
      <c r="D83" s="48">
        <v>580757.0</v>
      </c>
      <c r="E83" s="30" t="str">
        <f>VLOOKUP(B83,'NetSuite Export'!A:F,6,FALSE)</f>
        <v>Mark Petschke</v>
      </c>
      <c r="F83" s="30" t="str">
        <f>VLOOKUP(B83,'NetSuite Export'!A:EJ,140,FALSE)</f>
        <v>4. Ready for Review</v>
      </c>
      <c r="G83" s="31" t="str">
        <f>VLOOKUP(C83,'NetSuite Export'!J:Q,8,FALSE)</f>
        <v/>
      </c>
      <c r="H83" s="30" t="str">
        <f>VLOOKUP(C83,'NetSuite Export'!J:L,3,FALSE)</f>
        <v>A-19</v>
      </c>
      <c r="I83" s="30" t="str">
        <f>VLOOKUP(C83,'NetSuite Export'!J:DS,112,FALSE)</f>
        <v>Class A Stock</v>
      </c>
      <c r="J83" s="32" t="str">
        <f>VLOOKUP(C83,'NetSuite Export'!J:DS,114,FALSE)</f>
        <v>Series A</v>
      </c>
      <c r="K83" s="32">
        <f>VLOOKUP(C83,'NetSuite Export'!J:N,5,FALSE)</f>
        <v>135.864</v>
      </c>
      <c r="L83" s="33" t="str">
        <f>VLOOKUP(C83,'NetSuite Export'!J:R,9,FALSE)</f>
        <v/>
      </c>
      <c r="M83" s="33">
        <f>VLOOKUP(C83,'NetSuite Export'!J:P,7,FALSE)</f>
        <v>48418</v>
      </c>
      <c r="N83" s="10"/>
      <c r="O83" s="34">
        <v>45.0</v>
      </c>
      <c r="P83" s="35" t="str">
        <f>VLOOKUP(O83,Source!D:E,2,FALSE)</f>
        <v>Mark Petschke</v>
      </c>
      <c r="Q83" s="36" t="str">
        <f>IF(VLOOKUP(O83,Source!D:U,18,FALSE)="","",VLOOKUP(O83,Source!D:U,18,FALSE))</f>
        <v/>
      </c>
      <c r="R83" s="37" t="str">
        <f>IF(VLOOKUP(O83,Source!D:U,14,FALSE)="","",VLOOKUP(O83,Source!D:U,14,FALSE))</f>
        <v>A-19</v>
      </c>
      <c r="S83" s="38" t="str">
        <f>IF(VLOOKUP(O83,Source!D:U,13,FALSE)="","",VLOOKUP(O83,Source!D:U,13,FALSE))</f>
        <v>Class A Stock</v>
      </c>
      <c r="T83" s="39" t="str">
        <f>IF(VLOOKUP(O83,Source!D:U,13,FALSE)="","",VLOOKUP(O83,Source!D:U,13,FALSE))</f>
        <v>Class A Stock</v>
      </c>
      <c r="U83" s="39">
        <f>IF(VLOOKUP(O83,Source!D:U,15,FALSE)="","",VLOOKUP(O83,Source!D:U,15,FALSE))</f>
        <v>135.864</v>
      </c>
      <c r="V83" s="33" t="str">
        <f>IF(VLOOKUP(O83,Source!D:AE,19,FALSE)="","",VLOOKUP(O83,Source!D:AE,19,FALSE))</f>
        <v/>
      </c>
      <c r="W83" s="40">
        <f>IF(VLOOKUP(O83,Source!D:AG,29,FALSE)="","",VLOOKUP(O83,Source!D:AG,29,FALSE))</f>
        <v>48418</v>
      </c>
      <c r="X83" s="12"/>
      <c r="Y83" s="41">
        <f t="shared" si="2"/>
        <v>0</v>
      </c>
      <c r="Z83" s="42" t="b">
        <f t="shared" ref="Z83:AA83" si="83">IF(U83=K83,TRUE,FALSE)</f>
        <v>1</v>
      </c>
      <c r="AA83" s="42" t="b">
        <f t="shared" si="83"/>
        <v>1</v>
      </c>
      <c r="AB83" s="43" t="b">
        <f t="shared" si="4"/>
        <v>1</v>
      </c>
      <c r="AC83" s="44" t="b">
        <f t="shared" si="5"/>
        <v>1</v>
      </c>
      <c r="AD83" s="44" t="b">
        <f t="shared" si="6"/>
        <v>1</v>
      </c>
      <c r="AE83" s="32" t="b">
        <f t="shared" si="30"/>
        <v>1</v>
      </c>
      <c r="AF83" s="14"/>
      <c r="AG83" s="49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</row>
    <row r="84" ht="15.0" customHeight="1">
      <c r="A84" s="14"/>
      <c r="B84" s="46">
        <v>28083.0</v>
      </c>
      <c r="C84" s="47">
        <v>42771.0</v>
      </c>
      <c r="D84" s="48">
        <v>580757.0</v>
      </c>
      <c r="E84" s="30" t="str">
        <f>VLOOKUP(B84,'NetSuite Export'!A:F,6,FALSE)</f>
        <v>Mark Petschke</v>
      </c>
      <c r="F84" s="30" t="str">
        <f>VLOOKUP(B84,'NetSuite Export'!A:EJ,140,FALSE)</f>
        <v>4. Ready for Review</v>
      </c>
      <c r="G84" s="31" t="str">
        <f>VLOOKUP(C84,'NetSuite Export'!J:Q,8,FALSE)</f>
        <v/>
      </c>
      <c r="H84" s="30" t="str">
        <f>VLOOKUP(C84,'NetSuite Export'!J:L,3,FALSE)</f>
        <v>B-19</v>
      </c>
      <c r="I84" s="30" t="str">
        <f>VLOOKUP(C84,'NetSuite Export'!J:DS,112,FALSE)</f>
        <v>Class B Stock</v>
      </c>
      <c r="J84" s="32" t="str">
        <f>VLOOKUP(C84,'NetSuite Export'!J:DS,114,FALSE)</f>
        <v>Series B</v>
      </c>
      <c r="K84" s="32">
        <f>VLOOKUP(C84,'NetSuite Export'!J:N,5,FALSE)</f>
        <v>137237</v>
      </c>
      <c r="L84" s="33" t="str">
        <f>VLOOKUP(C84,'NetSuite Export'!J:R,9,FALSE)</f>
        <v/>
      </c>
      <c r="M84" s="33">
        <f>VLOOKUP(C84,'NetSuite Export'!J:P,7,FALSE)</f>
        <v>0</v>
      </c>
      <c r="N84" s="10"/>
      <c r="O84" s="34">
        <v>46.0</v>
      </c>
      <c r="P84" s="35" t="str">
        <f>VLOOKUP(O84,Source!D:E,2,FALSE)</f>
        <v>Mark Petschke</v>
      </c>
      <c r="Q84" s="36" t="str">
        <f>IF(VLOOKUP(O84,Source!D:U,18,FALSE)="","",VLOOKUP(O84,Source!D:U,18,FALSE))</f>
        <v/>
      </c>
      <c r="R84" s="37" t="str">
        <f>IF(VLOOKUP(O84,Source!D:U,14,FALSE)="","",VLOOKUP(O84,Source!D:U,14,FALSE))</f>
        <v>B-19</v>
      </c>
      <c r="S84" s="38" t="str">
        <f>IF(VLOOKUP(O84,Source!D:U,13,FALSE)="","",VLOOKUP(O84,Source!D:U,13,FALSE))</f>
        <v>Class B Stock</v>
      </c>
      <c r="T84" s="39" t="str">
        <f>IF(VLOOKUP(O84,Source!D:U,13,FALSE)="","",VLOOKUP(O84,Source!D:U,13,FALSE))</f>
        <v>Class B Stock</v>
      </c>
      <c r="U84" s="39">
        <f>IF(VLOOKUP(O84,Source!D:U,15,FALSE)="","",VLOOKUP(O84,Source!D:U,15,FALSE))</f>
        <v>137237</v>
      </c>
      <c r="V84" s="33" t="str">
        <f>IF(VLOOKUP(O84,Source!D:AE,19,FALSE)="","",VLOOKUP(O84,Source!D:AE,19,FALSE))</f>
        <v/>
      </c>
      <c r="W84" s="40" t="str">
        <f>IF(VLOOKUP(O84,Source!D:AG,29,FALSE)="","",VLOOKUP(O84,Source!D:AG,29,FALSE))</f>
        <v>included above</v>
      </c>
      <c r="X84" s="12"/>
      <c r="Y84" s="41" t="str">
        <f t="shared" si="2"/>
        <v>OK</v>
      </c>
      <c r="Z84" s="42" t="b">
        <f t="shared" ref="Z84:AA84" si="84">IF(U84=K84,TRUE,FALSE)</f>
        <v>1</v>
      </c>
      <c r="AA84" s="42" t="b">
        <f t="shared" si="84"/>
        <v>1</v>
      </c>
      <c r="AB84" s="43" t="b">
        <f t="shared" si="4"/>
        <v>1</v>
      </c>
      <c r="AC84" s="44" t="b">
        <f t="shared" si="5"/>
        <v>1</v>
      </c>
      <c r="AD84" s="44" t="b">
        <f t="shared" si="6"/>
        <v>1</v>
      </c>
      <c r="AE84" s="32" t="b">
        <f t="shared" si="30"/>
        <v>1</v>
      </c>
      <c r="AF84" s="14"/>
      <c r="AG84" s="49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</row>
    <row r="85" ht="15.0" customHeight="1">
      <c r="A85" s="14"/>
      <c r="B85" s="46">
        <v>28083.0</v>
      </c>
      <c r="C85" s="47">
        <v>42791.0</v>
      </c>
      <c r="D85" s="48">
        <v>580757.0</v>
      </c>
      <c r="E85" s="30" t="str">
        <f>VLOOKUP(B85,'NetSuite Export'!A:F,6,FALSE)</f>
        <v>Mark Petschke</v>
      </c>
      <c r="F85" s="30" t="str">
        <f>VLOOKUP(B85,'NetSuite Export'!A:EJ,140,FALSE)</f>
        <v>4. Ready for Review</v>
      </c>
      <c r="G85" s="31" t="str">
        <f>VLOOKUP(C85,'NetSuite Export'!J:Q,8,FALSE)</f>
        <v/>
      </c>
      <c r="H85" s="30" t="str">
        <f>VLOOKUP(C85,'NetSuite Export'!J:L,3,FALSE)</f>
        <v>Book-16</v>
      </c>
      <c r="I85" s="30" t="str">
        <f>VLOOKUP(C85,'NetSuite Export'!J:DS,112,FALSE)</f>
        <v>Class B Stock (ROI-Based Incentive Shares)</v>
      </c>
      <c r="J85" s="32" t="str">
        <f>VLOOKUP(C85,'NetSuite Export'!J:DS,114,FALSE)</f>
        <v>Series B</v>
      </c>
      <c r="K85" s="32">
        <f>VLOOKUP(C85,'NetSuite Export'!J:N,5,FALSE)</f>
        <v>493000</v>
      </c>
      <c r="L85" s="33" t="str">
        <f>VLOOKUP(C85,'NetSuite Export'!J:R,9,FALSE)</f>
        <v/>
      </c>
      <c r="M85" s="33">
        <f>VLOOKUP(C85,'NetSuite Export'!J:P,7,FALSE)</f>
        <v>0</v>
      </c>
      <c r="N85" s="10"/>
      <c r="O85" s="34">
        <v>48.0</v>
      </c>
      <c r="P85" s="35" t="str">
        <f>VLOOKUP(O85,Source!D:E,2,FALSE)</f>
        <v>Mark Petschke</v>
      </c>
      <c r="Q85" s="36" t="str">
        <f>IF(VLOOKUP(O85,Source!D:U,18,FALSE)="","",VLOOKUP(O85,Source!D:U,18,FALSE))</f>
        <v/>
      </c>
      <c r="R85" s="37" t="str">
        <f>IF(VLOOKUP(O85,Source!D:U,14,FALSE)="","",VLOOKUP(O85,Source!D:U,14,FALSE))</f>
        <v>Book</v>
      </c>
      <c r="S85" s="38" t="str">
        <f>IF(VLOOKUP(O85,Source!D:U,13,FALSE)="","",VLOOKUP(O85,Source!D:U,13,FALSE))</f>
        <v>Class B Stock (ROI-Based Incentive Shares)</v>
      </c>
      <c r="T85" s="39" t="str">
        <f>IF(VLOOKUP(O85,Source!D:U,13,FALSE)="","",VLOOKUP(O85,Source!D:U,13,FALSE))</f>
        <v>Class B Stock (ROI-Based Incentive Shares)</v>
      </c>
      <c r="U85" s="39">
        <f>IF(VLOOKUP(O85,Source!D:U,15,FALSE)="","",VLOOKUP(O85,Source!D:U,15,FALSE))</f>
        <v>493000</v>
      </c>
      <c r="V85" s="33" t="str">
        <f>IF(VLOOKUP(O85,Source!D:AE,19,FALSE)="","",VLOOKUP(O85,Source!D:AE,19,FALSE))</f>
        <v/>
      </c>
      <c r="W85" s="40" t="str">
        <f>IF(VLOOKUP(O85,Source!D:AG,29,FALSE)="","",VLOOKUP(O85,Source!D:AG,29,FALSE))</f>
        <v>included above</v>
      </c>
      <c r="X85" s="12"/>
      <c r="Y85" s="41" t="str">
        <f t="shared" si="2"/>
        <v>OK</v>
      </c>
      <c r="Z85" s="42" t="b">
        <f t="shared" ref="Z85:AA85" si="85">IF(U85=K85,TRUE,FALSE)</f>
        <v>1</v>
      </c>
      <c r="AA85" s="42" t="b">
        <f t="shared" si="85"/>
        <v>1</v>
      </c>
      <c r="AB85" s="43" t="b">
        <f t="shared" si="4"/>
        <v>1</v>
      </c>
      <c r="AC85" s="44" t="b">
        <f t="shared" si="5"/>
        <v>1</v>
      </c>
      <c r="AD85" s="44" t="b">
        <f t="shared" si="6"/>
        <v>0</v>
      </c>
      <c r="AE85" s="32" t="b">
        <f t="shared" si="30"/>
        <v>1</v>
      </c>
      <c r="AF85" s="14"/>
      <c r="AG85" s="49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</row>
    <row r="86" ht="15.0" customHeight="1">
      <c r="A86" s="14"/>
      <c r="B86" s="46">
        <v>28083.0</v>
      </c>
      <c r="C86" s="47">
        <v>42790.0</v>
      </c>
      <c r="D86" s="48">
        <v>580757.0</v>
      </c>
      <c r="E86" s="30" t="str">
        <f>VLOOKUP(B86,'NetSuite Export'!A:F,6,FALSE)</f>
        <v>Mark Petschke</v>
      </c>
      <c r="F86" s="30" t="str">
        <f>VLOOKUP(B86,'NetSuite Export'!A:EJ,140,FALSE)</f>
        <v>4. Ready for Review</v>
      </c>
      <c r="G86" s="31" t="str">
        <f>VLOOKUP(C86,'NetSuite Export'!J:Q,8,FALSE)</f>
        <v/>
      </c>
      <c r="H86" s="30" t="str">
        <f>VLOOKUP(C86,'NetSuite Export'!J:L,3,FALSE)</f>
        <v>Book-15</v>
      </c>
      <c r="I86" s="30" t="str">
        <f>VLOOKUP(C86,'NetSuite Export'!J:DS,112,FALSE)</f>
        <v>Class B Stock (Time-Based Incentive Shares)</v>
      </c>
      <c r="J86" s="32" t="str">
        <f>VLOOKUP(C86,'NetSuite Export'!J:DS,114,FALSE)</f>
        <v>Series B</v>
      </c>
      <c r="K86" s="32">
        <f>VLOOKUP(C86,'NetSuite Export'!J:N,5,FALSE)</f>
        <v>713000</v>
      </c>
      <c r="L86" s="33" t="str">
        <f>VLOOKUP(C86,'NetSuite Export'!J:R,9,FALSE)</f>
        <v/>
      </c>
      <c r="M86" s="33">
        <f>VLOOKUP(C86,'NetSuite Export'!J:P,7,FALSE)</f>
        <v>0</v>
      </c>
      <c r="N86" s="10"/>
      <c r="O86" s="34">
        <v>47.0</v>
      </c>
      <c r="P86" s="35" t="str">
        <f>VLOOKUP(O86,Source!D:E,2,FALSE)</f>
        <v>Mark Petschke</v>
      </c>
      <c r="Q86" s="36" t="str">
        <f>IF(VLOOKUP(O86,Source!D:U,18,FALSE)="","",VLOOKUP(O86,Source!D:U,18,FALSE))</f>
        <v/>
      </c>
      <c r="R86" s="37" t="str">
        <f>IF(VLOOKUP(O86,Source!D:U,14,FALSE)="","",VLOOKUP(O86,Source!D:U,14,FALSE))</f>
        <v>Book</v>
      </c>
      <c r="S86" s="38" t="str">
        <f>IF(VLOOKUP(O86,Source!D:U,13,FALSE)="","",VLOOKUP(O86,Source!D:U,13,FALSE))</f>
        <v>Class B Stock (Time-Based Incentive Shares)</v>
      </c>
      <c r="T86" s="39" t="str">
        <f>IF(VLOOKUP(O86,Source!D:U,13,FALSE)="","",VLOOKUP(O86,Source!D:U,13,FALSE))</f>
        <v>Class B Stock (Time-Based Incentive Shares)</v>
      </c>
      <c r="U86" s="39">
        <f>IF(VLOOKUP(O86,Source!D:U,15,FALSE)="","",VLOOKUP(O86,Source!D:U,15,FALSE))</f>
        <v>713000</v>
      </c>
      <c r="V86" s="33" t="str">
        <f>IF(VLOOKUP(O86,Source!D:AE,19,FALSE)="","",VLOOKUP(O86,Source!D:AE,19,FALSE))</f>
        <v/>
      </c>
      <c r="W86" s="40" t="str">
        <f>IF(VLOOKUP(O86,Source!D:AG,29,FALSE)="","",VLOOKUP(O86,Source!D:AG,29,FALSE))</f>
        <v>included above</v>
      </c>
      <c r="X86" s="12"/>
      <c r="Y86" s="41" t="str">
        <f t="shared" si="2"/>
        <v>OK</v>
      </c>
      <c r="Z86" s="42" t="b">
        <f t="shared" ref="Z86:AA86" si="86">IF(U86=K86,TRUE,FALSE)</f>
        <v>1</v>
      </c>
      <c r="AA86" s="42" t="b">
        <f t="shared" si="86"/>
        <v>1</v>
      </c>
      <c r="AB86" s="43" t="b">
        <f t="shared" si="4"/>
        <v>1</v>
      </c>
      <c r="AC86" s="44" t="b">
        <f t="shared" si="5"/>
        <v>1</v>
      </c>
      <c r="AD86" s="44" t="b">
        <f t="shared" si="6"/>
        <v>0</v>
      </c>
      <c r="AE86" s="32" t="b">
        <f t="shared" si="30"/>
        <v>1</v>
      </c>
      <c r="AF86" s="14"/>
      <c r="AG86" s="49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ht="15.0" customHeight="1">
      <c r="A87" s="14"/>
      <c r="B87" s="46">
        <v>28111.0</v>
      </c>
      <c r="C87" s="47">
        <v>42848.0</v>
      </c>
      <c r="D87" s="48">
        <v>580786.0</v>
      </c>
      <c r="E87" s="30" t="str">
        <f>VLOOKUP(B87,'NetSuite Export'!A:F,6,FALSE)</f>
        <v>Mike Gelvin</v>
      </c>
      <c r="F87" s="30" t="str">
        <f>VLOOKUP(B87,'NetSuite Export'!A:EJ,140,FALSE)</f>
        <v>1. Exchange Record Created</v>
      </c>
      <c r="G87" s="31" t="str">
        <f>VLOOKUP(C87,'NetSuite Export'!J:Q,8,FALSE)</f>
        <v/>
      </c>
      <c r="H87" s="30" t="str">
        <f>VLOOKUP(C87,'NetSuite Export'!J:L,3,FALSE)</f>
        <v>Book-73</v>
      </c>
      <c r="I87" s="30" t="str">
        <f>VLOOKUP(C87,'NetSuite Export'!J:DS,112,FALSE)</f>
        <v>Class B Stock (Time-Based Incentive Shares)</v>
      </c>
      <c r="J87" s="32" t="str">
        <f>VLOOKUP(C87,'NetSuite Export'!J:DS,114,FALSE)</f>
        <v>Series B</v>
      </c>
      <c r="K87" s="32">
        <f>VLOOKUP(C87,'NetSuite Export'!J:N,5,FALSE)</f>
        <v>50000</v>
      </c>
      <c r="L87" s="33" t="str">
        <f>VLOOKUP(C87,'NetSuite Export'!J:R,9,FALSE)</f>
        <v/>
      </c>
      <c r="M87" s="33">
        <f>VLOOKUP(C87,'NetSuite Export'!J:P,7,FALSE)</f>
        <v>0</v>
      </c>
      <c r="N87" s="10"/>
      <c r="O87" s="34">
        <v>115.0</v>
      </c>
      <c r="P87" s="35" t="str">
        <f>VLOOKUP(O87,Source!D:E,2,FALSE)</f>
        <v>Mike Gelvin</v>
      </c>
      <c r="Q87" s="36" t="str">
        <f>IF(VLOOKUP(O87,Source!D:U,18,FALSE)="","",VLOOKUP(O87,Source!D:U,18,FALSE))</f>
        <v/>
      </c>
      <c r="R87" s="37" t="str">
        <f>IF(VLOOKUP(O87,Source!D:U,14,FALSE)="","",VLOOKUP(O87,Source!D:U,14,FALSE))</f>
        <v>Book</v>
      </c>
      <c r="S87" s="38" t="str">
        <f>IF(VLOOKUP(O87,Source!D:U,13,FALSE)="","",VLOOKUP(O87,Source!D:U,13,FALSE))</f>
        <v>Class B Stock (Time-Based Incentive Shares)</v>
      </c>
      <c r="T87" s="39" t="str">
        <f>IF(VLOOKUP(O87,Source!D:U,13,FALSE)="","",VLOOKUP(O87,Source!D:U,13,FALSE))</f>
        <v>Class B Stock (Time-Based Incentive Shares)</v>
      </c>
      <c r="U87" s="39">
        <f>IF(VLOOKUP(O87,Source!D:U,15,FALSE)="","",VLOOKUP(O87,Source!D:U,15,FALSE))</f>
        <v>50000</v>
      </c>
      <c r="V87" s="33" t="str">
        <f>IF(VLOOKUP(O87,Source!D:AE,19,FALSE)="","",VLOOKUP(O87,Source!D:AE,19,FALSE))</f>
        <v/>
      </c>
      <c r="W87" s="40">
        <f>IF(VLOOKUP(O87,Source!D:AG,29,FALSE)="","",VLOOKUP(O87,Source!D:AG,29,FALSE))</f>
        <v>0</v>
      </c>
      <c r="X87" s="12"/>
      <c r="Y87" s="41">
        <f t="shared" si="2"/>
        <v>0</v>
      </c>
      <c r="Z87" s="42" t="b">
        <f t="shared" ref="Z87:AA87" si="87">IF(U87=K87,TRUE,FALSE)</f>
        <v>1</v>
      </c>
      <c r="AA87" s="42" t="b">
        <f t="shared" si="87"/>
        <v>1</v>
      </c>
      <c r="AB87" s="43" t="b">
        <f t="shared" si="4"/>
        <v>1</v>
      </c>
      <c r="AC87" s="44" t="b">
        <f t="shared" si="5"/>
        <v>1</v>
      </c>
      <c r="AD87" s="44" t="b">
        <f t="shared" si="6"/>
        <v>0</v>
      </c>
      <c r="AE87" s="32" t="b">
        <f t="shared" si="30"/>
        <v>1</v>
      </c>
      <c r="AF87" s="14"/>
      <c r="AG87" s="49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ht="15.0" customHeight="1">
      <c r="A88" s="14"/>
      <c r="B88" s="46">
        <v>28111.0</v>
      </c>
      <c r="C88" s="47">
        <v>42849.0</v>
      </c>
      <c r="D88" s="48">
        <v>580786.0</v>
      </c>
      <c r="E88" s="30" t="str">
        <f>VLOOKUP(B88,'NetSuite Export'!A:F,6,FALSE)</f>
        <v>Mike Gelvin</v>
      </c>
      <c r="F88" s="30" t="str">
        <f>VLOOKUP(B88,'NetSuite Export'!A:EJ,140,FALSE)</f>
        <v>1. Exchange Record Created</v>
      </c>
      <c r="G88" s="31" t="str">
        <f>VLOOKUP(C88,'NetSuite Export'!J:Q,8,FALSE)</f>
        <v/>
      </c>
      <c r="H88" s="30" t="str">
        <f>VLOOKUP(C88,'NetSuite Export'!J:L,3,FALSE)</f>
        <v>Book-74</v>
      </c>
      <c r="I88" s="30" t="str">
        <f>VLOOKUP(C88,'NetSuite Export'!J:DS,112,FALSE)</f>
        <v>Class B Stock (ROI-Based Incentive Shares)</v>
      </c>
      <c r="J88" s="32" t="str">
        <f>VLOOKUP(C88,'NetSuite Export'!J:DS,114,FALSE)</f>
        <v>Series B</v>
      </c>
      <c r="K88" s="32">
        <f>VLOOKUP(C88,'NetSuite Export'!J:N,5,FALSE)</f>
        <v>100000</v>
      </c>
      <c r="L88" s="33" t="str">
        <f>VLOOKUP(C88,'NetSuite Export'!J:R,9,FALSE)</f>
        <v/>
      </c>
      <c r="M88" s="33">
        <f>VLOOKUP(C88,'NetSuite Export'!J:P,7,FALSE)</f>
        <v>0</v>
      </c>
      <c r="N88" s="10"/>
      <c r="O88" s="34">
        <v>116.0</v>
      </c>
      <c r="P88" s="35" t="str">
        <f>VLOOKUP(O88,Source!D:E,2,FALSE)</f>
        <v>Mike Gelvin</v>
      </c>
      <c r="Q88" s="36" t="str">
        <f>IF(VLOOKUP(O88,Source!D:U,18,FALSE)="","",VLOOKUP(O88,Source!D:U,18,FALSE))</f>
        <v/>
      </c>
      <c r="R88" s="37" t="str">
        <f>IF(VLOOKUP(O88,Source!D:U,14,FALSE)="","",VLOOKUP(O88,Source!D:U,14,FALSE))</f>
        <v>Book</v>
      </c>
      <c r="S88" s="38" t="str">
        <f>IF(VLOOKUP(O88,Source!D:U,13,FALSE)="","",VLOOKUP(O88,Source!D:U,13,FALSE))</f>
        <v>Class B Stock (ROI-Based Incentive Shares)</v>
      </c>
      <c r="T88" s="39" t="str">
        <f>IF(VLOOKUP(O88,Source!D:U,13,FALSE)="","",VLOOKUP(O88,Source!D:U,13,FALSE))</f>
        <v>Class B Stock (ROI-Based Incentive Shares)</v>
      </c>
      <c r="U88" s="39">
        <f>IF(VLOOKUP(O88,Source!D:U,15,FALSE)="","",VLOOKUP(O88,Source!D:U,15,FALSE))</f>
        <v>100000</v>
      </c>
      <c r="V88" s="33" t="str">
        <f>IF(VLOOKUP(O88,Source!D:AE,19,FALSE)="","",VLOOKUP(O88,Source!D:AE,19,FALSE))</f>
        <v/>
      </c>
      <c r="W88" s="40" t="str">
        <f>IF(VLOOKUP(O88,Source!D:AG,29,FALSE)="","",VLOOKUP(O88,Source!D:AG,29,FALSE))</f>
        <v>included above</v>
      </c>
      <c r="X88" s="12"/>
      <c r="Y88" s="41" t="str">
        <f t="shared" si="2"/>
        <v>OK</v>
      </c>
      <c r="Z88" s="42" t="b">
        <f t="shared" ref="Z88:AA88" si="88">IF(U88=K88,TRUE,FALSE)</f>
        <v>1</v>
      </c>
      <c r="AA88" s="42" t="b">
        <f t="shared" si="88"/>
        <v>1</v>
      </c>
      <c r="AB88" s="43" t="b">
        <f t="shared" si="4"/>
        <v>1</v>
      </c>
      <c r="AC88" s="44" t="b">
        <f t="shared" si="5"/>
        <v>1</v>
      </c>
      <c r="AD88" s="44" t="b">
        <f t="shared" si="6"/>
        <v>0</v>
      </c>
      <c r="AE88" s="32" t="b">
        <f t="shared" si="30"/>
        <v>1</v>
      </c>
      <c r="AF88" s="14"/>
      <c r="AG88" s="49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ht="15.0" customHeight="1">
      <c r="A89" s="14"/>
      <c r="B89" s="46">
        <v>28078.0</v>
      </c>
      <c r="C89" s="47">
        <v>42744.0</v>
      </c>
      <c r="D89" s="48">
        <v>580750.0</v>
      </c>
      <c r="E89" s="30" t="str">
        <f>VLOOKUP(B89,'NetSuite Export'!A:F,6,FALSE)</f>
        <v>Mike Stoub</v>
      </c>
      <c r="F89" s="30" t="str">
        <f>VLOOKUP(B89,'NetSuite Export'!A:EJ,140,FALSE)</f>
        <v>1. Exchange Record Created</v>
      </c>
      <c r="G89" s="31" t="str">
        <f>VLOOKUP(C89,'NetSuite Export'!J:Q,8,FALSE)</f>
        <v/>
      </c>
      <c r="H89" s="30" t="str">
        <f>VLOOKUP(C89,'NetSuite Export'!J:L,3,FALSE)</f>
        <v>A-12</v>
      </c>
      <c r="I89" s="30" t="str">
        <f>VLOOKUP(C89,'NetSuite Export'!J:DS,112,FALSE)</f>
        <v>Class A Stock</v>
      </c>
      <c r="J89" s="32" t="str">
        <f>VLOOKUP(C89,'NetSuite Export'!J:DS,114,FALSE)</f>
        <v>Series A</v>
      </c>
      <c r="K89" s="32">
        <f>VLOOKUP(C89,'NetSuite Export'!J:N,5,FALSE)</f>
        <v>572.832</v>
      </c>
      <c r="L89" s="33" t="str">
        <f>VLOOKUP(C89,'NetSuite Export'!J:R,9,FALSE)</f>
        <v/>
      </c>
      <c r="M89" s="33">
        <f>VLOOKUP(C89,'NetSuite Export'!J:P,7,FALSE)</f>
        <v>471300.49</v>
      </c>
      <c r="N89" s="10"/>
      <c r="O89" s="34">
        <v>27.0</v>
      </c>
      <c r="P89" s="35" t="str">
        <f>VLOOKUP(O89,Source!D:E,2,FALSE)</f>
        <v>Mike Stoub</v>
      </c>
      <c r="Q89" s="36" t="str">
        <f>IF(VLOOKUP(O89,Source!D:U,18,FALSE)="","",VLOOKUP(O89,Source!D:U,18,FALSE))</f>
        <v/>
      </c>
      <c r="R89" s="37" t="str">
        <f>IF(VLOOKUP(O89,Source!D:U,14,FALSE)="","",VLOOKUP(O89,Source!D:U,14,FALSE))</f>
        <v>A-12</v>
      </c>
      <c r="S89" s="38" t="str">
        <f>IF(VLOOKUP(O89,Source!D:U,13,FALSE)="","",VLOOKUP(O89,Source!D:U,13,FALSE))</f>
        <v>Class A Stock</v>
      </c>
      <c r="T89" s="39" t="str">
        <f>IF(VLOOKUP(O89,Source!D:U,13,FALSE)="","",VLOOKUP(O89,Source!D:U,13,FALSE))</f>
        <v>Class A Stock</v>
      </c>
      <c r="U89" s="39">
        <f>IF(VLOOKUP(O89,Source!D:U,15,FALSE)="","",VLOOKUP(O89,Source!D:U,15,FALSE))</f>
        <v>572.832</v>
      </c>
      <c r="V89" s="33" t="str">
        <f>IF(VLOOKUP(O89,Source!D:AE,19,FALSE)="","",VLOOKUP(O89,Source!D:AE,19,FALSE))</f>
        <v/>
      </c>
      <c r="W89" s="40">
        <f>IF(VLOOKUP(O89,Source!D:AG,29,FALSE)="","",VLOOKUP(O89,Source!D:AG,29,FALSE))</f>
        <v>471300.49</v>
      </c>
      <c r="X89" s="12"/>
      <c r="Y89" s="41">
        <f t="shared" si="2"/>
        <v>0</v>
      </c>
      <c r="Z89" s="42" t="b">
        <f t="shared" ref="Z89:AA89" si="89">IF(U89=K89,TRUE,FALSE)</f>
        <v>1</v>
      </c>
      <c r="AA89" s="42" t="b">
        <f t="shared" si="89"/>
        <v>1</v>
      </c>
      <c r="AB89" s="43" t="b">
        <f t="shared" si="4"/>
        <v>1</v>
      </c>
      <c r="AC89" s="44" t="b">
        <f t="shared" si="5"/>
        <v>1</v>
      </c>
      <c r="AD89" s="44" t="b">
        <f t="shared" si="6"/>
        <v>1</v>
      </c>
      <c r="AE89" s="32" t="b">
        <f t="shared" si="30"/>
        <v>1</v>
      </c>
      <c r="AF89" s="14"/>
      <c r="AG89" s="49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ht="15.0" customHeight="1">
      <c r="A90" s="14"/>
      <c r="B90" s="46">
        <v>28078.0</v>
      </c>
      <c r="C90" s="47">
        <v>42784.0</v>
      </c>
      <c r="D90" s="48">
        <v>580750.0</v>
      </c>
      <c r="E90" s="50" t="str">
        <f>VLOOKUP(B90,'NetSuite Export'!A:F,6,FALSE)</f>
        <v>Mike Stoub</v>
      </c>
      <c r="F90" s="50" t="str">
        <f>VLOOKUP(B90,'NetSuite Export'!A:EJ,140,FALSE)</f>
        <v>1. Exchange Record Created</v>
      </c>
      <c r="G90" s="51" t="str">
        <f>VLOOKUP(C90,'NetSuite Export'!J:Q,8,FALSE)</f>
        <v/>
      </c>
      <c r="H90" s="30" t="str">
        <f>VLOOKUP(C90,'NetSuite Export'!J:L,3,FALSE)</f>
        <v>Book-09</v>
      </c>
      <c r="I90" s="30" t="str">
        <f>VLOOKUP(C90,'NetSuite Export'!J:DS,112,FALSE)</f>
        <v>Class B Stock (Time-Based Incentive Shares)</v>
      </c>
      <c r="J90" s="52" t="str">
        <f>VLOOKUP(C90,'NetSuite Export'!J:DS,114,FALSE)</f>
        <v>Series B</v>
      </c>
      <c r="K90" s="32">
        <f>VLOOKUP(C90,'NetSuite Export'!J:N,5,FALSE)</f>
        <v>50000</v>
      </c>
      <c r="L90" s="33" t="str">
        <f>VLOOKUP(C90,'NetSuite Export'!J:R,9,FALSE)</f>
        <v/>
      </c>
      <c r="M90" s="33">
        <f>VLOOKUP(C90,'NetSuite Export'!J:P,7,FALSE)</f>
        <v>0</v>
      </c>
      <c r="N90" s="10"/>
      <c r="O90" s="34">
        <v>29.0</v>
      </c>
      <c r="P90" s="35" t="str">
        <f>VLOOKUP(O90,Source!D:E,2,FALSE)</f>
        <v>Mike Stoub</v>
      </c>
      <c r="Q90" s="36" t="str">
        <f>IF(VLOOKUP(O90,Source!D:U,18,FALSE)="","",VLOOKUP(O90,Source!D:U,18,FALSE))</f>
        <v/>
      </c>
      <c r="R90" s="37" t="str">
        <f>IF(VLOOKUP(O90,Source!D:U,14,FALSE)="","",VLOOKUP(O90,Source!D:U,14,FALSE))</f>
        <v>Book</v>
      </c>
      <c r="S90" s="38" t="str">
        <f>IF(VLOOKUP(O90,Source!D:U,13,FALSE)="","",VLOOKUP(O90,Source!D:U,13,FALSE))</f>
        <v>Class B Stock (Time-Based Incentive Shares)</v>
      </c>
      <c r="T90" s="39" t="str">
        <f>IF(VLOOKUP(O90,Source!D:U,13,FALSE)="","",VLOOKUP(O90,Source!D:U,13,FALSE))</f>
        <v>Class B Stock (Time-Based Incentive Shares)</v>
      </c>
      <c r="U90" s="39">
        <f>IF(VLOOKUP(O90,Source!D:U,15,FALSE)="","",VLOOKUP(O90,Source!D:U,15,FALSE))</f>
        <v>50000</v>
      </c>
      <c r="V90" s="33" t="str">
        <f>IF(VLOOKUP(O90,Source!D:AE,19,FALSE)="","",VLOOKUP(O90,Source!D:AE,19,FALSE))</f>
        <v/>
      </c>
      <c r="W90" s="40" t="str">
        <f>IF(VLOOKUP(O90,Source!D:AG,29,FALSE)="","",VLOOKUP(O90,Source!D:AG,29,FALSE))</f>
        <v>included above</v>
      </c>
      <c r="X90" s="12"/>
      <c r="Y90" s="41" t="str">
        <f t="shared" si="2"/>
        <v>OK</v>
      </c>
      <c r="Z90" s="42" t="b">
        <f t="shared" ref="Z90:AA90" si="90">IF(U90=K90,TRUE,FALSE)</f>
        <v>1</v>
      </c>
      <c r="AA90" s="42" t="b">
        <f t="shared" si="90"/>
        <v>1</v>
      </c>
      <c r="AB90" s="43" t="b">
        <f t="shared" si="4"/>
        <v>1</v>
      </c>
      <c r="AC90" s="44" t="b">
        <f t="shared" si="5"/>
        <v>1</v>
      </c>
      <c r="AD90" s="44" t="b">
        <f t="shared" si="6"/>
        <v>0</v>
      </c>
      <c r="AE90" s="32" t="b">
        <f t="shared" si="30"/>
        <v>1</v>
      </c>
      <c r="AF90" s="53"/>
      <c r="AG90" s="54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ht="15.0" customHeight="1">
      <c r="A91" s="14"/>
      <c r="B91" s="46">
        <v>28078.0</v>
      </c>
      <c r="C91" s="47">
        <v>42785.0</v>
      </c>
      <c r="D91" s="48">
        <v>580750.0</v>
      </c>
      <c r="E91" s="30" t="str">
        <f>VLOOKUP(B91,'NetSuite Export'!A:F,6,FALSE)</f>
        <v>Mike Stoub</v>
      </c>
      <c r="F91" s="30" t="str">
        <f>VLOOKUP(B91,'NetSuite Export'!A:EJ,140,FALSE)</f>
        <v>1. Exchange Record Created</v>
      </c>
      <c r="G91" s="31" t="str">
        <f>VLOOKUP(C91,'NetSuite Export'!J:Q,8,FALSE)</f>
        <v/>
      </c>
      <c r="H91" s="30" t="str">
        <f>VLOOKUP(C91,'NetSuite Export'!J:L,3,FALSE)</f>
        <v>Book-10</v>
      </c>
      <c r="I91" s="30" t="str">
        <f>VLOOKUP(C91,'NetSuite Export'!J:DS,112,FALSE)</f>
        <v>Class B Stock (ROI-Based Incentive Shares)</v>
      </c>
      <c r="J91" s="32" t="str">
        <f>VLOOKUP(C91,'NetSuite Export'!J:DS,114,FALSE)</f>
        <v>Series B</v>
      </c>
      <c r="K91" s="32">
        <f>VLOOKUP(C91,'NetSuite Export'!J:N,5,FALSE)</f>
        <v>100000</v>
      </c>
      <c r="L91" s="33" t="str">
        <f>VLOOKUP(C91,'NetSuite Export'!J:R,9,FALSE)</f>
        <v/>
      </c>
      <c r="M91" s="33">
        <f>VLOOKUP(C91,'NetSuite Export'!J:P,7,FALSE)</f>
        <v>0</v>
      </c>
      <c r="N91" s="10"/>
      <c r="O91" s="34">
        <v>30.0</v>
      </c>
      <c r="P91" s="35" t="str">
        <f>VLOOKUP(O91,Source!D:E,2,FALSE)</f>
        <v>Mike Stoub</v>
      </c>
      <c r="Q91" s="36" t="str">
        <f>IF(VLOOKUP(O91,Source!D:U,18,FALSE)="","",VLOOKUP(O91,Source!D:U,18,FALSE))</f>
        <v/>
      </c>
      <c r="R91" s="37" t="str">
        <f>IF(VLOOKUP(O91,Source!D:U,14,FALSE)="","",VLOOKUP(O91,Source!D:U,14,FALSE))</f>
        <v>Book</v>
      </c>
      <c r="S91" s="38" t="str">
        <f>IF(VLOOKUP(O91,Source!D:U,13,FALSE)="","",VLOOKUP(O91,Source!D:U,13,FALSE))</f>
        <v>Class B Stock (ROI-Based Incentive Shares)</v>
      </c>
      <c r="T91" s="39" t="str">
        <f>IF(VLOOKUP(O91,Source!D:U,13,FALSE)="","",VLOOKUP(O91,Source!D:U,13,FALSE))</f>
        <v>Class B Stock (ROI-Based Incentive Shares)</v>
      </c>
      <c r="U91" s="39">
        <f>IF(VLOOKUP(O91,Source!D:U,15,FALSE)="","",VLOOKUP(O91,Source!D:U,15,FALSE))</f>
        <v>100000</v>
      </c>
      <c r="V91" s="33" t="str">
        <f>IF(VLOOKUP(O91,Source!D:AE,19,FALSE)="","",VLOOKUP(O91,Source!D:AE,19,FALSE))</f>
        <v/>
      </c>
      <c r="W91" s="40" t="str">
        <f>IF(VLOOKUP(O91,Source!D:AG,29,FALSE)="","",VLOOKUP(O91,Source!D:AG,29,FALSE))</f>
        <v>included above</v>
      </c>
      <c r="X91" s="12"/>
      <c r="Y91" s="41" t="str">
        <f t="shared" si="2"/>
        <v>OK</v>
      </c>
      <c r="Z91" s="42" t="b">
        <f t="shared" ref="Z91:AA91" si="91">IF(U91=K91,TRUE,FALSE)</f>
        <v>1</v>
      </c>
      <c r="AA91" s="42" t="b">
        <f t="shared" si="91"/>
        <v>1</v>
      </c>
      <c r="AB91" s="43" t="b">
        <f t="shared" si="4"/>
        <v>1</v>
      </c>
      <c r="AC91" s="44" t="b">
        <f t="shared" si="5"/>
        <v>1</v>
      </c>
      <c r="AD91" s="44" t="b">
        <f t="shared" si="6"/>
        <v>0</v>
      </c>
      <c r="AE91" s="32" t="b">
        <f t="shared" si="30"/>
        <v>1</v>
      </c>
      <c r="AF91" s="1"/>
      <c r="AG91" s="45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ht="15.0" customHeight="1">
      <c r="A92" s="14"/>
      <c r="B92" s="46">
        <v>28078.0</v>
      </c>
      <c r="C92" s="47">
        <v>42765.0</v>
      </c>
      <c r="D92" s="48">
        <v>580750.0</v>
      </c>
      <c r="E92" s="30" t="str">
        <f>VLOOKUP(B92,'NetSuite Export'!A:F,6,FALSE)</f>
        <v>Mike Stoub</v>
      </c>
      <c r="F92" s="30" t="str">
        <f>VLOOKUP(B92,'NetSuite Export'!A:EJ,140,FALSE)</f>
        <v>1. Exchange Record Created</v>
      </c>
      <c r="G92" s="31" t="str">
        <f>VLOOKUP(C92,'NetSuite Export'!J:Q,8,FALSE)</f>
        <v/>
      </c>
      <c r="H92" s="30" t="str">
        <f>VLOOKUP(C92,'NetSuite Export'!J:L,3,FALSE)</f>
        <v>B-12</v>
      </c>
      <c r="I92" s="30" t="str">
        <f>VLOOKUP(C92,'NetSuite Export'!J:DS,112,FALSE)</f>
        <v>Class B Stock</v>
      </c>
      <c r="J92" s="32" t="str">
        <f>VLOOKUP(C92,'NetSuite Export'!J:DS,114,FALSE)</f>
        <v>Series B</v>
      </c>
      <c r="K92" s="32">
        <f>VLOOKUP(C92,'NetSuite Export'!J:N,5,FALSE)</f>
        <v>578619</v>
      </c>
      <c r="L92" s="33" t="str">
        <f>VLOOKUP(C92,'NetSuite Export'!J:R,9,FALSE)</f>
        <v/>
      </c>
      <c r="M92" s="33">
        <f>VLOOKUP(C92,'NetSuite Export'!J:P,7,FALSE)</f>
        <v>0</v>
      </c>
      <c r="N92" s="10"/>
      <c r="O92" s="34">
        <v>28.0</v>
      </c>
      <c r="P92" s="35" t="str">
        <f>VLOOKUP(O92,Source!D:E,2,FALSE)</f>
        <v>Mike Stoub</v>
      </c>
      <c r="Q92" s="36" t="str">
        <f>IF(VLOOKUP(O92,Source!D:U,18,FALSE)="","",VLOOKUP(O92,Source!D:U,18,FALSE))</f>
        <v/>
      </c>
      <c r="R92" s="37" t="str">
        <f>IF(VLOOKUP(O92,Source!D:U,14,FALSE)="","",VLOOKUP(O92,Source!D:U,14,FALSE))</f>
        <v>B-12</v>
      </c>
      <c r="S92" s="38" t="str">
        <f>IF(VLOOKUP(O92,Source!D:U,13,FALSE)="","",VLOOKUP(O92,Source!D:U,13,FALSE))</f>
        <v>Class B Stock</v>
      </c>
      <c r="T92" s="39" t="str">
        <f>IF(VLOOKUP(O92,Source!D:U,13,FALSE)="","",VLOOKUP(O92,Source!D:U,13,FALSE))</f>
        <v>Class B Stock</v>
      </c>
      <c r="U92" s="39">
        <f>IF(VLOOKUP(O92,Source!D:U,15,FALSE)="","",VLOOKUP(O92,Source!D:U,15,FALSE))</f>
        <v>578619</v>
      </c>
      <c r="V92" s="33" t="str">
        <f>IF(VLOOKUP(O92,Source!D:AE,19,FALSE)="","",VLOOKUP(O92,Source!D:AE,19,FALSE))</f>
        <v/>
      </c>
      <c r="W92" s="40" t="str">
        <f>IF(VLOOKUP(O92,Source!D:AG,29,FALSE)="","",VLOOKUP(O92,Source!D:AG,29,FALSE))</f>
        <v>included above</v>
      </c>
      <c r="X92" s="12"/>
      <c r="Y92" s="41" t="str">
        <f t="shared" si="2"/>
        <v>OK</v>
      </c>
      <c r="Z92" s="42" t="b">
        <f t="shared" ref="Z92:AA92" si="92">IF(U92=K92,TRUE,FALSE)</f>
        <v>1</v>
      </c>
      <c r="AA92" s="42" t="b">
        <f t="shared" si="92"/>
        <v>1</v>
      </c>
      <c r="AB92" s="43" t="b">
        <f t="shared" si="4"/>
        <v>1</v>
      </c>
      <c r="AC92" s="44" t="b">
        <f t="shared" si="5"/>
        <v>1</v>
      </c>
      <c r="AD92" s="44" t="b">
        <f t="shared" si="6"/>
        <v>1</v>
      </c>
      <c r="AE92" s="32" t="b">
        <f t="shared" si="30"/>
        <v>1</v>
      </c>
      <c r="AF92" s="14"/>
      <c r="AG92" s="49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</row>
    <row r="93" ht="15.0" customHeight="1">
      <c r="A93" s="14"/>
      <c r="B93" s="46">
        <v>28105.0</v>
      </c>
      <c r="C93" s="47">
        <v>42833.0</v>
      </c>
      <c r="D93" s="48">
        <v>580778.0</v>
      </c>
      <c r="E93" s="30" t="str">
        <f>VLOOKUP(B93,'NetSuite Export'!A:F,6,FALSE)</f>
        <v>Neil Cope</v>
      </c>
      <c r="F93" s="30" t="str">
        <f>VLOOKUP(B93,'NetSuite Export'!A:EJ,140,FALSE)</f>
        <v>1. Exchange Record Created</v>
      </c>
      <c r="G93" s="31" t="str">
        <f>VLOOKUP(C93,'NetSuite Export'!J:Q,8,FALSE)</f>
        <v/>
      </c>
      <c r="H93" s="30" t="str">
        <f>VLOOKUP(C93,'NetSuite Export'!J:L,3,FALSE)</f>
        <v>Book-58</v>
      </c>
      <c r="I93" s="30" t="str">
        <f>VLOOKUP(C93,'NetSuite Export'!J:DS,112,FALSE)</f>
        <v>Class B Stock (ROI-Based Incentive Shares)</v>
      </c>
      <c r="J93" s="32" t="str">
        <f>VLOOKUP(C93,'NetSuite Export'!J:DS,114,FALSE)</f>
        <v>Series B</v>
      </c>
      <c r="K93" s="32">
        <f>VLOOKUP(C93,'NetSuite Export'!J:N,5,FALSE)</f>
        <v>123000</v>
      </c>
      <c r="L93" s="33" t="str">
        <f>VLOOKUP(C93,'NetSuite Export'!J:R,9,FALSE)</f>
        <v/>
      </c>
      <c r="M93" s="33">
        <f>VLOOKUP(C93,'NetSuite Export'!J:P,7,FALSE)</f>
        <v>0</v>
      </c>
      <c r="N93" s="10"/>
      <c r="O93" s="34">
        <v>100.0</v>
      </c>
      <c r="P93" s="35" t="str">
        <f>VLOOKUP(O93,Source!D:E,2,FALSE)</f>
        <v>Neil Cope</v>
      </c>
      <c r="Q93" s="36" t="str">
        <f>IF(VLOOKUP(O93,Source!D:U,18,FALSE)="","",VLOOKUP(O93,Source!D:U,18,FALSE))</f>
        <v/>
      </c>
      <c r="R93" s="37" t="str">
        <f>IF(VLOOKUP(O93,Source!D:U,14,FALSE)="","",VLOOKUP(O93,Source!D:U,14,FALSE))</f>
        <v>Book</v>
      </c>
      <c r="S93" s="38" t="str">
        <f>IF(VLOOKUP(O93,Source!D:U,13,FALSE)="","",VLOOKUP(O93,Source!D:U,13,FALSE))</f>
        <v>Class B Stock (ROI-Based Incentive Shares)</v>
      </c>
      <c r="T93" s="39" t="str">
        <f>IF(VLOOKUP(O93,Source!D:U,13,FALSE)="","",VLOOKUP(O93,Source!D:U,13,FALSE))</f>
        <v>Class B Stock (ROI-Based Incentive Shares)</v>
      </c>
      <c r="U93" s="39">
        <f>IF(VLOOKUP(O93,Source!D:U,15,FALSE)="","",VLOOKUP(O93,Source!D:U,15,FALSE))</f>
        <v>123000</v>
      </c>
      <c r="V93" s="33" t="str">
        <f>IF(VLOOKUP(O93,Source!D:AE,19,FALSE)="","",VLOOKUP(O93,Source!D:AE,19,FALSE))</f>
        <v/>
      </c>
      <c r="W93" s="40" t="str">
        <f>IF(VLOOKUP(O93,Source!D:AG,29,FALSE)="","",VLOOKUP(O93,Source!D:AG,29,FALSE))</f>
        <v>included above</v>
      </c>
      <c r="X93" s="12"/>
      <c r="Y93" s="41" t="str">
        <f t="shared" si="2"/>
        <v>OK</v>
      </c>
      <c r="Z93" s="42" t="b">
        <f t="shared" ref="Z93:AA93" si="93">IF(U93=K93,TRUE,FALSE)</f>
        <v>1</v>
      </c>
      <c r="AA93" s="42" t="b">
        <f t="shared" si="93"/>
        <v>1</v>
      </c>
      <c r="AB93" s="43" t="b">
        <f t="shared" si="4"/>
        <v>1</v>
      </c>
      <c r="AC93" s="44" t="b">
        <f t="shared" si="5"/>
        <v>1</v>
      </c>
      <c r="AD93" s="44" t="b">
        <f t="shared" si="6"/>
        <v>0</v>
      </c>
      <c r="AE93" s="32" t="b">
        <f t="shared" si="30"/>
        <v>1</v>
      </c>
      <c r="AF93" s="14"/>
      <c r="AG93" s="49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</row>
    <row r="94" ht="15.0" customHeight="1">
      <c r="A94" s="14"/>
      <c r="B94" s="46">
        <v>28105.0</v>
      </c>
      <c r="C94" s="47">
        <v>42832.0</v>
      </c>
      <c r="D94" s="48">
        <v>580778.0</v>
      </c>
      <c r="E94" s="30" t="str">
        <f>VLOOKUP(B94,'NetSuite Export'!A:F,6,FALSE)</f>
        <v>Neil Cope</v>
      </c>
      <c r="F94" s="30" t="str">
        <f>VLOOKUP(B94,'NetSuite Export'!A:EJ,140,FALSE)</f>
        <v>1. Exchange Record Created</v>
      </c>
      <c r="G94" s="31" t="str">
        <f>VLOOKUP(C94,'NetSuite Export'!J:Q,8,FALSE)</f>
        <v/>
      </c>
      <c r="H94" s="30" t="str">
        <f>VLOOKUP(C94,'NetSuite Export'!J:L,3,FALSE)</f>
        <v>Book-57</v>
      </c>
      <c r="I94" s="30" t="str">
        <f>VLOOKUP(C94,'NetSuite Export'!J:DS,112,FALSE)</f>
        <v>Class B Stock (Time-Based Incentive Shares)</v>
      </c>
      <c r="J94" s="32" t="str">
        <f>VLOOKUP(C94,'NetSuite Export'!J:DS,114,FALSE)</f>
        <v>Series B</v>
      </c>
      <c r="K94" s="32">
        <f>VLOOKUP(C94,'NetSuite Export'!J:N,5,FALSE)</f>
        <v>123000</v>
      </c>
      <c r="L94" s="33" t="str">
        <f>VLOOKUP(C94,'NetSuite Export'!J:R,9,FALSE)</f>
        <v/>
      </c>
      <c r="M94" s="33">
        <f>VLOOKUP(C94,'NetSuite Export'!J:P,7,FALSE)</f>
        <v>9876.5</v>
      </c>
      <c r="N94" s="10"/>
      <c r="O94" s="34">
        <v>99.0</v>
      </c>
      <c r="P94" s="35" t="str">
        <f>VLOOKUP(O94,Source!D:E,2,FALSE)</f>
        <v>Neil Cope</v>
      </c>
      <c r="Q94" s="36" t="str">
        <f>IF(VLOOKUP(O94,Source!D:U,18,FALSE)="","",VLOOKUP(O94,Source!D:U,18,FALSE))</f>
        <v/>
      </c>
      <c r="R94" s="37" t="str">
        <f>IF(VLOOKUP(O94,Source!D:U,14,FALSE)="","",VLOOKUP(O94,Source!D:U,14,FALSE))</f>
        <v>Book</v>
      </c>
      <c r="S94" s="38" t="str">
        <f>IF(VLOOKUP(O94,Source!D:U,13,FALSE)="","",VLOOKUP(O94,Source!D:U,13,FALSE))</f>
        <v>Class B Stock (Time-Based Incentive Shares)</v>
      </c>
      <c r="T94" s="39" t="str">
        <f>IF(VLOOKUP(O94,Source!D:U,13,FALSE)="","",VLOOKUP(O94,Source!D:U,13,FALSE))</f>
        <v>Class B Stock (Time-Based Incentive Shares)</v>
      </c>
      <c r="U94" s="39">
        <f>IF(VLOOKUP(O94,Source!D:U,15,FALSE)="","",VLOOKUP(O94,Source!D:U,15,FALSE))</f>
        <v>123000</v>
      </c>
      <c r="V94" s="33" t="str">
        <f>IF(VLOOKUP(O94,Source!D:AE,19,FALSE)="","",VLOOKUP(O94,Source!D:AE,19,FALSE))</f>
        <v/>
      </c>
      <c r="W94" s="40">
        <f>IF(VLOOKUP(O94,Source!D:AG,29,FALSE)="","",VLOOKUP(O94,Source!D:AG,29,FALSE))</f>
        <v>9876.5</v>
      </c>
      <c r="X94" s="12"/>
      <c r="Y94" s="41">
        <f t="shared" si="2"/>
        <v>0</v>
      </c>
      <c r="Z94" s="42" t="b">
        <f t="shared" ref="Z94:AA94" si="94">IF(U94=K94,TRUE,FALSE)</f>
        <v>1</v>
      </c>
      <c r="AA94" s="42" t="b">
        <f t="shared" si="94"/>
        <v>1</v>
      </c>
      <c r="AB94" s="43" t="b">
        <f t="shared" si="4"/>
        <v>1</v>
      </c>
      <c r="AC94" s="44" t="b">
        <f t="shared" si="5"/>
        <v>1</v>
      </c>
      <c r="AD94" s="44" t="b">
        <f t="shared" si="6"/>
        <v>0</v>
      </c>
      <c r="AE94" s="32" t="b">
        <f t="shared" si="30"/>
        <v>1</v>
      </c>
      <c r="AF94" s="14"/>
      <c r="AG94" s="49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</row>
    <row r="95" ht="15.0" customHeight="1">
      <c r="A95" s="14"/>
      <c r="B95" s="46">
        <v>28097.0</v>
      </c>
      <c r="C95" s="47">
        <v>42816.0</v>
      </c>
      <c r="D95" s="48">
        <v>580770.0</v>
      </c>
      <c r="E95" s="30" t="str">
        <f>VLOOKUP(B95,'NetSuite Export'!A:F,6,FALSE)</f>
        <v>Nick Powell</v>
      </c>
      <c r="F95" s="30" t="str">
        <f>VLOOKUP(B95,'NetSuite Export'!A:EJ,140,FALSE)</f>
        <v>1. Exchange Record Created</v>
      </c>
      <c r="G95" s="31" t="str">
        <f>VLOOKUP(C95,'NetSuite Export'!J:Q,8,FALSE)</f>
        <v/>
      </c>
      <c r="H95" s="30" t="str">
        <f>VLOOKUP(C95,'NetSuite Export'!J:L,3,FALSE)</f>
        <v>Book-41</v>
      </c>
      <c r="I95" s="30" t="str">
        <f>VLOOKUP(C95,'NetSuite Export'!J:DS,112,FALSE)</f>
        <v>Class B Stock (Time-Based Incentive Shares)</v>
      </c>
      <c r="J95" s="32" t="str">
        <f>VLOOKUP(C95,'NetSuite Export'!J:DS,114,FALSE)</f>
        <v>Series B</v>
      </c>
      <c r="K95" s="32">
        <f>VLOOKUP(C95,'NetSuite Export'!J:N,5,FALSE)</f>
        <v>75000</v>
      </c>
      <c r="L95" s="33" t="str">
        <f>VLOOKUP(C95,'NetSuite Export'!J:R,9,FALSE)</f>
        <v/>
      </c>
      <c r="M95" s="33">
        <f>VLOOKUP(C95,'NetSuite Export'!J:P,7,FALSE)</f>
        <v>0</v>
      </c>
      <c r="N95" s="10"/>
      <c r="O95" s="34">
        <v>83.0</v>
      </c>
      <c r="P95" s="35" t="str">
        <f>VLOOKUP(O95,Source!D:E,2,FALSE)</f>
        <v>Nick Powell</v>
      </c>
      <c r="Q95" s="36" t="str">
        <f>IF(VLOOKUP(O95,Source!D:U,18,FALSE)="","",VLOOKUP(O95,Source!D:U,18,FALSE))</f>
        <v/>
      </c>
      <c r="R95" s="37" t="str">
        <f>IF(VLOOKUP(O95,Source!D:U,14,FALSE)="","",VLOOKUP(O95,Source!D:U,14,FALSE))</f>
        <v>Book</v>
      </c>
      <c r="S95" s="38" t="str">
        <f>IF(VLOOKUP(O95,Source!D:U,13,FALSE)="","",VLOOKUP(O95,Source!D:U,13,FALSE))</f>
        <v>Class B Stock (Time-Based Incentive Shares)</v>
      </c>
      <c r="T95" s="39" t="str">
        <f>IF(VLOOKUP(O95,Source!D:U,13,FALSE)="","",VLOOKUP(O95,Source!D:U,13,FALSE))</f>
        <v>Class B Stock (Time-Based Incentive Shares)</v>
      </c>
      <c r="U95" s="39">
        <f>IF(VLOOKUP(O95,Source!D:U,15,FALSE)="","",VLOOKUP(O95,Source!D:U,15,FALSE))</f>
        <v>75000</v>
      </c>
      <c r="V95" s="33" t="str">
        <f>IF(VLOOKUP(O95,Source!D:AE,19,FALSE)="","",VLOOKUP(O95,Source!D:AE,19,FALSE))</f>
        <v/>
      </c>
      <c r="W95" s="40">
        <f>IF(VLOOKUP(O95,Source!D:AG,29,FALSE)="","",VLOOKUP(O95,Source!D:AG,29,FALSE))</f>
        <v>0</v>
      </c>
      <c r="X95" s="12"/>
      <c r="Y95" s="41">
        <f t="shared" si="2"/>
        <v>0</v>
      </c>
      <c r="Z95" s="42" t="b">
        <f t="shared" ref="Z95:AA95" si="95">IF(U95=K95,TRUE,FALSE)</f>
        <v>1</v>
      </c>
      <c r="AA95" s="42" t="b">
        <f t="shared" si="95"/>
        <v>1</v>
      </c>
      <c r="AB95" s="43" t="b">
        <f t="shared" si="4"/>
        <v>1</v>
      </c>
      <c r="AC95" s="44" t="b">
        <f t="shared" si="5"/>
        <v>1</v>
      </c>
      <c r="AD95" s="44" t="b">
        <f t="shared" si="6"/>
        <v>0</v>
      </c>
      <c r="AE95" s="32" t="b">
        <f t="shared" si="30"/>
        <v>1</v>
      </c>
      <c r="AF95" s="14"/>
      <c r="AG95" s="49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</row>
    <row r="96" ht="15.0" customHeight="1">
      <c r="A96" s="14"/>
      <c r="B96" s="46">
        <v>28097.0</v>
      </c>
      <c r="C96" s="47">
        <v>42817.0</v>
      </c>
      <c r="D96" s="48">
        <v>580770.0</v>
      </c>
      <c r="E96" s="30" t="str">
        <f>VLOOKUP(B96,'NetSuite Export'!A:F,6,FALSE)</f>
        <v>Nick Powell</v>
      </c>
      <c r="F96" s="30" t="str">
        <f>VLOOKUP(B96,'NetSuite Export'!A:EJ,140,FALSE)</f>
        <v>1. Exchange Record Created</v>
      </c>
      <c r="G96" s="31" t="str">
        <f>VLOOKUP(C96,'NetSuite Export'!J:Q,8,FALSE)</f>
        <v/>
      </c>
      <c r="H96" s="30" t="str">
        <f>VLOOKUP(C96,'NetSuite Export'!J:L,3,FALSE)</f>
        <v>Book-42</v>
      </c>
      <c r="I96" s="30" t="str">
        <f>VLOOKUP(C96,'NetSuite Export'!J:DS,112,FALSE)</f>
        <v>Class B Stock (ROI-Based Incentive Shares)</v>
      </c>
      <c r="J96" s="32" t="str">
        <f>VLOOKUP(C96,'NetSuite Export'!J:DS,114,FALSE)</f>
        <v>Series B</v>
      </c>
      <c r="K96" s="32">
        <f>VLOOKUP(C96,'NetSuite Export'!J:N,5,FALSE)</f>
        <v>100000</v>
      </c>
      <c r="L96" s="33" t="str">
        <f>VLOOKUP(C96,'NetSuite Export'!J:R,9,FALSE)</f>
        <v/>
      </c>
      <c r="M96" s="33">
        <f>VLOOKUP(C96,'NetSuite Export'!J:P,7,FALSE)</f>
        <v>0</v>
      </c>
      <c r="N96" s="10"/>
      <c r="O96" s="34">
        <v>84.0</v>
      </c>
      <c r="P96" s="35" t="str">
        <f>VLOOKUP(O96,Source!D:E,2,FALSE)</f>
        <v>Nick Powell</v>
      </c>
      <c r="Q96" s="36" t="str">
        <f>IF(VLOOKUP(O96,Source!D:U,18,FALSE)="","",VLOOKUP(O96,Source!D:U,18,FALSE))</f>
        <v/>
      </c>
      <c r="R96" s="37" t="str">
        <f>IF(VLOOKUP(O96,Source!D:U,14,FALSE)="","",VLOOKUP(O96,Source!D:U,14,FALSE))</f>
        <v>Book</v>
      </c>
      <c r="S96" s="38" t="str">
        <f>IF(VLOOKUP(O96,Source!D:U,13,FALSE)="","",VLOOKUP(O96,Source!D:U,13,FALSE))</f>
        <v>Class B Stock (ROI-Based Incentive Shares)</v>
      </c>
      <c r="T96" s="39" t="str">
        <f>IF(VLOOKUP(O96,Source!D:U,13,FALSE)="","",VLOOKUP(O96,Source!D:U,13,FALSE))</f>
        <v>Class B Stock (ROI-Based Incentive Shares)</v>
      </c>
      <c r="U96" s="39">
        <f>IF(VLOOKUP(O96,Source!D:U,15,FALSE)="","",VLOOKUP(O96,Source!D:U,15,FALSE))</f>
        <v>100000</v>
      </c>
      <c r="V96" s="33" t="str">
        <f>IF(VLOOKUP(O96,Source!D:AE,19,FALSE)="","",VLOOKUP(O96,Source!D:AE,19,FALSE))</f>
        <v/>
      </c>
      <c r="W96" s="40" t="str">
        <f>IF(VLOOKUP(O96,Source!D:AG,29,FALSE)="","",VLOOKUP(O96,Source!D:AG,29,FALSE))</f>
        <v>included above</v>
      </c>
      <c r="X96" s="12"/>
      <c r="Y96" s="41" t="str">
        <f t="shared" si="2"/>
        <v>OK</v>
      </c>
      <c r="Z96" s="42" t="b">
        <f t="shared" ref="Z96:AA96" si="96">IF(U96=K96,TRUE,FALSE)</f>
        <v>1</v>
      </c>
      <c r="AA96" s="42" t="b">
        <f t="shared" si="96"/>
        <v>1</v>
      </c>
      <c r="AB96" s="43" t="b">
        <f t="shared" si="4"/>
        <v>1</v>
      </c>
      <c r="AC96" s="44" t="b">
        <f t="shared" si="5"/>
        <v>1</v>
      </c>
      <c r="AD96" s="44" t="b">
        <f t="shared" si="6"/>
        <v>0</v>
      </c>
      <c r="AE96" s="32" t="b">
        <f t="shared" si="30"/>
        <v>1</v>
      </c>
      <c r="AF96" s="14"/>
      <c r="AG96" s="49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</row>
    <row r="97" ht="15.0" customHeight="1">
      <c r="A97" s="14"/>
      <c r="B97" s="46">
        <v>28084.0</v>
      </c>
      <c r="C97" s="47">
        <v>42753.0</v>
      </c>
      <c r="D97" s="48">
        <v>580758.0</v>
      </c>
      <c r="E97" s="30" t="str">
        <f>VLOOKUP(B97,'NetSuite Export'!A:F,6,FALSE)</f>
        <v>Peter Brennan</v>
      </c>
      <c r="F97" s="30" t="str">
        <f>VLOOKUP(B97,'NetSuite Export'!A:EJ,140,FALSE)</f>
        <v>1. Exchange Record Created</v>
      </c>
      <c r="G97" s="31" t="str">
        <f>VLOOKUP(C97,'NetSuite Export'!J:Q,8,FALSE)</f>
        <v/>
      </c>
      <c r="H97" s="30" t="str">
        <f>VLOOKUP(C97,'NetSuite Export'!J:L,3,FALSE)</f>
        <v>A-22</v>
      </c>
      <c r="I97" s="30" t="str">
        <f>VLOOKUP(C97,'NetSuite Export'!J:DS,112,FALSE)</f>
        <v>Class A Stock</v>
      </c>
      <c r="J97" s="32" t="str">
        <f>VLOOKUP(C97,'NetSuite Export'!J:DS,114,FALSE)</f>
        <v>Series A</v>
      </c>
      <c r="K97" s="32">
        <f>VLOOKUP(C97,'NetSuite Export'!J:N,5,FALSE)</f>
        <v>98.998</v>
      </c>
      <c r="L97" s="33" t="str">
        <f>VLOOKUP(C97,'NetSuite Export'!J:R,9,FALSE)</f>
        <v/>
      </c>
      <c r="M97" s="33">
        <f>VLOOKUP(C97,'NetSuite Export'!J:P,7,FALSE)</f>
        <v>24110.16</v>
      </c>
      <c r="N97" s="10"/>
      <c r="O97" s="34">
        <v>49.0</v>
      </c>
      <c r="P97" s="35" t="str">
        <f>VLOOKUP(O97,Source!D:E,2,FALSE)</f>
        <v>Peter Brennan</v>
      </c>
      <c r="Q97" s="36" t="str">
        <f>IF(VLOOKUP(O97,Source!D:U,18,FALSE)="","",VLOOKUP(O97,Source!D:U,18,FALSE))</f>
        <v/>
      </c>
      <c r="R97" s="37" t="str">
        <f>IF(VLOOKUP(O97,Source!D:U,14,FALSE)="","",VLOOKUP(O97,Source!D:U,14,FALSE))</f>
        <v>A-22</v>
      </c>
      <c r="S97" s="38" t="str">
        <f>IF(VLOOKUP(O97,Source!D:U,13,FALSE)="","",VLOOKUP(O97,Source!D:U,13,FALSE))</f>
        <v>Class A Stock</v>
      </c>
      <c r="T97" s="39" t="str">
        <f>IF(VLOOKUP(O97,Source!D:U,13,FALSE)="","",VLOOKUP(O97,Source!D:U,13,FALSE))</f>
        <v>Class A Stock</v>
      </c>
      <c r="U97" s="39">
        <f>IF(VLOOKUP(O97,Source!D:U,15,FALSE)="","",VLOOKUP(O97,Source!D:U,15,FALSE))</f>
        <v>98.998</v>
      </c>
      <c r="V97" s="33" t="str">
        <f>IF(VLOOKUP(O97,Source!D:AE,19,FALSE)="","",VLOOKUP(O97,Source!D:AE,19,FALSE))</f>
        <v/>
      </c>
      <c r="W97" s="40">
        <f>IF(VLOOKUP(O97,Source!D:AG,29,FALSE)="","",VLOOKUP(O97,Source!D:AG,29,FALSE))</f>
        <v>24110.16</v>
      </c>
      <c r="X97" s="12"/>
      <c r="Y97" s="41">
        <f t="shared" si="2"/>
        <v>0</v>
      </c>
      <c r="Z97" s="42" t="b">
        <f t="shared" ref="Z97:AA97" si="97">IF(U97=K97,TRUE,FALSE)</f>
        <v>1</v>
      </c>
      <c r="AA97" s="42" t="b">
        <f t="shared" si="97"/>
        <v>1</v>
      </c>
      <c r="AB97" s="43" t="b">
        <f t="shared" si="4"/>
        <v>1</v>
      </c>
      <c r="AC97" s="44" t="b">
        <f t="shared" si="5"/>
        <v>1</v>
      </c>
      <c r="AD97" s="44" t="b">
        <f t="shared" si="6"/>
        <v>1</v>
      </c>
      <c r="AE97" s="32" t="b">
        <f t="shared" si="30"/>
        <v>1</v>
      </c>
      <c r="AF97" s="14"/>
      <c r="AG97" s="49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</row>
    <row r="98" ht="15.0" customHeight="1">
      <c r="A98" s="14"/>
      <c r="B98" s="46">
        <v>28084.0</v>
      </c>
      <c r="C98" s="47">
        <v>42774.0</v>
      </c>
      <c r="D98" s="48">
        <v>580758.0</v>
      </c>
      <c r="E98" s="30" t="str">
        <f>VLOOKUP(B98,'NetSuite Export'!A:F,6,FALSE)</f>
        <v>Peter Brennan</v>
      </c>
      <c r="F98" s="30" t="str">
        <f>VLOOKUP(B98,'NetSuite Export'!A:EJ,140,FALSE)</f>
        <v>1. Exchange Record Created</v>
      </c>
      <c r="G98" s="31" t="str">
        <f>VLOOKUP(C98,'NetSuite Export'!J:Q,8,FALSE)</f>
        <v/>
      </c>
      <c r="H98" s="30" t="str">
        <f>VLOOKUP(C98,'NetSuite Export'!J:L,3,FALSE)</f>
        <v>B-22</v>
      </c>
      <c r="I98" s="30" t="str">
        <f>VLOOKUP(C98,'NetSuite Export'!J:DS,112,FALSE)</f>
        <v>Class B Stock</v>
      </c>
      <c r="J98" s="32" t="str">
        <f>VLOOKUP(C98,'NetSuite Export'!J:DS,114,FALSE)</f>
        <v>Series B</v>
      </c>
      <c r="K98" s="32">
        <f>VLOOKUP(C98,'NetSuite Export'!J:N,5,FALSE)</f>
        <v>99998</v>
      </c>
      <c r="L98" s="33" t="str">
        <f>VLOOKUP(C98,'NetSuite Export'!J:R,9,FALSE)</f>
        <v/>
      </c>
      <c r="M98" s="33">
        <f>VLOOKUP(C98,'NetSuite Export'!J:P,7,FALSE)</f>
        <v>0</v>
      </c>
      <c r="N98" s="10"/>
      <c r="O98" s="34">
        <v>50.0</v>
      </c>
      <c r="P98" s="35" t="str">
        <f>VLOOKUP(O98,Source!D:E,2,FALSE)</f>
        <v>Peter Brennan</v>
      </c>
      <c r="Q98" s="36" t="str">
        <f>IF(VLOOKUP(O98,Source!D:U,18,FALSE)="","",VLOOKUP(O98,Source!D:U,18,FALSE))</f>
        <v/>
      </c>
      <c r="R98" s="37" t="str">
        <f>IF(VLOOKUP(O98,Source!D:U,14,FALSE)="","",VLOOKUP(O98,Source!D:U,14,FALSE))</f>
        <v>B-22</v>
      </c>
      <c r="S98" s="38" t="str">
        <f>IF(VLOOKUP(O98,Source!D:U,13,FALSE)="","",VLOOKUP(O98,Source!D:U,13,FALSE))</f>
        <v>Class B Stock</v>
      </c>
      <c r="T98" s="39" t="str">
        <f>IF(VLOOKUP(O98,Source!D:U,13,FALSE)="","",VLOOKUP(O98,Source!D:U,13,FALSE))</f>
        <v>Class B Stock</v>
      </c>
      <c r="U98" s="39">
        <f>IF(VLOOKUP(O98,Source!D:U,15,FALSE)="","",VLOOKUP(O98,Source!D:U,15,FALSE))</f>
        <v>99998</v>
      </c>
      <c r="V98" s="33" t="str">
        <f>IF(VLOOKUP(O98,Source!D:AE,19,FALSE)="","",VLOOKUP(O98,Source!D:AE,19,FALSE))</f>
        <v/>
      </c>
      <c r="W98" s="40" t="str">
        <f>IF(VLOOKUP(O98,Source!D:AG,29,FALSE)="","",VLOOKUP(O98,Source!D:AG,29,FALSE))</f>
        <v>included above</v>
      </c>
      <c r="X98" s="12"/>
      <c r="Y98" s="41" t="str">
        <f t="shared" si="2"/>
        <v>OK</v>
      </c>
      <c r="Z98" s="42" t="b">
        <f t="shared" ref="Z98:AA98" si="98">IF(U98=K98,TRUE,FALSE)</f>
        <v>1</v>
      </c>
      <c r="AA98" s="42" t="b">
        <f t="shared" si="98"/>
        <v>1</v>
      </c>
      <c r="AB98" s="43" t="b">
        <f t="shared" si="4"/>
        <v>1</v>
      </c>
      <c r="AC98" s="44" t="b">
        <f t="shared" si="5"/>
        <v>1</v>
      </c>
      <c r="AD98" s="44" t="b">
        <f t="shared" si="6"/>
        <v>1</v>
      </c>
      <c r="AE98" s="32" t="b">
        <f t="shared" si="30"/>
        <v>1</v>
      </c>
      <c r="AF98" s="14"/>
      <c r="AG98" s="49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</row>
    <row r="99" ht="15.0" customHeight="1">
      <c r="A99" s="14"/>
      <c r="B99" s="46">
        <v>28084.0</v>
      </c>
      <c r="C99" s="47">
        <v>42792.0</v>
      </c>
      <c r="D99" s="48">
        <v>580758.0</v>
      </c>
      <c r="E99" s="30" t="str">
        <f>VLOOKUP(B99,'NetSuite Export'!A:F,6,FALSE)</f>
        <v>Peter Brennan</v>
      </c>
      <c r="F99" s="30" t="str">
        <f>VLOOKUP(B99,'NetSuite Export'!A:EJ,140,FALSE)</f>
        <v>1. Exchange Record Created</v>
      </c>
      <c r="G99" s="31" t="str">
        <f>VLOOKUP(C99,'NetSuite Export'!J:Q,8,FALSE)</f>
        <v/>
      </c>
      <c r="H99" s="30" t="str">
        <f>VLOOKUP(C99,'NetSuite Export'!J:L,3,FALSE)</f>
        <v>Book-17</v>
      </c>
      <c r="I99" s="30" t="str">
        <f>VLOOKUP(C99,'NetSuite Export'!J:DS,112,FALSE)</f>
        <v>Class B Stock (Time-Based Incentive Shares)</v>
      </c>
      <c r="J99" s="32" t="str">
        <f>VLOOKUP(C99,'NetSuite Export'!J:DS,114,FALSE)</f>
        <v>Series B</v>
      </c>
      <c r="K99" s="32">
        <f>VLOOKUP(C99,'NetSuite Export'!J:N,5,FALSE)</f>
        <v>323000</v>
      </c>
      <c r="L99" s="33" t="str">
        <f>VLOOKUP(C99,'NetSuite Export'!J:R,9,FALSE)</f>
        <v/>
      </c>
      <c r="M99" s="33">
        <f>VLOOKUP(C99,'NetSuite Export'!J:P,7,FALSE)</f>
        <v>0</v>
      </c>
      <c r="N99" s="10"/>
      <c r="O99" s="34">
        <v>51.0</v>
      </c>
      <c r="P99" s="35" t="str">
        <f>VLOOKUP(O99,Source!D:E,2,FALSE)</f>
        <v>Peter Brennan</v>
      </c>
      <c r="Q99" s="36" t="str">
        <f>IF(VLOOKUP(O99,Source!D:U,18,FALSE)="","",VLOOKUP(O99,Source!D:U,18,FALSE))</f>
        <v/>
      </c>
      <c r="R99" s="37" t="str">
        <f>IF(VLOOKUP(O99,Source!D:U,14,FALSE)="","",VLOOKUP(O99,Source!D:U,14,FALSE))</f>
        <v>Book</v>
      </c>
      <c r="S99" s="38" t="str">
        <f>IF(VLOOKUP(O99,Source!D:U,13,FALSE)="","",VLOOKUP(O99,Source!D:U,13,FALSE))</f>
        <v>Class B Stock (Time-Based Incentive Shares)</v>
      </c>
      <c r="T99" s="39" t="str">
        <f>IF(VLOOKUP(O99,Source!D:U,13,FALSE)="","",VLOOKUP(O99,Source!D:U,13,FALSE))</f>
        <v>Class B Stock (Time-Based Incentive Shares)</v>
      </c>
      <c r="U99" s="39">
        <f>IF(VLOOKUP(O99,Source!D:U,15,FALSE)="","",VLOOKUP(O99,Source!D:U,15,FALSE))</f>
        <v>323000</v>
      </c>
      <c r="V99" s="33" t="str">
        <f>IF(VLOOKUP(O99,Source!D:AE,19,FALSE)="","",VLOOKUP(O99,Source!D:AE,19,FALSE))</f>
        <v/>
      </c>
      <c r="W99" s="40" t="str">
        <f>IF(VLOOKUP(O99,Source!D:AG,29,FALSE)="","",VLOOKUP(O99,Source!D:AG,29,FALSE))</f>
        <v>included above</v>
      </c>
      <c r="X99" s="12"/>
      <c r="Y99" s="41" t="str">
        <f t="shared" si="2"/>
        <v>OK</v>
      </c>
      <c r="Z99" s="42" t="b">
        <f t="shared" ref="Z99:AA99" si="99">IF(U99=K99,TRUE,FALSE)</f>
        <v>1</v>
      </c>
      <c r="AA99" s="42" t="b">
        <f t="shared" si="99"/>
        <v>1</v>
      </c>
      <c r="AB99" s="43" t="b">
        <f t="shared" si="4"/>
        <v>1</v>
      </c>
      <c r="AC99" s="44" t="b">
        <f t="shared" si="5"/>
        <v>1</v>
      </c>
      <c r="AD99" s="44" t="b">
        <f t="shared" si="6"/>
        <v>0</v>
      </c>
      <c r="AE99" s="32" t="b">
        <f t="shared" si="30"/>
        <v>1</v>
      </c>
      <c r="AF99" s="14"/>
      <c r="AG99" s="49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</row>
    <row r="100" ht="15.0" customHeight="1">
      <c r="A100" s="14"/>
      <c r="B100" s="46">
        <v>28084.0</v>
      </c>
      <c r="C100" s="47">
        <v>42793.0</v>
      </c>
      <c r="D100" s="48">
        <v>580758.0</v>
      </c>
      <c r="E100" s="50" t="str">
        <f>VLOOKUP(B100,'NetSuite Export'!A:F,6,FALSE)</f>
        <v>Peter Brennan</v>
      </c>
      <c r="F100" s="50" t="str">
        <f>VLOOKUP(B100,'NetSuite Export'!A:EJ,140,FALSE)</f>
        <v>1. Exchange Record Created</v>
      </c>
      <c r="G100" s="51" t="str">
        <f>VLOOKUP(C100,'NetSuite Export'!J:Q,8,FALSE)</f>
        <v/>
      </c>
      <c r="H100" s="30" t="str">
        <f>VLOOKUP(C100,'NetSuite Export'!J:L,3,FALSE)</f>
        <v>Book-18</v>
      </c>
      <c r="I100" s="30" t="str">
        <f>VLOOKUP(C100,'NetSuite Export'!J:DS,112,FALSE)</f>
        <v>Class B Stock (ROI-Based Incentive Shares)</v>
      </c>
      <c r="J100" s="52" t="str">
        <f>VLOOKUP(C100,'NetSuite Export'!J:DS,114,FALSE)</f>
        <v>Series B</v>
      </c>
      <c r="K100" s="32">
        <f>VLOOKUP(C100,'NetSuite Export'!J:N,5,FALSE)</f>
        <v>373000</v>
      </c>
      <c r="L100" s="33" t="str">
        <f>VLOOKUP(C100,'NetSuite Export'!J:R,9,FALSE)</f>
        <v/>
      </c>
      <c r="M100" s="33">
        <f>VLOOKUP(C100,'NetSuite Export'!J:P,7,FALSE)</f>
        <v>0</v>
      </c>
      <c r="N100" s="10"/>
      <c r="O100" s="34">
        <v>52.0</v>
      </c>
      <c r="P100" s="35" t="str">
        <f>VLOOKUP(O100,Source!D:E,2,FALSE)</f>
        <v>Peter Brennan</v>
      </c>
      <c r="Q100" s="36" t="str">
        <f>IF(VLOOKUP(O100,Source!D:U,18,FALSE)="","",VLOOKUP(O100,Source!D:U,18,FALSE))</f>
        <v/>
      </c>
      <c r="R100" s="37" t="str">
        <f>IF(VLOOKUP(O100,Source!D:U,14,FALSE)="","",VLOOKUP(O100,Source!D:U,14,FALSE))</f>
        <v>Book</v>
      </c>
      <c r="S100" s="38" t="str">
        <f>IF(VLOOKUP(O100,Source!D:U,13,FALSE)="","",VLOOKUP(O100,Source!D:U,13,FALSE))</f>
        <v>Class B Stock (ROI-Based Incentive Shares)</v>
      </c>
      <c r="T100" s="39" t="str">
        <f>IF(VLOOKUP(O100,Source!D:U,13,FALSE)="","",VLOOKUP(O100,Source!D:U,13,FALSE))</f>
        <v>Class B Stock (ROI-Based Incentive Shares)</v>
      </c>
      <c r="U100" s="39">
        <f>IF(VLOOKUP(O100,Source!D:U,15,FALSE)="","",VLOOKUP(O100,Source!D:U,15,FALSE))</f>
        <v>373000</v>
      </c>
      <c r="V100" s="33" t="str">
        <f>IF(VLOOKUP(O100,Source!D:AE,19,FALSE)="","",VLOOKUP(O100,Source!D:AE,19,FALSE))</f>
        <v/>
      </c>
      <c r="W100" s="40" t="str">
        <f>IF(VLOOKUP(O100,Source!D:AG,29,FALSE)="","",VLOOKUP(O100,Source!D:AG,29,FALSE))</f>
        <v>included above</v>
      </c>
      <c r="X100" s="12"/>
      <c r="Y100" s="41" t="str">
        <f t="shared" si="2"/>
        <v>OK</v>
      </c>
      <c r="Z100" s="42" t="b">
        <f t="shared" ref="Z100:AA100" si="100">IF(U100=K100,TRUE,FALSE)</f>
        <v>1</v>
      </c>
      <c r="AA100" s="42" t="b">
        <f t="shared" si="100"/>
        <v>1</v>
      </c>
      <c r="AB100" s="43" t="b">
        <f t="shared" si="4"/>
        <v>1</v>
      </c>
      <c r="AC100" s="44" t="b">
        <f t="shared" si="5"/>
        <v>1</v>
      </c>
      <c r="AD100" s="44" t="b">
        <f t="shared" si="6"/>
        <v>0</v>
      </c>
      <c r="AE100" s="32" t="b">
        <f t="shared" si="30"/>
        <v>1</v>
      </c>
      <c r="AF100" s="53"/>
      <c r="AG100" s="54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</row>
    <row r="101" ht="15.0" customHeight="1">
      <c r="A101" s="14"/>
      <c r="B101" s="46">
        <v>28089.0</v>
      </c>
      <c r="C101" s="47">
        <v>42801.0</v>
      </c>
      <c r="D101" s="48">
        <v>580762.0</v>
      </c>
      <c r="E101" s="30" t="str">
        <f>VLOOKUP(B101,'NetSuite Export'!A:F,6,FALSE)</f>
        <v>Richard Daerr</v>
      </c>
      <c r="F101" s="30" t="str">
        <f>VLOOKUP(B101,'NetSuite Export'!A:EJ,140,FALSE)</f>
        <v>4. Ready for Review</v>
      </c>
      <c r="G101" s="31" t="str">
        <f>VLOOKUP(C101,'NetSuite Export'!J:Q,8,FALSE)</f>
        <v/>
      </c>
      <c r="H101" s="30" t="str">
        <f>VLOOKUP(C101,'NetSuite Export'!J:L,3,FALSE)</f>
        <v>Book-26</v>
      </c>
      <c r="I101" s="30" t="str">
        <f>VLOOKUP(C101,'NetSuite Export'!J:DS,112,FALSE)</f>
        <v>Class B Stock (ROI-Based Incentive Shares)</v>
      </c>
      <c r="J101" s="32" t="str">
        <f>VLOOKUP(C101,'NetSuite Export'!J:DS,114,FALSE)</f>
        <v>Series B</v>
      </c>
      <c r="K101" s="32">
        <f>VLOOKUP(C101,'NetSuite Export'!J:N,5,FALSE)</f>
        <v>88000</v>
      </c>
      <c r="L101" s="33" t="str">
        <f>VLOOKUP(C101,'NetSuite Export'!J:R,9,FALSE)</f>
        <v/>
      </c>
      <c r="M101" s="33">
        <f>VLOOKUP(C101,'NetSuite Export'!J:P,7,FALSE)</f>
        <v>0</v>
      </c>
      <c r="N101" s="10"/>
      <c r="O101" s="34">
        <v>68.0</v>
      </c>
      <c r="P101" s="35" t="str">
        <f>VLOOKUP(O101,Source!D:E,2,FALSE)</f>
        <v>Richard Daerr</v>
      </c>
      <c r="Q101" s="36" t="str">
        <f>IF(VLOOKUP(O101,Source!D:U,18,FALSE)="","",VLOOKUP(O101,Source!D:U,18,FALSE))</f>
        <v/>
      </c>
      <c r="R101" s="37" t="str">
        <f>IF(VLOOKUP(O101,Source!D:U,14,FALSE)="","",VLOOKUP(O101,Source!D:U,14,FALSE))</f>
        <v>Book</v>
      </c>
      <c r="S101" s="38" t="str">
        <f>IF(VLOOKUP(O101,Source!D:U,13,FALSE)="","",VLOOKUP(O101,Source!D:U,13,FALSE))</f>
        <v>Class B Stock (ROI-Based Incentive Shares)</v>
      </c>
      <c r="T101" s="39" t="str">
        <f>IF(VLOOKUP(O101,Source!D:U,13,FALSE)="","",VLOOKUP(O101,Source!D:U,13,FALSE))</f>
        <v>Class B Stock (ROI-Based Incentive Shares)</v>
      </c>
      <c r="U101" s="39">
        <f>IF(VLOOKUP(O101,Source!D:U,15,FALSE)="","",VLOOKUP(O101,Source!D:U,15,FALSE))</f>
        <v>88000</v>
      </c>
      <c r="V101" s="33" t="str">
        <f>IF(VLOOKUP(O101,Source!D:AE,19,FALSE)="","",VLOOKUP(O101,Source!D:AE,19,FALSE))</f>
        <v/>
      </c>
      <c r="W101" s="40" t="str">
        <f>IF(VLOOKUP(O101,Source!D:AG,29,FALSE)="","",VLOOKUP(O101,Source!D:AG,29,FALSE))</f>
        <v>included above</v>
      </c>
      <c r="X101" s="12"/>
      <c r="Y101" s="41" t="str">
        <f t="shared" si="2"/>
        <v>OK</v>
      </c>
      <c r="Z101" s="42" t="b">
        <f t="shared" ref="Z101:AA101" si="101">IF(U101=K101,TRUE,FALSE)</f>
        <v>1</v>
      </c>
      <c r="AA101" s="42" t="b">
        <f t="shared" si="101"/>
        <v>1</v>
      </c>
      <c r="AB101" s="43" t="b">
        <f t="shared" si="4"/>
        <v>1</v>
      </c>
      <c r="AC101" s="44" t="b">
        <f t="shared" si="5"/>
        <v>1</v>
      </c>
      <c r="AD101" s="44" t="b">
        <f t="shared" si="6"/>
        <v>0</v>
      </c>
      <c r="AE101" s="32" t="b">
        <f t="shared" si="30"/>
        <v>1</v>
      </c>
      <c r="AF101" s="1"/>
      <c r="AG101" s="45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</row>
    <row r="102" ht="15.0" customHeight="1">
      <c r="A102" s="14"/>
      <c r="B102" s="46">
        <v>28089.0</v>
      </c>
      <c r="C102" s="47">
        <v>42800.0</v>
      </c>
      <c r="D102" s="48">
        <v>580762.0</v>
      </c>
      <c r="E102" s="30" t="str">
        <f>VLOOKUP(B102,'NetSuite Export'!A:F,6,FALSE)</f>
        <v>Richard Daerr</v>
      </c>
      <c r="F102" s="30" t="str">
        <f>VLOOKUP(B102,'NetSuite Export'!A:EJ,140,FALSE)</f>
        <v>4. Ready for Review</v>
      </c>
      <c r="G102" s="31" t="str">
        <f>VLOOKUP(C102,'NetSuite Export'!J:Q,8,FALSE)</f>
        <v/>
      </c>
      <c r="H102" s="30" t="str">
        <f>VLOOKUP(C102,'NetSuite Export'!J:L,3,FALSE)</f>
        <v>Book-25</v>
      </c>
      <c r="I102" s="30" t="str">
        <f>VLOOKUP(C102,'NetSuite Export'!J:DS,112,FALSE)</f>
        <v>Class B Stock (Time-Based Incentive Shares)</v>
      </c>
      <c r="J102" s="32" t="str">
        <f>VLOOKUP(C102,'NetSuite Export'!J:DS,114,FALSE)</f>
        <v>Series B</v>
      </c>
      <c r="K102" s="32">
        <f>VLOOKUP(C102,'NetSuite Export'!J:N,5,FALSE)</f>
        <v>88000</v>
      </c>
      <c r="L102" s="33" t="str">
        <f>VLOOKUP(C102,'NetSuite Export'!J:R,9,FALSE)</f>
        <v/>
      </c>
      <c r="M102" s="33">
        <f>VLOOKUP(C102,'NetSuite Export'!J:P,7,FALSE)</f>
        <v>56225.41</v>
      </c>
      <c r="N102" s="10"/>
      <c r="O102" s="34">
        <v>67.0</v>
      </c>
      <c r="P102" s="35" t="str">
        <f>VLOOKUP(O102,Source!D:E,2,FALSE)</f>
        <v>Richard Daerr</v>
      </c>
      <c r="Q102" s="36" t="str">
        <f>IF(VLOOKUP(O102,Source!D:U,18,FALSE)="","",VLOOKUP(O102,Source!D:U,18,FALSE))</f>
        <v/>
      </c>
      <c r="R102" s="37" t="str">
        <f>IF(VLOOKUP(O102,Source!D:U,14,FALSE)="","",VLOOKUP(O102,Source!D:U,14,FALSE))</f>
        <v>Book</v>
      </c>
      <c r="S102" s="38" t="str">
        <f>IF(VLOOKUP(O102,Source!D:U,13,FALSE)="","",VLOOKUP(O102,Source!D:U,13,FALSE))</f>
        <v>Class B Stock (Time-Based Incentive Shares)</v>
      </c>
      <c r="T102" s="39" t="str">
        <f>IF(VLOOKUP(O102,Source!D:U,13,FALSE)="","",VLOOKUP(O102,Source!D:U,13,FALSE))</f>
        <v>Class B Stock (Time-Based Incentive Shares)</v>
      </c>
      <c r="U102" s="39">
        <f>IF(VLOOKUP(O102,Source!D:U,15,FALSE)="","",VLOOKUP(O102,Source!D:U,15,FALSE))</f>
        <v>88000</v>
      </c>
      <c r="V102" s="33" t="str">
        <f>IF(VLOOKUP(O102,Source!D:AE,19,FALSE)="","",VLOOKUP(O102,Source!D:AE,19,FALSE))</f>
        <v/>
      </c>
      <c r="W102" s="40">
        <f>IF(VLOOKUP(O102,Source!D:AG,29,FALSE)="","",VLOOKUP(O102,Source!D:AG,29,FALSE))</f>
        <v>56225.41</v>
      </c>
      <c r="X102" s="12"/>
      <c r="Y102" s="41">
        <f t="shared" si="2"/>
        <v>0</v>
      </c>
      <c r="Z102" s="42" t="b">
        <f t="shared" ref="Z102:AA102" si="102">IF(U102=K102,TRUE,FALSE)</f>
        <v>1</v>
      </c>
      <c r="AA102" s="42" t="b">
        <f t="shared" si="102"/>
        <v>1</v>
      </c>
      <c r="AB102" s="43" t="b">
        <f t="shared" si="4"/>
        <v>1</v>
      </c>
      <c r="AC102" s="44" t="b">
        <f t="shared" si="5"/>
        <v>1</v>
      </c>
      <c r="AD102" s="44" t="b">
        <f t="shared" si="6"/>
        <v>0</v>
      </c>
      <c r="AE102" s="32" t="b">
        <f t="shared" si="30"/>
        <v>1</v>
      </c>
      <c r="AF102" s="14"/>
      <c r="AG102" s="49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</row>
    <row r="103" ht="15.0" customHeight="1">
      <c r="A103" s="14"/>
      <c r="B103" s="46">
        <v>28075.0</v>
      </c>
      <c r="C103" s="47">
        <v>42741.0</v>
      </c>
      <c r="D103" s="48">
        <v>580749.0</v>
      </c>
      <c r="E103" s="30" t="str">
        <f>VLOOKUP(B103,'NetSuite Export'!A:F,6,FALSE)</f>
        <v>Scott Chafin</v>
      </c>
      <c r="F103" s="30" t="str">
        <f>VLOOKUP(B103,'NetSuite Export'!A:EJ,140,FALSE)</f>
        <v>1. Exchange Record Created</v>
      </c>
      <c r="G103" s="31" t="str">
        <f>VLOOKUP(C103,'NetSuite Export'!J:Q,8,FALSE)</f>
        <v/>
      </c>
      <c r="H103" s="30" t="str">
        <f>VLOOKUP(C103,'NetSuite Export'!J:L,3,FALSE)</f>
        <v>A-09</v>
      </c>
      <c r="I103" s="30" t="str">
        <f>VLOOKUP(C103,'NetSuite Export'!J:DS,112,FALSE)</f>
        <v>Class A Stock</v>
      </c>
      <c r="J103" s="32" t="str">
        <f>VLOOKUP(C103,'NetSuite Export'!J:DS,114,FALSE)</f>
        <v>Series A</v>
      </c>
      <c r="K103" s="32">
        <f>VLOOKUP(C103,'NetSuite Export'!J:N,5,FALSE)</f>
        <v>1095.411</v>
      </c>
      <c r="L103" s="33" t="str">
        <f>VLOOKUP(C103,'NetSuite Export'!J:R,9,FALSE)</f>
        <v/>
      </c>
      <c r="M103" s="33">
        <f>VLOOKUP(C103,'NetSuite Export'!J:P,7,FALSE)</f>
        <v>1170235.04</v>
      </c>
      <c r="N103" s="10"/>
      <c r="O103" s="34">
        <v>15.0</v>
      </c>
      <c r="P103" s="35" t="str">
        <f>VLOOKUP(O103,Source!D:E,2,FALSE)</f>
        <v>Scott Chafin</v>
      </c>
      <c r="Q103" s="36" t="str">
        <f>IF(VLOOKUP(O103,Source!D:U,18,FALSE)="","",VLOOKUP(O103,Source!D:U,18,FALSE))</f>
        <v/>
      </c>
      <c r="R103" s="37" t="str">
        <f>IF(VLOOKUP(O103,Source!D:U,14,FALSE)="","",VLOOKUP(O103,Source!D:U,14,FALSE))</f>
        <v>A-09</v>
      </c>
      <c r="S103" s="38" t="str">
        <f>IF(VLOOKUP(O103,Source!D:U,13,FALSE)="","",VLOOKUP(O103,Source!D:U,13,FALSE))</f>
        <v>Class A Stock</v>
      </c>
      <c r="T103" s="39" t="str">
        <f>IF(VLOOKUP(O103,Source!D:U,13,FALSE)="","",VLOOKUP(O103,Source!D:U,13,FALSE))</f>
        <v>Class A Stock</v>
      </c>
      <c r="U103" s="39">
        <f>IF(VLOOKUP(O103,Source!D:U,15,FALSE)="","",VLOOKUP(O103,Source!D:U,15,FALSE))</f>
        <v>1095.411</v>
      </c>
      <c r="V103" s="33" t="str">
        <f>IF(VLOOKUP(O103,Source!D:AE,19,FALSE)="","",VLOOKUP(O103,Source!D:AE,19,FALSE))</f>
        <v/>
      </c>
      <c r="W103" s="40">
        <f>IF(VLOOKUP(O103,Source!D:AG,29,FALSE)="","",VLOOKUP(O103,Source!D:AG,29,FALSE))</f>
        <v>1170235.04</v>
      </c>
      <c r="X103" s="12"/>
      <c r="Y103" s="41">
        <f t="shared" si="2"/>
        <v>0</v>
      </c>
      <c r="Z103" s="42" t="b">
        <f t="shared" ref="Z103:AA103" si="103">IF(U103=K103,TRUE,FALSE)</f>
        <v>1</v>
      </c>
      <c r="AA103" s="42" t="b">
        <f t="shared" si="103"/>
        <v>1</v>
      </c>
      <c r="AB103" s="43" t="b">
        <f t="shared" si="4"/>
        <v>1</v>
      </c>
      <c r="AC103" s="44" t="b">
        <f t="shared" si="5"/>
        <v>1</v>
      </c>
      <c r="AD103" s="44" t="b">
        <f t="shared" si="6"/>
        <v>1</v>
      </c>
      <c r="AE103" s="32" t="b">
        <f t="shared" si="30"/>
        <v>1</v>
      </c>
      <c r="AF103" s="14"/>
      <c r="AG103" s="49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</row>
    <row r="104" ht="15.0" customHeight="1">
      <c r="A104" s="14"/>
      <c r="B104" s="46">
        <v>28075.0</v>
      </c>
      <c r="C104" s="47">
        <v>42779.0</v>
      </c>
      <c r="D104" s="48">
        <v>580749.0</v>
      </c>
      <c r="E104" s="30" t="str">
        <f>VLOOKUP(B104,'NetSuite Export'!A:F,6,FALSE)</f>
        <v>Scott Chafin</v>
      </c>
      <c r="F104" s="30" t="str">
        <f>VLOOKUP(B104,'NetSuite Export'!A:EJ,140,FALSE)</f>
        <v>1. Exchange Record Created</v>
      </c>
      <c r="G104" s="31" t="str">
        <f>VLOOKUP(C104,'NetSuite Export'!J:Q,8,FALSE)</f>
        <v/>
      </c>
      <c r="H104" s="30" t="str">
        <f>VLOOKUP(C104,'NetSuite Export'!J:L,3,FALSE)</f>
        <v>Book-04</v>
      </c>
      <c r="I104" s="30" t="str">
        <f>VLOOKUP(C104,'NetSuite Export'!J:DS,112,FALSE)</f>
        <v>Class B Stock (ROI-Based Incentive Shares)</v>
      </c>
      <c r="J104" s="32" t="str">
        <f>VLOOKUP(C104,'NetSuite Export'!J:DS,114,FALSE)</f>
        <v>Series B</v>
      </c>
      <c r="K104" s="32">
        <f>VLOOKUP(C104,'NetSuite Export'!J:N,5,FALSE)</f>
        <v>540000</v>
      </c>
      <c r="L104" s="33" t="str">
        <f>VLOOKUP(C104,'NetSuite Export'!J:R,9,FALSE)</f>
        <v/>
      </c>
      <c r="M104" s="33">
        <f>VLOOKUP(C104,'NetSuite Export'!J:P,7,FALSE)</f>
        <v>0</v>
      </c>
      <c r="N104" s="10"/>
      <c r="O104" s="34">
        <v>18.0</v>
      </c>
      <c r="P104" s="35" t="str">
        <f>VLOOKUP(O104,Source!D:E,2,FALSE)</f>
        <v>Scott Chafin</v>
      </c>
      <c r="Q104" s="36" t="str">
        <f>IF(VLOOKUP(O104,Source!D:U,18,FALSE)="","",VLOOKUP(O104,Source!D:U,18,FALSE))</f>
        <v/>
      </c>
      <c r="R104" s="37" t="str">
        <f>IF(VLOOKUP(O104,Source!D:U,14,FALSE)="","",VLOOKUP(O104,Source!D:U,14,FALSE))</f>
        <v>Book</v>
      </c>
      <c r="S104" s="38" t="str">
        <f>IF(VLOOKUP(O104,Source!D:U,13,FALSE)="","",VLOOKUP(O104,Source!D:U,13,FALSE))</f>
        <v>Class B Stock (ROI-Based Incentive Shares)</v>
      </c>
      <c r="T104" s="39" t="str">
        <f>IF(VLOOKUP(O104,Source!D:U,13,FALSE)="","",VLOOKUP(O104,Source!D:U,13,FALSE))</f>
        <v>Class B Stock (ROI-Based Incentive Shares)</v>
      </c>
      <c r="U104" s="39">
        <f>IF(VLOOKUP(O104,Source!D:U,15,FALSE)="","",VLOOKUP(O104,Source!D:U,15,FALSE))</f>
        <v>540000</v>
      </c>
      <c r="V104" s="33" t="str">
        <f>IF(VLOOKUP(O104,Source!D:AE,19,FALSE)="","",VLOOKUP(O104,Source!D:AE,19,FALSE))</f>
        <v/>
      </c>
      <c r="W104" s="40" t="str">
        <f>IF(VLOOKUP(O104,Source!D:AG,29,FALSE)="","",VLOOKUP(O104,Source!D:AG,29,FALSE))</f>
        <v>included above</v>
      </c>
      <c r="X104" s="12"/>
      <c r="Y104" s="41" t="str">
        <f t="shared" si="2"/>
        <v>OK</v>
      </c>
      <c r="Z104" s="42" t="b">
        <f t="shared" ref="Z104:AA104" si="104">IF(U104=K104,TRUE,FALSE)</f>
        <v>1</v>
      </c>
      <c r="AA104" s="42" t="b">
        <f t="shared" si="104"/>
        <v>1</v>
      </c>
      <c r="AB104" s="43" t="b">
        <f t="shared" si="4"/>
        <v>1</v>
      </c>
      <c r="AC104" s="44" t="b">
        <f t="shared" si="5"/>
        <v>1</v>
      </c>
      <c r="AD104" s="44" t="b">
        <f t="shared" si="6"/>
        <v>0</v>
      </c>
      <c r="AE104" s="32" t="b">
        <f t="shared" si="30"/>
        <v>1</v>
      </c>
      <c r="AF104" s="14"/>
      <c r="AG104" s="49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</row>
    <row r="105" ht="15.0" customHeight="1">
      <c r="A105" s="14"/>
      <c r="B105" s="46">
        <v>28075.0</v>
      </c>
      <c r="C105" s="47">
        <v>42778.0</v>
      </c>
      <c r="D105" s="48">
        <v>580749.0</v>
      </c>
      <c r="E105" s="30" t="str">
        <f>VLOOKUP(B105,'NetSuite Export'!A:F,6,FALSE)</f>
        <v>Scott Chafin</v>
      </c>
      <c r="F105" s="30" t="str">
        <f>VLOOKUP(B105,'NetSuite Export'!A:EJ,140,FALSE)</f>
        <v>1. Exchange Record Created</v>
      </c>
      <c r="G105" s="31" t="str">
        <f>VLOOKUP(C105,'NetSuite Export'!J:Q,8,FALSE)</f>
        <v/>
      </c>
      <c r="H105" s="30" t="str">
        <f>VLOOKUP(C105,'NetSuite Export'!J:L,3,FALSE)</f>
        <v>Book-03</v>
      </c>
      <c r="I105" s="30" t="str">
        <f>VLOOKUP(C105,'NetSuite Export'!J:DS,112,FALSE)</f>
        <v>Class B Stock (Time-Based Incentive Shares)</v>
      </c>
      <c r="J105" s="32" t="str">
        <f>VLOOKUP(C105,'NetSuite Export'!J:DS,114,FALSE)</f>
        <v>Series B</v>
      </c>
      <c r="K105" s="32">
        <f>VLOOKUP(C105,'NetSuite Export'!J:N,5,FALSE)</f>
        <v>540000</v>
      </c>
      <c r="L105" s="33" t="str">
        <f>VLOOKUP(C105,'NetSuite Export'!J:R,9,FALSE)</f>
        <v/>
      </c>
      <c r="M105" s="33">
        <f>VLOOKUP(C105,'NetSuite Export'!J:P,7,FALSE)</f>
        <v>0</v>
      </c>
      <c r="N105" s="10"/>
      <c r="O105" s="34">
        <v>17.0</v>
      </c>
      <c r="P105" s="35" t="str">
        <f>VLOOKUP(O105,Source!D:E,2,FALSE)</f>
        <v>Scott Chafin</v>
      </c>
      <c r="Q105" s="36" t="str">
        <f>IF(VLOOKUP(O105,Source!D:U,18,FALSE)="","",VLOOKUP(O105,Source!D:U,18,FALSE))</f>
        <v/>
      </c>
      <c r="R105" s="37" t="str">
        <f>IF(VLOOKUP(O105,Source!D:U,14,FALSE)="","",VLOOKUP(O105,Source!D:U,14,FALSE))</f>
        <v>Book</v>
      </c>
      <c r="S105" s="38" t="str">
        <f>IF(VLOOKUP(O105,Source!D:U,13,FALSE)="","",VLOOKUP(O105,Source!D:U,13,FALSE))</f>
        <v>Class B Stock (Time-Based Incentive Shares)</v>
      </c>
      <c r="T105" s="39" t="str">
        <f>IF(VLOOKUP(O105,Source!D:U,13,FALSE)="","",VLOOKUP(O105,Source!D:U,13,FALSE))</f>
        <v>Class B Stock (Time-Based Incentive Shares)</v>
      </c>
      <c r="U105" s="39">
        <f>IF(VLOOKUP(O105,Source!D:U,15,FALSE)="","",VLOOKUP(O105,Source!D:U,15,FALSE))</f>
        <v>540000</v>
      </c>
      <c r="V105" s="33" t="str">
        <f>IF(VLOOKUP(O105,Source!D:AE,19,FALSE)="","",VLOOKUP(O105,Source!D:AE,19,FALSE))</f>
        <v/>
      </c>
      <c r="W105" s="40" t="str">
        <f>IF(VLOOKUP(O105,Source!D:AG,29,FALSE)="","",VLOOKUP(O105,Source!D:AG,29,FALSE))</f>
        <v>included above</v>
      </c>
      <c r="X105" s="12"/>
      <c r="Y105" s="41" t="str">
        <f t="shared" si="2"/>
        <v>OK</v>
      </c>
      <c r="Z105" s="42" t="b">
        <f t="shared" ref="Z105:AA105" si="105">IF(U105=K105,TRUE,FALSE)</f>
        <v>1</v>
      </c>
      <c r="AA105" s="42" t="b">
        <f t="shared" si="105"/>
        <v>1</v>
      </c>
      <c r="AB105" s="43" t="b">
        <f t="shared" si="4"/>
        <v>1</v>
      </c>
      <c r="AC105" s="44" t="b">
        <f t="shared" si="5"/>
        <v>1</v>
      </c>
      <c r="AD105" s="44" t="b">
        <f t="shared" si="6"/>
        <v>0</v>
      </c>
      <c r="AE105" s="32" t="b">
        <f t="shared" si="30"/>
        <v>1</v>
      </c>
      <c r="AF105" s="14"/>
      <c r="AG105" s="49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</row>
    <row r="106" ht="15.0" customHeight="1">
      <c r="A106" s="14"/>
      <c r="B106" s="46">
        <v>28075.0</v>
      </c>
      <c r="C106" s="47">
        <v>42762.0</v>
      </c>
      <c r="D106" s="48">
        <v>580749.0</v>
      </c>
      <c r="E106" s="30" t="str">
        <f>VLOOKUP(B106,'NetSuite Export'!A:F,6,FALSE)</f>
        <v>Scott Chafin</v>
      </c>
      <c r="F106" s="30" t="str">
        <f>VLOOKUP(B106,'NetSuite Export'!A:EJ,140,FALSE)</f>
        <v>1. Exchange Record Created</v>
      </c>
      <c r="G106" s="31" t="str">
        <f>VLOOKUP(C106,'NetSuite Export'!J:Q,8,FALSE)</f>
        <v/>
      </c>
      <c r="H106" s="30" t="str">
        <f>VLOOKUP(C106,'NetSuite Export'!J:L,3,FALSE)</f>
        <v>B-09</v>
      </c>
      <c r="I106" s="30" t="str">
        <f>VLOOKUP(C106,'NetSuite Export'!J:DS,112,FALSE)</f>
        <v>Class B Stock</v>
      </c>
      <c r="J106" s="32" t="str">
        <f>VLOOKUP(C106,'NetSuite Export'!J:DS,114,FALSE)</f>
        <v>Series B</v>
      </c>
      <c r="K106" s="32">
        <f>VLOOKUP(C106,'NetSuite Export'!J:N,5,FALSE)</f>
        <v>1106476</v>
      </c>
      <c r="L106" s="33" t="str">
        <f>VLOOKUP(C106,'NetSuite Export'!J:R,9,FALSE)</f>
        <v/>
      </c>
      <c r="M106" s="33">
        <f>VLOOKUP(C106,'NetSuite Export'!J:P,7,FALSE)</f>
        <v>0</v>
      </c>
      <c r="N106" s="10"/>
      <c r="O106" s="34">
        <v>16.0</v>
      </c>
      <c r="P106" s="35" t="str">
        <f>VLOOKUP(O106,Source!D:E,2,FALSE)</f>
        <v>Scott Chafin</v>
      </c>
      <c r="Q106" s="36" t="str">
        <f>IF(VLOOKUP(O106,Source!D:U,18,FALSE)="","",VLOOKUP(O106,Source!D:U,18,FALSE))</f>
        <v/>
      </c>
      <c r="R106" s="37" t="str">
        <f>IF(VLOOKUP(O106,Source!D:U,14,FALSE)="","",VLOOKUP(O106,Source!D:U,14,FALSE))</f>
        <v>B-09</v>
      </c>
      <c r="S106" s="38" t="str">
        <f>IF(VLOOKUP(O106,Source!D:U,13,FALSE)="","",VLOOKUP(O106,Source!D:U,13,FALSE))</f>
        <v>Class B Stock</v>
      </c>
      <c r="T106" s="39" t="str">
        <f>IF(VLOOKUP(O106,Source!D:U,13,FALSE)="","",VLOOKUP(O106,Source!D:U,13,FALSE))</f>
        <v>Class B Stock</v>
      </c>
      <c r="U106" s="39">
        <f>IF(VLOOKUP(O106,Source!D:U,15,FALSE)="","",VLOOKUP(O106,Source!D:U,15,FALSE))</f>
        <v>1106476</v>
      </c>
      <c r="V106" s="33" t="str">
        <f>IF(VLOOKUP(O106,Source!D:AE,19,FALSE)="","",VLOOKUP(O106,Source!D:AE,19,FALSE))</f>
        <v/>
      </c>
      <c r="W106" s="40" t="str">
        <f>IF(VLOOKUP(O106,Source!D:AG,29,FALSE)="","",VLOOKUP(O106,Source!D:AG,29,FALSE))</f>
        <v>included above</v>
      </c>
      <c r="X106" s="12"/>
      <c r="Y106" s="41" t="str">
        <f t="shared" si="2"/>
        <v>OK</v>
      </c>
      <c r="Z106" s="42" t="b">
        <f t="shared" ref="Z106:AA106" si="106">IF(U106=K106,TRUE,FALSE)</f>
        <v>1</v>
      </c>
      <c r="AA106" s="42" t="b">
        <f t="shared" si="106"/>
        <v>1</v>
      </c>
      <c r="AB106" s="43" t="b">
        <f t="shared" si="4"/>
        <v>1</v>
      </c>
      <c r="AC106" s="44" t="b">
        <f t="shared" si="5"/>
        <v>1</v>
      </c>
      <c r="AD106" s="44" t="b">
        <f t="shared" si="6"/>
        <v>1</v>
      </c>
      <c r="AE106" s="32" t="b">
        <f t="shared" si="30"/>
        <v>1</v>
      </c>
      <c r="AF106" s="14"/>
      <c r="AG106" s="49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</row>
    <row r="107" ht="15.0" customHeight="1">
      <c r="A107" s="14"/>
      <c r="B107" s="46">
        <v>28082.0</v>
      </c>
      <c r="C107" s="47">
        <v>42747.0</v>
      </c>
      <c r="D107" s="48">
        <v>580756.0</v>
      </c>
      <c r="E107" s="30" t="str">
        <f>VLOOKUP(B107,'NetSuite Export'!A:F,6,FALSE)</f>
        <v>Shawn Todaro</v>
      </c>
      <c r="F107" s="30" t="str">
        <f>VLOOKUP(B107,'NetSuite Export'!A:EJ,140,FALSE)</f>
        <v>1. Exchange Record Created</v>
      </c>
      <c r="G107" s="31" t="str">
        <f>VLOOKUP(C107,'NetSuite Export'!J:Q,8,FALSE)</f>
        <v/>
      </c>
      <c r="H107" s="30" t="str">
        <f>VLOOKUP(C107,'NetSuite Export'!J:L,3,FALSE)</f>
        <v>A-16</v>
      </c>
      <c r="I107" s="30" t="str">
        <f>VLOOKUP(C107,'NetSuite Export'!J:DS,112,FALSE)</f>
        <v>Class A Stock</v>
      </c>
      <c r="J107" s="32" t="str">
        <f>VLOOKUP(C107,'NetSuite Export'!J:DS,114,FALSE)</f>
        <v>Series A</v>
      </c>
      <c r="K107" s="32">
        <f>VLOOKUP(C107,'NetSuite Export'!J:N,5,FALSE)</f>
        <v>190.834</v>
      </c>
      <c r="L107" s="33" t="str">
        <f>VLOOKUP(C107,'NetSuite Export'!J:R,9,FALSE)</f>
        <v/>
      </c>
      <c r="M107" s="33">
        <f>VLOOKUP(C107,'NetSuite Export'!J:P,7,FALSE)</f>
        <v>278905.23</v>
      </c>
      <c r="N107" s="10"/>
      <c r="O107" s="34">
        <v>41.0</v>
      </c>
      <c r="P107" s="35" t="str">
        <f>VLOOKUP(O107,Source!D:E,2,FALSE)</f>
        <v>Shawn Todaro</v>
      </c>
      <c r="Q107" s="36" t="str">
        <f>IF(VLOOKUP(O107,Source!D:U,18,FALSE)="","",VLOOKUP(O107,Source!D:U,18,FALSE))</f>
        <v/>
      </c>
      <c r="R107" s="37" t="str">
        <f>IF(VLOOKUP(O107,Source!D:U,14,FALSE)="","",VLOOKUP(O107,Source!D:U,14,FALSE))</f>
        <v>A-16</v>
      </c>
      <c r="S107" s="38" t="str">
        <f>IF(VLOOKUP(O107,Source!D:U,13,FALSE)="","",VLOOKUP(O107,Source!D:U,13,FALSE))</f>
        <v>Class A Stock</v>
      </c>
      <c r="T107" s="39" t="str">
        <f>IF(VLOOKUP(O107,Source!D:U,13,FALSE)="","",VLOOKUP(O107,Source!D:U,13,FALSE))</f>
        <v>Class A Stock</v>
      </c>
      <c r="U107" s="39">
        <f>IF(VLOOKUP(O107,Source!D:U,15,FALSE)="","",VLOOKUP(O107,Source!D:U,15,FALSE))</f>
        <v>190.834</v>
      </c>
      <c r="V107" s="33" t="str">
        <f>IF(VLOOKUP(O107,Source!D:AE,19,FALSE)="","",VLOOKUP(O107,Source!D:AE,19,FALSE))</f>
        <v/>
      </c>
      <c r="W107" s="40">
        <f>IF(VLOOKUP(O107,Source!D:AG,29,FALSE)="","",VLOOKUP(O107,Source!D:AG,29,FALSE))</f>
        <v>278905.23</v>
      </c>
      <c r="X107" s="12"/>
      <c r="Y107" s="41">
        <f t="shared" si="2"/>
        <v>0</v>
      </c>
      <c r="Z107" s="42" t="b">
        <f t="shared" ref="Z107:AA107" si="107">IF(U107=K107,TRUE,FALSE)</f>
        <v>1</v>
      </c>
      <c r="AA107" s="42" t="b">
        <f t="shared" si="107"/>
        <v>1</v>
      </c>
      <c r="AB107" s="43" t="b">
        <f t="shared" si="4"/>
        <v>1</v>
      </c>
      <c r="AC107" s="44" t="b">
        <f t="shared" si="5"/>
        <v>1</v>
      </c>
      <c r="AD107" s="44" t="b">
        <f t="shared" si="6"/>
        <v>1</v>
      </c>
      <c r="AE107" s="32" t="b">
        <f t="shared" si="30"/>
        <v>1</v>
      </c>
      <c r="AF107" s="14"/>
      <c r="AG107" s="49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</row>
    <row r="108" ht="15.0" customHeight="1">
      <c r="A108" s="14"/>
      <c r="B108" s="46">
        <v>28082.0</v>
      </c>
      <c r="C108" s="47">
        <v>42768.0</v>
      </c>
      <c r="D108" s="48">
        <v>580756.0</v>
      </c>
      <c r="E108" s="30" t="str">
        <f>VLOOKUP(B108,'NetSuite Export'!A:F,6,FALSE)</f>
        <v>Shawn Todaro</v>
      </c>
      <c r="F108" s="30" t="str">
        <f>VLOOKUP(B108,'NetSuite Export'!A:EJ,140,FALSE)</f>
        <v>1. Exchange Record Created</v>
      </c>
      <c r="G108" s="31" t="str">
        <f>VLOOKUP(C108,'NetSuite Export'!J:Q,8,FALSE)</f>
        <v/>
      </c>
      <c r="H108" s="30" t="str">
        <f>VLOOKUP(C108,'NetSuite Export'!J:L,3,FALSE)</f>
        <v>B-16</v>
      </c>
      <c r="I108" s="30" t="str">
        <f>VLOOKUP(C108,'NetSuite Export'!J:DS,112,FALSE)</f>
        <v>Class B Stock</v>
      </c>
      <c r="J108" s="32" t="str">
        <f>VLOOKUP(C108,'NetSuite Export'!J:DS,114,FALSE)</f>
        <v>Series B</v>
      </c>
      <c r="K108" s="32">
        <f>VLOOKUP(C108,'NetSuite Export'!J:N,5,FALSE)</f>
        <v>192762</v>
      </c>
      <c r="L108" s="33" t="str">
        <f>VLOOKUP(C108,'NetSuite Export'!J:R,9,FALSE)</f>
        <v/>
      </c>
      <c r="M108" s="33">
        <f>VLOOKUP(C108,'NetSuite Export'!J:P,7,FALSE)</f>
        <v>0</v>
      </c>
      <c r="N108" s="10"/>
      <c r="O108" s="34">
        <v>42.0</v>
      </c>
      <c r="P108" s="35" t="str">
        <f>VLOOKUP(O108,Source!D:E,2,FALSE)</f>
        <v>Shawn Todaro</v>
      </c>
      <c r="Q108" s="36" t="str">
        <f>IF(VLOOKUP(O108,Source!D:U,18,FALSE)="","",VLOOKUP(O108,Source!D:U,18,FALSE))</f>
        <v/>
      </c>
      <c r="R108" s="37" t="str">
        <f>IF(VLOOKUP(O108,Source!D:U,14,FALSE)="","",VLOOKUP(O108,Source!D:U,14,FALSE))</f>
        <v>B-16</v>
      </c>
      <c r="S108" s="38" t="str">
        <f>IF(VLOOKUP(O108,Source!D:U,13,FALSE)="","",VLOOKUP(O108,Source!D:U,13,FALSE))</f>
        <v>Class B Stock</v>
      </c>
      <c r="T108" s="39" t="str">
        <f>IF(VLOOKUP(O108,Source!D:U,13,FALSE)="","",VLOOKUP(O108,Source!D:U,13,FALSE))</f>
        <v>Class B Stock</v>
      </c>
      <c r="U108" s="39">
        <f>IF(VLOOKUP(O108,Source!D:U,15,FALSE)="","",VLOOKUP(O108,Source!D:U,15,FALSE))</f>
        <v>192762</v>
      </c>
      <c r="V108" s="33" t="str">
        <f>IF(VLOOKUP(O108,Source!D:AE,19,FALSE)="","",VLOOKUP(O108,Source!D:AE,19,FALSE))</f>
        <v/>
      </c>
      <c r="W108" s="40" t="str">
        <f>IF(VLOOKUP(O108,Source!D:AG,29,FALSE)="","",VLOOKUP(O108,Source!D:AG,29,FALSE))</f>
        <v>included above</v>
      </c>
      <c r="X108" s="12"/>
      <c r="Y108" s="41" t="str">
        <f t="shared" si="2"/>
        <v>OK</v>
      </c>
      <c r="Z108" s="42" t="b">
        <f t="shared" ref="Z108:AA108" si="108">IF(U108=K108,TRUE,FALSE)</f>
        <v>1</v>
      </c>
      <c r="AA108" s="42" t="b">
        <f t="shared" si="108"/>
        <v>1</v>
      </c>
      <c r="AB108" s="43" t="b">
        <f t="shared" si="4"/>
        <v>1</v>
      </c>
      <c r="AC108" s="44" t="b">
        <f t="shared" si="5"/>
        <v>1</v>
      </c>
      <c r="AD108" s="44" t="b">
        <f t="shared" si="6"/>
        <v>1</v>
      </c>
      <c r="AE108" s="32" t="b">
        <f t="shared" si="30"/>
        <v>1</v>
      </c>
      <c r="AF108" s="14"/>
      <c r="AG108" s="49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</row>
    <row r="109" ht="15.0" customHeight="1">
      <c r="A109" s="14"/>
      <c r="B109" s="46">
        <v>28082.0</v>
      </c>
      <c r="C109" s="47">
        <v>42789.0</v>
      </c>
      <c r="D109" s="48">
        <v>580756.0</v>
      </c>
      <c r="E109" s="30" t="str">
        <f>VLOOKUP(B109,'NetSuite Export'!A:F,6,FALSE)</f>
        <v>Shawn Todaro</v>
      </c>
      <c r="F109" s="30" t="str">
        <f>VLOOKUP(B109,'NetSuite Export'!A:EJ,140,FALSE)</f>
        <v>1. Exchange Record Created</v>
      </c>
      <c r="G109" s="31" t="str">
        <f>VLOOKUP(C109,'NetSuite Export'!J:Q,8,FALSE)</f>
        <v/>
      </c>
      <c r="H109" s="30" t="str">
        <f>VLOOKUP(C109,'NetSuite Export'!J:L,3,FALSE)</f>
        <v>Book-14</v>
      </c>
      <c r="I109" s="30" t="str">
        <f>VLOOKUP(C109,'NetSuite Export'!J:DS,112,FALSE)</f>
        <v>Class B Stock (ROI-Based Incentive Shares)</v>
      </c>
      <c r="J109" s="32" t="str">
        <f>VLOOKUP(C109,'NetSuite Export'!J:DS,114,FALSE)</f>
        <v>Series B</v>
      </c>
      <c r="K109" s="32">
        <f>VLOOKUP(C109,'NetSuite Export'!J:N,5,FALSE)</f>
        <v>220000</v>
      </c>
      <c r="L109" s="33" t="str">
        <f>VLOOKUP(C109,'NetSuite Export'!J:R,9,FALSE)</f>
        <v/>
      </c>
      <c r="M109" s="33">
        <f>VLOOKUP(C109,'NetSuite Export'!J:P,7,FALSE)</f>
        <v>0</v>
      </c>
      <c r="N109" s="10"/>
      <c r="O109" s="34">
        <v>44.0</v>
      </c>
      <c r="P109" s="35" t="str">
        <f>VLOOKUP(O109,Source!D:E,2,FALSE)</f>
        <v>Shawn Todaro</v>
      </c>
      <c r="Q109" s="36" t="str">
        <f>IF(VLOOKUP(O109,Source!D:U,18,FALSE)="","",VLOOKUP(O109,Source!D:U,18,FALSE))</f>
        <v/>
      </c>
      <c r="R109" s="37" t="str">
        <f>IF(VLOOKUP(O109,Source!D:U,14,FALSE)="","",VLOOKUP(O109,Source!D:U,14,FALSE))</f>
        <v>Book</v>
      </c>
      <c r="S109" s="38" t="str">
        <f>IF(VLOOKUP(O109,Source!D:U,13,FALSE)="","",VLOOKUP(O109,Source!D:U,13,FALSE))</f>
        <v>Class B Stock (ROI-Based Incentive Shares)</v>
      </c>
      <c r="T109" s="39" t="str">
        <f>IF(VLOOKUP(O109,Source!D:U,13,FALSE)="","",VLOOKUP(O109,Source!D:U,13,FALSE))</f>
        <v>Class B Stock (ROI-Based Incentive Shares)</v>
      </c>
      <c r="U109" s="39">
        <f>IF(VLOOKUP(O109,Source!D:U,15,FALSE)="","",VLOOKUP(O109,Source!D:U,15,FALSE))</f>
        <v>220000</v>
      </c>
      <c r="V109" s="33" t="str">
        <f>IF(VLOOKUP(O109,Source!D:AE,19,FALSE)="","",VLOOKUP(O109,Source!D:AE,19,FALSE))</f>
        <v/>
      </c>
      <c r="W109" s="40">
        <f>IF(VLOOKUP(O109,Source!D:AG,29,FALSE)="","",VLOOKUP(O109,Source!D:AG,29,FALSE))</f>
        <v>0</v>
      </c>
      <c r="X109" s="12"/>
      <c r="Y109" s="41">
        <f t="shared" si="2"/>
        <v>0</v>
      </c>
      <c r="Z109" s="42" t="b">
        <f t="shared" ref="Z109:AA109" si="109">IF(U109=K109,TRUE,FALSE)</f>
        <v>1</v>
      </c>
      <c r="AA109" s="42" t="b">
        <f t="shared" si="109"/>
        <v>1</v>
      </c>
      <c r="AB109" s="43" t="b">
        <f t="shared" si="4"/>
        <v>1</v>
      </c>
      <c r="AC109" s="44" t="b">
        <f t="shared" si="5"/>
        <v>1</v>
      </c>
      <c r="AD109" s="44" t="b">
        <f t="shared" si="6"/>
        <v>0</v>
      </c>
      <c r="AE109" s="32" t="b">
        <f t="shared" si="30"/>
        <v>1</v>
      </c>
      <c r="AF109" s="14"/>
      <c r="AG109" s="49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</row>
    <row r="110" ht="15.0" customHeight="1">
      <c r="A110" s="14"/>
      <c r="B110" s="46">
        <v>28082.0</v>
      </c>
      <c r="C110" s="47">
        <v>42788.0</v>
      </c>
      <c r="D110" s="48">
        <v>580756.0</v>
      </c>
      <c r="E110" s="50" t="str">
        <f>VLOOKUP(B110,'NetSuite Export'!A:F,6,FALSE)</f>
        <v>Shawn Todaro</v>
      </c>
      <c r="F110" s="50" t="str">
        <f>VLOOKUP(B110,'NetSuite Export'!A:EJ,140,FALSE)</f>
        <v>1. Exchange Record Created</v>
      </c>
      <c r="G110" s="51" t="str">
        <f>VLOOKUP(C110,'NetSuite Export'!J:Q,8,FALSE)</f>
        <v/>
      </c>
      <c r="H110" s="30" t="str">
        <f>VLOOKUP(C110,'NetSuite Export'!J:L,3,FALSE)</f>
        <v>Book-13</v>
      </c>
      <c r="I110" s="30" t="str">
        <f>VLOOKUP(C110,'NetSuite Export'!J:DS,112,FALSE)</f>
        <v>Class B Stock (Time-Based Incentive Shares)</v>
      </c>
      <c r="J110" s="52" t="str">
        <f>VLOOKUP(C110,'NetSuite Export'!J:DS,114,FALSE)</f>
        <v>Series B</v>
      </c>
      <c r="K110" s="32">
        <f>VLOOKUP(C110,'NetSuite Export'!J:N,5,FALSE)</f>
        <v>440000</v>
      </c>
      <c r="L110" s="33" t="str">
        <f>VLOOKUP(C110,'NetSuite Export'!J:R,9,FALSE)</f>
        <v/>
      </c>
      <c r="M110" s="33">
        <f>VLOOKUP(C110,'NetSuite Export'!J:P,7,FALSE)</f>
        <v>0</v>
      </c>
      <c r="N110" s="10"/>
      <c r="O110" s="34">
        <v>43.0</v>
      </c>
      <c r="P110" s="35" t="str">
        <f>VLOOKUP(O110,Source!D:E,2,FALSE)</f>
        <v>Shawn Todaro</v>
      </c>
      <c r="Q110" s="36" t="str">
        <f>IF(VLOOKUP(O110,Source!D:U,18,FALSE)="","",VLOOKUP(O110,Source!D:U,18,FALSE))</f>
        <v/>
      </c>
      <c r="R110" s="37" t="str">
        <f>IF(VLOOKUP(O110,Source!D:U,14,FALSE)="","",VLOOKUP(O110,Source!D:U,14,FALSE))</f>
        <v>Book</v>
      </c>
      <c r="S110" s="38" t="str">
        <f>IF(VLOOKUP(O110,Source!D:U,13,FALSE)="","",VLOOKUP(O110,Source!D:U,13,FALSE))</f>
        <v>Class B Stock (Time-Based Incentive Shares)</v>
      </c>
      <c r="T110" s="39" t="str">
        <f>IF(VLOOKUP(O110,Source!D:U,13,FALSE)="","",VLOOKUP(O110,Source!D:U,13,FALSE))</f>
        <v>Class B Stock (Time-Based Incentive Shares)</v>
      </c>
      <c r="U110" s="39">
        <f>IF(VLOOKUP(O110,Source!D:U,15,FALSE)="","",VLOOKUP(O110,Source!D:U,15,FALSE))</f>
        <v>440000</v>
      </c>
      <c r="V110" s="33" t="str">
        <f>IF(VLOOKUP(O110,Source!D:AE,19,FALSE)="","",VLOOKUP(O110,Source!D:AE,19,FALSE))</f>
        <v/>
      </c>
      <c r="W110" s="40" t="str">
        <f>IF(VLOOKUP(O110,Source!D:AG,29,FALSE)="","",VLOOKUP(O110,Source!D:AG,29,FALSE))</f>
        <v>included above</v>
      </c>
      <c r="X110" s="12"/>
      <c r="Y110" s="41" t="str">
        <f t="shared" si="2"/>
        <v>OK</v>
      </c>
      <c r="Z110" s="42" t="b">
        <f t="shared" ref="Z110:AA110" si="110">IF(U110=K110,TRUE,FALSE)</f>
        <v>1</v>
      </c>
      <c r="AA110" s="42" t="b">
        <f t="shared" si="110"/>
        <v>1</v>
      </c>
      <c r="AB110" s="43" t="b">
        <f t="shared" si="4"/>
        <v>1</v>
      </c>
      <c r="AC110" s="44" t="b">
        <f t="shared" si="5"/>
        <v>1</v>
      </c>
      <c r="AD110" s="44" t="b">
        <f t="shared" si="6"/>
        <v>0</v>
      </c>
      <c r="AE110" s="32" t="b">
        <f t="shared" si="30"/>
        <v>1</v>
      </c>
      <c r="AF110" s="53"/>
      <c r="AG110" s="54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</row>
    <row r="111" ht="15.0" customHeight="1">
      <c r="A111" s="14"/>
      <c r="B111" s="46">
        <v>28071.0</v>
      </c>
      <c r="C111" s="47">
        <v>42736.0</v>
      </c>
      <c r="D111" s="48">
        <v>580744.0</v>
      </c>
      <c r="E111" s="30" t="str">
        <f>VLOOKUP(B111,'NetSuite Export'!A:F,6,FALSE)</f>
        <v>Southwest Opportunity Partners, L.P.</v>
      </c>
      <c r="F111" s="30" t="str">
        <f>VLOOKUP(B111,'NetSuite Export'!A:EJ,140,FALSE)</f>
        <v>1. Exchange Record Created</v>
      </c>
      <c r="G111" s="31" t="str">
        <f>VLOOKUP(C111,'NetSuite Export'!J:Q,8,FALSE)</f>
        <v/>
      </c>
      <c r="H111" s="30" t="str">
        <f>VLOOKUP(C111,'NetSuite Export'!J:L,3,FALSE)</f>
        <v>A-03</v>
      </c>
      <c r="I111" s="30" t="str">
        <f>VLOOKUP(C111,'NetSuite Export'!J:DS,112,FALSE)</f>
        <v>Class A Stock</v>
      </c>
      <c r="J111" s="32" t="str">
        <f>VLOOKUP(C111,'NetSuite Export'!J:DS,114,FALSE)</f>
        <v>Series A</v>
      </c>
      <c r="K111" s="32">
        <f>VLOOKUP(C111,'NetSuite Export'!J:N,5,FALSE)</f>
        <v>20789.991</v>
      </c>
      <c r="L111" s="33" t="str">
        <f>VLOOKUP(C111,'NetSuite Export'!J:R,9,FALSE)</f>
        <v/>
      </c>
      <c r="M111" s="33">
        <f>VLOOKUP(C111,'NetSuite Export'!J:P,7,FALSE)</f>
        <v>32277629.08</v>
      </c>
      <c r="N111" s="10"/>
      <c r="O111" s="34">
        <v>1.0</v>
      </c>
      <c r="P111" s="35" t="str">
        <f>VLOOKUP(O111,Source!D:E,2,FALSE)</f>
        <v>Southwest Opportunity Partners, L.P.</v>
      </c>
      <c r="Q111" s="36" t="str">
        <f>IF(VLOOKUP(O111,Source!D:U,18,FALSE)="","",VLOOKUP(O111,Source!D:U,18,FALSE))</f>
        <v/>
      </c>
      <c r="R111" s="37" t="str">
        <f>IF(VLOOKUP(O111,Source!D:U,14,FALSE)="","",VLOOKUP(O111,Source!D:U,14,FALSE))</f>
        <v>A-03</v>
      </c>
      <c r="S111" s="38" t="str">
        <f>IF(VLOOKUP(O111,Source!D:U,13,FALSE)="","",VLOOKUP(O111,Source!D:U,13,FALSE))</f>
        <v>Class A Stock</v>
      </c>
      <c r="T111" s="39" t="str">
        <f>IF(VLOOKUP(O111,Source!D:U,13,FALSE)="","",VLOOKUP(O111,Source!D:U,13,FALSE))</f>
        <v>Class A Stock</v>
      </c>
      <c r="U111" s="39">
        <f>IF(VLOOKUP(O111,Source!D:U,15,FALSE)="","",VLOOKUP(O111,Source!D:U,15,FALSE))</f>
        <v>20789.991</v>
      </c>
      <c r="V111" s="33" t="str">
        <f>IF(VLOOKUP(O111,Source!D:AE,19,FALSE)="","",VLOOKUP(O111,Source!D:AE,19,FALSE))</f>
        <v/>
      </c>
      <c r="W111" s="40">
        <f>IF(VLOOKUP(O111,Source!D:AG,29,FALSE)="","",VLOOKUP(O111,Source!D:AG,29,FALSE))</f>
        <v>32277629.08</v>
      </c>
      <c r="X111" s="12"/>
      <c r="Y111" s="41">
        <f t="shared" si="2"/>
        <v>0</v>
      </c>
      <c r="Z111" s="42" t="b">
        <f t="shared" ref="Z111:AA111" si="111">IF(U111=K111,TRUE,FALSE)</f>
        <v>1</v>
      </c>
      <c r="AA111" s="42" t="b">
        <f t="shared" si="111"/>
        <v>1</v>
      </c>
      <c r="AB111" s="43" t="b">
        <f t="shared" si="4"/>
        <v>1</v>
      </c>
      <c r="AC111" s="44" t="b">
        <f t="shared" si="5"/>
        <v>1</v>
      </c>
      <c r="AD111" s="44" t="b">
        <f t="shared" si="6"/>
        <v>1</v>
      </c>
      <c r="AE111" s="32" t="b">
        <f t="shared" si="30"/>
        <v>1</v>
      </c>
      <c r="AF111" s="1"/>
      <c r="AG111" s="45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</row>
    <row r="112" ht="15.0" customHeight="1">
      <c r="A112" s="14"/>
      <c r="B112" s="46">
        <v>28071.0</v>
      </c>
      <c r="C112" s="47">
        <v>42757.0</v>
      </c>
      <c r="D112" s="48">
        <v>580744.0</v>
      </c>
      <c r="E112" s="30" t="str">
        <f>VLOOKUP(B112,'NetSuite Export'!A:F,6,FALSE)</f>
        <v>Southwest Opportunity Partners, L.P.</v>
      </c>
      <c r="F112" s="30" t="str">
        <f>VLOOKUP(B112,'NetSuite Export'!A:EJ,140,FALSE)</f>
        <v>1. Exchange Record Created</v>
      </c>
      <c r="G112" s="31" t="str">
        <f>VLOOKUP(C112,'NetSuite Export'!J:Q,8,FALSE)</f>
        <v/>
      </c>
      <c r="H112" s="30" t="str">
        <f>VLOOKUP(C112,'NetSuite Export'!J:L,3,FALSE)</f>
        <v>B-03</v>
      </c>
      <c r="I112" s="30" t="str">
        <f>VLOOKUP(C112,'NetSuite Export'!J:DS,112,FALSE)</f>
        <v>Class B Stock</v>
      </c>
      <c r="J112" s="32" t="str">
        <f>VLOOKUP(C112,'NetSuite Export'!J:DS,114,FALSE)</f>
        <v>Series B</v>
      </c>
      <c r="K112" s="32">
        <f>VLOOKUP(C112,'NetSuite Export'!J:N,5,FALSE)</f>
        <v>20999999</v>
      </c>
      <c r="L112" s="33" t="str">
        <f>VLOOKUP(C112,'NetSuite Export'!J:R,9,FALSE)</f>
        <v/>
      </c>
      <c r="M112" s="33">
        <f>VLOOKUP(C112,'NetSuite Export'!J:P,7,FALSE)</f>
        <v>0</v>
      </c>
      <c r="N112" s="10"/>
      <c r="O112" s="34">
        <v>2.0</v>
      </c>
      <c r="P112" s="35" t="str">
        <f>VLOOKUP(O112,Source!D:E,2,FALSE)</f>
        <v>Southwest Opportunity Partners, L.P.</v>
      </c>
      <c r="Q112" s="36" t="str">
        <f>IF(VLOOKUP(O112,Source!D:U,18,FALSE)="","",VLOOKUP(O112,Source!D:U,18,FALSE))</f>
        <v/>
      </c>
      <c r="R112" s="37" t="str">
        <f>IF(VLOOKUP(O112,Source!D:U,14,FALSE)="","",VLOOKUP(O112,Source!D:U,14,FALSE))</f>
        <v>B-03</v>
      </c>
      <c r="S112" s="38" t="str">
        <f>IF(VLOOKUP(O112,Source!D:U,13,FALSE)="","",VLOOKUP(O112,Source!D:U,13,FALSE))</f>
        <v>Class B Stock</v>
      </c>
      <c r="T112" s="39" t="str">
        <f>IF(VLOOKUP(O112,Source!D:U,13,FALSE)="","",VLOOKUP(O112,Source!D:U,13,FALSE))</f>
        <v>Class B Stock</v>
      </c>
      <c r="U112" s="39">
        <f>IF(VLOOKUP(O112,Source!D:U,15,FALSE)="","",VLOOKUP(O112,Source!D:U,15,FALSE))</f>
        <v>20999999</v>
      </c>
      <c r="V112" s="33" t="str">
        <f>IF(VLOOKUP(O112,Source!D:AE,19,FALSE)="","",VLOOKUP(O112,Source!D:AE,19,FALSE))</f>
        <v/>
      </c>
      <c r="W112" s="40" t="str">
        <f>IF(VLOOKUP(O112,Source!D:AG,29,FALSE)="","",VLOOKUP(O112,Source!D:AG,29,FALSE))</f>
        <v>included above</v>
      </c>
      <c r="X112" s="12"/>
      <c r="Y112" s="41" t="str">
        <f t="shared" si="2"/>
        <v>OK</v>
      </c>
      <c r="Z112" s="42" t="b">
        <f t="shared" ref="Z112:AA112" si="112">IF(U112=K112,TRUE,FALSE)</f>
        <v>1</v>
      </c>
      <c r="AA112" s="42" t="b">
        <f t="shared" si="112"/>
        <v>1</v>
      </c>
      <c r="AB112" s="43" t="b">
        <f t="shared" si="4"/>
        <v>1</v>
      </c>
      <c r="AC112" s="44" t="b">
        <f t="shared" si="5"/>
        <v>1</v>
      </c>
      <c r="AD112" s="44" t="b">
        <f t="shared" si="6"/>
        <v>1</v>
      </c>
      <c r="AE112" s="32" t="b">
        <f t="shared" si="30"/>
        <v>1</v>
      </c>
      <c r="AF112" s="14"/>
      <c r="AG112" s="49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</row>
    <row r="113" ht="15.0" customHeight="1">
      <c r="A113" s="14"/>
      <c r="B113" s="46">
        <v>28090.0</v>
      </c>
      <c r="C113" s="47">
        <v>42803.0</v>
      </c>
      <c r="D113" s="48">
        <v>580763.0</v>
      </c>
      <c r="E113" s="30" t="str">
        <f>VLOOKUP(B113,'NetSuite Export'!A:F,6,FALSE)</f>
        <v>Thad Penuel</v>
      </c>
      <c r="F113" s="30" t="str">
        <f>VLOOKUP(B113,'NetSuite Export'!A:EJ,140,FALSE)</f>
        <v>1. Exchange Record Created</v>
      </c>
      <c r="G113" s="31" t="str">
        <f>VLOOKUP(C113,'NetSuite Export'!J:Q,8,FALSE)</f>
        <v/>
      </c>
      <c r="H113" s="30" t="str">
        <f>VLOOKUP(C113,'NetSuite Export'!J:L,3,FALSE)</f>
        <v>Book-28</v>
      </c>
      <c r="I113" s="30" t="str">
        <f>VLOOKUP(C113,'NetSuite Export'!J:DS,112,FALSE)</f>
        <v>Class B Stock (ROI-Based Incentive Shares)</v>
      </c>
      <c r="J113" s="32" t="str">
        <f>VLOOKUP(C113,'NetSuite Export'!J:DS,114,FALSE)</f>
        <v>Series B</v>
      </c>
      <c r="K113" s="32">
        <f>VLOOKUP(C113,'NetSuite Export'!J:N,5,FALSE)</f>
        <v>132000</v>
      </c>
      <c r="L113" s="33" t="str">
        <f>VLOOKUP(C113,'NetSuite Export'!J:R,9,FALSE)</f>
        <v/>
      </c>
      <c r="M113" s="33">
        <f>VLOOKUP(C113,'NetSuite Export'!J:P,7,FALSE)</f>
        <v>0</v>
      </c>
      <c r="N113" s="10"/>
      <c r="O113" s="34">
        <v>70.0</v>
      </c>
      <c r="P113" s="35" t="str">
        <f>VLOOKUP(O113,Source!D:E,2,FALSE)</f>
        <v>Thad Penuel</v>
      </c>
      <c r="Q113" s="36" t="str">
        <f>IF(VLOOKUP(O113,Source!D:U,18,FALSE)="","",VLOOKUP(O113,Source!D:U,18,FALSE))</f>
        <v/>
      </c>
      <c r="R113" s="37" t="str">
        <f>IF(VLOOKUP(O113,Source!D:U,14,FALSE)="","",VLOOKUP(O113,Source!D:U,14,FALSE))</f>
        <v>Book</v>
      </c>
      <c r="S113" s="38" t="str">
        <f>IF(VLOOKUP(O113,Source!D:U,13,FALSE)="","",VLOOKUP(O113,Source!D:U,13,FALSE))</f>
        <v>Class B Stock (ROI-Based Incentive Shares)</v>
      </c>
      <c r="T113" s="39" t="str">
        <f>IF(VLOOKUP(O113,Source!D:U,13,FALSE)="","",VLOOKUP(O113,Source!D:U,13,FALSE))</f>
        <v>Class B Stock (ROI-Based Incentive Shares)</v>
      </c>
      <c r="U113" s="39">
        <f>IF(VLOOKUP(O113,Source!D:U,15,FALSE)="","",VLOOKUP(O113,Source!D:U,15,FALSE))</f>
        <v>132000</v>
      </c>
      <c r="V113" s="33" t="str">
        <f>IF(VLOOKUP(O113,Source!D:AE,19,FALSE)="","",VLOOKUP(O113,Source!D:AE,19,FALSE))</f>
        <v/>
      </c>
      <c r="W113" s="40" t="str">
        <f>IF(VLOOKUP(O113,Source!D:AG,29,FALSE)="","",VLOOKUP(O113,Source!D:AG,29,FALSE))</f>
        <v>included above</v>
      </c>
      <c r="X113" s="12"/>
      <c r="Y113" s="41" t="str">
        <f t="shared" si="2"/>
        <v>OK</v>
      </c>
      <c r="Z113" s="42" t="b">
        <f t="shared" ref="Z113:AA113" si="113">IF(U113=K113,TRUE,FALSE)</f>
        <v>1</v>
      </c>
      <c r="AA113" s="42" t="b">
        <f t="shared" si="113"/>
        <v>1</v>
      </c>
      <c r="AB113" s="43" t="b">
        <f t="shared" si="4"/>
        <v>1</v>
      </c>
      <c r="AC113" s="44" t="b">
        <f t="shared" si="5"/>
        <v>1</v>
      </c>
      <c r="AD113" s="44" t="b">
        <f t="shared" si="6"/>
        <v>0</v>
      </c>
      <c r="AE113" s="32" t="b">
        <f t="shared" si="30"/>
        <v>1</v>
      </c>
      <c r="AF113" s="14"/>
      <c r="AG113" s="49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ht="15.0" customHeight="1">
      <c r="A114" s="14"/>
      <c r="B114" s="46">
        <v>28090.0</v>
      </c>
      <c r="C114" s="47">
        <v>42802.0</v>
      </c>
      <c r="D114" s="48">
        <v>580763.0</v>
      </c>
      <c r="E114" s="30" t="str">
        <f>VLOOKUP(B114,'NetSuite Export'!A:F,6,FALSE)</f>
        <v>Thad Penuel</v>
      </c>
      <c r="F114" s="30" t="str">
        <f>VLOOKUP(B114,'NetSuite Export'!A:EJ,140,FALSE)</f>
        <v>1. Exchange Record Created</v>
      </c>
      <c r="G114" s="31" t="str">
        <f>VLOOKUP(C114,'NetSuite Export'!J:Q,8,FALSE)</f>
        <v/>
      </c>
      <c r="H114" s="30" t="str">
        <f>VLOOKUP(C114,'NetSuite Export'!J:L,3,FALSE)</f>
        <v>Book-27</v>
      </c>
      <c r="I114" s="30" t="str">
        <f>VLOOKUP(C114,'NetSuite Export'!J:DS,112,FALSE)</f>
        <v>Class B Stock (Time-Based Incentive Shares)</v>
      </c>
      <c r="J114" s="32" t="str">
        <f>VLOOKUP(C114,'NetSuite Export'!J:DS,114,FALSE)</f>
        <v>Series B</v>
      </c>
      <c r="K114" s="32">
        <f>VLOOKUP(C114,'NetSuite Export'!J:N,5,FALSE)</f>
        <v>132000</v>
      </c>
      <c r="L114" s="33" t="str">
        <f>VLOOKUP(C114,'NetSuite Export'!J:R,9,FALSE)</f>
        <v/>
      </c>
      <c r="M114" s="33">
        <f>VLOOKUP(C114,'NetSuite Export'!J:P,7,FALSE)</f>
        <v>44937.11</v>
      </c>
      <c r="N114" s="10"/>
      <c r="O114" s="34">
        <v>69.0</v>
      </c>
      <c r="P114" s="35" t="str">
        <f>VLOOKUP(O114,Source!D:E,2,FALSE)</f>
        <v>Thad Penuel</v>
      </c>
      <c r="Q114" s="36" t="str">
        <f>IF(VLOOKUP(O114,Source!D:U,18,FALSE)="","",VLOOKUP(O114,Source!D:U,18,FALSE))</f>
        <v/>
      </c>
      <c r="R114" s="37" t="str">
        <f>IF(VLOOKUP(O114,Source!D:U,14,FALSE)="","",VLOOKUP(O114,Source!D:U,14,FALSE))</f>
        <v>Book</v>
      </c>
      <c r="S114" s="38" t="str">
        <f>IF(VLOOKUP(O114,Source!D:U,13,FALSE)="","",VLOOKUP(O114,Source!D:U,13,FALSE))</f>
        <v>Class B Stock (Time-Based Incentive Shares)</v>
      </c>
      <c r="T114" s="39" t="str">
        <f>IF(VLOOKUP(O114,Source!D:U,13,FALSE)="","",VLOOKUP(O114,Source!D:U,13,FALSE))</f>
        <v>Class B Stock (Time-Based Incentive Shares)</v>
      </c>
      <c r="U114" s="39">
        <f>IF(VLOOKUP(O114,Source!D:U,15,FALSE)="","",VLOOKUP(O114,Source!D:U,15,FALSE))</f>
        <v>132000</v>
      </c>
      <c r="V114" s="33" t="str">
        <f>IF(VLOOKUP(O114,Source!D:AE,19,FALSE)="","",VLOOKUP(O114,Source!D:AE,19,FALSE))</f>
        <v/>
      </c>
      <c r="W114" s="40">
        <f>IF(VLOOKUP(O114,Source!D:AG,29,FALSE)="","",VLOOKUP(O114,Source!D:AG,29,FALSE))</f>
        <v>44937.11</v>
      </c>
      <c r="X114" s="12"/>
      <c r="Y114" s="41">
        <f t="shared" si="2"/>
        <v>0</v>
      </c>
      <c r="Z114" s="42" t="b">
        <f t="shared" ref="Z114:AA114" si="114">IF(U114=K114,TRUE,FALSE)</f>
        <v>1</v>
      </c>
      <c r="AA114" s="42" t="b">
        <f t="shared" si="114"/>
        <v>1</v>
      </c>
      <c r="AB114" s="43" t="b">
        <f t="shared" si="4"/>
        <v>1</v>
      </c>
      <c r="AC114" s="44" t="b">
        <f t="shared" si="5"/>
        <v>1</v>
      </c>
      <c r="AD114" s="44" t="b">
        <f t="shared" si="6"/>
        <v>0</v>
      </c>
      <c r="AE114" s="32" t="b">
        <f t="shared" si="30"/>
        <v>1</v>
      </c>
      <c r="AF114" s="14"/>
      <c r="AG114" s="49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</row>
    <row r="115" ht="15.0" customHeight="1">
      <c r="A115" s="14"/>
      <c r="B115" s="46">
        <v>28079.0</v>
      </c>
      <c r="C115" s="47">
        <v>42745.0</v>
      </c>
      <c r="D115" s="48">
        <v>580752.0</v>
      </c>
      <c r="E115" s="30" t="str">
        <f>VLOOKUP(B115,'NetSuite Export'!A:F,6,FALSE)</f>
        <v>Thad Slaughter</v>
      </c>
      <c r="F115" s="30" t="str">
        <f>VLOOKUP(B115,'NetSuite Export'!A:EJ,140,FALSE)</f>
        <v>1. Exchange Record Created</v>
      </c>
      <c r="G115" s="31" t="str">
        <f>VLOOKUP(C115,'NetSuite Export'!J:Q,8,FALSE)</f>
        <v/>
      </c>
      <c r="H115" s="30" t="str">
        <f>VLOOKUP(C115,'NetSuite Export'!J:L,3,FALSE)</f>
        <v>A-13</v>
      </c>
      <c r="I115" s="30" t="str">
        <f>VLOOKUP(C115,'NetSuite Export'!J:DS,112,FALSE)</f>
        <v>Class A Stock</v>
      </c>
      <c r="J115" s="32" t="str">
        <f>VLOOKUP(C115,'NetSuite Export'!J:DS,114,FALSE)</f>
        <v>Series A</v>
      </c>
      <c r="K115" s="32">
        <f>VLOOKUP(C115,'NetSuite Export'!J:N,5,FALSE)</f>
        <v>497.47</v>
      </c>
      <c r="L115" s="33" t="str">
        <f>VLOOKUP(C115,'NetSuite Export'!J:R,9,FALSE)</f>
        <v/>
      </c>
      <c r="M115" s="33">
        <f>VLOOKUP(C115,'NetSuite Export'!J:P,7,FALSE)</f>
        <v>545047.04</v>
      </c>
      <c r="N115" s="10"/>
      <c r="O115" s="34">
        <v>31.0</v>
      </c>
      <c r="P115" s="35" t="str">
        <f>VLOOKUP(O115,Source!D:E,2,FALSE)</f>
        <v>Thad Slaughter</v>
      </c>
      <c r="Q115" s="36" t="str">
        <f>IF(VLOOKUP(O115,Source!D:U,18,FALSE)="","",VLOOKUP(O115,Source!D:U,18,FALSE))</f>
        <v/>
      </c>
      <c r="R115" s="37" t="str">
        <f>IF(VLOOKUP(O115,Source!D:U,14,FALSE)="","",VLOOKUP(O115,Source!D:U,14,FALSE))</f>
        <v>A-13</v>
      </c>
      <c r="S115" s="38" t="str">
        <f>IF(VLOOKUP(O115,Source!D:U,13,FALSE)="","",VLOOKUP(O115,Source!D:U,13,FALSE))</f>
        <v>Class A Stock</v>
      </c>
      <c r="T115" s="39" t="str">
        <f>IF(VLOOKUP(O115,Source!D:U,13,FALSE)="","",VLOOKUP(O115,Source!D:U,13,FALSE))</f>
        <v>Class A Stock</v>
      </c>
      <c r="U115" s="39">
        <f>IF(VLOOKUP(O115,Source!D:U,15,FALSE)="","",VLOOKUP(O115,Source!D:U,15,FALSE))</f>
        <v>497.47</v>
      </c>
      <c r="V115" s="33" t="str">
        <f>IF(VLOOKUP(O115,Source!D:AE,19,FALSE)="","",VLOOKUP(O115,Source!D:AE,19,FALSE))</f>
        <v/>
      </c>
      <c r="W115" s="40">
        <f>IF(VLOOKUP(O115,Source!D:AG,29,FALSE)="","",VLOOKUP(O115,Source!D:AG,29,FALSE))</f>
        <v>545047.04</v>
      </c>
      <c r="X115" s="12"/>
      <c r="Y115" s="41">
        <f t="shared" si="2"/>
        <v>0</v>
      </c>
      <c r="Z115" s="42" t="b">
        <f t="shared" ref="Z115:AA115" si="115">IF(U115=K115,TRUE,FALSE)</f>
        <v>1</v>
      </c>
      <c r="AA115" s="42" t="b">
        <f t="shared" si="115"/>
        <v>1</v>
      </c>
      <c r="AB115" s="43" t="b">
        <f t="shared" si="4"/>
        <v>1</v>
      </c>
      <c r="AC115" s="44" t="b">
        <f t="shared" si="5"/>
        <v>1</v>
      </c>
      <c r="AD115" s="44" t="b">
        <f t="shared" si="6"/>
        <v>1</v>
      </c>
      <c r="AE115" s="32" t="b">
        <f t="shared" si="30"/>
        <v>1</v>
      </c>
      <c r="AF115" s="14"/>
      <c r="AG115" s="49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</row>
    <row r="116" ht="15.0" customHeight="1">
      <c r="A116" s="14"/>
      <c r="B116" s="46">
        <v>28079.0</v>
      </c>
      <c r="C116" s="47">
        <v>42766.0</v>
      </c>
      <c r="D116" s="48">
        <v>580752.0</v>
      </c>
      <c r="E116" s="30" t="str">
        <f>VLOOKUP(B116,'NetSuite Export'!A:F,6,FALSE)</f>
        <v>Thad Slaughter</v>
      </c>
      <c r="F116" s="30" t="str">
        <f>VLOOKUP(B116,'NetSuite Export'!A:EJ,140,FALSE)</f>
        <v>1. Exchange Record Created</v>
      </c>
      <c r="G116" s="31" t="str">
        <f>VLOOKUP(C116,'NetSuite Export'!J:Q,8,FALSE)</f>
        <v/>
      </c>
      <c r="H116" s="30" t="str">
        <f>VLOOKUP(C116,'NetSuite Export'!J:L,3,FALSE)</f>
        <v>B-13</v>
      </c>
      <c r="I116" s="30" t="str">
        <f>VLOOKUP(C116,'NetSuite Export'!J:DS,112,FALSE)</f>
        <v>Class B Stock</v>
      </c>
      <c r="J116" s="32" t="str">
        <f>VLOOKUP(C116,'NetSuite Export'!J:DS,114,FALSE)</f>
        <v>Series B</v>
      </c>
      <c r="K116" s="32">
        <f>VLOOKUP(C116,'NetSuite Export'!J:N,5,FALSE)</f>
        <v>502495</v>
      </c>
      <c r="L116" s="33" t="str">
        <f>VLOOKUP(C116,'NetSuite Export'!J:R,9,FALSE)</f>
        <v/>
      </c>
      <c r="M116" s="33">
        <f>VLOOKUP(C116,'NetSuite Export'!J:P,7,FALSE)</f>
        <v>0</v>
      </c>
      <c r="N116" s="10"/>
      <c r="O116" s="34">
        <v>32.0</v>
      </c>
      <c r="P116" s="35" t="str">
        <f>VLOOKUP(O116,Source!D:E,2,FALSE)</f>
        <v>Thad Slaughter</v>
      </c>
      <c r="Q116" s="36" t="str">
        <f>IF(VLOOKUP(O116,Source!D:U,18,FALSE)="","",VLOOKUP(O116,Source!D:U,18,FALSE))</f>
        <v/>
      </c>
      <c r="R116" s="37" t="str">
        <f>IF(VLOOKUP(O116,Source!D:U,14,FALSE)="","",VLOOKUP(O116,Source!D:U,14,FALSE))</f>
        <v>B-13</v>
      </c>
      <c r="S116" s="38" t="str">
        <f>IF(VLOOKUP(O116,Source!D:U,13,FALSE)="","",VLOOKUP(O116,Source!D:U,13,FALSE))</f>
        <v>Class B Stock</v>
      </c>
      <c r="T116" s="39" t="str">
        <f>IF(VLOOKUP(O116,Source!D:U,13,FALSE)="","",VLOOKUP(O116,Source!D:U,13,FALSE))</f>
        <v>Class B Stock</v>
      </c>
      <c r="U116" s="39">
        <f>IF(VLOOKUP(O116,Source!D:U,15,FALSE)="","",VLOOKUP(O116,Source!D:U,15,FALSE))</f>
        <v>502495</v>
      </c>
      <c r="V116" s="33" t="str">
        <f>IF(VLOOKUP(O116,Source!D:AE,19,FALSE)="","",VLOOKUP(O116,Source!D:AE,19,FALSE))</f>
        <v/>
      </c>
      <c r="W116" s="40" t="str">
        <f>IF(VLOOKUP(O116,Source!D:AG,29,FALSE)="","",VLOOKUP(O116,Source!D:AG,29,FALSE))</f>
        <v>included above</v>
      </c>
      <c r="X116" s="12"/>
      <c r="Y116" s="41" t="str">
        <f t="shared" si="2"/>
        <v>OK</v>
      </c>
      <c r="Z116" s="42" t="b">
        <f t="shared" ref="Z116:AA116" si="116">IF(U116=K116,TRUE,FALSE)</f>
        <v>1</v>
      </c>
      <c r="AA116" s="42" t="b">
        <f t="shared" si="116"/>
        <v>1</v>
      </c>
      <c r="AB116" s="43" t="b">
        <f t="shared" si="4"/>
        <v>1</v>
      </c>
      <c r="AC116" s="44" t="b">
        <f t="shared" si="5"/>
        <v>1</v>
      </c>
      <c r="AD116" s="44" t="b">
        <f t="shared" si="6"/>
        <v>1</v>
      </c>
      <c r="AE116" s="32" t="b">
        <f t="shared" si="30"/>
        <v>1</v>
      </c>
      <c r="AF116" s="14"/>
      <c r="AG116" s="49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</row>
    <row r="117" ht="15.0" customHeight="1">
      <c r="A117" s="14"/>
      <c r="B117" s="46">
        <v>28081.0</v>
      </c>
      <c r="C117" s="47">
        <v>42746.0</v>
      </c>
      <c r="D117" s="48">
        <v>580755.0</v>
      </c>
      <c r="E117" s="30" t="str">
        <f>VLOOKUP(B117,'NetSuite Export'!A:F,6,FALSE)</f>
        <v>Tina Raap</v>
      </c>
      <c r="F117" s="30" t="str">
        <f>VLOOKUP(B117,'NetSuite Export'!A:EJ,140,FALSE)</f>
        <v>1. Exchange Record Created</v>
      </c>
      <c r="G117" s="31" t="str">
        <f>VLOOKUP(C117,'NetSuite Export'!J:Q,8,FALSE)</f>
        <v/>
      </c>
      <c r="H117" s="30" t="str">
        <f>VLOOKUP(C117,'NetSuite Export'!J:L,3,FALSE)</f>
        <v>A-15</v>
      </c>
      <c r="I117" s="30" t="str">
        <f>VLOOKUP(C117,'NetSuite Export'!J:DS,112,FALSE)</f>
        <v>Class A Stock</v>
      </c>
      <c r="J117" s="32" t="str">
        <f>VLOOKUP(C117,'NetSuite Export'!J:DS,114,FALSE)</f>
        <v>Series A</v>
      </c>
      <c r="K117" s="32">
        <f>VLOOKUP(C117,'NetSuite Export'!J:N,5,FALSE)</f>
        <v>252.359</v>
      </c>
      <c r="L117" s="33" t="str">
        <f>VLOOKUP(C117,'NetSuite Export'!J:R,9,FALSE)</f>
        <v/>
      </c>
      <c r="M117" s="33">
        <f>VLOOKUP(C117,'NetSuite Export'!J:P,7,FALSE)</f>
        <v>21198</v>
      </c>
      <c r="N117" s="10"/>
      <c r="O117" s="34">
        <v>37.0</v>
      </c>
      <c r="P117" s="35" t="str">
        <f>VLOOKUP(O117,Source!D:E,2,FALSE)</f>
        <v>Tina Raap</v>
      </c>
      <c r="Q117" s="36" t="str">
        <f>IF(VLOOKUP(O117,Source!D:U,18,FALSE)="","",VLOOKUP(O117,Source!D:U,18,FALSE))</f>
        <v/>
      </c>
      <c r="R117" s="37" t="str">
        <f>IF(VLOOKUP(O117,Source!D:U,14,FALSE)="","",VLOOKUP(O117,Source!D:U,14,FALSE))</f>
        <v>A-15</v>
      </c>
      <c r="S117" s="38" t="str">
        <f>IF(VLOOKUP(O117,Source!D:U,13,FALSE)="","",VLOOKUP(O117,Source!D:U,13,FALSE))</f>
        <v>Class A Stock</v>
      </c>
      <c r="T117" s="39" t="str">
        <f>IF(VLOOKUP(O117,Source!D:U,13,FALSE)="","",VLOOKUP(O117,Source!D:U,13,FALSE))</f>
        <v>Class A Stock</v>
      </c>
      <c r="U117" s="39">
        <f>IF(VLOOKUP(O117,Source!D:U,15,FALSE)="","",VLOOKUP(O117,Source!D:U,15,FALSE))</f>
        <v>252.359</v>
      </c>
      <c r="V117" s="33" t="str">
        <f>IF(VLOOKUP(O117,Source!D:AE,19,FALSE)="","",VLOOKUP(O117,Source!D:AE,19,FALSE))</f>
        <v/>
      </c>
      <c r="W117" s="40">
        <f>IF(VLOOKUP(O117,Source!D:AG,29,FALSE)="","",VLOOKUP(O117,Source!D:AG,29,FALSE))</f>
        <v>21198</v>
      </c>
      <c r="X117" s="12"/>
      <c r="Y117" s="41">
        <f t="shared" si="2"/>
        <v>0</v>
      </c>
      <c r="Z117" s="42" t="b">
        <f t="shared" ref="Z117:AA117" si="117">IF(U117=K117,TRUE,FALSE)</f>
        <v>1</v>
      </c>
      <c r="AA117" s="42" t="b">
        <f t="shared" si="117"/>
        <v>1</v>
      </c>
      <c r="AB117" s="43" t="b">
        <f t="shared" si="4"/>
        <v>1</v>
      </c>
      <c r="AC117" s="44" t="b">
        <f t="shared" si="5"/>
        <v>1</v>
      </c>
      <c r="AD117" s="44" t="b">
        <f t="shared" si="6"/>
        <v>1</v>
      </c>
      <c r="AE117" s="32" t="b">
        <f t="shared" si="30"/>
        <v>1</v>
      </c>
      <c r="AF117" s="14"/>
      <c r="AG117" s="49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</row>
    <row r="118" ht="15.0" customHeight="1">
      <c r="A118" s="14"/>
      <c r="B118" s="46">
        <v>28081.0</v>
      </c>
      <c r="C118" s="47">
        <v>42786.0</v>
      </c>
      <c r="D118" s="48">
        <v>580755.0</v>
      </c>
      <c r="E118" s="30" t="str">
        <f>VLOOKUP(B118,'NetSuite Export'!A:F,6,FALSE)</f>
        <v>Tina Raap</v>
      </c>
      <c r="F118" s="30" t="str">
        <f>VLOOKUP(B118,'NetSuite Export'!A:EJ,140,FALSE)</f>
        <v>1. Exchange Record Created</v>
      </c>
      <c r="G118" s="31" t="str">
        <f>VLOOKUP(C118,'NetSuite Export'!J:Q,8,FALSE)</f>
        <v/>
      </c>
      <c r="H118" s="30" t="str">
        <f>VLOOKUP(C118,'NetSuite Export'!J:L,3,FALSE)</f>
        <v>Book-11</v>
      </c>
      <c r="I118" s="30" t="str">
        <f>VLOOKUP(C118,'NetSuite Export'!J:DS,112,FALSE)</f>
        <v>Class B Stock (Time-Based Incentive Shares)</v>
      </c>
      <c r="J118" s="32" t="str">
        <f>VLOOKUP(C118,'NetSuite Export'!J:DS,114,FALSE)</f>
        <v>Series B</v>
      </c>
      <c r="K118" s="32">
        <f>VLOOKUP(C118,'NetSuite Export'!J:N,5,FALSE)</f>
        <v>248000</v>
      </c>
      <c r="L118" s="33" t="str">
        <f>VLOOKUP(C118,'NetSuite Export'!J:R,9,FALSE)</f>
        <v/>
      </c>
      <c r="M118" s="33">
        <f>VLOOKUP(C118,'NetSuite Export'!J:P,7,FALSE)</f>
        <v>0</v>
      </c>
      <c r="N118" s="10"/>
      <c r="O118" s="34">
        <v>39.0</v>
      </c>
      <c r="P118" s="35" t="str">
        <f>VLOOKUP(O118,Source!D:E,2,FALSE)</f>
        <v>Tina Raap</v>
      </c>
      <c r="Q118" s="36" t="str">
        <f>IF(VLOOKUP(O118,Source!D:U,18,FALSE)="","",VLOOKUP(O118,Source!D:U,18,FALSE))</f>
        <v/>
      </c>
      <c r="R118" s="37" t="str">
        <f>IF(VLOOKUP(O118,Source!D:U,14,FALSE)="","",VLOOKUP(O118,Source!D:U,14,FALSE))</f>
        <v>Book</v>
      </c>
      <c r="S118" s="38" t="str">
        <f>IF(VLOOKUP(O118,Source!D:U,13,FALSE)="","",VLOOKUP(O118,Source!D:U,13,FALSE))</f>
        <v>Class B Stock (Time-Based Incentive Shares)</v>
      </c>
      <c r="T118" s="39" t="str">
        <f>IF(VLOOKUP(O118,Source!D:U,13,FALSE)="","",VLOOKUP(O118,Source!D:U,13,FALSE))</f>
        <v>Class B Stock (Time-Based Incentive Shares)</v>
      </c>
      <c r="U118" s="39">
        <f>IF(VLOOKUP(O118,Source!D:U,15,FALSE)="","",VLOOKUP(O118,Source!D:U,15,FALSE))</f>
        <v>248000</v>
      </c>
      <c r="V118" s="33" t="str">
        <f>IF(VLOOKUP(O118,Source!D:AE,19,FALSE)="","",VLOOKUP(O118,Source!D:AE,19,FALSE))</f>
        <v/>
      </c>
      <c r="W118" s="40" t="str">
        <f>IF(VLOOKUP(O118,Source!D:AG,29,FALSE)="","",VLOOKUP(O118,Source!D:AG,29,FALSE))</f>
        <v>included above</v>
      </c>
      <c r="X118" s="12"/>
      <c r="Y118" s="41" t="str">
        <f t="shared" si="2"/>
        <v>OK</v>
      </c>
      <c r="Z118" s="42" t="b">
        <f t="shared" ref="Z118:AA118" si="118">IF(U118=K118,TRUE,FALSE)</f>
        <v>1</v>
      </c>
      <c r="AA118" s="42" t="b">
        <f t="shared" si="118"/>
        <v>1</v>
      </c>
      <c r="AB118" s="43" t="b">
        <f t="shared" si="4"/>
        <v>1</v>
      </c>
      <c r="AC118" s="44" t="b">
        <f t="shared" si="5"/>
        <v>1</v>
      </c>
      <c r="AD118" s="44" t="b">
        <f t="shared" si="6"/>
        <v>0</v>
      </c>
      <c r="AE118" s="32" t="b">
        <f t="shared" si="30"/>
        <v>1</v>
      </c>
      <c r="AF118" s="14"/>
      <c r="AG118" s="49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</row>
    <row r="119" ht="15.0" customHeight="1">
      <c r="A119" s="14"/>
      <c r="B119" s="46">
        <v>28081.0</v>
      </c>
      <c r="C119" s="47">
        <v>42767.0</v>
      </c>
      <c r="D119" s="48">
        <v>580755.0</v>
      </c>
      <c r="E119" s="30" t="str">
        <f>VLOOKUP(B119,'NetSuite Export'!A:F,6,FALSE)</f>
        <v>Tina Raap</v>
      </c>
      <c r="F119" s="30" t="str">
        <f>VLOOKUP(B119,'NetSuite Export'!A:EJ,140,FALSE)</f>
        <v>1. Exchange Record Created</v>
      </c>
      <c r="G119" s="31" t="str">
        <f>VLOOKUP(C119,'NetSuite Export'!J:Q,8,FALSE)</f>
        <v/>
      </c>
      <c r="H119" s="30" t="str">
        <f>VLOOKUP(C119,'NetSuite Export'!J:L,3,FALSE)</f>
        <v>B-15</v>
      </c>
      <c r="I119" s="30" t="str">
        <f>VLOOKUP(C119,'NetSuite Export'!J:DS,112,FALSE)</f>
        <v>Class B Stock</v>
      </c>
      <c r="J119" s="32" t="str">
        <f>VLOOKUP(C119,'NetSuite Export'!J:DS,114,FALSE)</f>
        <v>Series B</v>
      </c>
      <c r="K119" s="32">
        <f>VLOOKUP(C119,'NetSuite Export'!J:N,5,FALSE)</f>
        <v>254908</v>
      </c>
      <c r="L119" s="33" t="str">
        <f>VLOOKUP(C119,'NetSuite Export'!J:R,9,FALSE)</f>
        <v/>
      </c>
      <c r="M119" s="33">
        <f>VLOOKUP(C119,'NetSuite Export'!J:P,7,FALSE)</f>
        <v>0</v>
      </c>
      <c r="N119" s="10"/>
      <c r="O119" s="34">
        <v>38.0</v>
      </c>
      <c r="P119" s="35" t="str">
        <f>VLOOKUP(O119,Source!D:E,2,FALSE)</f>
        <v>Tina Raap</v>
      </c>
      <c r="Q119" s="36" t="str">
        <f>IF(VLOOKUP(O119,Source!D:U,18,FALSE)="","",VLOOKUP(O119,Source!D:U,18,FALSE))</f>
        <v/>
      </c>
      <c r="R119" s="37" t="str">
        <f>IF(VLOOKUP(O119,Source!D:U,14,FALSE)="","",VLOOKUP(O119,Source!D:U,14,FALSE))</f>
        <v>B-15</v>
      </c>
      <c r="S119" s="38" t="str">
        <f>IF(VLOOKUP(O119,Source!D:U,13,FALSE)="","",VLOOKUP(O119,Source!D:U,13,FALSE))</f>
        <v>Class B Stock</v>
      </c>
      <c r="T119" s="39" t="str">
        <f>IF(VLOOKUP(O119,Source!D:U,13,FALSE)="","",VLOOKUP(O119,Source!D:U,13,FALSE))</f>
        <v>Class B Stock</v>
      </c>
      <c r="U119" s="39">
        <f>IF(VLOOKUP(O119,Source!D:U,15,FALSE)="","",VLOOKUP(O119,Source!D:U,15,FALSE))</f>
        <v>254908</v>
      </c>
      <c r="V119" s="33" t="str">
        <f>IF(VLOOKUP(O119,Source!D:AE,19,FALSE)="","",VLOOKUP(O119,Source!D:AE,19,FALSE))</f>
        <v/>
      </c>
      <c r="W119" s="40" t="str">
        <f>IF(VLOOKUP(O119,Source!D:AG,29,FALSE)="","",VLOOKUP(O119,Source!D:AG,29,FALSE))</f>
        <v>included above</v>
      </c>
      <c r="X119" s="12"/>
      <c r="Y119" s="41" t="str">
        <f t="shared" si="2"/>
        <v>OK</v>
      </c>
      <c r="Z119" s="42" t="b">
        <f t="shared" ref="Z119:AA119" si="119">IF(U119=K119,TRUE,FALSE)</f>
        <v>1</v>
      </c>
      <c r="AA119" s="42" t="b">
        <f t="shared" si="119"/>
        <v>1</v>
      </c>
      <c r="AB119" s="43" t="b">
        <f t="shared" si="4"/>
        <v>1</v>
      </c>
      <c r="AC119" s="44" t="b">
        <f t="shared" si="5"/>
        <v>1</v>
      </c>
      <c r="AD119" s="44" t="b">
        <f t="shared" si="6"/>
        <v>1</v>
      </c>
      <c r="AE119" s="32" t="b">
        <f t="shared" si="30"/>
        <v>1</v>
      </c>
      <c r="AF119" s="14"/>
      <c r="AG119" s="49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</row>
    <row r="120" ht="15.0" customHeight="1">
      <c r="A120" s="14"/>
      <c r="B120" s="46">
        <v>28081.0</v>
      </c>
      <c r="C120" s="47">
        <v>42787.0</v>
      </c>
      <c r="D120" s="48">
        <v>580755.0</v>
      </c>
      <c r="E120" s="50" t="str">
        <f>VLOOKUP(B120,'NetSuite Export'!A:F,6,FALSE)</f>
        <v>Tina Raap</v>
      </c>
      <c r="F120" s="50" t="str">
        <f>VLOOKUP(B120,'NetSuite Export'!A:EJ,140,FALSE)</f>
        <v>1. Exchange Record Created</v>
      </c>
      <c r="G120" s="51" t="str">
        <f>VLOOKUP(C120,'NetSuite Export'!J:Q,8,FALSE)</f>
        <v/>
      </c>
      <c r="H120" s="30" t="str">
        <f>VLOOKUP(C120,'NetSuite Export'!J:L,3,FALSE)</f>
        <v>Book-12</v>
      </c>
      <c r="I120" s="30" t="str">
        <f>VLOOKUP(C120,'NetSuite Export'!J:DS,112,FALSE)</f>
        <v>Class B Stock (ROI-Based Incentive Shares)</v>
      </c>
      <c r="J120" s="52" t="str">
        <f>VLOOKUP(C120,'NetSuite Export'!J:DS,114,FALSE)</f>
        <v>Series B</v>
      </c>
      <c r="K120" s="32">
        <f>VLOOKUP(C120,'NetSuite Export'!J:N,5,FALSE)</f>
        <v>430000</v>
      </c>
      <c r="L120" s="33" t="str">
        <f>VLOOKUP(C120,'NetSuite Export'!J:R,9,FALSE)</f>
        <v/>
      </c>
      <c r="M120" s="33">
        <f>VLOOKUP(C120,'NetSuite Export'!J:P,7,FALSE)</f>
        <v>0</v>
      </c>
      <c r="N120" s="10"/>
      <c r="O120" s="34">
        <v>40.0</v>
      </c>
      <c r="P120" s="35" t="str">
        <f>VLOOKUP(O120,Source!D:E,2,FALSE)</f>
        <v>Tina Raap</v>
      </c>
      <c r="Q120" s="36" t="str">
        <f>IF(VLOOKUP(O120,Source!D:U,18,FALSE)="","",VLOOKUP(O120,Source!D:U,18,FALSE))</f>
        <v/>
      </c>
      <c r="R120" s="37" t="str">
        <f>IF(VLOOKUP(O120,Source!D:U,14,FALSE)="","",VLOOKUP(O120,Source!D:U,14,FALSE))</f>
        <v>Book</v>
      </c>
      <c r="S120" s="38" t="str">
        <f>IF(VLOOKUP(O120,Source!D:U,13,FALSE)="","",VLOOKUP(O120,Source!D:U,13,FALSE))</f>
        <v>Class B Stock (ROI-Based Incentive Shares)</v>
      </c>
      <c r="T120" s="39" t="str">
        <f>IF(VLOOKUP(O120,Source!D:U,13,FALSE)="","",VLOOKUP(O120,Source!D:U,13,FALSE))</f>
        <v>Class B Stock (ROI-Based Incentive Shares)</v>
      </c>
      <c r="U120" s="39">
        <f>IF(VLOOKUP(O120,Source!D:U,15,FALSE)="","",VLOOKUP(O120,Source!D:U,15,FALSE))</f>
        <v>430000</v>
      </c>
      <c r="V120" s="33" t="str">
        <f>IF(VLOOKUP(O120,Source!D:AE,19,FALSE)="","",VLOOKUP(O120,Source!D:AE,19,FALSE))</f>
        <v/>
      </c>
      <c r="W120" s="40" t="str">
        <f>IF(VLOOKUP(O120,Source!D:AG,29,FALSE)="","",VLOOKUP(O120,Source!D:AG,29,FALSE))</f>
        <v>included above</v>
      </c>
      <c r="X120" s="12"/>
      <c r="Y120" s="41" t="str">
        <f t="shared" si="2"/>
        <v>OK</v>
      </c>
      <c r="Z120" s="42" t="b">
        <f t="shared" ref="Z120:AA120" si="120">IF(U120=K120,TRUE,FALSE)</f>
        <v>1</v>
      </c>
      <c r="AA120" s="42" t="b">
        <f t="shared" si="120"/>
        <v>1</v>
      </c>
      <c r="AB120" s="43" t="b">
        <f t="shared" si="4"/>
        <v>1</v>
      </c>
      <c r="AC120" s="44" t="b">
        <f t="shared" si="5"/>
        <v>1</v>
      </c>
      <c r="AD120" s="44" t="b">
        <f t="shared" si="6"/>
        <v>0</v>
      </c>
      <c r="AE120" s="32" t="b">
        <f t="shared" si="30"/>
        <v>1</v>
      </c>
      <c r="AF120" s="53"/>
      <c r="AG120" s="54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</row>
    <row r="121" ht="15.0" customHeight="1">
      <c r="A121" s="14"/>
      <c r="B121" s="46">
        <v>28074.0</v>
      </c>
      <c r="C121" s="47">
        <v>42740.0</v>
      </c>
      <c r="D121" s="48">
        <v>580746.0</v>
      </c>
      <c r="E121" s="30" t="str">
        <f>VLOOKUP(B121,'NetSuite Export'!A:F,6,FALSE)</f>
        <v>Tom Frawley</v>
      </c>
      <c r="F121" s="30" t="str">
        <f>VLOOKUP(B121,'NetSuite Export'!A:EJ,140,FALSE)</f>
        <v>1. Exchange Record Created</v>
      </c>
      <c r="G121" s="31" t="str">
        <f>VLOOKUP(C121,'NetSuite Export'!J:Q,8,FALSE)</f>
        <v/>
      </c>
      <c r="H121" s="30" t="str">
        <f>VLOOKUP(C121,'NetSuite Export'!J:L,3,FALSE)</f>
        <v>A-08</v>
      </c>
      <c r="I121" s="30" t="str">
        <f>VLOOKUP(C121,'NetSuite Export'!J:DS,112,FALSE)</f>
        <v>Class A Stock</v>
      </c>
      <c r="J121" s="32" t="str">
        <f>VLOOKUP(C121,'NetSuite Export'!J:DS,114,FALSE)</f>
        <v>Series A</v>
      </c>
      <c r="K121" s="32">
        <f>VLOOKUP(C121,'NetSuite Export'!J:N,5,FALSE)</f>
        <v>1553.535</v>
      </c>
      <c r="L121" s="33" t="str">
        <f>VLOOKUP(C121,'NetSuite Export'!J:R,9,FALSE)</f>
        <v/>
      </c>
      <c r="M121" s="33">
        <f>VLOOKUP(C121,'NetSuite Export'!J:P,7,FALSE)</f>
        <v>1421204.83</v>
      </c>
      <c r="N121" s="10"/>
      <c r="O121" s="34">
        <v>11.0</v>
      </c>
      <c r="P121" s="35" t="str">
        <f>VLOOKUP(O121,Source!D:E,2,FALSE)</f>
        <v>Tom Frawley</v>
      </c>
      <c r="Q121" s="36" t="str">
        <f>IF(VLOOKUP(O121,Source!D:U,18,FALSE)="","",VLOOKUP(O121,Source!D:U,18,FALSE))</f>
        <v/>
      </c>
      <c r="R121" s="37" t="str">
        <f>IF(VLOOKUP(O121,Source!D:U,14,FALSE)="","",VLOOKUP(O121,Source!D:U,14,FALSE))</f>
        <v>A-08</v>
      </c>
      <c r="S121" s="38" t="str">
        <f>IF(VLOOKUP(O121,Source!D:U,13,FALSE)="","",VLOOKUP(O121,Source!D:U,13,FALSE))</f>
        <v>Class A Stock</v>
      </c>
      <c r="T121" s="39" t="str">
        <f>IF(VLOOKUP(O121,Source!D:U,13,FALSE)="","",VLOOKUP(O121,Source!D:U,13,FALSE))</f>
        <v>Class A Stock</v>
      </c>
      <c r="U121" s="39">
        <f>IF(VLOOKUP(O121,Source!D:U,15,FALSE)="","",VLOOKUP(O121,Source!D:U,15,FALSE))</f>
        <v>1553.535</v>
      </c>
      <c r="V121" s="33" t="str">
        <f>IF(VLOOKUP(O121,Source!D:AE,19,FALSE)="","",VLOOKUP(O121,Source!D:AE,19,FALSE))</f>
        <v/>
      </c>
      <c r="W121" s="40">
        <f>IF(VLOOKUP(O121,Source!D:AG,29,FALSE)="","",VLOOKUP(O121,Source!D:AG,29,FALSE))</f>
        <v>1421204.83</v>
      </c>
      <c r="X121" s="12"/>
      <c r="Y121" s="41">
        <f t="shared" si="2"/>
        <v>0</v>
      </c>
      <c r="Z121" s="42" t="b">
        <f t="shared" ref="Z121:AA121" si="121">IF(U121=K121,TRUE,FALSE)</f>
        <v>1</v>
      </c>
      <c r="AA121" s="42" t="b">
        <f t="shared" si="121"/>
        <v>1</v>
      </c>
      <c r="AB121" s="43" t="b">
        <f t="shared" si="4"/>
        <v>1</v>
      </c>
      <c r="AC121" s="44" t="b">
        <f t="shared" si="5"/>
        <v>1</v>
      </c>
      <c r="AD121" s="44" t="b">
        <f t="shared" si="6"/>
        <v>1</v>
      </c>
      <c r="AE121" s="32" t="b">
        <f t="shared" si="30"/>
        <v>1</v>
      </c>
      <c r="AF121" s="1"/>
      <c r="AG121" s="45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</row>
    <row r="122" ht="15.0" customHeight="1">
      <c r="A122" s="14"/>
      <c r="B122" s="46">
        <v>28074.0</v>
      </c>
      <c r="C122" s="47">
        <v>42777.0</v>
      </c>
      <c r="D122" s="48">
        <v>580746.0</v>
      </c>
      <c r="E122" s="30" t="str">
        <f>VLOOKUP(B122,'NetSuite Export'!A:F,6,FALSE)</f>
        <v>Tom Frawley</v>
      </c>
      <c r="F122" s="30" t="str">
        <f>VLOOKUP(B122,'NetSuite Export'!A:EJ,140,FALSE)</f>
        <v>1. Exchange Record Created</v>
      </c>
      <c r="G122" s="31" t="str">
        <f>VLOOKUP(C122,'NetSuite Export'!J:Q,8,FALSE)</f>
        <v/>
      </c>
      <c r="H122" s="30" t="str">
        <f>VLOOKUP(C122,'NetSuite Export'!J:L,3,FALSE)</f>
        <v>Book-02</v>
      </c>
      <c r="I122" s="30" t="str">
        <f>VLOOKUP(C122,'NetSuite Export'!J:DS,112,FALSE)</f>
        <v>Class B Stock (ROI-Based Incentive Shares)</v>
      </c>
      <c r="J122" s="32" t="str">
        <f>VLOOKUP(C122,'NetSuite Export'!J:DS,114,FALSE)</f>
        <v>Series B</v>
      </c>
      <c r="K122" s="32">
        <f>VLOOKUP(C122,'NetSuite Export'!J:N,5,FALSE)</f>
        <v>200000</v>
      </c>
      <c r="L122" s="33" t="str">
        <f>VLOOKUP(C122,'NetSuite Export'!J:R,9,FALSE)</f>
        <v/>
      </c>
      <c r="M122" s="33">
        <f>VLOOKUP(C122,'NetSuite Export'!J:P,7,FALSE)</f>
        <v>0</v>
      </c>
      <c r="N122" s="10"/>
      <c r="O122" s="34">
        <v>14.0</v>
      </c>
      <c r="P122" s="35" t="str">
        <f>VLOOKUP(O122,Source!D:E,2,FALSE)</f>
        <v>Tom Frawley</v>
      </c>
      <c r="Q122" s="36" t="str">
        <f>IF(VLOOKUP(O122,Source!D:U,18,FALSE)="","",VLOOKUP(O122,Source!D:U,18,FALSE))</f>
        <v/>
      </c>
      <c r="R122" s="37" t="str">
        <f>IF(VLOOKUP(O122,Source!D:U,14,FALSE)="","",VLOOKUP(O122,Source!D:U,14,FALSE))</f>
        <v>Book</v>
      </c>
      <c r="S122" s="38" t="str">
        <f>IF(VLOOKUP(O122,Source!D:U,13,FALSE)="","",VLOOKUP(O122,Source!D:U,13,FALSE))</f>
        <v>Class B Stock (ROI-Based Incentive Shares)</v>
      </c>
      <c r="T122" s="39" t="str">
        <f>IF(VLOOKUP(O122,Source!D:U,13,FALSE)="","",VLOOKUP(O122,Source!D:U,13,FALSE))</f>
        <v>Class B Stock (ROI-Based Incentive Shares)</v>
      </c>
      <c r="U122" s="39">
        <f>IF(VLOOKUP(O122,Source!D:U,15,FALSE)="","",VLOOKUP(O122,Source!D:U,15,FALSE))</f>
        <v>200000</v>
      </c>
      <c r="V122" s="33" t="str">
        <f>IF(VLOOKUP(O122,Source!D:AE,19,FALSE)="","",VLOOKUP(O122,Source!D:AE,19,FALSE))</f>
        <v/>
      </c>
      <c r="W122" s="40" t="str">
        <f>IF(VLOOKUP(O122,Source!D:AG,29,FALSE)="","",VLOOKUP(O122,Source!D:AG,29,FALSE))</f>
        <v>included above</v>
      </c>
      <c r="X122" s="12"/>
      <c r="Y122" s="41" t="str">
        <f t="shared" si="2"/>
        <v>OK</v>
      </c>
      <c r="Z122" s="42" t="b">
        <f t="shared" ref="Z122:AA122" si="122">IF(U122=K122,TRUE,FALSE)</f>
        <v>1</v>
      </c>
      <c r="AA122" s="42" t="b">
        <f t="shared" si="122"/>
        <v>1</v>
      </c>
      <c r="AB122" s="43" t="b">
        <f t="shared" si="4"/>
        <v>1</v>
      </c>
      <c r="AC122" s="44" t="b">
        <f t="shared" si="5"/>
        <v>1</v>
      </c>
      <c r="AD122" s="44" t="b">
        <f t="shared" si="6"/>
        <v>0</v>
      </c>
      <c r="AE122" s="32" t="b">
        <f t="shared" si="30"/>
        <v>1</v>
      </c>
      <c r="AF122" s="14"/>
      <c r="AG122" s="49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</row>
    <row r="123" ht="15.0" customHeight="1">
      <c r="A123" s="14"/>
      <c r="B123" s="46">
        <v>28074.0</v>
      </c>
      <c r="C123" s="47">
        <v>42776.0</v>
      </c>
      <c r="D123" s="48">
        <v>580746.0</v>
      </c>
      <c r="E123" s="30" t="str">
        <f>VLOOKUP(B123,'NetSuite Export'!A:F,6,FALSE)</f>
        <v>Tom Frawley</v>
      </c>
      <c r="F123" s="30" t="str">
        <f>VLOOKUP(B123,'NetSuite Export'!A:EJ,140,FALSE)</f>
        <v>1. Exchange Record Created</v>
      </c>
      <c r="G123" s="31" t="str">
        <f>VLOOKUP(C123,'NetSuite Export'!J:Q,8,FALSE)</f>
        <v/>
      </c>
      <c r="H123" s="30" t="str">
        <f>VLOOKUP(C123,'NetSuite Export'!J:L,3,FALSE)</f>
        <v>Book-01</v>
      </c>
      <c r="I123" s="30" t="str">
        <f>VLOOKUP(C123,'NetSuite Export'!J:DS,112,FALSE)</f>
        <v>Class B Stock (Time-Based Incentive Shares)</v>
      </c>
      <c r="J123" s="32" t="str">
        <f>VLOOKUP(C123,'NetSuite Export'!J:DS,114,FALSE)</f>
        <v>Series B</v>
      </c>
      <c r="K123" s="32">
        <f>VLOOKUP(C123,'NetSuite Export'!J:N,5,FALSE)</f>
        <v>200000</v>
      </c>
      <c r="L123" s="33" t="str">
        <f>VLOOKUP(C123,'NetSuite Export'!J:R,9,FALSE)</f>
        <v/>
      </c>
      <c r="M123" s="33">
        <f>VLOOKUP(C123,'NetSuite Export'!J:P,7,FALSE)</f>
        <v>0</v>
      </c>
      <c r="N123" s="10"/>
      <c r="O123" s="34">
        <v>13.0</v>
      </c>
      <c r="P123" s="35" t="str">
        <f>VLOOKUP(O123,Source!D:E,2,FALSE)</f>
        <v>Tom Frawley</v>
      </c>
      <c r="Q123" s="36" t="str">
        <f>IF(VLOOKUP(O123,Source!D:U,18,FALSE)="","",VLOOKUP(O123,Source!D:U,18,FALSE))</f>
        <v/>
      </c>
      <c r="R123" s="37" t="str">
        <f>IF(VLOOKUP(O123,Source!D:U,14,FALSE)="","",VLOOKUP(O123,Source!D:U,14,FALSE))</f>
        <v>Book</v>
      </c>
      <c r="S123" s="38" t="str">
        <f>IF(VLOOKUP(O123,Source!D:U,13,FALSE)="","",VLOOKUP(O123,Source!D:U,13,FALSE))</f>
        <v>Class B Stock (Time-Based Incentive Shares)</v>
      </c>
      <c r="T123" s="39" t="str">
        <f>IF(VLOOKUP(O123,Source!D:U,13,FALSE)="","",VLOOKUP(O123,Source!D:U,13,FALSE))</f>
        <v>Class B Stock (Time-Based Incentive Shares)</v>
      </c>
      <c r="U123" s="39">
        <f>IF(VLOOKUP(O123,Source!D:U,15,FALSE)="","",VLOOKUP(O123,Source!D:U,15,FALSE))</f>
        <v>200000</v>
      </c>
      <c r="V123" s="33" t="str">
        <f>IF(VLOOKUP(O123,Source!D:AE,19,FALSE)="","",VLOOKUP(O123,Source!D:AE,19,FALSE))</f>
        <v/>
      </c>
      <c r="W123" s="40" t="str">
        <f>IF(VLOOKUP(O123,Source!D:AG,29,FALSE)="","",VLOOKUP(O123,Source!D:AG,29,FALSE))</f>
        <v>included above</v>
      </c>
      <c r="X123" s="12"/>
      <c r="Y123" s="41" t="str">
        <f t="shared" si="2"/>
        <v>OK</v>
      </c>
      <c r="Z123" s="42" t="b">
        <f t="shared" ref="Z123:AA123" si="123">IF(U123=K123,TRUE,FALSE)</f>
        <v>1</v>
      </c>
      <c r="AA123" s="42" t="b">
        <f t="shared" si="123"/>
        <v>1</v>
      </c>
      <c r="AB123" s="43" t="b">
        <f t="shared" si="4"/>
        <v>1</v>
      </c>
      <c r="AC123" s="44" t="b">
        <f t="shared" si="5"/>
        <v>1</v>
      </c>
      <c r="AD123" s="44" t="b">
        <f t="shared" si="6"/>
        <v>0</v>
      </c>
      <c r="AE123" s="32" t="b">
        <f t="shared" si="30"/>
        <v>1</v>
      </c>
      <c r="AF123" s="14"/>
      <c r="AG123" s="49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</row>
    <row r="124" ht="15.0" customHeight="1">
      <c r="A124" s="14"/>
      <c r="B124" s="46">
        <v>28074.0</v>
      </c>
      <c r="C124" s="47">
        <v>42761.0</v>
      </c>
      <c r="D124" s="48">
        <v>580746.0</v>
      </c>
      <c r="E124" s="30" t="str">
        <f>VLOOKUP(B124,'NetSuite Export'!A:F,6,FALSE)</f>
        <v>Tom Frawley</v>
      </c>
      <c r="F124" s="30" t="str">
        <f>VLOOKUP(B124,'NetSuite Export'!A:EJ,140,FALSE)</f>
        <v>1. Exchange Record Created</v>
      </c>
      <c r="G124" s="31" t="str">
        <f>VLOOKUP(C124,'NetSuite Export'!J:Q,8,FALSE)</f>
        <v/>
      </c>
      <c r="H124" s="30" t="str">
        <f>VLOOKUP(C124,'NetSuite Export'!J:L,3,FALSE)</f>
        <v>B-08</v>
      </c>
      <c r="I124" s="30" t="str">
        <f>VLOOKUP(C124,'NetSuite Export'!J:DS,112,FALSE)</f>
        <v>Class B Stock</v>
      </c>
      <c r="J124" s="32" t="str">
        <f>VLOOKUP(C124,'NetSuite Export'!J:DS,114,FALSE)</f>
        <v>Series B</v>
      </c>
      <c r="K124" s="32">
        <f>VLOOKUP(C124,'NetSuite Export'!J:N,5,FALSE)</f>
        <v>1569227</v>
      </c>
      <c r="L124" s="33" t="str">
        <f>VLOOKUP(C124,'NetSuite Export'!J:R,9,FALSE)</f>
        <v/>
      </c>
      <c r="M124" s="33">
        <f>VLOOKUP(C124,'NetSuite Export'!J:P,7,FALSE)</f>
        <v>0</v>
      </c>
      <c r="N124" s="10"/>
      <c r="O124" s="34">
        <v>12.0</v>
      </c>
      <c r="P124" s="35" t="str">
        <f>VLOOKUP(O124,Source!D:E,2,FALSE)</f>
        <v>Tom Frawley</v>
      </c>
      <c r="Q124" s="36" t="str">
        <f>IF(VLOOKUP(O124,Source!D:U,18,FALSE)="","",VLOOKUP(O124,Source!D:U,18,FALSE))</f>
        <v/>
      </c>
      <c r="R124" s="37" t="str">
        <f>IF(VLOOKUP(O124,Source!D:U,14,FALSE)="","",VLOOKUP(O124,Source!D:U,14,FALSE))</f>
        <v>B-08</v>
      </c>
      <c r="S124" s="38" t="str">
        <f>IF(VLOOKUP(O124,Source!D:U,13,FALSE)="","",VLOOKUP(O124,Source!D:U,13,FALSE))</f>
        <v>Class B Stock</v>
      </c>
      <c r="T124" s="39" t="str">
        <f>IF(VLOOKUP(O124,Source!D:U,13,FALSE)="","",VLOOKUP(O124,Source!D:U,13,FALSE))</f>
        <v>Class B Stock</v>
      </c>
      <c r="U124" s="39">
        <f>IF(VLOOKUP(O124,Source!D:U,15,FALSE)="","",VLOOKUP(O124,Source!D:U,15,FALSE))</f>
        <v>1569227</v>
      </c>
      <c r="V124" s="33" t="str">
        <f>IF(VLOOKUP(O124,Source!D:AE,19,FALSE)="","",VLOOKUP(O124,Source!D:AE,19,FALSE))</f>
        <v/>
      </c>
      <c r="W124" s="40" t="str">
        <f>IF(VLOOKUP(O124,Source!D:AG,29,FALSE)="","",VLOOKUP(O124,Source!D:AG,29,FALSE))</f>
        <v>included above</v>
      </c>
      <c r="X124" s="12"/>
      <c r="Y124" s="41" t="str">
        <f t="shared" si="2"/>
        <v>OK</v>
      </c>
      <c r="Z124" s="42" t="b">
        <f t="shared" ref="Z124:AA124" si="124">IF(U124=K124,TRUE,FALSE)</f>
        <v>1</v>
      </c>
      <c r="AA124" s="42" t="b">
        <f t="shared" si="124"/>
        <v>1</v>
      </c>
      <c r="AB124" s="43" t="b">
        <f t="shared" si="4"/>
        <v>1</v>
      </c>
      <c r="AC124" s="44" t="b">
        <f t="shared" si="5"/>
        <v>1</v>
      </c>
      <c r="AD124" s="44" t="b">
        <f t="shared" si="6"/>
        <v>1</v>
      </c>
      <c r="AE124" s="32" t="b">
        <f t="shared" si="30"/>
        <v>1</v>
      </c>
      <c r="AF124" s="14"/>
      <c r="AG124" s="49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</row>
    <row r="125" ht="15.0" customHeight="1">
      <c r="A125" s="14"/>
      <c r="B125" s="46">
        <v>28073.0</v>
      </c>
      <c r="C125" s="47">
        <v>42754.0</v>
      </c>
      <c r="D125" s="48">
        <v>580747.0</v>
      </c>
      <c r="E125" s="30" t="str">
        <f>VLOOKUP(B125,'NetSuite Export'!A:F,6,FALSE)</f>
        <v>Tunstall Limited Partnership</v>
      </c>
      <c r="F125" s="30" t="str">
        <f>VLOOKUP(B125,'NetSuite Export'!A:EJ,140,FALSE)</f>
        <v>1. Exchange Record Created</v>
      </c>
      <c r="G125" s="31" t="str">
        <f>VLOOKUP(C125,'NetSuite Export'!J:Q,8,FALSE)</f>
        <v/>
      </c>
      <c r="H125" s="30" t="str">
        <f>VLOOKUP(C125,'NetSuite Export'!J:L,3,FALSE)</f>
        <v>A-23</v>
      </c>
      <c r="I125" s="30" t="str">
        <f>VLOOKUP(C125,'NetSuite Export'!J:DS,112,FALSE)</f>
        <v>Class A Stock</v>
      </c>
      <c r="J125" s="32" t="str">
        <f>VLOOKUP(C125,'NetSuite Export'!J:DS,114,FALSE)</f>
        <v>Series A</v>
      </c>
      <c r="K125" s="32">
        <f>VLOOKUP(C125,'NetSuite Export'!J:N,5,FALSE)</f>
        <v>5120.741</v>
      </c>
      <c r="L125" s="33" t="str">
        <f>VLOOKUP(C125,'NetSuite Export'!J:R,9,FALSE)</f>
        <v/>
      </c>
      <c r="M125" s="33">
        <f>VLOOKUP(C125,'NetSuite Export'!J:P,7,FALSE)</f>
        <v>4411865.41</v>
      </c>
      <c r="N125" s="10"/>
      <c r="O125" s="34">
        <v>9.0</v>
      </c>
      <c r="P125" s="35" t="str">
        <f>VLOOKUP(O125,Source!D:E,2,FALSE)</f>
        <v>Tunstall Limited Partnership</v>
      </c>
      <c r="Q125" s="36" t="str">
        <f>IF(VLOOKUP(O125,Source!D:U,18,FALSE)="","",VLOOKUP(O125,Source!D:U,18,FALSE))</f>
        <v/>
      </c>
      <c r="R125" s="37" t="str">
        <f>IF(VLOOKUP(O125,Source!D:U,14,FALSE)="","",VLOOKUP(O125,Source!D:U,14,FALSE))</f>
        <v>A-23</v>
      </c>
      <c r="S125" s="38" t="str">
        <f>IF(VLOOKUP(O125,Source!D:U,13,FALSE)="","",VLOOKUP(O125,Source!D:U,13,FALSE))</f>
        <v>Class A Stock</v>
      </c>
      <c r="T125" s="39" t="str">
        <f>IF(VLOOKUP(O125,Source!D:U,13,FALSE)="","",VLOOKUP(O125,Source!D:U,13,FALSE))</f>
        <v>Class A Stock</v>
      </c>
      <c r="U125" s="39">
        <f>IF(VLOOKUP(O125,Source!D:U,15,FALSE)="","",VLOOKUP(O125,Source!D:U,15,FALSE))</f>
        <v>5120.741</v>
      </c>
      <c r="V125" s="33" t="str">
        <f>IF(VLOOKUP(O125,Source!D:AE,19,FALSE)="","",VLOOKUP(O125,Source!D:AE,19,FALSE))</f>
        <v/>
      </c>
      <c r="W125" s="40">
        <f>IF(VLOOKUP(O125,Source!D:AG,29,FALSE)="","",VLOOKUP(O125,Source!D:AG,29,FALSE))</f>
        <v>4411865.41</v>
      </c>
      <c r="X125" s="12"/>
      <c r="Y125" s="41">
        <f t="shared" si="2"/>
        <v>0</v>
      </c>
      <c r="Z125" s="42" t="b">
        <f t="shared" ref="Z125:AA125" si="125">IF(U125=K125,TRUE,FALSE)</f>
        <v>1</v>
      </c>
      <c r="AA125" s="42" t="b">
        <f t="shared" si="125"/>
        <v>1</v>
      </c>
      <c r="AB125" s="43" t="b">
        <f t="shared" si="4"/>
        <v>1</v>
      </c>
      <c r="AC125" s="44" t="b">
        <f t="shared" si="5"/>
        <v>1</v>
      </c>
      <c r="AD125" s="44" t="b">
        <f t="shared" si="6"/>
        <v>1</v>
      </c>
      <c r="AE125" s="32" t="b">
        <f t="shared" si="30"/>
        <v>1</v>
      </c>
      <c r="AF125" s="14"/>
      <c r="AG125" s="49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</row>
    <row r="126" ht="15.0" customHeight="1">
      <c r="A126" s="14"/>
      <c r="B126" s="46">
        <v>28073.0</v>
      </c>
      <c r="C126" s="47">
        <v>42775.0</v>
      </c>
      <c r="D126" s="48">
        <v>580747.0</v>
      </c>
      <c r="E126" s="30" t="str">
        <f>VLOOKUP(B126,'NetSuite Export'!A:F,6,FALSE)</f>
        <v>Tunstall Limited Partnership</v>
      </c>
      <c r="F126" s="30" t="str">
        <f>VLOOKUP(B126,'NetSuite Export'!A:EJ,140,FALSE)</f>
        <v>1. Exchange Record Created</v>
      </c>
      <c r="G126" s="31" t="str">
        <f>VLOOKUP(C126,'NetSuite Export'!J:Q,8,FALSE)</f>
        <v/>
      </c>
      <c r="H126" s="30" t="str">
        <f>VLOOKUP(C126,'NetSuite Export'!J:L,3,FALSE)</f>
        <v>B-23</v>
      </c>
      <c r="I126" s="30" t="str">
        <f>VLOOKUP(C126,'NetSuite Export'!J:DS,112,FALSE)</f>
        <v>Class B Stock</v>
      </c>
      <c r="J126" s="32" t="str">
        <f>VLOOKUP(C126,'NetSuite Export'!J:DS,114,FALSE)</f>
        <v>Series B</v>
      </c>
      <c r="K126" s="32">
        <f>VLOOKUP(C126,'NetSuite Export'!J:N,5,FALSE)</f>
        <v>5172465</v>
      </c>
      <c r="L126" s="33" t="str">
        <f>VLOOKUP(C126,'NetSuite Export'!J:R,9,FALSE)</f>
        <v/>
      </c>
      <c r="M126" s="33">
        <f>VLOOKUP(C126,'NetSuite Export'!J:P,7,FALSE)</f>
        <v>0</v>
      </c>
      <c r="N126" s="10"/>
      <c r="O126" s="34">
        <v>10.0</v>
      </c>
      <c r="P126" s="35" t="str">
        <f>VLOOKUP(O126,Source!D:E,2,FALSE)</f>
        <v>Tunstall Limited Partnership</v>
      </c>
      <c r="Q126" s="36" t="str">
        <f>IF(VLOOKUP(O126,Source!D:U,18,FALSE)="","",VLOOKUP(O126,Source!D:U,18,FALSE))</f>
        <v/>
      </c>
      <c r="R126" s="37" t="str">
        <f>IF(VLOOKUP(O126,Source!D:U,14,FALSE)="","",VLOOKUP(O126,Source!D:U,14,FALSE))</f>
        <v>B-23</v>
      </c>
      <c r="S126" s="38" t="str">
        <f>IF(VLOOKUP(O126,Source!D:U,13,FALSE)="","",VLOOKUP(O126,Source!D:U,13,FALSE))</f>
        <v>Class B Stock</v>
      </c>
      <c r="T126" s="39" t="str">
        <f>IF(VLOOKUP(O126,Source!D:U,13,FALSE)="","",VLOOKUP(O126,Source!D:U,13,FALSE))</f>
        <v>Class B Stock</v>
      </c>
      <c r="U126" s="39">
        <f>IF(VLOOKUP(O126,Source!D:U,15,FALSE)="","",VLOOKUP(O126,Source!D:U,15,FALSE))</f>
        <v>5172465</v>
      </c>
      <c r="V126" s="33" t="str">
        <f>IF(VLOOKUP(O126,Source!D:AE,19,FALSE)="","",VLOOKUP(O126,Source!D:AE,19,FALSE))</f>
        <v/>
      </c>
      <c r="W126" s="40" t="str">
        <f>IF(VLOOKUP(O126,Source!D:AG,29,FALSE)="","",VLOOKUP(O126,Source!D:AG,29,FALSE))</f>
        <v>included above</v>
      </c>
      <c r="X126" s="12"/>
      <c r="Y126" s="41" t="str">
        <f t="shared" si="2"/>
        <v>OK</v>
      </c>
      <c r="Z126" s="42" t="b">
        <f t="shared" ref="Z126:AA126" si="126">IF(U126=K126,TRUE,FALSE)</f>
        <v>1</v>
      </c>
      <c r="AA126" s="42" t="b">
        <f t="shared" si="126"/>
        <v>1</v>
      </c>
      <c r="AB126" s="43" t="b">
        <f t="shared" si="4"/>
        <v>1</v>
      </c>
      <c r="AC126" s="44" t="b">
        <f t="shared" si="5"/>
        <v>1</v>
      </c>
      <c r="AD126" s="44" t="b">
        <f t="shared" si="6"/>
        <v>1</v>
      </c>
      <c r="AE126" s="32" t="b">
        <f t="shared" si="30"/>
        <v>1</v>
      </c>
      <c r="AF126" s="14"/>
      <c r="AG126" s="49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</row>
    <row r="127" ht="15.0" customHeight="1">
      <c r="A127" s="14"/>
      <c r="B127" s="46">
        <v>28091.0</v>
      </c>
      <c r="C127" s="47">
        <v>42805.0</v>
      </c>
      <c r="D127" s="48">
        <v>580764.0</v>
      </c>
      <c r="E127" s="30" t="str">
        <f>VLOOKUP(B127,'NetSuite Export'!A:F,6,FALSE)</f>
        <v>Warren Housman</v>
      </c>
      <c r="F127" s="30" t="str">
        <f>VLOOKUP(B127,'NetSuite Export'!A:EJ,140,FALSE)</f>
        <v>2. LOT Sent</v>
      </c>
      <c r="G127" s="31" t="str">
        <f>VLOOKUP(C127,'NetSuite Export'!J:Q,8,FALSE)</f>
        <v/>
      </c>
      <c r="H127" s="30" t="str">
        <f>VLOOKUP(C127,'NetSuite Export'!J:L,3,FALSE)</f>
        <v>Book-30</v>
      </c>
      <c r="I127" s="30" t="str">
        <f>VLOOKUP(C127,'NetSuite Export'!J:DS,112,FALSE)</f>
        <v>Class B Stock (ROI-Based Incentive Shares)</v>
      </c>
      <c r="J127" s="32" t="str">
        <f>VLOOKUP(C127,'NetSuite Export'!J:DS,114,FALSE)</f>
        <v>Series B</v>
      </c>
      <c r="K127" s="32">
        <f>VLOOKUP(C127,'NetSuite Export'!J:N,5,FALSE)</f>
        <v>220000</v>
      </c>
      <c r="L127" s="33" t="str">
        <f>VLOOKUP(C127,'NetSuite Export'!J:R,9,FALSE)</f>
        <v/>
      </c>
      <c r="M127" s="33">
        <f>VLOOKUP(C127,'NetSuite Export'!J:P,7,FALSE)</f>
        <v>0</v>
      </c>
      <c r="N127" s="10"/>
      <c r="O127" s="34">
        <v>72.0</v>
      </c>
      <c r="P127" s="35" t="str">
        <f>VLOOKUP(O127,Source!D:E,2,FALSE)</f>
        <v>Warren Housman</v>
      </c>
      <c r="Q127" s="36" t="str">
        <f>IF(VLOOKUP(O127,Source!D:U,18,FALSE)="","",VLOOKUP(O127,Source!D:U,18,FALSE))</f>
        <v/>
      </c>
      <c r="R127" s="37" t="str">
        <f>IF(VLOOKUP(O127,Source!D:U,14,FALSE)="","",VLOOKUP(O127,Source!D:U,14,FALSE))</f>
        <v>Book</v>
      </c>
      <c r="S127" s="38" t="str">
        <f>IF(VLOOKUP(O127,Source!D:U,13,FALSE)="","",VLOOKUP(O127,Source!D:U,13,FALSE))</f>
        <v>Class B Stock (ROI-Based Incentive Shares)</v>
      </c>
      <c r="T127" s="39" t="str">
        <f>IF(VLOOKUP(O127,Source!D:U,13,FALSE)="","",VLOOKUP(O127,Source!D:U,13,FALSE))</f>
        <v>Class B Stock (ROI-Based Incentive Shares)</v>
      </c>
      <c r="U127" s="39">
        <f>IF(VLOOKUP(O127,Source!D:U,15,FALSE)="","",VLOOKUP(O127,Source!D:U,15,FALSE))</f>
        <v>220000</v>
      </c>
      <c r="V127" s="33" t="str">
        <f>IF(VLOOKUP(O127,Source!D:AE,19,FALSE)="","",VLOOKUP(O127,Source!D:AE,19,FALSE))</f>
        <v/>
      </c>
      <c r="W127" s="40" t="str">
        <f>IF(VLOOKUP(O127,Source!D:AG,29,FALSE)="","",VLOOKUP(O127,Source!D:AG,29,FALSE))</f>
        <v>included above</v>
      </c>
      <c r="X127" s="12"/>
      <c r="Y127" s="41" t="str">
        <f t="shared" si="2"/>
        <v>OK</v>
      </c>
      <c r="Z127" s="42" t="b">
        <f t="shared" ref="Z127:AA127" si="127">IF(U127=K127,TRUE,FALSE)</f>
        <v>1</v>
      </c>
      <c r="AA127" s="42" t="b">
        <f t="shared" si="127"/>
        <v>1</v>
      </c>
      <c r="AB127" s="43" t="b">
        <f t="shared" si="4"/>
        <v>1</v>
      </c>
      <c r="AC127" s="44" t="b">
        <f t="shared" si="5"/>
        <v>1</v>
      </c>
      <c r="AD127" s="44" t="b">
        <f t="shared" si="6"/>
        <v>0</v>
      </c>
      <c r="AE127" s="32" t="b">
        <f t="shared" si="30"/>
        <v>1</v>
      </c>
      <c r="AF127" s="14"/>
      <c r="AG127" s="49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ht="15.0" customHeight="1">
      <c r="A128" s="14"/>
      <c r="B128" s="46">
        <v>28091.0</v>
      </c>
      <c r="C128" s="47">
        <v>42804.0</v>
      </c>
      <c r="D128" s="48">
        <v>580764.0</v>
      </c>
      <c r="E128" s="30" t="str">
        <f>VLOOKUP(B128,'NetSuite Export'!A:F,6,FALSE)</f>
        <v>Warren Housman</v>
      </c>
      <c r="F128" s="30" t="str">
        <f>VLOOKUP(B128,'NetSuite Export'!A:EJ,140,FALSE)</f>
        <v>2. LOT Sent</v>
      </c>
      <c r="G128" s="31" t="str">
        <f>VLOOKUP(C128,'NetSuite Export'!J:Q,8,FALSE)</f>
        <v/>
      </c>
      <c r="H128" s="30" t="str">
        <f>VLOOKUP(C128,'NetSuite Export'!J:L,3,FALSE)</f>
        <v>Book-29</v>
      </c>
      <c r="I128" s="30" t="str">
        <f>VLOOKUP(C128,'NetSuite Export'!J:DS,112,FALSE)</f>
        <v>Class B Stock (Time-Based Incentive Shares)</v>
      </c>
      <c r="J128" s="32" t="str">
        <f>VLOOKUP(C128,'NetSuite Export'!J:DS,114,FALSE)</f>
        <v>Series B</v>
      </c>
      <c r="K128" s="32">
        <f>VLOOKUP(C128,'NetSuite Export'!J:N,5,FALSE)</f>
        <v>220000</v>
      </c>
      <c r="L128" s="33" t="str">
        <f>VLOOKUP(C128,'NetSuite Export'!J:R,9,FALSE)</f>
        <v/>
      </c>
      <c r="M128" s="33">
        <f>VLOOKUP(C128,'NetSuite Export'!J:P,7,FALSE)</f>
        <v>108228.51</v>
      </c>
      <c r="N128" s="10"/>
      <c r="O128" s="34">
        <v>71.0</v>
      </c>
      <c r="P128" s="35" t="str">
        <f>VLOOKUP(O128,Source!D:E,2,FALSE)</f>
        <v>Warren Housman</v>
      </c>
      <c r="Q128" s="36" t="str">
        <f>IF(VLOOKUP(O128,Source!D:U,18,FALSE)="","",VLOOKUP(O128,Source!D:U,18,FALSE))</f>
        <v/>
      </c>
      <c r="R128" s="37" t="str">
        <f>IF(VLOOKUP(O128,Source!D:U,14,FALSE)="","",VLOOKUP(O128,Source!D:U,14,FALSE))</f>
        <v>Book</v>
      </c>
      <c r="S128" s="38" t="str">
        <f>IF(VLOOKUP(O128,Source!D:U,13,FALSE)="","",VLOOKUP(O128,Source!D:U,13,FALSE))</f>
        <v>Class B Stock (Time-Based Incentive Shares)</v>
      </c>
      <c r="T128" s="39" t="str">
        <f>IF(VLOOKUP(O128,Source!D:U,13,FALSE)="","",VLOOKUP(O128,Source!D:U,13,FALSE))</f>
        <v>Class B Stock (Time-Based Incentive Shares)</v>
      </c>
      <c r="U128" s="39">
        <f>IF(VLOOKUP(O128,Source!D:U,15,FALSE)="","",VLOOKUP(O128,Source!D:U,15,FALSE))</f>
        <v>220000</v>
      </c>
      <c r="V128" s="33" t="str">
        <f>IF(VLOOKUP(O128,Source!D:AE,19,FALSE)="","",VLOOKUP(O128,Source!D:AE,19,FALSE))</f>
        <v/>
      </c>
      <c r="W128" s="40">
        <f>IF(VLOOKUP(O128,Source!D:AG,29,FALSE)="","",VLOOKUP(O128,Source!D:AG,29,FALSE))</f>
        <v>108228.51</v>
      </c>
      <c r="X128" s="12"/>
      <c r="Y128" s="41">
        <f t="shared" si="2"/>
        <v>0</v>
      </c>
      <c r="Z128" s="42" t="b">
        <f t="shared" ref="Z128:AA128" si="128">IF(U128=K128,TRUE,FALSE)</f>
        <v>1</v>
      </c>
      <c r="AA128" s="42" t="b">
        <f t="shared" si="128"/>
        <v>1</v>
      </c>
      <c r="AB128" s="43" t="b">
        <f t="shared" si="4"/>
        <v>1</v>
      </c>
      <c r="AC128" s="44" t="b">
        <f t="shared" si="5"/>
        <v>1</v>
      </c>
      <c r="AD128" s="44" t="b">
        <f t="shared" si="6"/>
        <v>0</v>
      </c>
      <c r="AE128" s="32" t="b">
        <f t="shared" si="30"/>
        <v>1</v>
      </c>
      <c r="AF128" s="14"/>
      <c r="AG128" s="49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ht="15.0" customHeight="1">
      <c r="A129" s="14"/>
      <c r="B129" s="46">
        <v>28092.0</v>
      </c>
      <c r="C129" s="47">
        <v>42807.0</v>
      </c>
      <c r="D129" s="48">
        <v>580765.0</v>
      </c>
      <c r="E129" s="30" t="str">
        <f>VLOOKUP(B129,'NetSuite Export'!A:F,6,FALSE)</f>
        <v>Wayne Blackwell</v>
      </c>
      <c r="F129" s="30" t="str">
        <f>VLOOKUP(B129,'NetSuite Export'!A:EJ,140,FALSE)</f>
        <v>1. Exchange Record Created</v>
      </c>
      <c r="G129" s="31" t="str">
        <f>VLOOKUP(C129,'NetSuite Export'!J:Q,8,FALSE)</f>
        <v/>
      </c>
      <c r="H129" s="30" t="str">
        <f>VLOOKUP(C129,'NetSuite Export'!J:L,3,FALSE)</f>
        <v>Book-32</v>
      </c>
      <c r="I129" s="30" t="str">
        <f>VLOOKUP(C129,'NetSuite Export'!J:DS,112,FALSE)</f>
        <v>Class B Stock (ROI-Based Incentive Shares)</v>
      </c>
      <c r="J129" s="32" t="str">
        <f>VLOOKUP(C129,'NetSuite Export'!J:DS,114,FALSE)</f>
        <v>Series B</v>
      </c>
      <c r="K129" s="32">
        <f>VLOOKUP(C129,'NetSuite Export'!J:N,5,FALSE)</f>
        <v>150000</v>
      </c>
      <c r="L129" s="33" t="str">
        <f>VLOOKUP(C129,'NetSuite Export'!J:R,9,FALSE)</f>
        <v/>
      </c>
      <c r="M129" s="33">
        <f>VLOOKUP(C129,'NetSuite Export'!J:P,7,FALSE)</f>
        <v>0</v>
      </c>
      <c r="N129" s="10"/>
      <c r="O129" s="34">
        <v>74.0</v>
      </c>
      <c r="P129" s="35" t="str">
        <f>VLOOKUP(O129,Source!D:E,2,FALSE)</f>
        <v>Wayne Blackwell</v>
      </c>
      <c r="Q129" s="36" t="str">
        <f>IF(VLOOKUP(O129,Source!D:U,18,FALSE)="","",VLOOKUP(O129,Source!D:U,18,FALSE))</f>
        <v/>
      </c>
      <c r="R129" s="37" t="str">
        <f>IF(VLOOKUP(O129,Source!D:U,14,FALSE)="","",VLOOKUP(O129,Source!D:U,14,FALSE))</f>
        <v>Book</v>
      </c>
      <c r="S129" s="38" t="str">
        <f>IF(VLOOKUP(O129,Source!D:U,13,FALSE)="","",VLOOKUP(O129,Source!D:U,13,FALSE))</f>
        <v>Class B Stock (ROI-Based Incentive Shares)</v>
      </c>
      <c r="T129" s="39" t="str">
        <f>IF(VLOOKUP(O129,Source!D:U,13,FALSE)="","",VLOOKUP(O129,Source!D:U,13,FALSE))</f>
        <v>Class B Stock (ROI-Based Incentive Shares)</v>
      </c>
      <c r="U129" s="39">
        <f>IF(VLOOKUP(O129,Source!D:U,15,FALSE)="","",VLOOKUP(O129,Source!D:U,15,FALSE))</f>
        <v>150000</v>
      </c>
      <c r="V129" s="33" t="str">
        <f>IF(VLOOKUP(O129,Source!D:AE,19,FALSE)="","",VLOOKUP(O129,Source!D:AE,19,FALSE))</f>
        <v/>
      </c>
      <c r="W129" s="40" t="str">
        <f>IF(VLOOKUP(O129,Source!D:AG,29,FALSE)="","",VLOOKUP(O129,Source!D:AG,29,FALSE))</f>
        <v>included above</v>
      </c>
      <c r="X129" s="12"/>
      <c r="Y129" s="41" t="str">
        <f t="shared" si="2"/>
        <v>OK</v>
      </c>
      <c r="Z129" s="42" t="b">
        <f t="shared" ref="Z129:AA129" si="129">IF(U129=K129,TRUE,FALSE)</f>
        <v>1</v>
      </c>
      <c r="AA129" s="42" t="b">
        <f t="shared" si="129"/>
        <v>1</v>
      </c>
      <c r="AB129" s="43" t="b">
        <f t="shared" si="4"/>
        <v>1</v>
      </c>
      <c r="AC129" s="44" t="b">
        <f t="shared" si="5"/>
        <v>1</v>
      </c>
      <c r="AD129" s="44" t="b">
        <f t="shared" si="6"/>
        <v>0</v>
      </c>
      <c r="AE129" s="32" t="b">
        <f t="shared" si="30"/>
        <v>1</v>
      </c>
      <c r="AF129" s="14"/>
      <c r="AG129" s="49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ht="15.0" customHeight="1">
      <c r="A130" s="14"/>
      <c r="B130" s="57">
        <v>28092.0</v>
      </c>
      <c r="C130" s="58">
        <v>42806.0</v>
      </c>
      <c r="D130" s="59">
        <v>580765.0</v>
      </c>
      <c r="E130" s="50" t="str">
        <f>VLOOKUP(B130,'NetSuite Export'!A:F,6,FALSE)</f>
        <v>Wayne Blackwell</v>
      </c>
      <c r="F130" s="50" t="str">
        <f>VLOOKUP(B130,'NetSuite Export'!A:EJ,140,FALSE)</f>
        <v>1. Exchange Record Created</v>
      </c>
      <c r="G130" s="51" t="str">
        <f>VLOOKUP(C130,'NetSuite Export'!J:Q,8,FALSE)</f>
        <v/>
      </c>
      <c r="H130" s="30" t="str">
        <f>VLOOKUP(C130,'NetSuite Export'!J:L,3,FALSE)</f>
        <v>Book-31</v>
      </c>
      <c r="I130" s="30" t="str">
        <f>VLOOKUP(C130,'NetSuite Export'!J:DS,112,FALSE)</f>
        <v>Class B Stock (Time-Based Incentive Shares)</v>
      </c>
      <c r="J130" s="52" t="str">
        <f>VLOOKUP(C130,'NetSuite Export'!J:DS,114,FALSE)</f>
        <v>Series B</v>
      </c>
      <c r="K130" s="32">
        <f>VLOOKUP(C130,'NetSuite Export'!J:N,5,FALSE)</f>
        <v>150000</v>
      </c>
      <c r="L130" s="33" t="str">
        <f>VLOOKUP(C130,'NetSuite Export'!J:R,9,FALSE)</f>
        <v/>
      </c>
      <c r="M130" s="33">
        <f>VLOOKUP(C130,'NetSuite Export'!J:P,7,FALSE)</f>
        <v>12044.5</v>
      </c>
      <c r="N130" s="10"/>
      <c r="O130" s="34">
        <v>73.0</v>
      </c>
      <c r="P130" s="35" t="str">
        <f>VLOOKUP(O130,Source!D:E,2,FALSE)</f>
        <v>Wayne Blackwell</v>
      </c>
      <c r="Q130" s="36" t="str">
        <f>IF(VLOOKUP(O130,Source!D:U,18,FALSE)="","",VLOOKUP(O130,Source!D:U,18,FALSE))</f>
        <v/>
      </c>
      <c r="R130" s="37" t="str">
        <f>IF(VLOOKUP(O130,Source!D:U,14,FALSE)="","",VLOOKUP(O130,Source!D:U,14,FALSE))</f>
        <v>Book</v>
      </c>
      <c r="S130" s="38" t="str">
        <f>IF(VLOOKUP(O130,Source!D:U,13,FALSE)="","",VLOOKUP(O130,Source!D:U,13,FALSE))</f>
        <v>Class B Stock (Time-Based Incentive Shares)</v>
      </c>
      <c r="T130" s="39" t="str">
        <f>IF(VLOOKUP(O130,Source!D:U,13,FALSE)="","",VLOOKUP(O130,Source!D:U,13,FALSE))</f>
        <v>Class B Stock (Time-Based Incentive Shares)</v>
      </c>
      <c r="U130" s="39">
        <f>IF(VLOOKUP(O130,Source!D:U,15,FALSE)="","",VLOOKUP(O130,Source!D:U,15,FALSE))</f>
        <v>150000</v>
      </c>
      <c r="V130" s="33" t="str">
        <f>IF(VLOOKUP(O130,Source!D:AE,19,FALSE)="","",VLOOKUP(O130,Source!D:AE,19,FALSE))</f>
        <v/>
      </c>
      <c r="W130" s="40">
        <f>IF(VLOOKUP(O130,Source!D:AG,29,FALSE)="","",VLOOKUP(O130,Source!D:AG,29,FALSE))</f>
        <v>12044.5</v>
      </c>
      <c r="X130" s="12"/>
      <c r="Y130" s="41">
        <f t="shared" si="2"/>
        <v>0</v>
      </c>
      <c r="Z130" s="42" t="b">
        <f t="shared" ref="Z130:AA130" si="130">IF(U130=K130,TRUE,FALSE)</f>
        <v>1</v>
      </c>
      <c r="AA130" s="42" t="b">
        <f t="shared" si="130"/>
        <v>1</v>
      </c>
      <c r="AB130" s="43" t="b">
        <f t="shared" si="4"/>
        <v>1</v>
      </c>
      <c r="AC130" s="44" t="b">
        <f t="shared" si="5"/>
        <v>1</v>
      </c>
      <c r="AD130" s="44" t="b">
        <f t="shared" si="6"/>
        <v>0</v>
      </c>
      <c r="AE130" s="32" t="b">
        <f t="shared" si="30"/>
        <v>1</v>
      </c>
      <c r="AF130" s="53"/>
      <c r="AG130" s="54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ht="15.75" customHeight="1">
      <c r="A131" s="14"/>
      <c r="B131" s="10"/>
      <c r="C131" s="10"/>
      <c r="D131" s="10"/>
      <c r="E131" s="10"/>
      <c r="F131" s="10"/>
      <c r="G131" s="15"/>
      <c r="H131" s="10"/>
      <c r="I131" s="10"/>
      <c r="J131" s="10"/>
      <c r="K131" s="24">
        <f t="shared" ref="K131:M131" si="131">SUM(K121:K130)</f>
        <v>7888366.276</v>
      </c>
      <c r="L131" s="26">
        <f t="shared" si="131"/>
        <v>0</v>
      </c>
      <c r="M131" s="26">
        <f t="shared" si="131"/>
        <v>5953343.25</v>
      </c>
      <c r="N131" s="10"/>
      <c r="O131" s="10"/>
      <c r="P131" s="10"/>
      <c r="Q131" s="15"/>
      <c r="R131" s="10"/>
      <c r="S131" s="10"/>
      <c r="T131" s="10"/>
      <c r="U131" s="60">
        <f t="shared" ref="U131:W131" si="132">SUM(U121:U130)</f>
        <v>7888366.276</v>
      </c>
      <c r="V131" s="26">
        <f t="shared" si="132"/>
        <v>0</v>
      </c>
      <c r="W131" s="26">
        <f t="shared" si="132"/>
        <v>5953343.25</v>
      </c>
      <c r="X131" s="12"/>
      <c r="Y131" s="61">
        <f t="shared" si="2"/>
        <v>0</v>
      </c>
      <c r="Z131" s="62"/>
      <c r="AA131" s="62"/>
      <c r="AB131" s="62"/>
      <c r="AC131" s="2"/>
      <c r="AD131" s="2"/>
      <c r="AE131" s="2"/>
      <c r="AF131" s="10"/>
      <c r="AG131" s="13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ht="15.75" customHeight="1">
      <c r="A132" s="14"/>
      <c r="B132" s="10"/>
      <c r="C132" s="10"/>
      <c r="D132" s="10"/>
      <c r="E132" s="10"/>
      <c r="F132" s="10"/>
      <c r="G132" s="15"/>
      <c r="H132" s="10"/>
      <c r="I132" s="10"/>
      <c r="J132" s="10"/>
      <c r="K132" s="10"/>
      <c r="L132" s="12"/>
      <c r="M132" s="10"/>
      <c r="N132" s="10"/>
      <c r="O132" s="10"/>
      <c r="P132" s="10"/>
      <c r="Q132" s="15"/>
      <c r="R132" s="10"/>
      <c r="S132" s="10"/>
      <c r="T132" s="10"/>
      <c r="U132" s="10"/>
      <c r="V132" s="12"/>
      <c r="W132" s="12"/>
      <c r="X132" s="12"/>
      <c r="Y132" s="12"/>
      <c r="Z132" s="10"/>
      <c r="AA132" s="12"/>
      <c r="AB132" s="12"/>
      <c r="AC132" s="10"/>
      <c r="AD132" s="10"/>
      <c r="AE132" s="10"/>
      <c r="AF132" s="10"/>
      <c r="AG132" s="13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ht="15.75" customHeight="1">
      <c r="A133" s="14"/>
      <c r="B133" s="10"/>
      <c r="C133" s="10"/>
      <c r="D133" s="10"/>
      <c r="E133" s="10"/>
      <c r="F133" s="10"/>
      <c r="G133" s="15"/>
      <c r="H133" s="10"/>
      <c r="I133" s="10"/>
      <c r="J133" s="10"/>
      <c r="K133" s="10"/>
      <c r="L133" s="12"/>
      <c r="M133" s="10"/>
      <c r="N133" s="10"/>
      <c r="O133" s="10"/>
      <c r="P133" s="10"/>
      <c r="Q133" s="15"/>
      <c r="R133" s="10"/>
      <c r="S133" s="10"/>
      <c r="T133" s="10"/>
      <c r="U133" s="10"/>
      <c r="V133" s="12"/>
      <c r="W133" s="12"/>
      <c r="X133" s="12"/>
      <c r="Y133" s="12"/>
      <c r="Z133" s="10"/>
      <c r="AA133" s="12"/>
      <c r="AB133" s="12"/>
      <c r="AC133" s="10"/>
      <c r="AD133" s="10"/>
      <c r="AE133" s="10"/>
      <c r="AF133" s="10"/>
      <c r="AG133" s="13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ht="15.75" customHeight="1">
      <c r="A134" s="14"/>
      <c r="B134" s="10"/>
      <c r="C134" s="10"/>
      <c r="D134" s="10"/>
      <c r="E134" s="10"/>
      <c r="F134" s="10"/>
      <c r="G134" s="15"/>
      <c r="H134" s="10"/>
      <c r="I134" s="10"/>
      <c r="J134" s="10"/>
      <c r="K134" s="10"/>
      <c r="L134" s="12"/>
      <c r="M134" s="10"/>
      <c r="N134" s="10"/>
      <c r="O134" s="10"/>
      <c r="P134" s="10"/>
      <c r="Q134" s="15"/>
      <c r="R134" s="10"/>
      <c r="S134" s="10"/>
      <c r="T134" s="10"/>
      <c r="U134" s="10"/>
      <c r="V134" s="12"/>
      <c r="W134" s="12"/>
      <c r="X134" s="12"/>
      <c r="Y134" s="12"/>
      <c r="Z134" s="10"/>
      <c r="AA134" s="12"/>
      <c r="AB134" s="12"/>
      <c r="AC134" s="10"/>
      <c r="AD134" s="10"/>
      <c r="AE134" s="10"/>
      <c r="AF134" s="10"/>
      <c r="AG134" s="13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</row>
    <row r="135" ht="15.75" customHeight="1">
      <c r="A135" s="14"/>
      <c r="B135" s="10"/>
      <c r="C135" s="10"/>
      <c r="D135" s="10"/>
      <c r="E135" s="10"/>
      <c r="F135" s="10"/>
      <c r="G135" s="15"/>
      <c r="H135" s="10"/>
      <c r="I135" s="10"/>
      <c r="J135" s="10"/>
      <c r="K135" s="10"/>
      <c r="L135" s="12"/>
      <c r="M135" s="10"/>
      <c r="N135" s="10"/>
      <c r="O135" s="10"/>
      <c r="P135" s="10"/>
      <c r="Q135" s="15"/>
      <c r="R135" s="10"/>
      <c r="S135" s="10"/>
      <c r="T135" s="10"/>
      <c r="U135" s="10"/>
      <c r="V135" s="12"/>
      <c r="W135" s="12"/>
      <c r="X135" s="12"/>
      <c r="Y135" s="12"/>
      <c r="Z135" s="10"/>
      <c r="AA135" s="12"/>
      <c r="AB135" s="12"/>
      <c r="AC135" s="10"/>
      <c r="AD135" s="10"/>
      <c r="AE135" s="10"/>
      <c r="AF135" s="10"/>
      <c r="AG135" s="13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</row>
    <row r="136" ht="15.75" customHeight="1">
      <c r="A136" s="14"/>
      <c r="B136" s="10"/>
      <c r="C136" s="10"/>
      <c r="D136" s="10"/>
      <c r="E136" s="10"/>
      <c r="F136" s="10"/>
      <c r="G136" s="15"/>
      <c r="H136" s="10"/>
      <c r="I136" s="10"/>
      <c r="J136" s="10"/>
      <c r="K136" s="10"/>
      <c r="L136" s="12"/>
      <c r="M136" s="10"/>
      <c r="N136" s="10"/>
      <c r="O136" s="10"/>
      <c r="P136" s="10"/>
      <c r="Q136" s="15"/>
      <c r="R136" s="10"/>
      <c r="S136" s="10"/>
      <c r="T136" s="10"/>
      <c r="U136" s="10"/>
      <c r="V136" s="12"/>
      <c r="W136" s="12"/>
      <c r="X136" s="12"/>
      <c r="Y136" s="12"/>
      <c r="Z136" s="10"/>
      <c r="AA136" s="12"/>
      <c r="AB136" s="12"/>
      <c r="AC136" s="10"/>
      <c r="AD136" s="10"/>
      <c r="AE136" s="10"/>
      <c r="AF136" s="10"/>
      <c r="AG136" s="13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</row>
    <row r="137" ht="15.75" customHeight="1">
      <c r="A137" s="14"/>
      <c r="B137" s="10"/>
      <c r="C137" s="10"/>
      <c r="D137" s="10"/>
      <c r="E137" s="10"/>
      <c r="F137" s="10"/>
      <c r="G137" s="15"/>
      <c r="H137" s="10"/>
      <c r="I137" s="10"/>
      <c r="J137" s="10"/>
      <c r="K137" s="10"/>
      <c r="L137" s="12"/>
      <c r="M137" s="10"/>
      <c r="N137" s="10"/>
      <c r="O137" s="10"/>
      <c r="P137" s="10"/>
      <c r="Q137" s="15"/>
      <c r="R137" s="10"/>
      <c r="S137" s="10"/>
      <c r="T137" s="10"/>
      <c r="U137" s="10"/>
      <c r="V137" s="12"/>
      <c r="W137" s="12"/>
      <c r="X137" s="12"/>
      <c r="Y137" s="12"/>
      <c r="Z137" s="10"/>
      <c r="AA137" s="12"/>
      <c r="AB137" s="12"/>
      <c r="AC137" s="10"/>
      <c r="AD137" s="10"/>
      <c r="AE137" s="10"/>
      <c r="AF137" s="10"/>
      <c r="AG137" s="13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</row>
    <row r="138" ht="15.75" customHeight="1">
      <c r="A138" s="14"/>
      <c r="B138" s="10"/>
      <c r="C138" s="10"/>
      <c r="D138" s="10"/>
      <c r="E138" s="10"/>
      <c r="F138" s="10"/>
      <c r="G138" s="15"/>
      <c r="H138" s="10"/>
      <c r="I138" s="10"/>
      <c r="J138" s="10"/>
      <c r="K138" s="10"/>
      <c r="L138" s="12"/>
      <c r="M138" s="10"/>
      <c r="N138" s="10"/>
      <c r="O138" s="10"/>
      <c r="P138" s="10"/>
      <c r="Q138" s="15"/>
      <c r="R138" s="10"/>
      <c r="S138" s="10"/>
      <c r="T138" s="10"/>
      <c r="U138" s="10"/>
      <c r="V138" s="12"/>
      <c r="W138" s="12"/>
      <c r="X138" s="12"/>
      <c r="Y138" s="12"/>
      <c r="Z138" s="10"/>
      <c r="AA138" s="12"/>
      <c r="AB138" s="12"/>
      <c r="AC138" s="10"/>
      <c r="AD138" s="10"/>
      <c r="AE138" s="10"/>
      <c r="AF138" s="10"/>
      <c r="AG138" s="13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</row>
    <row r="139" ht="15.75" customHeight="1">
      <c r="A139" s="14"/>
      <c r="B139" s="10"/>
      <c r="C139" s="10"/>
      <c r="D139" s="10"/>
      <c r="E139" s="10"/>
      <c r="F139" s="10"/>
      <c r="G139" s="15"/>
      <c r="H139" s="10"/>
      <c r="I139" s="10"/>
      <c r="J139" s="10"/>
      <c r="K139" s="10"/>
      <c r="L139" s="12"/>
      <c r="M139" s="10"/>
      <c r="N139" s="10"/>
      <c r="O139" s="10"/>
      <c r="P139" s="10"/>
      <c r="Q139" s="10"/>
      <c r="R139" s="10"/>
      <c r="S139" s="10"/>
      <c r="T139" s="10"/>
      <c r="U139" s="10"/>
      <c r="V139" s="12"/>
      <c r="W139" s="12"/>
      <c r="X139" s="12"/>
      <c r="Y139" s="12"/>
      <c r="Z139" s="10"/>
      <c r="AA139" s="12"/>
      <c r="AB139" s="12"/>
      <c r="AC139" s="10"/>
      <c r="AD139" s="10"/>
      <c r="AE139" s="10"/>
      <c r="AF139" s="10"/>
      <c r="AG139" s="13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</row>
    <row r="140" ht="15.75" customHeight="1">
      <c r="A140" s="14"/>
      <c r="B140" s="10"/>
      <c r="C140" s="10"/>
      <c r="D140" s="10"/>
      <c r="E140" s="10"/>
      <c r="F140" s="10"/>
      <c r="G140" s="15"/>
      <c r="H140" s="10"/>
      <c r="I140" s="10"/>
      <c r="J140" s="10"/>
      <c r="K140" s="10"/>
      <c r="L140" s="12"/>
      <c r="M140" s="10"/>
      <c r="N140" s="10"/>
      <c r="O140" s="10"/>
      <c r="P140" s="10"/>
      <c r="Q140" s="10"/>
      <c r="R140" s="10"/>
      <c r="S140" s="10"/>
      <c r="T140" s="10"/>
      <c r="U140" s="10"/>
      <c r="V140" s="12"/>
      <c r="W140" s="12"/>
      <c r="X140" s="12"/>
      <c r="Y140" s="12"/>
      <c r="Z140" s="10"/>
      <c r="AA140" s="12"/>
      <c r="AB140" s="12"/>
      <c r="AC140" s="10"/>
      <c r="AD140" s="10"/>
      <c r="AE140" s="10"/>
      <c r="AF140" s="10"/>
      <c r="AG140" s="13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</row>
    <row r="141" ht="15.75" customHeight="1">
      <c r="A141" s="14"/>
      <c r="B141" s="10"/>
      <c r="C141" s="10"/>
      <c r="D141" s="10"/>
      <c r="E141" s="10"/>
      <c r="F141" s="10"/>
      <c r="G141" s="15"/>
      <c r="H141" s="10"/>
      <c r="I141" s="10"/>
      <c r="J141" s="10"/>
      <c r="K141" s="10"/>
      <c r="L141" s="12"/>
      <c r="M141" s="10"/>
      <c r="N141" s="10"/>
      <c r="O141" s="10"/>
      <c r="P141" s="10"/>
      <c r="Q141" s="10"/>
      <c r="R141" s="10"/>
      <c r="S141" s="10"/>
      <c r="T141" s="10"/>
      <c r="U141" s="10"/>
      <c r="V141" s="12"/>
      <c r="W141" s="12"/>
      <c r="X141" s="12"/>
      <c r="Y141" s="12"/>
      <c r="Z141" s="10"/>
      <c r="AA141" s="12"/>
      <c r="AB141" s="12"/>
      <c r="AC141" s="10"/>
      <c r="AD141" s="10"/>
      <c r="AE141" s="10"/>
      <c r="AF141" s="10"/>
      <c r="AG141" s="13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ht="15.75" customHeight="1">
      <c r="A142" s="14"/>
      <c r="B142" s="10"/>
      <c r="C142" s="10"/>
      <c r="D142" s="10"/>
      <c r="E142" s="10"/>
      <c r="F142" s="10"/>
      <c r="G142" s="15"/>
      <c r="H142" s="10"/>
      <c r="I142" s="10"/>
      <c r="J142" s="10"/>
      <c r="K142" s="10"/>
      <c r="L142" s="12"/>
      <c r="M142" s="10"/>
      <c r="N142" s="10"/>
      <c r="O142" s="10"/>
      <c r="P142" s="10"/>
      <c r="Q142" s="10"/>
      <c r="R142" s="10"/>
      <c r="S142" s="10"/>
      <c r="T142" s="10"/>
      <c r="U142" s="10"/>
      <c r="V142" s="12"/>
      <c r="W142" s="12"/>
      <c r="X142" s="12"/>
      <c r="Y142" s="12"/>
      <c r="Z142" s="10"/>
      <c r="AA142" s="12"/>
      <c r="AB142" s="12"/>
      <c r="AC142" s="10"/>
      <c r="AD142" s="10"/>
      <c r="AE142" s="10"/>
      <c r="AF142" s="10"/>
      <c r="AG142" s="13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</row>
    <row r="143" ht="15.75" customHeight="1">
      <c r="A143" s="14"/>
      <c r="B143" s="10"/>
      <c r="C143" s="10"/>
      <c r="D143" s="10"/>
      <c r="E143" s="10"/>
      <c r="F143" s="10"/>
      <c r="G143" s="15"/>
      <c r="H143" s="10"/>
      <c r="I143" s="10"/>
      <c r="J143" s="10"/>
      <c r="K143" s="10"/>
      <c r="L143" s="12"/>
      <c r="M143" s="10"/>
      <c r="N143" s="10"/>
      <c r="O143" s="10"/>
      <c r="P143" s="10"/>
      <c r="Q143" s="10"/>
      <c r="R143" s="10"/>
      <c r="S143" s="10"/>
      <c r="T143" s="10"/>
      <c r="U143" s="10"/>
      <c r="V143" s="12"/>
      <c r="W143" s="12"/>
      <c r="X143" s="12"/>
      <c r="Y143" s="12"/>
      <c r="Z143" s="10"/>
      <c r="AA143" s="12"/>
      <c r="AB143" s="12"/>
      <c r="AC143" s="10"/>
      <c r="AD143" s="10"/>
      <c r="AE143" s="10"/>
      <c r="AF143" s="10"/>
      <c r="AG143" s="13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</row>
    <row r="144" ht="15.75" customHeight="1">
      <c r="A144" s="53"/>
      <c r="B144" s="63"/>
      <c r="C144" s="63"/>
      <c r="D144" s="63"/>
      <c r="E144" s="63"/>
      <c r="F144" s="63"/>
      <c r="G144" s="64"/>
      <c r="H144" s="63"/>
      <c r="I144" s="63"/>
      <c r="J144" s="63"/>
      <c r="K144" s="63"/>
      <c r="L144" s="65"/>
      <c r="M144" s="63"/>
      <c r="N144" s="63"/>
      <c r="O144" s="63"/>
      <c r="P144" s="63"/>
      <c r="Q144" s="63"/>
      <c r="R144" s="63"/>
      <c r="S144" s="63"/>
      <c r="T144" s="63"/>
      <c r="U144" s="63"/>
      <c r="V144" s="65"/>
      <c r="W144" s="65"/>
      <c r="X144" s="65"/>
      <c r="Y144" s="65"/>
      <c r="Z144" s="63"/>
      <c r="AA144" s="65"/>
      <c r="AB144" s="65"/>
      <c r="AC144" s="63"/>
      <c r="AD144" s="63"/>
      <c r="AE144" s="63"/>
      <c r="AF144" s="63"/>
      <c r="AG144" s="6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</row>
    <row r="145" ht="15.75" customHeight="1">
      <c r="G145" s="67"/>
      <c r="L145" s="68"/>
      <c r="V145" s="68"/>
      <c r="W145" s="68"/>
      <c r="X145" s="68"/>
      <c r="Y145" s="68"/>
      <c r="AA145" s="68"/>
      <c r="AB145" s="68"/>
    </row>
    <row r="146" ht="15.75" customHeight="1">
      <c r="G146" s="67"/>
      <c r="L146" s="68"/>
      <c r="V146" s="68"/>
      <c r="W146" s="68"/>
      <c r="X146" s="68"/>
      <c r="Y146" s="68"/>
      <c r="AA146" s="68"/>
      <c r="AB146" s="68"/>
    </row>
    <row r="147" ht="15.75" customHeight="1">
      <c r="G147" s="67"/>
      <c r="L147" s="68"/>
      <c r="V147" s="68"/>
      <c r="W147" s="68"/>
      <c r="X147" s="68"/>
      <c r="Y147" s="68"/>
      <c r="AA147" s="68"/>
      <c r="AB147" s="68"/>
    </row>
    <row r="148" ht="15.75" customHeight="1">
      <c r="G148" s="67"/>
      <c r="L148" s="68"/>
      <c r="V148" s="68"/>
      <c r="W148" s="68"/>
      <c r="X148" s="68"/>
      <c r="Y148" s="68"/>
      <c r="AA148" s="68"/>
      <c r="AB148" s="68"/>
    </row>
    <row r="149" ht="15.75" customHeight="1">
      <c r="G149" s="67"/>
      <c r="L149" s="68"/>
      <c r="V149" s="68"/>
      <c r="W149" s="68"/>
      <c r="X149" s="68"/>
      <c r="Y149" s="68"/>
      <c r="AA149" s="68"/>
      <c r="AB149" s="68"/>
    </row>
    <row r="150" ht="15.75" customHeight="1">
      <c r="G150" s="67"/>
      <c r="L150" s="68"/>
      <c r="V150" s="68"/>
      <c r="W150" s="68"/>
      <c r="X150" s="68"/>
      <c r="Y150" s="68"/>
      <c r="AA150" s="68"/>
      <c r="AB150" s="68"/>
    </row>
    <row r="151" ht="15.75" customHeight="1">
      <c r="G151" s="67"/>
      <c r="L151" s="68"/>
      <c r="V151" s="68"/>
      <c r="W151" s="68"/>
      <c r="X151" s="68"/>
      <c r="Y151" s="68"/>
      <c r="AA151" s="68"/>
      <c r="AB151" s="68"/>
    </row>
    <row r="152" ht="15.75" customHeight="1">
      <c r="G152" s="67"/>
      <c r="L152" s="68"/>
      <c r="V152" s="68"/>
      <c r="W152" s="68"/>
      <c r="X152" s="68"/>
      <c r="Y152" s="68"/>
      <c r="AA152" s="68"/>
      <c r="AB152" s="68"/>
    </row>
    <row r="153" ht="15.75" customHeight="1">
      <c r="G153" s="67"/>
      <c r="L153" s="68"/>
      <c r="V153" s="68"/>
      <c r="W153" s="68"/>
      <c r="X153" s="68"/>
      <c r="Y153" s="68"/>
      <c r="AA153" s="68"/>
      <c r="AB153" s="68"/>
    </row>
    <row r="154" ht="15.75" customHeight="1">
      <c r="G154" s="67"/>
      <c r="L154" s="68"/>
      <c r="V154" s="68"/>
      <c r="W154" s="68"/>
      <c r="X154" s="68"/>
      <c r="Y154" s="68"/>
      <c r="AA154" s="68"/>
      <c r="AB154" s="68"/>
    </row>
    <row r="155" ht="15.75" customHeight="1">
      <c r="G155" s="67"/>
      <c r="L155" s="68"/>
      <c r="V155" s="68"/>
      <c r="W155" s="68"/>
      <c r="X155" s="68"/>
      <c r="Y155" s="68"/>
      <c r="AA155" s="68"/>
      <c r="AB155" s="68"/>
    </row>
    <row r="156" ht="15.75" customHeight="1">
      <c r="G156" s="67"/>
      <c r="L156" s="68"/>
      <c r="V156" s="68"/>
      <c r="W156" s="68"/>
      <c r="X156" s="68"/>
      <c r="Y156" s="68"/>
      <c r="AA156" s="68"/>
      <c r="AB156" s="68"/>
    </row>
    <row r="157" ht="15.75" customHeight="1">
      <c r="G157" s="67"/>
      <c r="L157" s="68"/>
      <c r="V157" s="68"/>
      <c r="W157" s="68"/>
      <c r="X157" s="68"/>
      <c r="Y157" s="68"/>
      <c r="AA157" s="68"/>
      <c r="AB157" s="68"/>
    </row>
    <row r="158" ht="15.75" customHeight="1">
      <c r="G158" s="67"/>
      <c r="L158" s="68"/>
      <c r="V158" s="68"/>
      <c r="W158" s="68"/>
      <c r="X158" s="68"/>
      <c r="Y158" s="68"/>
      <c r="AA158" s="68"/>
      <c r="AB158" s="68"/>
    </row>
    <row r="159" ht="15.75" customHeight="1">
      <c r="G159" s="67"/>
      <c r="L159" s="68"/>
      <c r="V159" s="68"/>
      <c r="W159" s="68"/>
      <c r="X159" s="68"/>
      <c r="Y159" s="68"/>
      <c r="AA159" s="68"/>
      <c r="AB159" s="68"/>
    </row>
    <row r="160" ht="15.75" customHeight="1">
      <c r="G160" s="67"/>
      <c r="L160" s="68"/>
      <c r="V160" s="68"/>
      <c r="W160" s="68"/>
      <c r="X160" s="68"/>
      <c r="Y160" s="68"/>
      <c r="AA160" s="68"/>
      <c r="AB160" s="68"/>
    </row>
    <row r="161" ht="15.75" customHeight="1">
      <c r="G161" s="67"/>
      <c r="L161" s="68"/>
      <c r="V161" s="68"/>
      <c r="W161" s="68"/>
      <c r="X161" s="68"/>
      <c r="Y161" s="68"/>
      <c r="AA161" s="68"/>
      <c r="AB161" s="68"/>
    </row>
    <row r="162" ht="15.75" customHeight="1">
      <c r="G162" s="67"/>
      <c r="L162" s="68"/>
      <c r="V162" s="68"/>
      <c r="W162" s="68"/>
      <c r="X162" s="68"/>
      <c r="Y162" s="68"/>
      <c r="AA162" s="68"/>
      <c r="AB162" s="68"/>
    </row>
    <row r="163" ht="15.75" customHeight="1">
      <c r="G163" s="67"/>
      <c r="L163" s="68"/>
      <c r="V163" s="68"/>
      <c r="W163" s="68"/>
      <c r="X163" s="68"/>
      <c r="Y163" s="68"/>
      <c r="AA163" s="68"/>
      <c r="AB163" s="68"/>
    </row>
    <row r="164" ht="15.75" customHeight="1">
      <c r="G164" s="67"/>
      <c r="L164" s="68"/>
      <c r="V164" s="68"/>
      <c r="W164" s="68"/>
      <c r="X164" s="68"/>
      <c r="Y164" s="68"/>
      <c r="AA164" s="68"/>
      <c r="AB164" s="68"/>
    </row>
    <row r="165" ht="15.75" customHeight="1">
      <c r="G165" s="67"/>
      <c r="L165" s="68"/>
      <c r="V165" s="68"/>
      <c r="W165" s="68"/>
      <c r="X165" s="68"/>
      <c r="Y165" s="68"/>
      <c r="AA165" s="68"/>
      <c r="AB165" s="68"/>
    </row>
    <row r="166" ht="15.75" customHeight="1">
      <c r="G166" s="67"/>
      <c r="L166" s="68"/>
      <c r="V166" s="68"/>
      <c r="W166" s="68"/>
      <c r="X166" s="68"/>
      <c r="Y166" s="68"/>
      <c r="AA166" s="68"/>
      <c r="AB166" s="68"/>
    </row>
    <row r="167" ht="15.75" customHeight="1">
      <c r="G167" s="67"/>
      <c r="L167" s="68"/>
      <c r="V167" s="68"/>
      <c r="W167" s="68"/>
      <c r="X167" s="68"/>
      <c r="Y167" s="68"/>
      <c r="AA167" s="68"/>
      <c r="AB167" s="68"/>
    </row>
    <row r="168" ht="15.75" customHeight="1">
      <c r="G168" s="67"/>
      <c r="L168" s="68"/>
      <c r="V168" s="68"/>
      <c r="W168" s="68"/>
      <c r="X168" s="68"/>
      <c r="Y168" s="68"/>
      <c r="AA168" s="68"/>
      <c r="AB168" s="68"/>
    </row>
    <row r="169" ht="15.75" customHeight="1">
      <c r="G169" s="67"/>
      <c r="L169" s="68"/>
      <c r="V169" s="68"/>
      <c r="W169" s="68"/>
      <c r="X169" s="68"/>
      <c r="Y169" s="68"/>
      <c r="AA169" s="68"/>
      <c r="AB169" s="68"/>
    </row>
    <row r="170" ht="15.75" customHeight="1">
      <c r="G170" s="67"/>
      <c r="L170" s="68"/>
      <c r="V170" s="68"/>
      <c r="W170" s="68"/>
      <c r="X170" s="68"/>
      <c r="Y170" s="68"/>
      <c r="AA170" s="68"/>
      <c r="AB170" s="68"/>
    </row>
    <row r="171" ht="15.75" customHeight="1">
      <c r="G171" s="67"/>
      <c r="L171" s="68"/>
      <c r="V171" s="68"/>
      <c r="W171" s="68"/>
      <c r="X171" s="68"/>
      <c r="Y171" s="68"/>
      <c r="AA171" s="68"/>
      <c r="AB171" s="68"/>
    </row>
    <row r="172" ht="15.75" customHeight="1">
      <c r="G172" s="67"/>
      <c r="L172" s="68"/>
      <c r="V172" s="68"/>
      <c r="W172" s="68"/>
      <c r="X172" s="68"/>
      <c r="Y172" s="68"/>
      <c r="AA172" s="68"/>
      <c r="AB172" s="68"/>
    </row>
    <row r="173" ht="15.75" customHeight="1">
      <c r="G173" s="67"/>
      <c r="L173" s="68"/>
      <c r="V173" s="68"/>
      <c r="W173" s="68"/>
      <c r="X173" s="68"/>
      <c r="Y173" s="68"/>
      <c r="AA173" s="68"/>
      <c r="AB173" s="68"/>
    </row>
    <row r="174" ht="15.75" customHeight="1">
      <c r="G174" s="67"/>
      <c r="L174" s="68"/>
      <c r="V174" s="68"/>
      <c r="W174" s="68"/>
      <c r="X174" s="68"/>
      <c r="Y174" s="68"/>
      <c r="AA174" s="68"/>
      <c r="AB174" s="68"/>
    </row>
    <row r="175" ht="15.75" customHeight="1">
      <c r="G175" s="67"/>
      <c r="L175" s="68"/>
      <c r="V175" s="68"/>
      <c r="W175" s="68"/>
      <c r="X175" s="68"/>
      <c r="Y175" s="68"/>
      <c r="AA175" s="68"/>
      <c r="AB175" s="68"/>
    </row>
    <row r="176" ht="15.75" customHeight="1">
      <c r="G176" s="67"/>
      <c r="L176" s="68"/>
      <c r="V176" s="68"/>
      <c r="W176" s="68"/>
      <c r="X176" s="68"/>
      <c r="Y176" s="68"/>
      <c r="AA176" s="68"/>
      <c r="AB176" s="68"/>
    </row>
    <row r="177" ht="15.75" customHeight="1">
      <c r="G177" s="67"/>
      <c r="L177" s="68"/>
      <c r="V177" s="68"/>
      <c r="W177" s="68"/>
      <c r="X177" s="68"/>
      <c r="Y177" s="68"/>
      <c r="AA177" s="68"/>
      <c r="AB177" s="68"/>
    </row>
    <row r="178" ht="15.75" customHeight="1">
      <c r="G178" s="67"/>
      <c r="L178" s="68"/>
      <c r="V178" s="68"/>
      <c r="W178" s="68"/>
      <c r="X178" s="68"/>
      <c r="Y178" s="68"/>
      <c r="AA178" s="68"/>
      <c r="AB178" s="68"/>
    </row>
    <row r="179" ht="15.75" customHeight="1">
      <c r="G179" s="67"/>
      <c r="L179" s="68"/>
      <c r="V179" s="68"/>
      <c r="W179" s="68"/>
      <c r="X179" s="68"/>
      <c r="Y179" s="68"/>
      <c r="AA179" s="68"/>
      <c r="AB179" s="68"/>
    </row>
    <row r="180" ht="15.75" customHeight="1">
      <c r="G180" s="67"/>
      <c r="L180" s="68"/>
      <c r="V180" s="68"/>
      <c r="W180" s="68"/>
      <c r="X180" s="68"/>
      <c r="Y180" s="68"/>
      <c r="AA180" s="68"/>
      <c r="AB180" s="68"/>
    </row>
    <row r="181" ht="15.75" customHeight="1">
      <c r="G181" s="67"/>
      <c r="L181" s="68"/>
      <c r="V181" s="68"/>
      <c r="W181" s="68"/>
      <c r="X181" s="68"/>
      <c r="Y181" s="68"/>
      <c r="AA181" s="68"/>
      <c r="AB181" s="68"/>
    </row>
    <row r="182" ht="15.75" customHeight="1">
      <c r="G182" s="67"/>
      <c r="L182" s="68"/>
      <c r="V182" s="68"/>
      <c r="W182" s="68"/>
      <c r="X182" s="68"/>
      <c r="Y182" s="68"/>
      <c r="AA182" s="68"/>
      <c r="AB182" s="68"/>
    </row>
    <row r="183" ht="15.75" customHeight="1">
      <c r="G183" s="67"/>
      <c r="L183" s="68"/>
      <c r="V183" s="68"/>
      <c r="W183" s="68"/>
      <c r="X183" s="68"/>
      <c r="Y183" s="68"/>
      <c r="AA183" s="68"/>
      <c r="AB183" s="68"/>
    </row>
    <row r="184" ht="15.75" customHeight="1">
      <c r="G184" s="67"/>
      <c r="L184" s="68"/>
      <c r="V184" s="68"/>
      <c r="W184" s="68"/>
      <c r="X184" s="68"/>
      <c r="Y184" s="68"/>
      <c r="AA184" s="68"/>
      <c r="AB184" s="68"/>
    </row>
    <row r="185" ht="15.75" customHeight="1">
      <c r="G185" s="67"/>
      <c r="L185" s="68"/>
      <c r="V185" s="68"/>
      <c r="W185" s="68"/>
      <c r="X185" s="68"/>
      <c r="Y185" s="68"/>
      <c r="AA185" s="68"/>
      <c r="AB185" s="68"/>
    </row>
    <row r="186" ht="15.75" customHeight="1">
      <c r="G186" s="67"/>
      <c r="L186" s="68"/>
      <c r="V186" s="68"/>
      <c r="W186" s="68"/>
      <c r="X186" s="68"/>
      <c r="Y186" s="68"/>
      <c r="AA186" s="68"/>
      <c r="AB186" s="68"/>
    </row>
    <row r="187" ht="15.75" customHeight="1">
      <c r="G187" s="67"/>
      <c r="L187" s="68"/>
      <c r="V187" s="68"/>
      <c r="W187" s="68"/>
      <c r="X187" s="68"/>
      <c r="Y187" s="68"/>
      <c r="AA187" s="68"/>
      <c r="AB187" s="68"/>
    </row>
    <row r="188" ht="15.75" customHeight="1">
      <c r="G188" s="67"/>
      <c r="L188" s="68"/>
      <c r="V188" s="68"/>
      <c r="W188" s="68"/>
      <c r="X188" s="68"/>
      <c r="Y188" s="68"/>
      <c r="AA188" s="68"/>
      <c r="AB188" s="68"/>
    </row>
    <row r="189" ht="15.75" customHeight="1">
      <c r="G189" s="67"/>
      <c r="L189" s="68"/>
      <c r="V189" s="68"/>
      <c r="W189" s="68"/>
      <c r="X189" s="68"/>
      <c r="Y189" s="68"/>
      <c r="AA189" s="68"/>
      <c r="AB189" s="68"/>
    </row>
    <row r="190" ht="15.75" customHeight="1">
      <c r="G190" s="67"/>
      <c r="L190" s="68"/>
      <c r="V190" s="68"/>
      <c r="W190" s="68"/>
      <c r="X190" s="68"/>
      <c r="Y190" s="68"/>
      <c r="AA190" s="68"/>
      <c r="AB190" s="68"/>
    </row>
    <row r="191" ht="15.75" customHeight="1">
      <c r="G191" s="67"/>
      <c r="L191" s="68"/>
      <c r="V191" s="68"/>
      <c r="W191" s="68"/>
      <c r="X191" s="68"/>
      <c r="Y191" s="68"/>
      <c r="AA191" s="68"/>
      <c r="AB191" s="68"/>
    </row>
    <row r="192" ht="15.75" customHeight="1">
      <c r="G192" s="67"/>
      <c r="L192" s="68"/>
      <c r="V192" s="68"/>
      <c r="W192" s="68"/>
      <c r="X192" s="68"/>
      <c r="Y192" s="68"/>
      <c r="AA192" s="68"/>
      <c r="AB192" s="68"/>
    </row>
    <row r="193" ht="15.75" customHeight="1">
      <c r="G193" s="67"/>
      <c r="L193" s="68"/>
      <c r="V193" s="68"/>
      <c r="W193" s="68"/>
      <c r="X193" s="68"/>
      <c r="Y193" s="68"/>
      <c r="AA193" s="68"/>
      <c r="AB193" s="68"/>
    </row>
    <row r="194" ht="15.75" customHeight="1">
      <c r="G194" s="67"/>
      <c r="L194" s="68"/>
      <c r="V194" s="68"/>
      <c r="W194" s="68"/>
      <c r="X194" s="68"/>
      <c r="Y194" s="68"/>
      <c r="AA194" s="68"/>
      <c r="AB194" s="68"/>
    </row>
    <row r="195" ht="15.75" customHeight="1">
      <c r="G195" s="67"/>
      <c r="L195" s="68"/>
      <c r="V195" s="68"/>
      <c r="W195" s="68"/>
      <c r="X195" s="68"/>
      <c r="Y195" s="68"/>
      <c r="AA195" s="68"/>
      <c r="AB195" s="68"/>
    </row>
    <row r="196" ht="15.75" customHeight="1">
      <c r="G196" s="67"/>
      <c r="L196" s="68"/>
      <c r="V196" s="68"/>
      <c r="W196" s="68"/>
      <c r="X196" s="68"/>
      <c r="Y196" s="68"/>
      <c r="AA196" s="68"/>
      <c r="AB196" s="68"/>
    </row>
    <row r="197" ht="15.75" customHeight="1">
      <c r="G197" s="67"/>
      <c r="L197" s="68"/>
      <c r="V197" s="68"/>
      <c r="W197" s="68"/>
      <c r="X197" s="68"/>
      <c r="Y197" s="68"/>
      <c r="AA197" s="68"/>
      <c r="AB197" s="68"/>
    </row>
    <row r="198" ht="15.75" customHeight="1">
      <c r="G198" s="67"/>
      <c r="L198" s="68"/>
      <c r="V198" s="68"/>
      <c r="W198" s="68"/>
      <c r="X198" s="68"/>
      <c r="Y198" s="68"/>
      <c r="AA198" s="68"/>
      <c r="AB198" s="68"/>
    </row>
    <row r="199" ht="15.75" customHeight="1">
      <c r="G199" s="67"/>
      <c r="L199" s="68"/>
      <c r="V199" s="68"/>
      <c r="W199" s="68"/>
      <c r="X199" s="68"/>
      <c r="Y199" s="68"/>
      <c r="AA199" s="68"/>
      <c r="AB199" s="68"/>
    </row>
    <row r="200" ht="15.75" customHeight="1">
      <c r="G200" s="67"/>
      <c r="L200" s="68"/>
      <c r="V200" s="68"/>
      <c r="W200" s="68"/>
      <c r="X200" s="68"/>
      <c r="Y200" s="68"/>
      <c r="AA200" s="68"/>
      <c r="AB200" s="68"/>
    </row>
    <row r="201" ht="15.75" customHeight="1">
      <c r="G201" s="67"/>
      <c r="L201" s="68"/>
      <c r="V201" s="68"/>
      <c r="W201" s="68"/>
      <c r="X201" s="68"/>
      <c r="Y201" s="68"/>
      <c r="AA201" s="68"/>
      <c r="AB201" s="68"/>
    </row>
    <row r="202" ht="15.75" customHeight="1">
      <c r="G202" s="67"/>
      <c r="L202" s="68"/>
      <c r="V202" s="68"/>
      <c r="W202" s="68"/>
      <c r="X202" s="68"/>
      <c r="Y202" s="68"/>
      <c r="AA202" s="68"/>
      <c r="AB202" s="68"/>
    </row>
    <row r="203" ht="15.75" customHeight="1">
      <c r="G203" s="67"/>
      <c r="L203" s="68"/>
      <c r="V203" s="68"/>
      <c r="W203" s="68"/>
      <c r="X203" s="68"/>
      <c r="Y203" s="68"/>
      <c r="AA203" s="68"/>
      <c r="AB203" s="68"/>
    </row>
    <row r="204" ht="15.75" customHeight="1">
      <c r="G204" s="67"/>
      <c r="L204" s="68"/>
      <c r="V204" s="68"/>
      <c r="W204" s="68"/>
      <c r="X204" s="68"/>
      <c r="Y204" s="68"/>
      <c r="AA204" s="68"/>
      <c r="AB204" s="68"/>
    </row>
    <row r="205" ht="15.75" customHeight="1">
      <c r="G205" s="67"/>
      <c r="L205" s="68"/>
      <c r="V205" s="68"/>
      <c r="W205" s="68"/>
      <c r="X205" s="68"/>
      <c r="Y205" s="68"/>
      <c r="AA205" s="68"/>
      <c r="AB205" s="68"/>
    </row>
    <row r="206" ht="15.75" customHeight="1">
      <c r="G206" s="67"/>
      <c r="L206" s="68"/>
      <c r="V206" s="68"/>
      <c r="W206" s="68"/>
      <c r="X206" s="68"/>
      <c r="Y206" s="68"/>
      <c r="AA206" s="68"/>
      <c r="AB206" s="68"/>
    </row>
    <row r="207" ht="15.75" customHeight="1">
      <c r="G207" s="67"/>
      <c r="L207" s="68"/>
      <c r="V207" s="68"/>
      <c r="W207" s="68"/>
      <c r="X207" s="68"/>
      <c r="Y207" s="68"/>
      <c r="AA207" s="68"/>
      <c r="AB207" s="68"/>
    </row>
    <row r="208" ht="15.75" customHeight="1">
      <c r="G208" s="67"/>
      <c r="L208" s="68"/>
      <c r="V208" s="68"/>
      <c r="W208" s="68"/>
      <c r="X208" s="68"/>
      <c r="Y208" s="68"/>
      <c r="AA208" s="68"/>
      <c r="AB208" s="68"/>
    </row>
    <row r="209" ht="15.75" customHeight="1">
      <c r="G209" s="67"/>
      <c r="L209" s="68"/>
      <c r="V209" s="68"/>
      <c r="W209" s="68"/>
      <c r="X209" s="68"/>
      <c r="Y209" s="68"/>
      <c r="AA209" s="68"/>
      <c r="AB209" s="68"/>
    </row>
    <row r="210" ht="15.75" customHeight="1">
      <c r="G210" s="67"/>
      <c r="L210" s="68"/>
      <c r="V210" s="68"/>
      <c r="W210" s="68"/>
      <c r="X210" s="68"/>
      <c r="Y210" s="68"/>
      <c r="AA210" s="68"/>
      <c r="AB210" s="68"/>
    </row>
    <row r="211" ht="15.75" customHeight="1">
      <c r="G211" s="67"/>
      <c r="L211" s="68"/>
      <c r="V211" s="68"/>
      <c r="W211" s="68"/>
      <c r="X211" s="68"/>
      <c r="Y211" s="68"/>
      <c r="AA211" s="68"/>
      <c r="AB211" s="68"/>
    </row>
    <row r="212" ht="15.75" customHeight="1">
      <c r="G212" s="67"/>
      <c r="L212" s="68"/>
      <c r="V212" s="68"/>
      <c r="W212" s="68"/>
      <c r="X212" s="68"/>
      <c r="Y212" s="68"/>
      <c r="AA212" s="68"/>
      <c r="AB212" s="68"/>
    </row>
    <row r="213" ht="15.75" customHeight="1">
      <c r="G213" s="67"/>
      <c r="L213" s="68"/>
      <c r="V213" s="68"/>
      <c r="W213" s="68"/>
      <c r="X213" s="68"/>
      <c r="Y213" s="68"/>
      <c r="AA213" s="68"/>
      <c r="AB213" s="68"/>
    </row>
    <row r="214" ht="15.75" customHeight="1">
      <c r="G214" s="67"/>
      <c r="L214" s="68"/>
      <c r="V214" s="68"/>
      <c r="W214" s="68"/>
      <c r="X214" s="68"/>
      <c r="Y214" s="68"/>
      <c r="AA214" s="68"/>
      <c r="AB214" s="68"/>
    </row>
    <row r="215" ht="15.75" customHeight="1">
      <c r="G215" s="67"/>
      <c r="L215" s="68"/>
      <c r="V215" s="68"/>
      <c r="W215" s="68"/>
      <c r="X215" s="68"/>
      <c r="Y215" s="68"/>
      <c r="AA215" s="68"/>
      <c r="AB215" s="68"/>
    </row>
    <row r="216" ht="15.75" customHeight="1">
      <c r="G216" s="67"/>
      <c r="L216" s="68"/>
      <c r="V216" s="68"/>
      <c r="W216" s="68"/>
      <c r="X216" s="68"/>
      <c r="Y216" s="68"/>
      <c r="AA216" s="68"/>
      <c r="AB216" s="68"/>
    </row>
    <row r="217" ht="15.75" customHeight="1">
      <c r="G217" s="67"/>
      <c r="L217" s="68"/>
      <c r="V217" s="68"/>
      <c r="W217" s="68"/>
      <c r="X217" s="68"/>
      <c r="Y217" s="68"/>
      <c r="AA217" s="68"/>
      <c r="AB217" s="68"/>
    </row>
    <row r="218" ht="15.75" customHeight="1">
      <c r="G218" s="67"/>
      <c r="L218" s="68"/>
      <c r="V218" s="68"/>
      <c r="W218" s="68"/>
      <c r="X218" s="68"/>
      <c r="Y218" s="68"/>
      <c r="AA218" s="68"/>
      <c r="AB218" s="68"/>
    </row>
    <row r="219" ht="15.75" customHeight="1">
      <c r="G219" s="67"/>
      <c r="L219" s="68"/>
      <c r="V219" s="68"/>
      <c r="W219" s="68"/>
      <c r="X219" s="68"/>
      <c r="Y219" s="68"/>
      <c r="AA219" s="68"/>
      <c r="AB219" s="68"/>
    </row>
    <row r="220" ht="15.75" customHeight="1">
      <c r="G220" s="67"/>
      <c r="L220" s="68"/>
      <c r="V220" s="68"/>
      <c r="W220" s="68"/>
      <c r="X220" s="68"/>
      <c r="Y220" s="68"/>
      <c r="AA220" s="68"/>
      <c r="AB220" s="68"/>
    </row>
    <row r="221" ht="15.75" customHeight="1">
      <c r="G221" s="67"/>
      <c r="L221" s="68"/>
      <c r="V221" s="68"/>
      <c r="W221" s="68"/>
      <c r="X221" s="68"/>
      <c r="Y221" s="68"/>
      <c r="AA221" s="68"/>
      <c r="AB221" s="68"/>
    </row>
    <row r="222" ht="15.75" customHeight="1">
      <c r="G222" s="67"/>
      <c r="L222" s="68"/>
      <c r="V222" s="68"/>
      <c r="W222" s="68"/>
      <c r="X222" s="68"/>
      <c r="Y222" s="68"/>
      <c r="AA222" s="68"/>
      <c r="AB222" s="68"/>
    </row>
    <row r="223" ht="15.75" customHeight="1">
      <c r="G223" s="67"/>
      <c r="L223" s="68"/>
      <c r="V223" s="68"/>
      <c r="W223" s="68"/>
      <c r="X223" s="68"/>
      <c r="Y223" s="68"/>
      <c r="AA223" s="68"/>
      <c r="AB223" s="68"/>
    </row>
    <row r="224" ht="15.75" customHeight="1">
      <c r="G224" s="67"/>
      <c r="L224" s="68"/>
      <c r="V224" s="68"/>
      <c r="W224" s="68"/>
      <c r="X224" s="68"/>
      <c r="Y224" s="68"/>
      <c r="AA224" s="68"/>
      <c r="AB224" s="68"/>
    </row>
    <row r="225" ht="15.75" customHeight="1">
      <c r="G225" s="67"/>
      <c r="L225" s="68"/>
      <c r="V225" s="68"/>
      <c r="W225" s="68"/>
      <c r="X225" s="68"/>
      <c r="Y225" s="68"/>
      <c r="AA225" s="68"/>
      <c r="AB225" s="68"/>
    </row>
    <row r="226" ht="15.75" customHeight="1">
      <c r="G226" s="67"/>
      <c r="L226" s="68"/>
      <c r="V226" s="68"/>
      <c r="W226" s="68"/>
      <c r="X226" s="68"/>
      <c r="Y226" s="68"/>
      <c r="AA226" s="68"/>
      <c r="AB226" s="68"/>
    </row>
    <row r="227" ht="15.75" customHeight="1">
      <c r="G227" s="67"/>
      <c r="L227" s="68"/>
      <c r="V227" s="68"/>
      <c r="W227" s="68"/>
      <c r="X227" s="68"/>
      <c r="Y227" s="68"/>
      <c r="AA227" s="68"/>
      <c r="AB227" s="68"/>
    </row>
    <row r="228" ht="15.75" customHeight="1">
      <c r="G228" s="67"/>
      <c r="L228" s="68"/>
      <c r="V228" s="68"/>
      <c r="W228" s="68"/>
      <c r="X228" s="68"/>
      <c r="Y228" s="68"/>
      <c r="AA228" s="68"/>
      <c r="AB228" s="68"/>
    </row>
    <row r="229" ht="15.75" customHeight="1">
      <c r="G229" s="67"/>
      <c r="L229" s="68"/>
      <c r="V229" s="68"/>
      <c r="W229" s="68"/>
      <c r="X229" s="68"/>
      <c r="Y229" s="68"/>
      <c r="AA229" s="68"/>
      <c r="AB229" s="68"/>
    </row>
    <row r="230" ht="15.75" customHeight="1">
      <c r="G230" s="67"/>
      <c r="L230" s="68"/>
      <c r="V230" s="68"/>
      <c r="W230" s="68"/>
      <c r="X230" s="68"/>
      <c r="Y230" s="68"/>
      <c r="AA230" s="68"/>
      <c r="AB230" s="68"/>
    </row>
    <row r="231" ht="15.75" customHeight="1">
      <c r="G231" s="67"/>
      <c r="L231" s="68"/>
      <c r="V231" s="68"/>
      <c r="W231" s="68"/>
      <c r="X231" s="68"/>
      <c r="Y231" s="68"/>
      <c r="AA231" s="68"/>
      <c r="AB231" s="68"/>
    </row>
    <row r="232" ht="15.75" customHeight="1">
      <c r="G232" s="67"/>
      <c r="L232" s="68"/>
      <c r="V232" s="68"/>
      <c r="W232" s="68"/>
      <c r="X232" s="68"/>
      <c r="Y232" s="68"/>
      <c r="AA232" s="68"/>
      <c r="AB232" s="68"/>
    </row>
    <row r="233" ht="15.75" customHeight="1">
      <c r="G233" s="67"/>
      <c r="L233" s="68"/>
      <c r="V233" s="68"/>
      <c r="W233" s="68"/>
      <c r="X233" s="68"/>
      <c r="Y233" s="68"/>
      <c r="AA233" s="68"/>
      <c r="AB233" s="68"/>
    </row>
    <row r="234" ht="15.75" customHeight="1">
      <c r="G234" s="67"/>
      <c r="L234" s="68"/>
      <c r="V234" s="68"/>
      <c r="W234" s="68"/>
      <c r="X234" s="68"/>
      <c r="Y234" s="68"/>
      <c r="AA234" s="68"/>
      <c r="AB234" s="68"/>
    </row>
    <row r="235" ht="15.75" customHeight="1">
      <c r="G235" s="67"/>
      <c r="L235" s="68"/>
      <c r="V235" s="68"/>
      <c r="W235" s="68"/>
      <c r="X235" s="68"/>
      <c r="Y235" s="68"/>
      <c r="AA235" s="68"/>
      <c r="AB235" s="68"/>
    </row>
    <row r="236" ht="15.75" customHeight="1">
      <c r="G236" s="67"/>
      <c r="L236" s="68"/>
      <c r="V236" s="68"/>
      <c r="W236" s="68"/>
      <c r="X236" s="68"/>
      <c r="Y236" s="68"/>
      <c r="AA236" s="68"/>
      <c r="AB236" s="68"/>
    </row>
    <row r="237" ht="15.75" customHeight="1">
      <c r="G237" s="67"/>
      <c r="L237" s="68"/>
      <c r="V237" s="68"/>
      <c r="W237" s="68"/>
      <c r="X237" s="68"/>
      <c r="Y237" s="68"/>
      <c r="AA237" s="68"/>
      <c r="AB237" s="68"/>
    </row>
    <row r="238" ht="15.75" customHeight="1">
      <c r="G238" s="67"/>
      <c r="L238" s="68"/>
      <c r="V238" s="68"/>
      <c r="W238" s="68"/>
      <c r="X238" s="68"/>
      <c r="Y238" s="68"/>
      <c r="AA238" s="68"/>
      <c r="AB238" s="68"/>
    </row>
    <row r="239" ht="15.75" customHeight="1">
      <c r="G239" s="67"/>
      <c r="L239" s="68"/>
      <c r="V239" s="68"/>
      <c r="W239" s="68"/>
      <c r="X239" s="68"/>
      <c r="Y239" s="68"/>
      <c r="AA239" s="68"/>
      <c r="AB239" s="68"/>
    </row>
    <row r="240" ht="15.75" customHeight="1">
      <c r="G240" s="67"/>
      <c r="L240" s="68"/>
      <c r="V240" s="68"/>
      <c r="W240" s="68"/>
      <c r="X240" s="68"/>
      <c r="Y240" s="68"/>
      <c r="AA240" s="68"/>
      <c r="AB240" s="68"/>
    </row>
    <row r="241" ht="15.75" customHeight="1">
      <c r="G241" s="67"/>
      <c r="L241" s="68"/>
      <c r="V241" s="68"/>
      <c r="W241" s="68"/>
      <c r="X241" s="68"/>
      <c r="Y241" s="68"/>
      <c r="AA241" s="68"/>
      <c r="AB241" s="68"/>
    </row>
    <row r="242" ht="15.75" customHeight="1">
      <c r="G242" s="67"/>
      <c r="L242" s="68"/>
      <c r="V242" s="68"/>
      <c r="W242" s="68"/>
      <c r="X242" s="68"/>
      <c r="Y242" s="68"/>
      <c r="AA242" s="68"/>
      <c r="AB242" s="68"/>
    </row>
    <row r="243" ht="15.75" customHeight="1">
      <c r="G243" s="67"/>
      <c r="L243" s="68"/>
      <c r="V243" s="68"/>
      <c r="W243" s="68"/>
      <c r="X243" s="68"/>
      <c r="Y243" s="68"/>
      <c r="AA243" s="68"/>
      <c r="AB243" s="68"/>
    </row>
    <row r="244" ht="15.75" customHeight="1">
      <c r="G244" s="67"/>
      <c r="L244" s="68"/>
      <c r="V244" s="68"/>
      <c r="W244" s="68"/>
      <c r="X244" s="68"/>
      <c r="Y244" s="68"/>
      <c r="AA244" s="68"/>
      <c r="AB244" s="68"/>
    </row>
    <row r="245" ht="15.75" customHeight="1">
      <c r="G245" s="67"/>
      <c r="L245" s="68"/>
      <c r="V245" s="68"/>
      <c r="W245" s="68"/>
      <c r="X245" s="68"/>
      <c r="Y245" s="68"/>
      <c r="AA245" s="68"/>
      <c r="AB245" s="68"/>
    </row>
    <row r="246" ht="15.75" customHeight="1">
      <c r="G246" s="67"/>
      <c r="L246" s="68"/>
      <c r="V246" s="68"/>
      <c r="W246" s="68"/>
      <c r="X246" s="68"/>
      <c r="Y246" s="68"/>
      <c r="AA246" s="68"/>
      <c r="AB246" s="68"/>
    </row>
    <row r="247" ht="15.75" customHeight="1">
      <c r="G247" s="67"/>
      <c r="L247" s="68"/>
      <c r="V247" s="68"/>
      <c r="W247" s="68"/>
      <c r="X247" s="68"/>
      <c r="Y247" s="68"/>
      <c r="AA247" s="68"/>
      <c r="AB247" s="68"/>
    </row>
    <row r="248" ht="15.75" customHeight="1">
      <c r="G248" s="67"/>
      <c r="L248" s="68"/>
      <c r="V248" s="68"/>
      <c r="W248" s="68"/>
      <c r="X248" s="68"/>
      <c r="Y248" s="68"/>
      <c r="AA248" s="68"/>
      <c r="AB248" s="68"/>
    </row>
    <row r="249" ht="15.75" customHeight="1">
      <c r="G249" s="67"/>
      <c r="L249" s="68"/>
      <c r="V249" s="68"/>
      <c r="W249" s="68"/>
      <c r="X249" s="68"/>
      <c r="Y249" s="68"/>
      <c r="AA249" s="68"/>
      <c r="AB249" s="68"/>
    </row>
    <row r="250" ht="15.75" customHeight="1">
      <c r="G250" s="67"/>
      <c r="L250" s="68"/>
      <c r="V250" s="68"/>
      <c r="W250" s="68"/>
      <c r="X250" s="68"/>
      <c r="Y250" s="68"/>
      <c r="AA250" s="68"/>
      <c r="AB250" s="68"/>
    </row>
    <row r="251" ht="15.75" customHeight="1">
      <c r="G251" s="67"/>
      <c r="L251" s="68"/>
      <c r="V251" s="68"/>
      <c r="W251" s="68"/>
      <c r="X251" s="68"/>
      <c r="Y251" s="68"/>
      <c r="AA251" s="68"/>
      <c r="AB251" s="68"/>
    </row>
    <row r="252" ht="15.75" customHeight="1">
      <c r="G252" s="67"/>
      <c r="L252" s="68"/>
      <c r="V252" s="68"/>
      <c r="W252" s="68"/>
      <c r="X252" s="68"/>
      <c r="Y252" s="68"/>
      <c r="AA252" s="68"/>
      <c r="AB252" s="68"/>
    </row>
    <row r="253" ht="15.75" customHeight="1">
      <c r="G253" s="67"/>
      <c r="L253" s="68"/>
      <c r="V253" s="68"/>
      <c r="W253" s="68"/>
      <c r="X253" s="68"/>
      <c r="Y253" s="68"/>
      <c r="AA253" s="68"/>
      <c r="AB253" s="68"/>
    </row>
    <row r="254" ht="15.75" customHeight="1">
      <c r="G254" s="67"/>
      <c r="L254" s="68"/>
      <c r="V254" s="68"/>
      <c r="W254" s="68"/>
      <c r="X254" s="68"/>
      <c r="Y254" s="68"/>
      <c r="AA254" s="68"/>
      <c r="AB254" s="68"/>
    </row>
    <row r="255" ht="15.75" customHeight="1">
      <c r="G255" s="67"/>
      <c r="L255" s="68"/>
      <c r="V255" s="68"/>
      <c r="W255" s="68"/>
      <c r="X255" s="68"/>
      <c r="Y255" s="68"/>
      <c r="AA255" s="68"/>
      <c r="AB255" s="68"/>
    </row>
    <row r="256" ht="15.75" customHeight="1">
      <c r="G256" s="67"/>
      <c r="L256" s="68"/>
      <c r="V256" s="68"/>
      <c r="W256" s="68"/>
      <c r="X256" s="68"/>
      <c r="Y256" s="68"/>
      <c r="AA256" s="68"/>
      <c r="AB256" s="68"/>
    </row>
    <row r="257" ht="15.75" customHeight="1">
      <c r="G257" s="67"/>
      <c r="L257" s="68"/>
      <c r="V257" s="68"/>
      <c r="W257" s="68"/>
      <c r="X257" s="68"/>
      <c r="Y257" s="68"/>
      <c r="AA257" s="68"/>
      <c r="AB257" s="68"/>
    </row>
    <row r="258" ht="15.75" customHeight="1">
      <c r="G258" s="67"/>
      <c r="L258" s="68"/>
      <c r="V258" s="68"/>
      <c r="W258" s="68"/>
      <c r="X258" s="68"/>
      <c r="Y258" s="68"/>
      <c r="AA258" s="68"/>
      <c r="AB258" s="68"/>
    </row>
    <row r="259" ht="15.75" customHeight="1">
      <c r="G259" s="67"/>
      <c r="L259" s="68"/>
      <c r="V259" s="68"/>
      <c r="W259" s="68"/>
      <c r="X259" s="68"/>
      <c r="Y259" s="68"/>
      <c r="AA259" s="68"/>
      <c r="AB259" s="68"/>
    </row>
    <row r="260" ht="15.75" customHeight="1">
      <c r="G260" s="67"/>
      <c r="L260" s="68"/>
      <c r="V260" s="68"/>
      <c r="W260" s="68"/>
      <c r="X260" s="68"/>
      <c r="Y260" s="68"/>
      <c r="AA260" s="68"/>
      <c r="AB260" s="68"/>
    </row>
    <row r="261" ht="15.75" customHeight="1">
      <c r="G261" s="67"/>
      <c r="L261" s="68"/>
      <c r="V261" s="68"/>
      <c r="W261" s="68"/>
      <c r="X261" s="68"/>
      <c r="Y261" s="68"/>
      <c r="AA261" s="68"/>
      <c r="AB261" s="68"/>
    </row>
    <row r="262" ht="15.75" customHeight="1">
      <c r="G262" s="67"/>
      <c r="L262" s="68"/>
      <c r="V262" s="68"/>
      <c r="W262" s="68"/>
      <c r="X262" s="68"/>
      <c r="Y262" s="68"/>
      <c r="AA262" s="68"/>
      <c r="AB262" s="68"/>
    </row>
    <row r="263" ht="15.75" customHeight="1">
      <c r="G263" s="67"/>
      <c r="L263" s="68"/>
      <c r="V263" s="68"/>
      <c r="W263" s="68"/>
      <c r="X263" s="68"/>
      <c r="Y263" s="68"/>
      <c r="AA263" s="68"/>
      <c r="AB263" s="68"/>
    </row>
    <row r="264" ht="15.75" customHeight="1">
      <c r="G264" s="67"/>
      <c r="L264" s="68"/>
      <c r="V264" s="68"/>
      <c r="W264" s="68"/>
      <c r="X264" s="68"/>
      <c r="Y264" s="68"/>
      <c r="AA264" s="68"/>
      <c r="AB264" s="68"/>
    </row>
    <row r="265" ht="15.75" customHeight="1">
      <c r="G265" s="67"/>
      <c r="L265" s="68"/>
      <c r="V265" s="68"/>
      <c r="W265" s="68"/>
      <c r="X265" s="68"/>
      <c r="Y265" s="68"/>
      <c r="AA265" s="68"/>
      <c r="AB265" s="68"/>
    </row>
    <row r="266" ht="15.75" customHeight="1">
      <c r="G266" s="67"/>
      <c r="L266" s="68"/>
      <c r="V266" s="68"/>
      <c r="W266" s="68"/>
      <c r="X266" s="68"/>
      <c r="Y266" s="68"/>
      <c r="AA266" s="68"/>
      <c r="AB266" s="68"/>
    </row>
    <row r="267" ht="15.75" customHeight="1">
      <c r="G267" s="67"/>
      <c r="L267" s="68"/>
      <c r="V267" s="68"/>
      <c r="W267" s="68"/>
      <c r="X267" s="68"/>
      <c r="Y267" s="68"/>
      <c r="AA267" s="68"/>
      <c r="AB267" s="68"/>
    </row>
    <row r="268" ht="15.75" customHeight="1">
      <c r="G268" s="67"/>
      <c r="L268" s="68"/>
      <c r="V268" s="68"/>
      <c r="W268" s="68"/>
      <c r="X268" s="68"/>
      <c r="Y268" s="68"/>
      <c r="AA268" s="68"/>
      <c r="AB268" s="68"/>
    </row>
    <row r="269" ht="15.75" customHeight="1">
      <c r="G269" s="67"/>
      <c r="L269" s="68"/>
      <c r="V269" s="68"/>
      <c r="W269" s="68"/>
      <c r="X269" s="68"/>
      <c r="Y269" s="68"/>
      <c r="AA269" s="68"/>
      <c r="AB269" s="68"/>
    </row>
    <row r="270" ht="15.75" customHeight="1">
      <c r="G270" s="67"/>
      <c r="L270" s="68"/>
      <c r="V270" s="68"/>
      <c r="W270" s="68"/>
      <c r="X270" s="68"/>
      <c r="Y270" s="68"/>
      <c r="AA270" s="68"/>
      <c r="AB270" s="68"/>
    </row>
    <row r="271" ht="15.75" customHeight="1">
      <c r="G271" s="67"/>
      <c r="L271" s="68"/>
      <c r="V271" s="68"/>
      <c r="W271" s="68"/>
      <c r="X271" s="68"/>
      <c r="Y271" s="68"/>
      <c r="AA271" s="68"/>
      <c r="AB271" s="68"/>
    </row>
    <row r="272" ht="15.75" customHeight="1">
      <c r="G272" s="67"/>
      <c r="L272" s="68"/>
      <c r="V272" s="68"/>
      <c r="W272" s="68"/>
      <c r="X272" s="68"/>
      <c r="Y272" s="68"/>
      <c r="AA272" s="68"/>
      <c r="AB272" s="68"/>
    </row>
    <row r="273" ht="15.75" customHeight="1">
      <c r="G273" s="67"/>
      <c r="L273" s="68"/>
      <c r="V273" s="68"/>
      <c r="W273" s="68"/>
      <c r="X273" s="68"/>
      <c r="Y273" s="68"/>
      <c r="AA273" s="68"/>
      <c r="AB273" s="68"/>
    </row>
    <row r="274" ht="15.75" customHeight="1">
      <c r="G274" s="67"/>
      <c r="L274" s="68"/>
      <c r="V274" s="68"/>
      <c r="W274" s="68"/>
      <c r="X274" s="68"/>
      <c r="Y274" s="68"/>
      <c r="AA274" s="68"/>
      <c r="AB274" s="68"/>
    </row>
    <row r="275" ht="15.75" customHeight="1">
      <c r="G275" s="67"/>
      <c r="L275" s="68"/>
      <c r="V275" s="68"/>
      <c r="W275" s="68"/>
      <c r="X275" s="68"/>
      <c r="Y275" s="68"/>
      <c r="AA275" s="68"/>
      <c r="AB275" s="68"/>
    </row>
    <row r="276" ht="15.75" customHeight="1">
      <c r="G276" s="67"/>
      <c r="L276" s="68"/>
      <c r="V276" s="68"/>
      <c r="W276" s="68"/>
      <c r="X276" s="68"/>
      <c r="Y276" s="68"/>
      <c r="AA276" s="68"/>
      <c r="AB276" s="68"/>
    </row>
    <row r="277" ht="15.75" customHeight="1">
      <c r="G277" s="67"/>
      <c r="L277" s="68"/>
      <c r="V277" s="68"/>
      <c r="W277" s="68"/>
      <c r="X277" s="68"/>
      <c r="Y277" s="68"/>
      <c r="AA277" s="68"/>
      <c r="AB277" s="68"/>
    </row>
    <row r="278" ht="15.75" customHeight="1">
      <c r="G278" s="67"/>
      <c r="L278" s="68"/>
      <c r="V278" s="68"/>
      <c r="W278" s="68"/>
      <c r="X278" s="68"/>
      <c r="Y278" s="68"/>
      <c r="AA278" s="68"/>
      <c r="AB278" s="68"/>
    </row>
    <row r="279" ht="15.75" customHeight="1">
      <c r="G279" s="67"/>
      <c r="L279" s="68"/>
      <c r="V279" s="68"/>
      <c r="W279" s="68"/>
      <c r="X279" s="68"/>
      <c r="Y279" s="68"/>
      <c r="AA279" s="68"/>
      <c r="AB279" s="68"/>
    </row>
    <row r="280" ht="15.75" customHeight="1">
      <c r="G280" s="67"/>
      <c r="L280" s="68"/>
      <c r="V280" s="68"/>
      <c r="W280" s="68"/>
      <c r="X280" s="68"/>
      <c r="Y280" s="68"/>
      <c r="AA280" s="68"/>
      <c r="AB280" s="68"/>
    </row>
    <row r="281" ht="15.75" customHeight="1">
      <c r="G281" s="67"/>
      <c r="L281" s="68"/>
      <c r="V281" s="68"/>
      <c r="W281" s="68"/>
      <c r="X281" s="68"/>
      <c r="Y281" s="68"/>
      <c r="AA281" s="68"/>
      <c r="AB281" s="68"/>
    </row>
    <row r="282" ht="15.75" customHeight="1">
      <c r="G282" s="67"/>
      <c r="L282" s="68"/>
      <c r="V282" s="68"/>
      <c r="W282" s="68"/>
      <c r="X282" s="68"/>
      <c r="Y282" s="68"/>
      <c r="AA282" s="68"/>
      <c r="AB282" s="68"/>
    </row>
    <row r="283" ht="15.75" customHeight="1">
      <c r="G283" s="67"/>
      <c r="L283" s="68"/>
      <c r="V283" s="68"/>
      <c r="W283" s="68"/>
      <c r="X283" s="68"/>
      <c r="Y283" s="68"/>
      <c r="AA283" s="68"/>
      <c r="AB283" s="68"/>
    </row>
    <row r="284" ht="15.75" customHeight="1">
      <c r="G284" s="67"/>
      <c r="L284" s="68"/>
      <c r="V284" s="68"/>
      <c r="W284" s="68"/>
      <c r="X284" s="68"/>
      <c r="Y284" s="68"/>
      <c r="AA284" s="68"/>
      <c r="AB284" s="68"/>
    </row>
    <row r="285" ht="15.75" customHeight="1">
      <c r="G285" s="67"/>
      <c r="L285" s="68"/>
      <c r="V285" s="68"/>
      <c r="W285" s="68"/>
      <c r="X285" s="68"/>
      <c r="Y285" s="68"/>
      <c r="AA285" s="68"/>
      <c r="AB285" s="68"/>
    </row>
    <row r="286" ht="15.75" customHeight="1">
      <c r="G286" s="67"/>
      <c r="L286" s="68"/>
      <c r="V286" s="68"/>
      <c r="W286" s="68"/>
      <c r="X286" s="68"/>
      <c r="Y286" s="68"/>
      <c r="AA286" s="68"/>
      <c r="AB286" s="68"/>
    </row>
    <row r="287" ht="15.75" customHeight="1">
      <c r="G287" s="67"/>
      <c r="L287" s="68"/>
      <c r="V287" s="68"/>
      <c r="W287" s="68"/>
      <c r="X287" s="68"/>
      <c r="Y287" s="68"/>
      <c r="AA287" s="68"/>
      <c r="AB287" s="68"/>
    </row>
    <row r="288" ht="15.75" customHeight="1">
      <c r="G288" s="67"/>
      <c r="L288" s="68"/>
      <c r="V288" s="68"/>
      <c r="W288" s="68"/>
      <c r="X288" s="68"/>
      <c r="Y288" s="68"/>
      <c r="AA288" s="68"/>
      <c r="AB288" s="68"/>
    </row>
    <row r="289" ht="15.75" customHeight="1">
      <c r="G289" s="67"/>
      <c r="L289" s="68"/>
      <c r="V289" s="68"/>
      <c r="W289" s="68"/>
      <c r="X289" s="68"/>
      <c r="Y289" s="68"/>
      <c r="AA289" s="68"/>
      <c r="AB289" s="68"/>
    </row>
    <row r="290" ht="15.75" customHeight="1">
      <c r="G290" s="67"/>
      <c r="L290" s="68"/>
      <c r="V290" s="68"/>
      <c r="W290" s="68"/>
      <c r="X290" s="68"/>
      <c r="Y290" s="68"/>
      <c r="AA290" s="68"/>
      <c r="AB290" s="68"/>
    </row>
    <row r="291" ht="15.75" customHeight="1">
      <c r="G291" s="67"/>
      <c r="L291" s="68"/>
      <c r="V291" s="68"/>
      <c r="W291" s="68"/>
      <c r="X291" s="68"/>
      <c r="Y291" s="68"/>
      <c r="AA291" s="68"/>
      <c r="AB291" s="68"/>
    </row>
    <row r="292" ht="15.75" customHeight="1">
      <c r="G292" s="67"/>
      <c r="L292" s="68"/>
      <c r="V292" s="68"/>
      <c r="W292" s="68"/>
      <c r="X292" s="68"/>
      <c r="Y292" s="68"/>
      <c r="AA292" s="68"/>
      <c r="AB292" s="68"/>
    </row>
    <row r="293" ht="15.75" customHeight="1">
      <c r="G293" s="67"/>
      <c r="L293" s="68"/>
      <c r="V293" s="68"/>
      <c r="W293" s="68"/>
      <c r="X293" s="68"/>
      <c r="Y293" s="68"/>
      <c r="AA293" s="68"/>
      <c r="AB293" s="68"/>
    </row>
    <row r="294" ht="15.75" customHeight="1">
      <c r="G294" s="67"/>
      <c r="L294" s="68"/>
      <c r="V294" s="68"/>
      <c r="W294" s="68"/>
      <c r="X294" s="68"/>
      <c r="Y294" s="68"/>
      <c r="AA294" s="68"/>
      <c r="AB294" s="68"/>
    </row>
    <row r="295" ht="15.75" customHeight="1">
      <c r="G295" s="67"/>
      <c r="L295" s="68"/>
      <c r="V295" s="68"/>
      <c r="W295" s="68"/>
      <c r="X295" s="68"/>
      <c r="Y295" s="68"/>
      <c r="AA295" s="68"/>
      <c r="AB295" s="68"/>
    </row>
    <row r="296" ht="15.75" customHeight="1">
      <c r="G296" s="67"/>
      <c r="L296" s="68"/>
      <c r="V296" s="68"/>
      <c r="W296" s="68"/>
      <c r="X296" s="68"/>
      <c r="Y296" s="68"/>
      <c r="AA296" s="68"/>
      <c r="AB296" s="68"/>
    </row>
    <row r="297" ht="15.75" customHeight="1">
      <c r="G297" s="67"/>
      <c r="L297" s="68"/>
      <c r="V297" s="68"/>
      <c r="W297" s="68"/>
      <c r="X297" s="68"/>
      <c r="Y297" s="68"/>
      <c r="AA297" s="68"/>
      <c r="AB297" s="68"/>
    </row>
    <row r="298" ht="15.75" customHeight="1">
      <c r="G298" s="67"/>
      <c r="L298" s="68"/>
      <c r="V298" s="68"/>
      <c r="W298" s="68"/>
      <c r="X298" s="68"/>
      <c r="Y298" s="68"/>
      <c r="AA298" s="68"/>
      <c r="AB298" s="68"/>
    </row>
    <row r="299" ht="15.75" customHeight="1">
      <c r="G299" s="67"/>
      <c r="L299" s="68"/>
      <c r="V299" s="68"/>
      <c r="W299" s="68"/>
      <c r="X299" s="68"/>
      <c r="Y299" s="68"/>
      <c r="AA299" s="68"/>
      <c r="AB299" s="68"/>
    </row>
    <row r="300" ht="15.75" customHeight="1">
      <c r="G300" s="67"/>
      <c r="L300" s="68"/>
      <c r="V300" s="68"/>
      <c r="W300" s="68"/>
      <c r="X300" s="68"/>
      <c r="Y300" s="68"/>
      <c r="AA300" s="68"/>
      <c r="AB300" s="68"/>
    </row>
    <row r="301" ht="15.75" customHeight="1">
      <c r="G301" s="67"/>
      <c r="L301" s="68"/>
      <c r="V301" s="68"/>
      <c r="W301" s="68"/>
      <c r="X301" s="68"/>
      <c r="Y301" s="68"/>
      <c r="AA301" s="68"/>
      <c r="AB301" s="68"/>
    </row>
    <row r="302" ht="15.75" customHeight="1">
      <c r="G302" s="67"/>
      <c r="L302" s="68"/>
      <c r="V302" s="68"/>
      <c r="W302" s="68"/>
      <c r="X302" s="68"/>
      <c r="Y302" s="68"/>
      <c r="AA302" s="68"/>
      <c r="AB302" s="68"/>
    </row>
    <row r="303" ht="15.75" customHeight="1">
      <c r="G303" s="67"/>
      <c r="L303" s="68"/>
      <c r="V303" s="68"/>
      <c r="W303" s="68"/>
      <c r="X303" s="68"/>
      <c r="Y303" s="68"/>
      <c r="AA303" s="68"/>
      <c r="AB303" s="68"/>
    </row>
    <row r="304" ht="15.75" customHeight="1">
      <c r="G304" s="67"/>
      <c r="L304" s="68"/>
      <c r="V304" s="68"/>
      <c r="W304" s="68"/>
      <c r="X304" s="68"/>
      <c r="Y304" s="68"/>
      <c r="AA304" s="68"/>
      <c r="AB304" s="68"/>
    </row>
    <row r="305" ht="15.75" customHeight="1">
      <c r="G305" s="67"/>
      <c r="L305" s="68"/>
      <c r="V305" s="68"/>
      <c r="W305" s="68"/>
      <c r="X305" s="68"/>
      <c r="Y305" s="68"/>
      <c r="AA305" s="68"/>
      <c r="AB305" s="68"/>
    </row>
    <row r="306" ht="15.75" customHeight="1">
      <c r="G306" s="67"/>
      <c r="L306" s="68"/>
      <c r="V306" s="68"/>
      <c r="W306" s="68"/>
      <c r="X306" s="68"/>
      <c r="Y306" s="68"/>
      <c r="AA306" s="68"/>
      <c r="AB306" s="68"/>
    </row>
    <row r="307" ht="15.75" customHeight="1">
      <c r="G307" s="67"/>
      <c r="L307" s="68"/>
      <c r="V307" s="68"/>
      <c r="W307" s="68"/>
      <c r="X307" s="68"/>
      <c r="Y307" s="68"/>
      <c r="AA307" s="68"/>
      <c r="AB307" s="68"/>
    </row>
    <row r="308" ht="15.75" customHeight="1">
      <c r="G308" s="67"/>
      <c r="L308" s="68"/>
      <c r="V308" s="68"/>
      <c r="W308" s="68"/>
      <c r="X308" s="68"/>
      <c r="Y308" s="68"/>
      <c r="AA308" s="68"/>
      <c r="AB308" s="68"/>
    </row>
    <row r="309" ht="15.75" customHeight="1">
      <c r="G309" s="67"/>
      <c r="L309" s="68"/>
      <c r="V309" s="68"/>
      <c r="W309" s="68"/>
      <c r="X309" s="68"/>
      <c r="Y309" s="68"/>
      <c r="AA309" s="68"/>
      <c r="AB309" s="68"/>
    </row>
    <row r="310" ht="15.75" customHeight="1">
      <c r="G310" s="67"/>
      <c r="L310" s="68"/>
      <c r="V310" s="68"/>
      <c r="W310" s="68"/>
      <c r="X310" s="68"/>
      <c r="Y310" s="68"/>
      <c r="AA310" s="68"/>
      <c r="AB310" s="68"/>
    </row>
    <row r="311" ht="15.75" customHeight="1">
      <c r="G311" s="67"/>
      <c r="L311" s="68"/>
      <c r="V311" s="68"/>
      <c r="W311" s="68"/>
      <c r="X311" s="68"/>
      <c r="Y311" s="68"/>
      <c r="AA311" s="68"/>
      <c r="AB311" s="68"/>
    </row>
    <row r="312" ht="15.75" customHeight="1">
      <c r="G312" s="67"/>
      <c r="L312" s="68"/>
      <c r="V312" s="68"/>
      <c r="W312" s="68"/>
      <c r="X312" s="68"/>
      <c r="Y312" s="68"/>
      <c r="AA312" s="68"/>
      <c r="AB312" s="68"/>
    </row>
    <row r="313" ht="15.75" customHeight="1">
      <c r="G313" s="67"/>
      <c r="L313" s="68"/>
      <c r="V313" s="68"/>
      <c r="W313" s="68"/>
      <c r="X313" s="68"/>
      <c r="Y313" s="68"/>
      <c r="AA313" s="68"/>
      <c r="AB313" s="68"/>
    </row>
    <row r="314" ht="15.75" customHeight="1">
      <c r="G314" s="67"/>
      <c r="L314" s="68"/>
      <c r="V314" s="68"/>
      <c r="W314" s="68"/>
      <c r="X314" s="68"/>
      <c r="Y314" s="68"/>
      <c r="AA314" s="68"/>
      <c r="AB314" s="68"/>
    </row>
    <row r="315" ht="15.75" customHeight="1">
      <c r="G315" s="67"/>
      <c r="L315" s="68"/>
      <c r="V315" s="68"/>
      <c r="W315" s="68"/>
      <c r="X315" s="68"/>
      <c r="Y315" s="68"/>
      <c r="AA315" s="68"/>
      <c r="AB315" s="68"/>
    </row>
    <row r="316" ht="15.75" customHeight="1">
      <c r="G316" s="67"/>
      <c r="L316" s="68"/>
      <c r="V316" s="68"/>
      <c r="W316" s="68"/>
      <c r="X316" s="68"/>
      <c r="Y316" s="68"/>
      <c r="AA316" s="68"/>
      <c r="AB316" s="68"/>
    </row>
    <row r="317" ht="15.75" customHeight="1">
      <c r="G317" s="67"/>
      <c r="L317" s="68"/>
      <c r="V317" s="68"/>
      <c r="W317" s="68"/>
      <c r="X317" s="68"/>
      <c r="Y317" s="68"/>
      <c r="AA317" s="68"/>
      <c r="AB317" s="68"/>
    </row>
    <row r="318" ht="15.75" customHeight="1">
      <c r="G318" s="67"/>
      <c r="L318" s="68"/>
      <c r="V318" s="68"/>
      <c r="W318" s="68"/>
      <c r="X318" s="68"/>
      <c r="Y318" s="68"/>
      <c r="AA318" s="68"/>
      <c r="AB318" s="68"/>
    </row>
    <row r="319" ht="15.75" customHeight="1">
      <c r="G319" s="67"/>
      <c r="L319" s="68"/>
      <c r="V319" s="68"/>
      <c r="W319" s="68"/>
      <c r="X319" s="68"/>
      <c r="Y319" s="68"/>
      <c r="AA319" s="68"/>
      <c r="AB319" s="68"/>
    </row>
    <row r="320" ht="15.75" customHeight="1">
      <c r="G320" s="67"/>
      <c r="L320" s="68"/>
      <c r="V320" s="68"/>
      <c r="W320" s="68"/>
      <c r="X320" s="68"/>
      <c r="Y320" s="68"/>
      <c r="AA320" s="68"/>
      <c r="AB320" s="68"/>
    </row>
    <row r="321" ht="15.75" customHeight="1">
      <c r="G321" s="67"/>
      <c r="L321" s="68"/>
      <c r="V321" s="68"/>
      <c r="W321" s="68"/>
      <c r="X321" s="68"/>
      <c r="Y321" s="68"/>
      <c r="AA321" s="68"/>
      <c r="AB321" s="68"/>
    </row>
    <row r="322" ht="15.75" customHeight="1">
      <c r="G322" s="67"/>
      <c r="L322" s="68"/>
      <c r="V322" s="68"/>
      <c r="W322" s="68"/>
      <c r="X322" s="68"/>
      <c r="Y322" s="68"/>
      <c r="AA322" s="68"/>
      <c r="AB322" s="68"/>
    </row>
    <row r="323" ht="15.75" customHeight="1">
      <c r="G323" s="67"/>
      <c r="L323" s="68"/>
      <c r="V323" s="68"/>
      <c r="W323" s="68"/>
      <c r="X323" s="68"/>
      <c r="Y323" s="68"/>
      <c r="AA323" s="68"/>
      <c r="AB323" s="68"/>
    </row>
    <row r="324" ht="15.75" customHeight="1">
      <c r="G324" s="67"/>
      <c r="L324" s="68"/>
      <c r="V324" s="68"/>
      <c r="W324" s="68"/>
      <c r="X324" s="68"/>
      <c r="Y324" s="68"/>
      <c r="AA324" s="68"/>
      <c r="AB324" s="68"/>
    </row>
    <row r="325" ht="15.75" customHeight="1">
      <c r="G325" s="67"/>
      <c r="L325" s="68"/>
      <c r="V325" s="68"/>
      <c r="W325" s="68"/>
      <c r="X325" s="68"/>
      <c r="Y325" s="68"/>
      <c r="AA325" s="68"/>
      <c r="AB325" s="68"/>
    </row>
    <row r="326" ht="15.75" customHeight="1">
      <c r="G326" s="67"/>
      <c r="L326" s="68"/>
      <c r="V326" s="68"/>
      <c r="W326" s="68"/>
      <c r="X326" s="68"/>
      <c r="Y326" s="68"/>
      <c r="AA326" s="68"/>
      <c r="AB326" s="68"/>
    </row>
    <row r="327" ht="15.75" customHeight="1">
      <c r="G327" s="67"/>
      <c r="L327" s="68"/>
      <c r="V327" s="68"/>
      <c r="W327" s="68"/>
      <c r="X327" s="68"/>
      <c r="Y327" s="68"/>
      <c r="AA327" s="68"/>
      <c r="AB327" s="68"/>
    </row>
    <row r="328" ht="15.75" customHeight="1">
      <c r="G328" s="67"/>
      <c r="L328" s="68"/>
      <c r="V328" s="68"/>
      <c r="W328" s="68"/>
      <c r="X328" s="68"/>
      <c r="Y328" s="68"/>
      <c r="AA328" s="68"/>
      <c r="AB328" s="68"/>
    </row>
    <row r="329" ht="15.75" customHeight="1">
      <c r="G329" s="67"/>
      <c r="L329" s="68"/>
      <c r="V329" s="68"/>
      <c r="W329" s="68"/>
      <c r="X329" s="68"/>
      <c r="Y329" s="68"/>
      <c r="AA329" s="68"/>
      <c r="AB329" s="68"/>
    </row>
    <row r="330" ht="15.75" customHeight="1">
      <c r="G330" s="67"/>
      <c r="L330" s="68"/>
      <c r="V330" s="68"/>
      <c r="W330" s="68"/>
      <c r="X330" s="68"/>
      <c r="Y330" s="68"/>
      <c r="AA330" s="68"/>
      <c r="AB330" s="68"/>
    </row>
    <row r="331" ht="15.75" customHeight="1">
      <c r="G331" s="67"/>
      <c r="L331" s="68"/>
      <c r="V331" s="68"/>
      <c r="W331" s="68"/>
      <c r="X331" s="68"/>
      <c r="Y331" s="68"/>
      <c r="AA331" s="68"/>
      <c r="AB331" s="68"/>
    </row>
    <row r="332" ht="15.75" customHeight="1">
      <c r="G332" s="67"/>
      <c r="L332" s="68"/>
      <c r="V332" s="68"/>
      <c r="W332" s="68"/>
      <c r="X332" s="68"/>
      <c r="Y332" s="68"/>
      <c r="AA332" s="68"/>
      <c r="AB332" s="68"/>
    </row>
    <row r="333" ht="15.75" customHeight="1">
      <c r="G333" s="67"/>
      <c r="L333" s="68"/>
      <c r="V333" s="68"/>
      <c r="W333" s="68"/>
      <c r="X333" s="68"/>
      <c r="Y333" s="68"/>
      <c r="AA333" s="68"/>
      <c r="AB333" s="68"/>
    </row>
    <row r="334" ht="15.75" customHeight="1">
      <c r="G334" s="67"/>
      <c r="L334" s="68"/>
      <c r="V334" s="68"/>
      <c r="W334" s="68"/>
      <c r="X334" s="68"/>
      <c r="Y334" s="68"/>
      <c r="AA334" s="68"/>
      <c r="AB334" s="68"/>
    </row>
    <row r="335" ht="15.75" customHeight="1">
      <c r="G335" s="67"/>
      <c r="L335" s="68"/>
      <c r="V335" s="68"/>
      <c r="W335" s="68"/>
      <c r="X335" s="68"/>
      <c r="Y335" s="68"/>
      <c r="AA335" s="68"/>
      <c r="AB335" s="68"/>
    </row>
    <row r="336" ht="15.75" customHeight="1">
      <c r="G336" s="67"/>
      <c r="L336" s="68"/>
      <c r="V336" s="68"/>
      <c r="W336" s="68"/>
      <c r="X336" s="68"/>
      <c r="Y336" s="68"/>
      <c r="AA336" s="68"/>
      <c r="AB336" s="68"/>
    </row>
    <row r="337" ht="15.75" customHeight="1">
      <c r="G337" s="67"/>
      <c r="L337" s="68"/>
      <c r="V337" s="68"/>
      <c r="W337" s="68"/>
      <c r="X337" s="68"/>
      <c r="Y337" s="68"/>
      <c r="AA337" s="68"/>
      <c r="AB337" s="68"/>
    </row>
    <row r="338" ht="15.75" customHeight="1">
      <c r="G338" s="67"/>
      <c r="L338" s="68"/>
      <c r="V338" s="68"/>
      <c r="W338" s="68"/>
      <c r="X338" s="68"/>
      <c r="Y338" s="68"/>
      <c r="AA338" s="68"/>
      <c r="AB338" s="68"/>
    </row>
    <row r="339" ht="15.75" customHeight="1">
      <c r="G339" s="67"/>
      <c r="L339" s="68"/>
      <c r="V339" s="68"/>
      <c r="W339" s="68"/>
      <c r="X339" s="68"/>
      <c r="Y339" s="68"/>
      <c r="AA339" s="68"/>
      <c r="AB339" s="68"/>
    </row>
    <row r="340" ht="15.75" customHeight="1">
      <c r="G340" s="67"/>
      <c r="L340" s="68"/>
      <c r="V340" s="68"/>
      <c r="W340" s="68"/>
      <c r="X340" s="68"/>
      <c r="Y340" s="68"/>
      <c r="AA340" s="68"/>
      <c r="AB340" s="68"/>
    </row>
    <row r="341" ht="15.75" customHeight="1">
      <c r="G341" s="67"/>
      <c r="L341" s="68"/>
      <c r="V341" s="68"/>
      <c r="W341" s="68"/>
      <c r="X341" s="68"/>
      <c r="Y341" s="68"/>
      <c r="AA341" s="68"/>
      <c r="AB341" s="68"/>
    </row>
    <row r="342" ht="15.75" customHeight="1">
      <c r="G342" s="67"/>
      <c r="L342" s="68"/>
      <c r="V342" s="68"/>
      <c r="W342" s="68"/>
      <c r="X342" s="68"/>
      <c r="Y342" s="68"/>
      <c r="AA342" s="68"/>
      <c r="AB342" s="68"/>
    </row>
    <row r="343" ht="15.75" customHeight="1">
      <c r="G343" s="67"/>
      <c r="L343" s="68"/>
      <c r="V343" s="68"/>
      <c r="W343" s="68"/>
      <c r="X343" s="68"/>
      <c r="Y343" s="68"/>
      <c r="AA343" s="68"/>
      <c r="AB343" s="68"/>
    </row>
    <row r="344" ht="15.75" customHeight="1">
      <c r="G344" s="67"/>
      <c r="L344" s="68"/>
      <c r="V344" s="68"/>
      <c r="W344" s="68"/>
      <c r="X344" s="68"/>
      <c r="Y344" s="68"/>
      <c r="AA344" s="68"/>
      <c r="AB344" s="68"/>
    </row>
    <row r="345" ht="15.75" customHeight="1">
      <c r="G345" s="67"/>
      <c r="L345" s="68"/>
      <c r="V345" s="68"/>
      <c r="W345" s="68"/>
      <c r="X345" s="68"/>
      <c r="Y345" s="68"/>
      <c r="AA345" s="68"/>
      <c r="AB345" s="68"/>
    </row>
    <row r="346" ht="15.75" customHeight="1">
      <c r="G346" s="67"/>
      <c r="L346" s="68"/>
      <c r="V346" s="68"/>
      <c r="W346" s="68"/>
      <c r="X346" s="68"/>
      <c r="Y346" s="68"/>
      <c r="AA346" s="68"/>
      <c r="AB346" s="68"/>
    </row>
    <row r="347" ht="15.75" customHeight="1">
      <c r="G347" s="67"/>
      <c r="L347" s="68"/>
      <c r="V347" s="68"/>
      <c r="W347" s="68"/>
      <c r="X347" s="68"/>
      <c r="Y347" s="68"/>
      <c r="AA347" s="68"/>
      <c r="AB347" s="68"/>
    </row>
    <row r="348" ht="15.75" customHeight="1">
      <c r="G348" s="67"/>
      <c r="L348" s="68"/>
      <c r="V348" s="68"/>
      <c r="W348" s="68"/>
      <c r="X348" s="68"/>
      <c r="Y348" s="68"/>
      <c r="AA348" s="68"/>
      <c r="AB348" s="68"/>
    </row>
    <row r="349" ht="15.75" customHeight="1">
      <c r="G349" s="67"/>
      <c r="L349" s="68"/>
      <c r="V349" s="68"/>
      <c r="W349" s="68"/>
      <c r="X349" s="68"/>
      <c r="Y349" s="68"/>
      <c r="AA349" s="68"/>
      <c r="AB349" s="68"/>
    </row>
    <row r="350" ht="15.75" customHeight="1">
      <c r="G350" s="67"/>
      <c r="L350" s="68"/>
      <c r="V350" s="68"/>
      <c r="W350" s="68"/>
      <c r="X350" s="68"/>
      <c r="Y350" s="68"/>
      <c r="AA350" s="68"/>
      <c r="AB350" s="68"/>
    </row>
    <row r="351" ht="15.75" customHeight="1">
      <c r="G351" s="67"/>
      <c r="L351" s="68"/>
      <c r="V351" s="68"/>
      <c r="W351" s="68"/>
      <c r="X351" s="68"/>
      <c r="Y351" s="68"/>
      <c r="AA351" s="68"/>
      <c r="AB351" s="68"/>
    </row>
    <row r="352" ht="15.75" customHeight="1">
      <c r="G352" s="67"/>
      <c r="L352" s="68"/>
      <c r="V352" s="68"/>
      <c r="W352" s="68"/>
      <c r="X352" s="68"/>
      <c r="Y352" s="68"/>
      <c r="AA352" s="68"/>
      <c r="AB352" s="68"/>
    </row>
    <row r="353" ht="15.75" customHeight="1">
      <c r="G353" s="67"/>
      <c r="L353" s="68"/>
      <c r="V353" s="68"/>
      <c r="W353" s="68"/>
      <c r="X353" s="68"/>
      <c r="Y353" s="68"/>
      <c r="AA353" s="68"/>
      <c r="AB353" s="68"/>
    </row>
    <row r="354" ht="15.75" customHeight="1">
      <c r="G354" s="67"/>
      <c r="L354" s="68"/>
      <c r="V354" s="68"/>
      <c r="W354" s="68"/>
      <c r="X354" s="68"/>
      <c r="Y354" s="68"/>
      <c r="AA354" s="68"/>
      <c r="AB354" s="68"/>
    </row>
    <row r="355" ht="15.75" customHeight="1">
      <c r="G355" s="67"/>
      <c r="L355" s="68"/>
      <c r="V355" s="68"/>
      <c r="W355" s="68"/>
      <c r="X355" s="68"/>
      <c r="Y355" s="68"/>
      <c r="AA355" s="68"/>
      <c r="AB355" s="68"/>
    </row>
    <row r="356" ht="15.75" customHeight="1">
      <c r="G356" s="67"/>
      <c r="L356" s="68"/>
      <c r="V356" s="68"/>
      <c r="W356" s="68"/>
      <c r="X356" s="68"/>
      <c r="Y356" s="68"/>
      <c r="AA356" s="68"/>
      <c r="AB356" s="68"/>
    </row>
    <row r="357" ht="15.75" customHeight="1">
      <c r="G357" s="67"/>
      <c r="L357" s="68"/>
      <c r="V357" s="68"/>
      <c r="W357" s="68"/>
      <c r="X357" s="68"/>
      <c r="Y357" s="68"/>
      <c r="AA357" s="68"/>
      <c r="AB357" s="68"/>
    </row>
    <row r="358" ht="15.75" customHeight="1">
      <c r="G358" s="67"/>
      <c r="L358" s="68"/>
      <c r="V358" s="68"/>
      <c r="W358" s="68"/>
      <c r="X358" s="68"/>
      <c r="Y358" s="68"/>
      <c r="AA358" s="68"/>
      <c r="AB358" s="68"/>
    </row>
    <row r="359" ht="15.75" customHeight="1">
      <c r="G359" s="67"/>
      <c r="L359" s="68"/>
      <c r="V359" s="68"/>
      <c r="W359" s="68"/>
      <c r="X359" s="68"/>
      <c r="Y359" s="68"/>
      <c r="AA359" s="68"/>
      <c r="AB359" s="68"/>
    </row>
    <row r="360" ht="15.75" customHeight="1">
      <c r="G360" s="67"/>
      <c r="L360" s="68"/>
      <c r="V360" s="68"/>
      <c r="W360" s="68"/>
      <c r="X360" s="68"/>
      <c r="Y360" s="68"/>
      <c r="AA360" s="68"/>
      <c r="AB360" s="68"/>
    </row>
    <row r="361" ht="15.75" customHeight="1">
      <c r="G361" s="67"/>
      <c r="L361" s="68"/>
      <c r="V361" s="68"/>
      <c r="W361" s="68"/>
      <c r="X361" s="68"/>
      <c r="Y361" s="68"/>
      <c r="AA361" s="68"/>
      <c r="AB361" s="68"/>
    </row>
    <row r="362" ht="15.75" customHeight="1">
      <c r="G362" s="67"/>
      <c r="L362" s="68"/>
      <c r="V362" s="68"/>
      <c r="W362" s="68"/>
      <c r="X362" s="68"/>
      <c r="Y362" s="68"/>
      <c r="AA362" s="68"/>
      <c r="AB362" s="68"/>
    </row>
    <row r="363" ht="15.75" customHeight="1">
      <c r="G363" s="67"/>
      <c r="L363" s="68"/>
      <c r="V363" s="68"/>
      <c r="W363" s="68"/>
      <c r="X363" s="68"/>
      <c r="Y363" s="68"/>
      <c r="AA363" s="68"/>
      <c r="AB363" s="68"/>
    </row>
    <row r="364" ht="15.75" customHeight="1">
      <c r="G364" s="67"/>
      <c r="L364" s="68"/>
      <c r="V364" s="68"/>
      <c r="W364" s="68"/>
      <c r="X364" s="68"/>
      <c r="Y364" s="68"/>
      <c r="AA364" s="68"/>
      <c r="AB364" s="68"/>
    </row>
    <row r="365" ht="15.75" customHeight="1">
      <c r="G365" s="67"/>
      <c r="L365" s="68"/>
      <c r="V365" s="68"/>
      <c r="W365" s="68"/>
      <c r="X365" s="68"/>
      <c r="Y365" s="68"/>
      <c r="AA365" s="68"/>
      <c r="AB365" s="68"/>
    </row>
    <row r="366" ht="15.75" customHeight="1">
      <c r="G366" s="67"/>
      <c r="L366" s="68"/>
      <c r="V366" s="68"/>
      <c r="W366" s="68"/>
      <c r="X366" s="68"/>
      <c r="Y366" s="68"/>
      <c r="AA366" s="68"/>
      <c r="AB366" s="68"/>
    </row>
    <row r="367" ht="15.75" customHeight="1">
      <c r="G367" s="67"/>
      <c r="L367" s="68"/>
      <c r="V367" s="68"/>
      <c r="W367" s="68"/>
      <c r="X367" s="68"/>
      <c r="Y367" s="68"/>
      <c r="AA367" s="68"/>
      <c r="AB367" s="68"/>
    </row>
    <row r="368" ht="15.75" customHeight="1">
      <c r="G368" s="67"/>
      <c r="L368" s="68"/>
      <c r="V368" s="68"/>
      <c r="W368" s="68"/>
      <c r="X368" s="68"/>
      <c r="Y368" s="68"/>
      <c r="AA368" s="68"/>
      <c r="AB368" s="68"/>
    </row>
    <row r="369" ht="15.75" customHeight="1">
      <c r="G369" s="67"/>
      <c r="L369" s="68"/>
      <c r="V369" s="68"/>
      <c r="W369" s="68"/>
      <c r="X369" s="68"/>
      <c r="Y369" s="68"/>
      <c r="AA369" s="68"/>
      <c r="AB369" s="68"/>
    </row>
    <row r="370" ht="15.75" customHeight="1">
      <c r="G370" s="67"/>
      <c r="L370" s="68"/>
      <c r="V370" s="68"/>
      <c r="W370" s="68"/>
      <c r="X370" s="68"/>
      <c r="Y370" s="68"/>
      <c r="AA370" s="68"/>
      <c r="AB370" s="68"/>
    </row>
    <row r="371" ht="15.75" customHeight="1">
      <c r="G371" s="67"/>
      <c r="L371" s="68"/>
      <c r="V371" s="68"/>
      <c r="W371" s="68"/>
      <c r="X371" s="68"/>
      <c r="Y371" s="68"/>
      <c r="AA371" s="68"/>
      <c r="AB371" s="68"/>
    </row>
    <row r="372" ht="15.75" customHeight="1">
      <c r="G372" s="67"/>
      <c r="L372" s="68"/>
      <c r="V372" s="68"/>
      <c r="W372" s="68"/>
      <c r="X372" s="68"/>
      <c r="Y372" s="68"/>
      <c r="AA372" s="68"/>
      <c r="AB372" s="68"/>
    </row>
    <row r="373" ht="15.75" customHeight="1">
      <c r="G373" s="67"/>
      <c r="L373" s="68"/>
      <c r="V373" s="68"/>
      <c r="W373" s="68"/>
      <c r="X373" s="68"/>
      <c r="Y373" s="68"/>
      <c r="AA373" s="68"/>
      <c r="AB373" s="68"/>
    </row>
    <row r="374" ht="15.75" customHeight="1">
      <c r="G374" s="67"/>
      <c r="L374" s="68"/>
      <c r="V374" s="68"/>
      <c r="W374" s="68"/>
      <c r="X374" s="68"/>
      <c r="Y374" s="68"/>
      <c r="AA374" s="68"/>
      <c r="AB374" s="68"/>
    </row>
    <row r="375" ht="15.75" customHeight="1">
      <c r="G375" s="67"/>
      <c r="L375" s="68"/>
      <c r="V375" s="68"/>
      <c r="W375" s="68"/>
      <c r="X375" s="68"/>
      <c r="Y375" s="68"/>
      <c r="AA375" s="68"/>
      <c r="AB375" s="68"/>
    </row>
    <row r="376" ht="15.75" customHeight="1">
      <c r="G376" s="67"/>
      <c r="L376" s="68"/>
      <c r="V376" s="68"/>
      <c r="W376" s="68"/>
      <c r="X376" s="68"/>
      <c r="Y376" s="68"/>
      <c r="AA376" s="68"/>
      <c r="AB376" s="68"/>
    </row>
    <row r="377" ht="15.75" customHeight="1">
      <c r="G377" s="67"/>
      <c r="L377" s="68"/>
      <c r="V377" s="68"/>
      <c r="W377" s="68"/>
      <c r="X377" s="68"/>
      <c r="Y377" s="68"/>
      <c r="AA377" s="68"/>
      <c r="AB377" s="68"/>
    </row>
    <row r="378" ht="15.75" customHeight="1">
      <c r="G378" s="67"/>
      <c r="L378" s="68"/>
      <c r="V378" s="68"/>
      <c r="W378" s="68"/>
      <c r="X378" s="68"/>
      <c r="Y378" s="68"/>
      <c r="AA378" s="68"/>
      <c r="AB378" s="68"/>
    </row>
    <row r="379" ht="15.75" customHeight="1">
      <c r="G379" s="67"/>
      <c r="L379" s="68"/>
      <c r="V379" s="68"/>
      <c r="W379" s="68"/>
      <c r="X379" s="68"/>
      <c r="Y379" s="68"/>
      <c r="AA379" s="68"/>
      <c r="AB379" s="68"/>
    </row>
    <row r="380" ht="15.75" customHeight="1">
      <c r="G380" s="67"/>
      <c r="L380" s="68"/>
      <c r="V380" s="68"/>
      <c r="W380" s="68"/>
      <c r="X380" s="68"/>
      <c r="Y380" s="68"/>
      <c r="AA380" s="68"/>
      <c r="AB380" s="68"/>
    </row>
    <row r="381" ht="15.75" customHeight="1">
      <c r="G381" s="67"/>
      <c r="L381" s="68"/>
      <c r="V381" s="68"/>
      <c r="W381" s="68"/>
      <c r="X381" s="68"/>
      <c r="Y381" s="68"/>
      <c r="AA381" s="68"/>
      <c r="AB381" s="68"/>
    </row>
    <row r="382" ht="15.75" customHeight="1">
      <c r="G382" s="67"/>
      <c r="L382" s="68"/>
      <c r="V382" s="68"/>
      <c r="W382" s="68"/>
      <c r="X382" s="68"/>
      <c r="Y382" s="68"/>
      <c r="AA382" s="68"/>
      <c r="AB382" s="68"/>
    </row>
    <row r="383" ht="15.75" customHeight="1">
      <c r="G383" s="67"/>
      <c r="L383" s="68"/>
      <c r="V383" s="68"/>
      <c r="W383" s="68"/>
      <c r="X383" s="68"/>
      <c r="Y383" s="68"/>
      <c r="AA383" s="68"/>
      <c r="AB383" s="68"/>
    </row>
    <row r="384" ht="15.75" customHeight="1">
      <c r="G384" s="67"/>
      <c r="L384" s="68"/>
      <c r="V384" s="68"/>
      <c r="W384" s="68"/>
      <c r="X384" s="68"/>
      <c r="Y384" s="68"/>
      <c r="AA384" s="68"/>
      <c r="AB384" s="68"/>
    </row>
    <row r="385" ht="15.75" customHeight="1">
      <c r="G385" s="67"/>
      <c r="L385" s="68"/>
      <c r="V385" s="68"/>
      <c r="W385" s="68"/>
      <c r="X385" s="68"/>
      <c r="Y385" s="68"/>
      <c r="AA385" s="68"/>
      <c r="AB385" s="68"/>
    </row>
    <row r="386" ht="15.75" customHeight="1">
      <c r="G386" s="67"/>
      <c r="L386" s="68"/>
      <c r="V386" s="68"/>
      <c r="W386" s="68"/>
      <c r="X386" s="68"/>
      <c r="Y386" s="68"/>
      <c r="AA386" s="68"/>
      <c r="AB386" s="68"/>
    </row>
    <row r="387" ht="15.75" customHeight="1">
      <c r="G387" s="67"/>
      <c r="L387" s="68"/>
      <c r="V387" s="68"/>
      <c r="W387" s="68"/>
      <c r="X387" s="68"/>
      <c r="Y387" s="68"/>
      <c r="AA387" s="68"/>
      <c r="AB387" s="68"/>
    </row>
    <row r="388" ht="15.75" customHeight="1">
      <c r="G388" s="67"/>
      <c r="L388" s="68"/>
      <c r="V388" s="68"/>
      <c r="W388" s="68"/>
      <c r="X388" s="68"/>
      <c r="Y388" s="68"/>
      <c r="AA388" s="68"/>
      <c r="AB388" s="68"/>
    </row>
    <row r="389" ht="15.75" customHeight="1">
      <c r="G389" s="67"/>
      <c r="L389" s="68"/>
      <c r="V389" s="68"/>
      <c r="W389" s="68"/>
      <c r="X389" s="68"/>
      <c r="Y389" s="68"/>
      <c r="AA389" s="68"/>
      <c r="AB389" s="68"/>
    </row>
    <row r="390" ht="15.75" customHeight="1">
      <c r="G390" s="67"/>
      <c r="L390" s="68"/>
      <c r="V390" s="68"/>
      <c r="W390" s="68"/>
      <c r="X390" s="68"/>
      <c r="Y390" s="68"/>
      <c r="AA390" s="68"/>
      <c r="AB390" s="68"/>
    </row>
    <row r="391" ht="15.75" customHeight="1">
      <c r="G391" s="67"/>
      <c r="L391" s="68"/>
      <c r="V391" s="68"/>
      <c r="W391" s="68"/>
      <c r="X391" s="68"/>
      <c r="Y391" s="68"/>
      <c r="AA391" s="68"/>
      <c r="AB391" s="68"/>
    </row>
    <row r="392" ht="15.75" customHeight="1">
      <c r="G392" s="67"/>
      <c r="L392" s="68"/>
      <c r="V392" s="68"/>
      <c r="W392" s="68"/>
      <c r="X392" s="68"/>
      <c r="Y392" s="68"/>
      <c r="AA392" s="68"/>
      <c r="AB392" s="68"/>
    </row>
    <row r="393" ht="15.75" customHeight="1">
      <c r="G393" s="67"/>
      <c r="L393" s="68"/>
      <c r="V393" s="68"/>
      <c r="W393" s="68"/>
      <c r="X393" s="68"/>
      <c r="Y393" s="68"/>
      <c r="AA393" s="68"/>
      <c r="AB393" s="68"/>
    </row>
    <row r="394" ht="15.75" customHeight="1">
      <c r="G394" s="67"/>
      <c r="L394" s="68"/>
      <c r="V394" s="68"/>
      <c r="W394" s="68"/>
      <c r="X394" s="68"/>
      <c r="Y394" s="68"/>
      <c r="AA394" s="68"/>
      <c r="AB394" s="68"/>
    </row>
    <row r="395" ht="15.75" customHeight="1">
      <c r="G395" s="67"/>
      <c r="L395" s="68"/>
      <c r="V395" s="68"/>
      <c r="W395" s="68"/>
      <c r="X395" s="68"/>
      <c r="Y395" s="68"/>
      <c r="AA395" s="68"/>
      <c r="AB395" s="68"/>
    </row>
    <row r="396" ht="15.75" customHeight="1">
      <c r="G396" s="67"/>
      <c r="L396" s="68"/>
      <c r="V396" s="68"/>
      <c r="W396" s="68"/>
      <c r="X396" s="68"/>
      <c r="Y396" s="68"/>
      <c r="AA396" s="68"/>
      <c r="AB396" s="68"/>
    </row>
    <row r="397" ht="15.75" customHeight="1">
      <c r="G397" s="67"/>
      <c r="L397" s="68"/>
      <c r="V397" s="68"/>
      <c r="W397" s="68"/>
      <c r="X397" s="68"/>
      <c r="Y397" s="68"/>
      <c r="AA397" s="68"/>
      <c r="AB397" s="68"/>
    </row>
    <row r="398" ht="15.75" customHeight="1">
      <c r="G398" s="67"/>
      <c r="L398" s="68"/>
      <c r="V398" s="68"/>
      <c r="W398" s="68"/>
      <c r="X398" s="68"/>
      <c r="Y398" s="68"/>
      <c r="AA398" s="68"/>
      <c r="AB398" s="68"/>
    </row>
    <row r="399" ht="15.75" customHeight="1">
      <c r="G399" s="67"/>
      <c r="L399" s="68"/>
      <c r="V399" s="68"/>
      <c r="W399" s="68"/>
      <c r="X399" s="68"/>
      <c r="Y399" s="68"/>
      <c r="AA399" s="68"/>
      <c r="AB399" s="68"/>
    </row>
    <row r="400" ht="15.75" customHeight="1">
      <c r="G400" s="67"/>
      <c r="L400" s="68"/>
      <c r="V400" s="68"/>
      <c r="W400" s="68"/>
      <c r="X400" s="68"/>
      <c r="Y400" s="68"/>
      <c r="AA400" s="68"/>
      <c r="AB400" s="68"/>
    </row>
    <row r="401" ht="15.75" customHeight="1">
      <c r="G401" s="67"/>
      <c r="L401" s="68"/>
      <c r="V401" s="68"/>
      <c r="W401" s="68"/>
      <c r="X401" s="68"/>
      <c r="Y401" s="68"/>
      <c r="AA401" s="68"/>
      <c r="AB401" s="68"/>
    </row>
    <row r="402" ht="15.75" customHeight="1">
      <c r="G402" s="67"/>
      <c r="L402" s="68"/>
      <c r="V402" s="68"/>
      <c r="W402" s="68"/>
      <c r="X402" s="68"/>
      <c r="Y402" s="68"/>
      <c r="AA402" s="68"/>
      <c r="AB402" s="68"/>
    </row>
    <row r="403" ht="15.75" customHeight="1">
      <c r="G403" s="67"/>
      <c r="L403" s="68"/>
      <c r="V403" s="68"/>
      <c r="W403" s="68"/>
      <c r="X403" s="68"/>
      <c r="Y403" s="68"/>
      <c r="AA403" s="68"/>
      <c r="AB403" s="68"/>
    </row>
    <row r="404" ht="15.75" customHeight="1">
      <c r="G404" s="67"/>
      <c r="L404" s="68"/>
      <c r="V404" s="68"/>
      <c r="W404" s="68"/>
      <c r="X404" s="68"/>
      <c r="Y404" s="68"/>
      <c r="AA404" s="68"/>
      <c r="AB404" s="68"/>
    </row>
    <row r="405" ht="15.75" customHeight="1">
      <c r="G405" s="67"/>
      <c r="L405" s="68"/>
      <c r="V405" s="68"/>
      <c r="W405" s="68"/>
      <c r="X405" s="68"/>
      <c r="Y405" s="68"/>
      <c r="AA405" s="68"/>
      <c r="AB405" s="68"/>
    </row>
    <row r="406" ht="15.75" customHeight="1">
      <c r="G406" s="67"/>
      <c r="L406" s="68"/>
      <c r="V406" s="68"/>
      <c r="W406" s="68"/>
      <c r="X406" s="68"/>
      <c r="Y406" s="68"/>
      <c r="AA406" s="68"/>
      <c r="AB406" s="68"/>
    </row>
    <row r="407" ht="15.75" customHeight="1">
      <c r="G407" s="67"/>
      <c r="L407" s="68"/>
      <c r="V407" s="68"/>
      <c r="W407" s="68"/>
      <c r="X407" s="68"/>
      <c r="Y407" s="68"/>
      <c r="AA407" s="68"/>
      <c r="AB407" s="68"/>
    </row>
    <row r="408" ht="15.75" customHeight="1">
      <c r="G408" s="67"/>
      <c r="L408" s="68"/>
      <c r="V408" s="68"/>
      <c r="W408" s="68"/>
      <c r="X408" s="68"/>
      <c r="Y408" s="68"/>
      <c r="AA408" s="68"/>
      <c r="AB408" s="68"/>
    </row>
    <row r="409" ht="15.75" customHeight="1">
      <c r="G409" s="67"/>
      <c r="L409" s="68"/>
      <c r="V409" s="68"/>
      <c r="W409" s="68"/>
      <c r="X409" s="68"/>
      <c r="Y409" s="68"/>
      <c r="AA409" s="68"/>
      <c r="AB409" s="68"/>
    </row>
    <row r="410" ht="15.75" customHeight="1">
      <c r="G410" s="67"/>
      <c r="L410" s="68"/>
      <c r="V410" s="68"/>
      <c r="W410" s="68"/>
      <c r="X410" s="68"/>
      <c r="Y410" s="68"/>
      <c r="AA410" s="68"/>
      <c r="AB410" s="68"/>
    </row>
    <row r="411" ht="15.75" customHeight="1">
      <c r="G411" s="67"/>
      <c r="L411" s="68"/>
      <c r="V411" s="68"/>
      <c r="W411" s="68"/>
      <c r="X411" s="68"/>
      <c r="Y411" s="68"/>
      <c r="AA411" s="68"/>
      <c r="AB411" s="68"/>
    </row>
    <row r="412" ht="15.75" customHeight="1">
      <c r="G412" s="67"/>
      <c r="L412" s="68"/>
      <c r="V412" s="68"/>
      <c r="W412" s="68"/>
      <c r="X412" s="68"/>
      <c r="Y412" s="68"/>
      <c r="AA412" s="68"/>
      <c r="AB412" s="68"/>
    </row>
    <row r="413" ht="15.75" customHeight="1">
      <c r="G413" s="67"/>
      <c r="L413" s="68"/>
      <c r="V413" s="68"/>
      <c r="W413" s="68"/>
      <c r="X413" s="68"/>
      <c r="Y413" s="68"/>
      <c r="AA413" s="68"/>
      <c r="AB413" s="68"/>
    </row>
    <row r="414" ht="15.75" customHeight="1">
      <c r="G414" s="67"/>
      <c r="L414" s="68"/>
      <c r="V414" s="68"/>
      <c r="W414" s="68"/>
      <c r="X414" s="68"/>
      <c r="Y414" s="68"/>
      <c r="AA414" s="68"/>
      <c r="AB414" s="68"/>
    </row>
    <row r="415" ht="15.75" customHeight="1">
      <c r="G415" s="67"/>
      <c r="L415" s="68"/>
      <c r="V415" s="68"/>
      <c r="W415" s="68"/>
      <c r="X415" s="68"/>
      <c r="Y415" s="68"/>
      <c r="AA415" s="68"/>
      <c r="AB415" s="68"/>
    </row>
    <row r="416" ht="15.75" customHeight="1">
      <c r="G416" s="67"/>
      <c r="L416" s="68"/>
      <c r="V416" s="68"/>
      <c r="W416" s="68"/>
      <c r="X416" s="68"/>
      <c r="Y416" s="68"/>
      <c r="AA416" s="68"/>
      <c r="AB416" s="68"/>
    </row>
    <row r="417" ht="15.75" customHeight="1">
      <c r="G417" s="67"/>
      <c r="L417" s="68"/>
      <c r="V417" s="68"/>
      <c r="W417" s="68"/>
      <c r="X417" s="68"/>
      <c r="Y417" s="68"/>
      <c r="AA417" s="68"/>
      <c r="AB417" s="68"/>
    </row>
    <row r="418" ht="15.75" customHeight="1">
      <c r="G418" s="67"/>
      <c r="L418" s="68"/>
      <c r="V418" s="68"/>
      <c r="W418" s="68"/>
      <c r="X418" s="68"/>
      <c r="Y418" s="68"/>
      <c r="AA418" s="68"/>
      <c r="AB418" s="68"/>
    </row>
    <row r="419" ht="15.75" customHeight="1">
      <c r="G419" s="67"/>
      <c r="L419" s="68"/>
      <c r="V419" s="68"/>
      <c r="W419" s="68"/>
      <c r="X419" s="68"/>
      <c r="Y419" s="68"/>
      <c r="AA419" s="68"/>
      <c r="AB419" s="68"/>
    </row>
    <row r="420" ht="15.75" customHeight="1">
      <c r="G420" s="67"/>
      <c r="L420" s="68"/>
      <c r="V420" s="68"/>
      <c r="W420" s="68"/>
      <c r="X420" s="68"/>
      <c r="Y420" s="68"/>
      <c r="AA420" s="68"/>
      <c r="AB420" s="68"/>
    </row>
    <row r="421" ht="15.75" customHeight="1">
      <c r="G421" s="67"/>
      <c r="L421" s="68"/>
      <c r="V421" s="68"/>
      <c r="W421" s="68"/>
      <c r="X421" s="68"/>
      <c r="Y421" s="68"/>
      <c r="AA421" s="68"/>
      <c r="AB421" s="68"/>
    </row>
    <row r="422" ht="15.75" customHeight="1">
      <c r="G422" s="67"/>
      <c r="L422" s="68"/>
      <c r="V422" s="68"/>
      <c r="W422" s="68"/>
      <c r="X422" s="68"/>
      <c r="Y422" s="68"/>
      <c r="AA422" s="68"/>
      <c r="AB422" s="68"/>
    </row>
    <row r="423" ht="15.75" customHeight="1">
      <c r="G423" s="67"/>
      <c r="L423" s="68"/>
      <c r="V423" s="68"/>
      <c r="W423" s="68"/>
      <c r="X423" s="68"/>
      <c r="Y423" s="68"/>
      <c r="AA423" s="68"/>
      <c r="AB423" s="68"/>
    </row>
    <row r="424" ht="15.75" customHeight="1">
      <c r="G424" s="67"/>
      <c r="L424" s="68"/>
      <c r="V424" s="68"/>
      <c r="W424" s="68"/>
      <c r="X424" s="68"/>
      <c r="Y424" s="68"/>
      <c r="AA424" s="68"/>
      <c r="AB424" s="68"/>
    </row>
    <row r="425" ht="15.75" customHeight="1">
      <c r="G425" s="67"/>
      <c r="L425" s="68"/>
      <c r="V425" s="68"/>
      <c r="W425" s="68"/>
      <c r="X425" s="68"/>
      <c r="Y425" s="68"/>
      <c r="AA425" s="68"/>
      <c r="AB425" s="68"/>
    </row>
    <row r="426" ht="15.75" customHeight="1">
      <c r="G426" s="67"/>
      <c r="L426" s="68"/>
      <c r="V426" s="68"/>
      <c r="W426" s="68"/>
      <c r="X426" s="68"/>
      <c r="Y426" s="68"/>
      <c r="AA426" s="68"/>
      <c r="AB426" s="68"/>
    </row>
    <row r="427" ht="15.75" customHeight="1">
      <c r="G427" s="67"/>
      <c r="L427" s="68"/>
      <c r="V427" s="68"/>
      <c r="W427" s="68"/>
      <c r="X427" s="68"/>
      <c r="Y427" s="68"/>
      <c r="AA427" s="68"/>
      <c r="AB427" s="68"/>
    </row>
    <row r="428" ht="15.75" customHeight="1">
      <c r="G428" s="67"/>
      <c r="L428" s="68"/>
      <c r="V428" s="68"/>
      <c r="W428" s="68"/>
      <c r="X428" s="68"/>
      <c r="Y428" s="68"/>
      <c r="AA428" s="68"/>
      <c r="AB428" s="68"/>
    </row>
    <row r="429" ht="15.75" customHeight="1">
      <c r="G429" s="67"/>
      <c r="L429" s="68"/>
      <c r="V429" s="68"/>
      <c r="W429" s="68"/>
      <c r="X429" s="68"/>
      <c r="Y429" s="68"/>
      <c r="AA429" s="68"/>
      <c r="AB429" s="68"/>
    </row>
    <row r="430" ht="15.75" customHeight="1">
      <c r="G430" s="67"/>
      <c r="L430" s="68"/>
      <c r="V430" s="68"/>
      <c r="W430" s="68"/>
      <c r="X430" s="68"/>
      <c r="Y430" s="68"/>
      <c r="AA430" s="68"/>
      <c r="AB430" s="68"/>
    </row>
    <row r="431" ht="15.75" customHeight="1">
      <c r="G431" s="67"/>
      <c r="L431" s="68"/>
      <c r="V431" s="68"/>
      <c r="W431" s="68"/>
      <c r="X431" s="68"/>
      <c r="Y431" s="68"/>
      <c r="AA431" s="68"/>
      <c r="AB431" s="68"/>
    </row>
    <row r="432" ht="15.75" customHeight="1">
      <c r="G432" s="67"/>
      <c r="L432" s="68"/>
      <c r="V432" s="68"/>
      <c r="W432" s="68"/>
      <c r="X432" s="68"/>
      <c r="Y432" s="68"/>
      <c r="AA432" s="68"/>
      <c r="AB432" s="68"/>
    </row>
    <row r="433" ht="15.75" customHeight="1">
      <c r="G433" s="67"/>
      <c r="L433" s="68"/>
      <c r="V433" s="68"/>
      <c r="W433" s="68"/>
      <c r="X433" s="68"/>
      <c r="Y433" s="68"/>
      <c r="AA433" s="68"/>
      <c r="AB433" s="68"/>
    </row>
    <row r="434" ht="15.75" customHeight="1">
      <c r="G434" s="67"/>
      <c r="L434" s="68"/>
      <c r="V434" s="68"/>
      <c r="W434" s="68"/>
      <c r="X434" s="68"/>
      <c r="Y434" s="68"/>
      <c r="AA434" s="68"/>
      <c r="AB434" s="68"/>
    </row>
    <row r="435" ht="15.75" customHeight="1">
      <c r="G435" s="67"/>
      <c r="L435" s="68"/>
      <c r="V435" s="68"/>
      <c r="W435" s="68"/>
      <c r="X435" s="68"/>
      <c r="Y435" s="68"/>
      <c r="AA435" s="68"/>
      <c r="AB435" s="68"/>
    </row>
    <row r="436" ht="15.75" customHeight="1">
      <c r="G436" s="67"/>
      <c r="L436" s="68"/>
      <c r="V436" s="68"/>
      <c r="W436" s="68"/>
      <c r="X436" s="68"/>
      <c r="Y436" s="68"/>
      <c r="AA436" s="68"/>
      <c r="AB436" s="68"/>
    </row>
    <row r="437" ht="15.75" customHeight="1">
      <c r="G437" s="67"/>
      <c r="L437" s="68"/>
      <c r="V437" s="68"/>
      <c r="W437" s="68"/>
      <c r="X437" s="68"/>
      <c r="Y437" s="68"/>
      <c r="AA437" s="68"/>
      <c r="AB437" s="68"/>
    </row>
    <row r="438" ht="15.75" customHeight="1">
      <c r="G438" s="67"/>
      <c r="L438" s="68"/>
      <c r="V438" s="68"/>
      <c r="W438" s="68"/>
      <c r="X438" s="68"/>
      <c r="Y438" s="68"/>
      <c r="AA438" s="68"/>
      <c r="AB438" s="68"/>
    </row>
    <row r="439" ht="15.75" customHeight="1">
      <c r="G439" s="67"/>
      <c r="L439" s="68"/>
      <c r="V439" s="68"/>
      <c r="W439" s="68"/>
      <c r="X439" s="68"/>
      <c r="Y439" s="68"/>
      <c r="AA439" s="68"/>
      <c r="AB439" s="68"/>
    </row>
    <row r="440" ht="15.75" customHeight="1">
      <c r="G440" s="67"/>
      <c r="L440" s="68"/>
      <c r="V440" s="68"/>
      <c r="W440" s="68"/>
      <c r="X440" s="68"/>
      <c r="Y440" s="68"/>
      <c r="AA440" s="68"/>
      <c r="AB440" s="68"/>
    </row>
    <row r="441" ht="15.75" customHeight="1">
      <c r="G441" s="67"/>
      <c r="L441" s="68"/>
      <c r="V441" s="68"/>
      <c r="W441" s="68"/>
      <c r="X441" s="68"/>
      <c r="Y441" s="68"/>
      <c r="AA441" s="68"/>
      <c r="AB441" s="68"/>
    </row>
    <row r="442" ht="15.75" customHeight="1">
      <c r="G442" s="67"/>
      <c r="L442" s="68"/>
      <c r="V442" s="68"/>
      <c r="W442" s="68"/>
      <c r="X442" s="68"/>
      <c r="Y442" s="68"/>
      <c r="AA442" s="68"/>
      <c r="AB442" s="68"/>
    </row>
    <row r="443" ht="15.75" customHeight="1">
      <c r="G443" s="67"/>
      <c r="L443" s="68"/>
      <c r="V443" s="68"/>
      <c r="W443" s="68"/>
      <c r="X443" s="68"/>
      <c r="Y443" s="68"/>
      <c r="AA443" s="68"/>
      <c r="AB443" s="68"/>
    </row>
    <row r="444" ht="15.75" customHeight="1">
      <c r="G444" s="67"/>
      <c r="L444" s="68"/>
      <c r="V444" s="68"/>
      <c r="W444" s="68"/>
      <c r="X444" s="68"/>
      <c r="Y444" s="68"/>
      <c r="AA444" s="68"/>
      <c r="AB444" s="68"/>
    </row>
    <row r="445" ht="15.75" customHeight="1">
      <c r="G445" s="67"/>
      <c r="L445" s="68"/>
      <c r="V445" s="68"/>
      <c r="W445" s="68"/>
      <c r="X445" s="68"/>
      <c r="Y445" s="68"/>
      <c r="AA445" s="68"/>
      <c r="AB445" s="68"/>
    </row>
    <row r="446" ht="15.75" customHeight="1">
      <c r="G446" s="67"/>
      <c r="L446" s="68"/>
      <c r="V446" s="68"/>
      <c r="W446" s="68"/>
      <c r="X446" s="68"/>
      <c r="Y446" s="68"/>
      <c r="AA446" s="68"/>
      <c r="AB446" s="68"/>
    </row>
    <row r="447" ht="15.75" customHeight="1">
      <c r="G447" s="67"/>
      <c r="L447" s="68"/>
      <c r="V447" s="68"/>
      <c r="W447" s="68"/>
      <c r="X447" s="68"/>
      <c r="Y447" s="68"/>
      <c r="AA447" s="68"/>
      <c r="AB447" s="68"/>
    </row>
    <row r="448" ht="15.75" customHeight="1">
      <c r="G448" s="67"/>
      <c r="L448" s="68"/>
      <c r="V448" s="68"/>
      <c r="W448" s="68"/>
      <c r="X448" s="68"/>
      <c r="Y448" s="68"/>
      <c r="AA448" s="68"/>
      <c r="AB448" s="68"/>
    </row>
    <row r="449" ht="15.75" customHeight="1">
      <c r="G449" s="67"/>
      <c r="L449" s="68"/>
      <c r="V449" s="68"/>
      <c r="W449" s="68"/>
      <c r="X449" s="68"/>
      <c r="Y449" s="68"/>
      <c r="AA449" s="68"/>
      <c r="AB449" s="68"/>
    </row>
    <row r="450" ht="15.75" customHeight="1">
      <c r="G450" s="67"/>
      <c r="L450" s="68"/>
      <c r="V450" s="68"/>
      <c r="W450" s="68"/>
      <c r="X450" s="68"/>
      <c r="Y450" s="68"/>
      <c r="AA450" s="68"/>
      <c r="AB450" s="68"/>
    </row>
    <row r="451" ht="15.75" customHeight="1">
      <c r="G451" s="67"/>
      <c r="L451" s="68"/>
      <c r="V451" s="68"/>
      <c r="W451" s="68"/>
      <c r="X451" s="68"/>
      <c r="Y451" s="68"/>
      <c r="AA451" s="68"/>
      <c r="AB451" s="68"/>
    </row>
    <row r="452" ht="15.75" customHeight="1">
      <c r="G452" s="67"/>
      <c r="L452" s="68"/>
      <c r="V452" s="68"/>
      <c r="W452" s="68"/>
      <c r="X452" s="68"/>
      <c r="Y452" s="68"/>
      <c r="AA452" s="68"/>
      <c r="AB452" s="68"/>
    </row>
    <row r="453" ht="15.75" customHeight="1">
      <c r="G453" s="67"/>
      <c r="L453" s="68"/>
      <c r="V453" s="68"/>
      <c r="W453" s="68"/>
      <c r="X453" s="68"/>
      <c r="Y453" s="68"/>
      <c r="AA453" s="68"/>
      <c r="AB453" s="68"/>
    </row>
    <row r="454" ht="15.75" customHeight="1">
      <c r="G454" s="67"/>
      <c r="L454" s="68"/>
      <c r="V454" s="68"/>
      <c r="W454" s="68"/>
      <c r="X454" s="68"/>
      <c r="Y454" s="68"/>
      <c r="AA454" s="68"/>
      <c r="AB454" s="68"/>
    </row>
    <row r="455" ht="15.75" customHeight="1">
      <c r="G455" s="67"/>
      <c r="L455" s="68"/>
      <c r="V455" s="68"/>
      <c r="W455" s="68"/>
      <c r="X455" s="68"/>
      <c r="Y455" s="68"/>
      <c r="AA455" s="68"/>
      <c r="AB455" s="68"/>
    </row>
    <row r="456" ht="15.75" customHeight="1">
      <c r="G456" s="67"/>
      <c r="L456" s="68"/>
      <c r="V456" s="68"/>
      <c r="W456" s="68"/>
      <c r="X456" s="68"/>
      <c r="Y456" s="68"/>
      <c r="AA456" s="68"/>
      <c r="AB456" s="68"/>
    </row>
    <row r="457" ht="15.75" customHeight="1">
      <c r="G457" s="67"/>
      <c r="L457" s="68"/>
      <c r="V457" s="68"/>
      <c r="W457" s="68"/>
      <c r="X457" s="68"/>
      <c r="Y457" s="68"/>
      <c r="AA457" s="68"/>
      <c r="AB457" s="68"/>
    </row>
    <row r="458" ht="15.75" customHeight="1">
      <c r="G458" s="67"/>
      <c r="L458" s="68"/>
      <c r="V458" s="68"/>
      <c r="W458" s="68"/>
      <c r="X458" s="68"/>
      <c r="Y458" s="68"/>
      <c r="AA458" s="68"/>
      <c r="AB458" s="68"/>
    </row>
    <row r="459" ht="15.75" customHeight="1">
      <c r="G459" s="67"/>
      <c r="L459" s="68"/>
      <c r="V459" s="68"/>
      <c r="W459" s="68"/>
      <c r="X459" s="68"/>
      <c r="Y459" s="68"/>
      <c r="AA459" s="68"/>
      <c r="AB459" s="68"/>
    </row>
    <row r="460" ht="15.75" customHeight="1">
      <c r="G460" s="67"/>
      <c r="L460" s="68"/>
      <c r="V460" s="68"/>
      <c r="W460" s="68"/>
      <c r="X460" s="68"/>
      <c r="Y460" s="68"/>
      <c r="AA460" s="68"/>
      <c r="AB460" s="68"/>
    </row>
    <row r="461" ht="15.75" customHeight="1">
      <c r="G461" s="67"/>
      <c r="L461" s="68"/>
      <c r="V461" s="68"/>
      <c r="W461" s="68"/>
      <c r="X461" s="68"/>
      <c r="Y461" s="68"/>
      <c r="AA461" s="68"/>
      <c r="AB461" s="68"/>
    </row>
    <row r="462" ht="15.75" customHeight="1">
      <c r="G462" s="67"/>
      <c r="L462" s="68"/>
      <c r="V462" s="68"/>
      <c r="W462" s="68"/>
      <c r="X462" s="68"/>
      <c r="Y462" s="68"/>
      <c r="AA462" s="68"/>
      <c r="AB462" s="68"/>
    </row>
    <row r="463" ht="15.75" customHeight="1">
      <c r="G463" s="67"/>
      <c r="L463" s="68"/>
      <c r="V463" s="68"/>
      <c r="W463" s="68"/>
      <c r="X463" s="68"/>
      <c r="Y463" s="68"/>
      <c r="AA463" s="68"/>
      <c r="AB463" s="68"/>
    </row>
    <row r="464" ht="15.75" customHeight="1">
      <c r="G464" s="67"/>
      <c r="L464" s="68"/>
      <c r="V464" s="68"/>
      <c r="W464" s="68"/>
      <c r="X464" s="68"/>
      <c r="Y464" s="68"/>
      <c r="AA464" s="68"/>
      <c r="AB464" s="68"/>
    </row>
    <row r="465" ht="15.75" customHeight="1">
      <c r="G465" s="67"/>
      <c r="L465" s="68"/>
      <c r="V465" s="68"/>
      <c r="W465" s="68"/>
      <c r="X465" s="68"/>
      <c r="Y465" s="68"/>
      <c r="AA465" s="68"/>
      <c r="AB465" s="68"/>
    </row>
    <row r="466" ht="15.75" customHeight="1">
      <c r="G466" s="67"/>
      <c r="L466" s="68"/>
      <c r="V466" s="68"/>
      <c r="W466" s="68"/>
      <c r="X466" s="68"/>
      <c r="Y466" s="68"/>
      <c r="AA466" s="68"/>
      <c r="AB466" s="68"/>
    </row>
    <row r="467" ht="15.75" customHeight="1">
      <c r="G467" s="67"/>
      <c r="L467" s="68"/>
      <c r="V467" s="68"/>
      <c r="W467" s="68"/>
      <c r="X467" s="68"/>
      <c r="Y467" s="68"/>
      <c r="AA467" s="68"/>
      <c r="AB467" s="68"/>
    </row>
    <row r="468" ht="15.75" customHeight="1">
      <c r="G468" s="67"/>
      <c r="L468" s="68"/>
      <c r="V468" s="68"/>
      <c r="W468" s="68"/>
      <c r="X468" s="68"/>
      <c r="Y468" s="68"/>
      <c r="AA468" s="68"/>
      <c r="AB468" s="68"/>
    </row>
    <row r="469" ht="15.75" customHeight="1">
      <c r="G469" s="67"/>
      <c r="L469" s="68"/>
      <c r="V469" s="68"/>
      <c r="W469" s="68"/>
      <c r="X469" s="68"/>
      <c r="Y469" s="68"/>
      <c r="AA469" s="68"/>
      <c r="AB469" s="68"/>
    </row>
    <row r="470" ht="15.75" customHeight="1">
      <c r="G470" s="67"/>
      <c r="L470" s="68"/>
      <c r="V470" s="68"/>
      <c r="W470" s="68"/>
      <c r="X470" s="68"/>
      <c r="Y470" s="68"/>
      <c r="AA470" s="68"/>
      <c r="AB470" s="68"/>
    </row>
    <row r="471" ht="15.75" customHeight="1">
      <c r="G471" s="67"/>
      <c r="L471" s="68"/>
      <c r="V471" s="68"/>
      <c r="W471" s="68"/>
      <c r="X471" s="68"/>
      <c r="Y471" s="68"/>
      <c r="AA471" s="68"/>
      <c r="AB471" s="68"/>
    </row>
    <row r="472" ht="15.75" customHeight="1">
      <c r="G472" s="67"/>
      <c r="L472" s="68"/>
      <c r="V472" s="68"/>
      <c r="W472" s="68"/>
      <c r="X472" s="68"/>
      <c r="Y472" s="68"/>
      <c r="AA472" s="68"/>
      <c r="AB472" s="68"/>
    </row>
    <row r="473" ht="15.75" customHeight="1">
      <c r="G473" s="67"/>
      <c r="L473" s="68"/>
      <c r="V473" s="68"/>
      <c r="W473" s="68"/>
      <c r="X473" s="68"/>
      <c r="Y473" s="68"/>
      <c r="AA473" s="68"/>
      <c r="AB473" s="68"/>
    </row>
    <row r="474" ht="15.75" customHeight="1">
      <c r="G474" s="67"/>
      <c r="L474" s="68"/>
      <c r="V474" s="68"/>
      <c r="W474" s="68"/>
      <c r="X474" s="68"/>
      <c r="Y474" s="68"/>
      <c r="AA474" s="68"/>
      <c r="AB474" s="68"/>
    </row>
    <row r="475" ht="15.75" customHeight="1">
      <c r="G475" s="67"/>
      <c r="L475" s="68"/>
      <c r="V475" s="68"/>
      <c r="W475" s="68"/>
      <c r="X475" s="68"/>
      <c r="Y475" s="68"/>
      <c r="AA475" s="68"/>
      <c r="AB475" s="68"/>
    </row>
    <row r="476" ht="15.75" customHeight="1">
      <c r="G476" s="67"/>
      <c r="L476" s="68"/>
      <c r="V476" s="68"/>
      <c r="W476" s="68"/>
      <c r="X476" s="68"/>
      <c r="Y476" s="68"/>
      <c r="AA476" s="68"/>
      <c r="AB476" s="68"/>
    </row>
    <row r="477" ht="15.75" customHeight="1">
      <c r="G477" s="67"/>
      <c r="L477" s="68"/>
      <c r="V477" s="68"/>
      <c r="W477" s="68"/>
      <c r="X477" s="68"/>
      <c r="Y477" s="68"/>
      <c r="AA477" s="68"/>
      <c r="AB477" s="68"/>
    </row>
    <row r="478" ht="15.75" customHeight="1">
      <c r="G478" s="67"/>
      <c r="L478" s="68"/>
      <c r="V478" s="68"/>
      <c r="W478" s="68"/>
      <c r="X478" s="68"/>
      <c r="Y478" s="68"/>
      <c r="AA478" s="68"/>
      <c r="AB478" s="68"/>
    </row>
    <row r="479" ht="15.75" customHeight="1">
      <c r="G479" s="67"/>
      <c r="L479" s="68"/>
      <c r="V479" s="68"/>
      <c r="W479" s="68"/>
      <c r="X479" s="68"/>
      <c r="Y479" s="68"/>
      <c r="AA479" s="68"/>
      <c r="AB479" s="68"/>
    </row>
    <row r="480" ht="15.75" customHeight="1">
      <c r="G480" s="67"/>
      <c r="L480" s="68"/>
      <c r="V480" s="68"/>
      <c r="W480" s="68"/>
      <c r="X480" s="68"/>
      <c r="Y480" s="68"/>
      <c r="AA480" s="68"/>
      <c r="AB480" s="68"/>
    </row>
    <row r="481" ht="15.75" customHeight="1">
      <c r="G481" s="67"/>
      <c r="L481" s="68"/>
      <c r="V481" s="68"/>
      <c r="W481" s="68"/>
      <c r="X481" s="68"/>
      <c r="Y481" s="68"/>
      <c r="AA481" s="68"/>
      <c r="AB481" s="68"/>
    </row>
    <row r="482" ht="15.75" customHeight="1">
      <c r="G482" s="67"/>
      <c r="L482" s="68"/>
      <c r="V482" s="68"/>
      <c r="W482" s="68"/>
      <c r="X482" s="68"/>
      <c r="Y482" s="68"/>
      <c r="AA482" s="68"/>
      <c r="AB482" s="68"/>
    </row>
    <row r="483" ht="15.75" customHeight="1">
      <c r="G483" s="67"/>
      <c r="L483" s="68"/>
      <c r="V483" s="68"/>
      <c r="W483" s="68"/>
      <c r="X483" s="68"/>
      <c r="Y483" s="68"/>
      <c r="AA483" s="68"/>
      <c r="AB483" s="68"/>
    </row>
    <row r="484" ht="15.75" customHeight="1">
      <c r="G484" s="67"/>
      <c r="L484" s="68"/>
      <c r="V484" s="68"/>
      <c r="W484" s="68"/>
      <c r="X484" s="68"/>
      <c r="Y484" s="68"/>
      <c r="AA484" s="68"/>
      <c r="AB484" s="68"/>
    </row>
    <row r="485" ht="15.75" customHeight="1">
      <c r="G485" s="67"/>
      <c r="L485" s="68"/>
      <c r="V485" s="68"/>
      <c r="W485" s="68"/>
      <c r="X485" s="68"/>
      <c r="Y485" s="68"/>
      <c r="AA485" s="68"/>
      <c r="AB485" s="68"/>
    </row>
    <row r="486" ht="15.75" customHeight="1">
      <c r="G486" s="67"/>
      <c r="L486" s="68"/>
      <c r="V486" s="68"/>
      <c r="W486" s="68"/>
      <c r="X486" s="68"/>
      <c r="Y486" s="68"/>
      <c r="AA486" s="68"/>
      <c r="AB486" s="68"/>
    </row>
    <row r="487" ht="15.75" customHeight="1">
      <c r="G487" s="67"/>
      <c r="L487" s="68"/>
      <c r="V487" s="68"/>
      <c r="W487" s="68"/>
      <c r="X487" s="68"/>
      <c r="Y487" s="68"/>
      <c r="AA487" s="68"/>
      <c r="AB487" s="68"/>
    </row>
    <row r="488" ht="15.75" customHeight="1">
      <c r="G488" s="67"/>
      <c r="L488" s="68"/>
      <c r="V488" s="68"/>
      <c r="W488" s="68"/>
      <c r="X488" s="68"/>
      <c r="Y488" s="68"/>
      <c r="AA488" s="68"/>
      <c r="AB488" s="68"/>
    </row>
    <row r="489" ht="15.75" customHeight="1">
      <c r="G489" s="67"/>
      <c r="L489" s="68"/>
      <c r="V489" s="68"/>
      <c r="W489" s="68"/>
      <c r="X489" s="68"/>
      <c r="Y489" s="68"/>
      <c r="AA489" s="68"/>
      <c r="AB489" s="68"/>
    </row>
    <row r="490" ht="15.75" customHeight="1">
      <c r="G490" s="67"/>
      <c r="L490" s="68"/>
      <c r="V490" s="68"/>
      <c r="W490" s="68"/>
      <c r="X490" s="68"/>
      <c r="Y490" s="68"/>
      <c r="AA490" s="68"/>
      <c r="AB490" s="68"/>
    </row>
    <row r="491" ht="15.75" customHeight="1">
      <c r="G491" s="67"/>
      <c r="L491" s="68"/>
      <c r="V491" s="68"/>
      <c r="W491" s="68"/>
      <c r="X491" s="68"/>
      <c r="Y491" s="68"/>
      <c r="AA491" s="68"/>
      <c r="AB491" s="68"/>
    </row>
    <row r="492" ht="15.75" customHeight="1">
      <c r="G492" s="67"/>
      <c r="L492" s="68"/>
      <c r="V492" s="68"/>
      <c r="W492" s="68"/>
      <c r="X492" s="68"/>
      <c r="Y492" s="68"/>
      <c r="AA492" s="68"/>
      <c r="AB492" s="68"/>
    </row>
    <row r="493" ht="15.75" customHeight="1">
      <c r="G493" s="67"/>
      <c r="L493" s="68"/>
      <c r="V493" s="68"/>
      <c r="W493" s="68"/>
      <c r="X493" s="68"/>
      <c r="Y493" s="68"/>
      <c r="AA493" s="68"/>
      <c r="AB493" s="68"/>
    </row>
    <row r="494" ht="15.75" customHeight="1">
      <c r="G494" s="67"/>
      <c r="L494" s="68"/>
      <c r="V494" s="68"/>
      <c r="W494" s="68"/>
      <c r="X494" s="68"/>
      <c r="Y494" s="68"/>
      <c r="AA494" s="68"/>
      <c r="AB494" s="68"/>
    </row>
    <row r="495" ht="15.75" customHeight="1">
      <c r="G495" s="67"/>
      <c r="L495" s="68"/>
      <c r="V495" s="68"/>
      <c r="W495" s="68"/>
      <c r="X495" s="68"/>
      <c r="Y495" s="68"/>
      <c r="AA495" s="68"/>
      <c r="AB495" s="68"/>
    </row>
    <row r="496" ht="15.75" customHeight="1">
      <c r="G496" s="67"/>
      <c r="L496" s="68"/>
      <c r="V496" s="68"/>
      <c r="W496" s="68"/>
      <c r="X496" s="68"/>
      <c r="Y496" s="68"/>
      <c r="AA496" s="68"/>
      <c r="AB496" s="68"/>
    </row>
    <row r="497" ht="15.75" customHeight="1">
      <c r="G497" s="67"/>
      <c r="L497" s="68"/>
      <c r="V497" s="68"/>
      <c r="W497" s="68"/>
      <c r="X497" s="68"/>
      <c r="Y497" s="68"/>
      <c r="AA497" s="68"/>
      <c r="AB497" s="68"/>
    </row>
    <row r="498" ht="15.75" customHeight="1">
      <c r="G498" s="67"/>
      <c r="L498" s="68"/>
      <c r="V498" s="68"/>
      <c r="W498" s="68"/>
      <c r="X498" s="68"/>
      <c r="Y498" s="68"/>
      <c r="AA498" s="68"/>
      <c r="AB498" s="68"/>
    </row>
    <row r="499" ht="15.75" customHeight="1">
      <c r="G499" s="67"/>
      <c r="L499" s="68"/>
      <c r="V499" s="68"/>
      <c r="W499" s="68"/>
      <c r="X499" s="68"/>
      <c r="Y499" s="68"/>
      <c r="AA499" s="68"/>
      <c r="AB499" s="68"/>
    </row>
    <row r="500" ht="15.75" customHeight="1">
      <c r="G500" s="67"/>
      <c r="L500" s="68"/>
      <c r="V500" s="68"/>
      <c r="W500" s="68"/>
      <c r="X500" s="68"/>
      <c r="Y500" s="68"/>
      <c r="AA500" s="68"/>
      <c r="AB500" s="68"/>
    </row>
    <row r="501" ht="15.75" customHeight="1">
      <c r="G501" s="67"/>
      <c r="L501" s="68"/>
      <c r="V501" s="68"/>
      <c r="W501" s="68"/>
      <c r="X501" s="68"/>
      <c r="Y501" s="68"/>
      <c r="AA501" s="68"/>
      <c r="AB501" s="68"/>
    </row>
    <row r="502" ht="15.75" customHeight="1">
      <c r="G502" s="67"/>
      <c r="L502" s="68"/>
      <c r="V502" s="68"/>
      <c r="W502" s="68"/>
      <c r="X502" s="68"/>
      <c r="Y502" s="68"/>
      <c r="AA502" s="68"/>
      <c r="AB502" s="68"/>
    </row>
    <row r="503" ht="15.75" customHeight="1">
      <c r="G503" s="67"/>
      <c r="L503" s="68"/>
      <c r="V503" s="68"/>
      <c r="W503" s="68"/>
      <c r="X503" s="68"/>
      <c r="Y503" s="68"/>
      <c r="AA503" s="68"/>
      <c r="AB503" s="68"/>
    </row>
    <row r="504" ht="15.75" customHeight="1">
      <c r="G504" s="67"/>
      <c r="L504" s="68"/>
      <c r="V504" s="68"/>
      <c r="W504" s="68"/>
      <c r="X504" s="68"/>
      <c r="Y504" s="68"/>
      <c r="AA504" s="68"/>
      <c r="AB504" s="68"/>
    </row>
    <row r="505" ht="15.75" customHeight="1">
      <c r="G505" s="67"/>
      <c r="L505" s="68"/>
      <c r="V505" s="68"/>
      <c r="W505" s="68"/>
      <c r="X505" s="68"/>
      <c r="Y505" s="68"/>
      <c r="AA505" s="68"/>
      <c r="AB505" s="68"/>
    </row>
    <row r="506" ht="15.75" customHeight="1">
      <c r="G506" s="67"/>
      <c r="L506" s="68"/>
      <c r="V506" s="68"/>
      <c r="W506" s="68"/>
      <c r="X506" s="68"/>
      <c r="Y506" s="68"/>
      <c r="AA506" s="68"/>
      <c r="AB506" s="68"/>
    </row>
    <row r="507" ht="15.75" customHeight="1">
      <c r="G507" s="67"/>
      <c r="L507" s="68"/>
      <c r="V507" s="68"/>
      <c r="W507" s="68"/>
      <c r="X507" s="68"/>
      <c r="Y507" s="68"/>
      <c r="AA507" s="68"/>
      <c r="AB507" s="68"/>
    </row>
    <row r="508" ht="15.75" customHeight="1">
      <c r="G508" s="67"/>
      <c r="L508" s="68"/>
      <c r="V508" s="68"/>
      <c r="W508" s="68"/>
      <c r="X508" s="68"/>
      <c r="Y508" s="68"/>
      <c r="AA508" s="68"/>
      <c r="AB508" s="68"/>
    </row>
    <row r="509" ht="15.75" customHeight="1">
      <c r="G509" s="67"/>
      <c r="L509" s="68"/>
      <c r="V509" s="68"/>
      <c r="W509" s="68"/>
      <c r="X509" s="68"/>
      <c r="Y509" s="68"/>
      <c r="AA509" s="68"/>
      <c r="AB509" s="68"/>
    </row>
    <row r="510" ht="15.75" customHeight="1">
      <c r="G510" s="67"/>
      <c r="L510" s="68"/>
      <c r="V510" s="68"/>
      <c r="W510" s="68"/>
      <c r="X510" s="68"/>
      <c r="Y510" s="68"/>
      <c r="AA510" s="68"/>
      <c r="AB510" s="68"/>
    </row>
    <row r="511" ht="15.75" customHeight="1">
      <c r="G511" s="67"/>
      <c r="L511" s="68"/>
      <c r="V511" s="68"/>
      <c r="W511" s="68"/>
      <c r="X511" s="68"/>
      <c r="Y511" s="68"/>
      <c r="AA511" s="68"/>
      <c r="AB511" s="68"/>
    </row>
    <row r="512" ht="15.75" customHeight="1">
      <c r="G512" s="67"/>
      <c r="L512" s="68"/>
      <c r="V512" s="68"/>
      <c r="W512" s="68"/>
      <c r="X512" s="68"/>
      <c r="Y512" s="68"/>
      <c r="AA512" s="68"/>
      <c r="AB512" s="68"/>
    </row>
    <row r="513" ht="15.75" customHeight="1">
      <c r="G513" s="67"/>
      <c r="L513" s="68"/>
      <c r="V513" s="68"/>
      <c r="W513" s="68"/>
      <c r="X513" s="68"/>
      <c r="Y513" s="68"/>
      <c r="AA513" s="68"/>
      <c r="AB513" s="68"/>
    </row>
    <row r="514" ht="15.75" customHeight="1">
      <c r="G514" s="67"/>
      <c r="L514" s="68"/>
      <c r="V514" s="68"/>
      <c r="W514" s="68"/>
      <c r="X514" s="68"/>
      <c r="Y514" s="68"/>
      <c r="AA514" s="68"/>
      <c r="AB514" s="68"/>
    </row>
    <row r="515" ht="15.75" customHeight="1">
      <c r="G515" s="67"/>
      <c r="L515" s="68"/>
      <c r="V515" s="68"/>
      <c r="W515" s="68"/>
      <c r="X515" s="68"/>
      <c r="Y515" s="68"/>
      <c r="AA515" s="68"/>
      <c r="AB515" s="68"/>
    </row>
    <row r="516" ht="15.75" customHeight="1">
      <c r="G516" s="67"/>
      <c r="L516" s="68"/>
      <c r="V516" s="68"/>
      <c r="W516" s="68"/>
      <c r="X516" s="68"/>
      <c r="Y516" s="68"/>
      <c r="AA516" s="68"/>
      <c r="AB516" s="68"/>
    </row>
    <row r="517" ht="15.75" customHeight="1">
      <c r="G517" s="67"/>
      <c r="L517" s="68"/>
      <c r="V517" s="68"/>
      <c r="W517" s="68"/>
      <c r="X517" s="68"/>
      <c r="Y517" s="68"/>
      <c r="AA517" s="68"/>
      <c r="AB517" s="68"/>
    </row>
    <row r="518" ht="15.75" customHeight="1">
      <c r="G518" s="67"/>
      <c r="L518" s="68"/>
      <c r="V518" s="68"/>
      <c r="W518" s="68"/>
      <c r="X518" s="68"/>
      <c r="Y518" s="68"/>
      <c r="AA518" s="68"/>
      <c r="AB518" s="68"/>
    </row>
    <row r="519" ht="15.75" customHeight="1">
      <c r="G519" s="67"/>
      <c r="L519" s="68"/>
      <c r="V519" s="68"/>
      <c r="W519" s="68"/>
      <c r="X519" s="68"/>
      <c r="Y519" s="68"/>
      <c r="AA519" s="68"/>
      <c r="AB519" s="68"/>
    </row>
    <row r="520" ht="15.75" customHeight="1">
      <c r="G520" s="67"/>
      <c r="L520" s="68"/>
      <c r="V520" s="68"/>
      <c r="W520" s="68"/>
      <c r="X520" s="68"/>
      <c r="Y520" s="68"/>
      <c r="AA520" s="68"/>
      <c r="AB520" s="68"/>
    </row>
    <row r="521" ht="15.75" customHeight="1">
      <c r="G521" s="67"/>
      <c r="L521" s="68"/>
      <c r="V521" s="68"/>
      <c r="W521" s="68"/>
      <c r="X521" s="68"/>
      <c r="Y521" s="68"/>
      <c r="AA521" s="68"/>
      <c r="AB521" s="68"/>
    </row>
    <row r="522" ht="15.75" customHeight="1">
      <c r="G522" s="67"/>
      <c r="L522" s="68"/>
      <c r="V522" s="68"/>
      <c r="W522" s="68"/>
      <c r="X522" s="68"/>
      <c r="Y522" s="68"/>
      <c r="AA522" s="68"/>
      <c r="AB522" s="68"/>
    </row>
    <row r="523" ht="15.75" customHeight="1">
      <c r="G523" s="67"/>
      <c r="L523" s="68"/>
      <c r="V523" s="68"/>
      <c r="W523" s="68"/>
      <c r="X523" s="68"/>
      <c r="Y523" s="68"/>
      <c r="AA523" s="68"/>
      <c r="AB523" s="68"/>
    </row>
    <row r="524" ht="15.75" customHeight="1">
      <c r="G524" s="67"/>
      <c r="L524" s="68"/>
      <c r="V524" s="68"/>
      <c r="W524" s="68"/>
      <c r="X524" s="68"/>
      <c r="Y524" s="68"/>
      <c r="AA524" s="68"/>
      <c r="AB524" s="68"/>
    </row>
    <row r="525" ht="15.75" customHeight="1">
      <c r="G525" s="67"/>
      <c r="L525" s="68"/>
      <c r="V525" s="68"/>
      <c r="W525" s="68"/>
      <c r="X525" s="68"/>
      <c r="Y525" s="68"/>
      <c r="AA525" s="68"/>
      <c r="AB525" s="68"/>
    </row>
    <row r="526" ht="15.75" customHeight="1">
      <c r="G526" s="67"/>
      <c r="L526" s="68"/>
      <c r="V526" s="68"/>
      <c r="W526" s="68"/>
      <c r="X526" s="68"/>
      <c r="Y526" s="68"/>
      <c r="AA526" s="68"/>
      <c r="AB526" s="68"/>
    </row>
    <row r="527" ht="15.75" customHeight="1">
      <c r="G527" s="67"/>
      <c r="L527" s="68"/>
      <c r="V527" s="68"/>
      <c r="W527" s="68"/>
      <c r="X527" s="68"/>
      <c r="Y527" s="68"/>
      <c r="AA527" s="68"/>
      <c r="AB527" s="68"/>
    </row>
    <row r="528" ht="15.75" customHeight="1">
      <c r="G528" s="67"/>
      <c r="L528" s="68"/>
      <c r="V528" s="68"/>
      <c r="W528" s="68"/>
      <c r="X528" s="68"/>
      <c r="Y528" s="68"/>
      <c r="AA528" s="68"/>
      <c r="AB528" s="68"/>
    </row>
    <row r="529" ht="15.75" customHeight="1">
      <c r="G529" s="67"/>
      <c r="L529" s="68"/>
      <c r="V529" s="68"/>
      <c r="W529" s="68"/>
      <c r="X529" s="68"/>
      <c r="Y529" s="68"/>
      <c r="AA529" s="68"/>
      <c r="AB529" s="68"/>
    </row>
    <row r="530" ht="15.75" customHeight="1">
      <c r="G530" s="67"/>
      <c r="L530" s="68"/>
      <c r="V530" s="68"/>
      <c r="W530" s="68"/>
      <c r="X530" s="68"/>
      <c r="Y530" s="68"/>
      <c r="AA530" s="68"/>
      <c r="AB530" s="68"/>
    </row>
    <row r="531" ht="15.75" customHeight="1">
      <c r="G531" s="67"/>
      <c r="L531" s="68"/>
      <c r="V531" s="68"/>
      <c r="W531" s="68"/>
      <c r="X531" s="68"/>
      <c r="Y531" s="68"/>
      <c r="AA531" s="68"/>
      <c r="AB531" s="68"/>
    </row>
    <row r="532" ht="15.75" customHeight="1">
      <c r="G532" s="67"/>
      <c r="L532" s="68"/>
      <c r="V532" s="68"/>
      <c r="W532" s="68"/>
      <c r="X532" s="68"/>
      <c r="Y532" s="68"/>
      <c r="AA532" s="68"/>
      <c r="AB532" s="68"/>
    </row>
    <row r="533" ht="15.75" customHeight="1">
      <c r="G533" s="67"/>
      <c r="L533" s="68"/>
      <c r="V533" s="68"/>
      <c r="W533" s="68"/>
      <c r="X533" s="68"/>
      <c r="Y533" s="68"/>
      <c r="AA533" s="68"/>
      <c r="AB533" s="68"/>
    </row>
    <row r="534" ht="15.75" customHeight="1">
      <c r="G534" s="67"/>
      <c r="L534" s="68"/>
      <c r="V534" s="68"/>
      <c r="W534" s="68"/>
      <c r="X534" s="68"/>
      <c r="Y534" s="68"/>
      <c r="AA534" s="68"/>
      <c r="AB534" s="68"/>
    </row>
    <row r="535" ht="15.75" customHeight="1">
      <c r="G535" s="67"/>
      <c r="L535" s="68"/>
      <c r="V535" s="68"/>
      <c r="W535" s="68"/>
      <c r="X535" s="68"/>
      <c r="Y535" s="68"/>
      <c r="AA535" s="68"/>
      <c r="AB535" s="68"/>
    </row>
    <row r="536" ht="15.75" customHeight="1">
      <c r="G536" s="67"/>
      <c r="L536" s="68"/>
      <c r="V536" s="68"/>
      <c r="W536" s="68"/>
      <c r="X536" s="68"/>
      <c r="Y536" s="68"/>
      <c r="AA536" s="68"/>
      <c r="AB536" s="68"/>
    </row>
    <row r="537" ht="15.75" customHeight="1">
      <c r="G537" s="67"/>
      <c r="L537" s="68"/>
      <c r="V537" s="68"/>
      <c r="W537" s="68"/>
      <c r="X537" s="68"/>
      <c r="Y537" s="68"/>
      <c r="AA537" s="68"/>
      <c r="AB537" s="68"/>
    </row>
    <row r="538" ht="15.75" customHeight="1">
      <c r="G538" s="67"/>
      <c r="L538" s="68"/>
      <c r="V538" s="68"/>
      <c r="W538" s="68"/>
      <c r="X538" s="68"/>
      <c r="Y538" s="68"/>
      <c r="AA538" s="68"/>
      <c r="AB538" s="68"/>
    </row>
    <row r="539" ht="15.75" customHeight="1">
      <c r="G539" s="67"/>
      <c r="L539" s="68"/>
      <c r="V539" s="68"/>
      <c r="W539" s="68"/>
      <c r="X539" s="68"/>
      <c r="Y539" s="68"/>
      <c r="AA539" s="68"/>
      <c r="AB539" s="68"/>
    </row>
    <row r="540" ht="15.75" customHeight="1">
      <c r="G540" s="67"/>
      <c r="L540" s="68"/>
      <c r="V540" s="68"/>
      <c r="W540" s="68"/>
      <c r="X540" s="68"/>
      <c r="Y540" s="68"/>
      <c r="AA540" s="68"/>
      <c r="AB540" s="68"/>
    </row>
    <row r="541" ht="15.75" customHeight="1">
      <c r="G541" s="67"/>
      <c r="L541" s="68"/>
      <c r="V541" s="68"/>
      <c r="W541" s="68"/>
      <c r="X541" s="68"/>
      <c r="Y541" s="68"/>
      <c r="AA541" s="68"/>
      <c r="AB541" s="68"/>
    </row>
    <row r="542" ht="15.75" customHeight="1">
      <c r="G542" s="67"/>
      <c r="L542" s="68"/>
      <c r="V542" s="68"/>
      <c r="W542" s="68"/>
      <c r="X542" s="68"/>
      <c r="Y542" s="68"/>
      <c r="AA542" s="68"/>
      <c r="AB542" s="68"/>
    </row>
    <row r="543" ht="15.75" customHeight="1">
      <c r="G543" s="67"/>
      <c r="L543" s="68"/>
      <c r="V543" s="68"/>
      <c r="W543" s="68"/>
      <c r="X543" s="68"/>
      <c r="Y543" s="68"/>
      <c r="AA543" s="68"/>
      <c r="AB543" s="68"/>
    </row>
    <row r="544" ht="15.75" customHeight="1">
      <c r="G544" s="67"/>
      <c r="L544" s="68"/>
      <c r="V544" s="68"/>
      <c r="W544" s="68"/>
      <c r="X544" s="68"/>
      <c r="Y544" s="68"/>
      <c r="AA544" s="68"/>
      <c r="AB544" s="68"/>
    </row>
    <row r="545" ht="15.75" customHeight="1">
      <c r="G545" s="67"/>
      <c r="L545" s="68"/>
      <c r="V545" s="68"/>
      <c r="W545" s="68"/>
      <c r="X545" s="68"/>
      <c r="Y545" s="68"/>
      <c r="AA545" s="68"/>
      <c r="AB545" s="68"/>
    </row>
    <row r="546" ht="15.75" customHeight="1">
      <c r="G546" s="67"/>
      <c r="L546" s="68"/>
      <c r="V546" s="68"/>
      <c r="W546" s="68"/>
      <c r="X546" s="68"/>
      <c r="Y546" s="68"/>
      <c r="AA546" s="68"/>
      <c r="AB546" s="68"/>
    </row>
    <row r="547" ht="15.75" customHeight="1">
      <c r="G547" s="67"/>
      <c r="L547" s="68"/>
      <c r="V547" s="68"/>
      <c r="W547" s="68"/>
      <c r="X547" s="68"/>
      <c r="Y547" s="68"/>
      <c r="AA547" s="68"/>
      <c r="AB547" s="68"/>
    </row>
    <row r="548" ht="15.75" customHeight="1">
      <c r="G548" s="67"/>
      <c r="L548" s="68"/>
      <c r="V548" s="68"/>
      <c r="W548" s="68"/>
      <c r="X548" s="68"/>
      <c r="Y548" s="68"/>
      <c r="AA548" s="68"/>
      <c r="AB548" s="68"/>
    </row>
    <row r="549" ht="15.75" customHeight="1">
      <c r="G549" s="67"/>
      <c r="L549" s="68"/>
      <c r="V549" s="68"/>
      <c r="W549" s="68"/>
      <c r="X549" s="68"/>
      <c r="Y549" s="68"/>
      <c r="AA549" s="68"/>
      <c r="AB549" s="68"/>
    </row>
    <row r="550" ht="15.75" customHeight="1">
      <c r="G550" s="67"/>
      <c r="L550" s="68"/>
      <c r="V550" s="68"/>
      <c r="W550" s="68"/>
      <c r="X550" s="68"/>
      <c r="Y550" s="68"/>
      <c r="AA550" s="68"/>
      <c r="AB550" s="68"/>
    </row>
    <row r="551" ht="15.75" customHeight="1">
      <c r="G551" s="67"/>
      <c r="L551" s="68"/>
      <c r="V551" s="68"/>
      <c r="W551" s="68"/>
      <c r="X551" s="68"/>
      <c r="Y551" s="68"/>
      <c r="AA551" s="68"/>
      <c r="AB551" s="68"/>
    </row>
    <row r="552" ht="15.75" customHeight="1">
      <c r="G552" s="67"/>
      <c r="L552" s="68"/>
      <c r="V552" s="68"/>
      <c r="W552" s="68"/>
      <c r="X552" s="68"/>
      <c r="Y552" s="68"/>
      <c r="AA552" s="68"/>
      <c r="AB552" s="68"/>
    </row>
    <row r="553" ht="15.75" customHeight="1">
      <c r="G553" s="67"/>
      <c r="L553" s="68"/>
      <c r="V553" s="68"/>
      <c r="W553" s="68"/>
      <c r="X553" s="68"/>
      <c r="Y553" s="68"/>
      <c r="AA553" s="68"/>
      <c r="AB553" s="68"/>
    </row>
    <row r="554" ht="15.75" customHeight="1">
      <c r="G554" s="67"/>
      <c r="L554" s="68"/>
      <c r="V554" s="68"/>
      <c r="W554" s="68"/>
      <c r="X554" s="68"/>
      <c r="Y554" s="68"/>
      <c r="AA554" s="68"/>
      <c r="AB554" s="68"/>
    </row>
    <row r="555" ht="15.75" customHeight="1">
      <c r="G555" s="67"/>
      <c r="L555" s="68"/>
      <c r="V555" s="68"/>
      <c r="W555" s="68"/>
      <c r="X555" s="68"/>
      <c r="Y555" s="68"/>
      <c r="AA555" s="68"/>
      <c r="AB555" s="68"/>
    </row>
    <row r="556" ht="15.75" customHeight="1">
      <c r="G556" s="67"/>
      <c r="L556" s="68"/>
      <c r="V556" s="68"/>
      <c r="W556" s="68"/>
      <c r="X556" s="68"/>
      <c r="Y556" s="68"/>
      <c r="AA556" s="68"/>
      <c r="AB556" s="68"/>
    </row>
    <row r="557" ht="15.75" customHeight="1">
      <c r="G557" s="67"/>
      <c r="L557" s="68"/>
      <c r="V557" s="68"/>
      <c r="W557" s="68"/>
      <c r="X557" s="68"/>
      <c r="Y557" s="68"/>
      <c r="AA557" s="68"/>
      <c r="AB557" s="68"/>
    </row>
    <row r="558" ht="15.75" customHeight="1">
      <c r="G558" s="67"/>
      <c r="L558" s="68"/>
      <c r="V558" s="68"/>
      <c r="W558" s="68"/>
      <c r="X558" s="68"/>
      <c r="Y558" s="68"/>
      <c r="AA558" s="68"/>
      <c r="AB558" s="68"/>
    </row>
    <row r="559" ht="15.75" customHeight="1">
      <c r="G559" s="67"/>
      <c r="L559" s="68"/>
      <c r="V559" s="68"/>
      <c r="W559" s="68"/>
      <c r="X559" s="68"/>
      <c r="Y559" s="68"/>
      <c r="AA559" s="68"/>
      <c r="AB559" s="68"/>
    </row>
    <row r="560" ht="15.75" customHeight="1">
      <c r="G560" s="67"/>
      <c r="L560" s="68"/>
      <c r="V560" s="68"/>
      <c r="W560" s="68"/>
      <c r="X560" s="68"/>
      <c r="Y560" s="68"/>
      <c r="AA560" s="68"/>
      <c r="AB560" s="68"/>
    </row>
    <row r="561" ht="15.75" customHeight="1">
      <c r="G561" s="67"/>
      <c r="L561" s="68"/>
      <c r="V561" s="68"/>
      <c r="W561" s="68"/>
      <c r="X561" s="68"/>
      <c r="Y561" s="68"/>
      <c r="AA561" s="68"/>
      <c r="AB561" s="68"/>
    </row>
    <row r="562" ht="15.75" customHeight="1">
      <c r="G562" s="67"/>
      <c r="L562" s="68"/>
      <c r="V562" s="68"/>
      <c r="W562" s="68"/>
      <c r="X562" s="68"/>
      <c r="Y562" s="68"/>
      <c r="AA562" s="68"/>
      <c r="AB562" s="68"/>
    </row>
    <row r="563" ht="15.75" customHeight="1">
      <c r="G563" s="67"/>
      <c r="L563" s="68"/>
      <c r="V563" s="68"/>
      <c r="W563" s="68"/>
      <c r="X563" s="68"/>
      <c r="Y563" s="68"/>
      <c r="AA563" s="68"/>
      <c r="AB563" s="68"/>
    </row>
    <row r="564" ht="15.75" customHeight="1">
      <c r="G564" s="67"/>
      <c r="L564" s="68"/>
      <c r="V564" s="68"/>
      <c r="W564" s="68"/>
      <c r="X564" s="68"/>
      <c r="Y564" s="68"/>
      <c r="AA564" s="68"/>
      <c r="AB564" s="68"/>
    </row>
    <row r="565" ht="15.75" customHeight="1">
      <c r="G565" s="67"/>
      <c r="L565" s="68"/>
      <c r="V565" s="68"/>
      <c r="W565" s="68"/>
      <c r="X565" s="68"/>
      <c r="Y565" s="68"/>
      <c r="AA565" s="68"/>
      <c r="AB565" s="68"/>
    </row>
    <row r="566" ht="15.75" customHeight="1">
      <c r="G566" s="67"/>
      <c r="L566" s="68"/>
      <c r="V566" s="68"/>
      <c r="W566" s="68"/>
      <c r="X566" s="68"/>
      <c r="Y566" s="68"/>
      <c r="AA566" s="68"/>
      <c r="AB566" s="68"/>
    </row>
    <row r="567" ht="15.75" customHeight="1">
      <c r="G567" s="67"/>
      <c r="L567" s="68"/>
      <c r="V567" s="68"/>
      <c r="W567" s="68"/>
      <c r="X567" s="68"/>
      <c r="Y567" s="68"/>
      <c r="AA567" s="68"/>
      <c r="AB567" s="68"/>
    </row>
    <row r="568" ht="15.75" customHeight="1">
      <c r="G568" s="67"/>
      <c r="L568" s="68"/>
      <c r="V568" s="68"/>
      <c r="W568" s="68"/>
      <c r="X568" s="68"/>
      <c r="Y568" s="68"/>
      <c r="AA568" s="68"/>
      <c r="AB568" s="68"/>
    </row>
    <row r="569" ht="15.75" customHeight="1">
      <c r="G569" s="67"/>
      <c r="L569" s="68"/>
      <c r="V569" s="68"/>
      <c r="W569" s="68"/>
      <c r="X569" s="68"/>
      <c r="Y569" s="68"/>
      <c r="AA569" s="68"/>
      <c r="AB569" s="68"/>
    </row>
    <row r="570" ht="15.75" customHeight="1">
      <c r="G570" s="67"/>
      <c r="L570" s="68"/>
      <c r="V570" s="68"/>
      <c r="W570" s="68"/>
      <c r="X570" s="68"/>
      <c r="Y570" s="68"/>
      <c r="AA570" s="68"/>
      <c r="AB570" s="68"/>
    </row>
    <row r="571" ht="15.75" customHeight="1">
      <c r="G571" s="67"/>
      <c r="L571" s="68"/>
      <c r="V571" s="68"/>
      <c r="W571" s="68"/>
      <c r="X571" s="68"/>
      <c r="Y571" s="68"/>
      <c r="AA571" s="68"/>
      <c r="AB571" s="68"/>
    </row>
    <row r="572" ht="15.75" customHeight="1">
      <c r="G572" s="67"/>
      <c r="L572" s="68"/>
      <c r="V572" s="68"/>
      <c r="W572" s="68"/>
      <c r="X572" s="68"/>
      <c r="Y572" s="68"/>
      <c r="AA572" s="68"/>
      <c r="AB572" s="68"/>
    </row>
    <row r="573" ht="15.75" customHeight="1">
      <c r="G573" s="67"/>
      <c r="L573" s="68"/>
      <c r="V573" s="68"/>
      <c r="W573" s="68"/>
      <c r="X573" s="68"/>
      <c r="Y573" s="68"/>
      <c r="AA573" s="68"/>
      <c r="AB573" s="68"/>
    </row>
    <row r="574" ht="15.75" customHeight="1">
      <c r="G574" s="67"/>
      <c r="L574" s="68"/>
      <c r="V574" s="68"/>
      <c r="W574" s="68"/>
      <c r="X574" s="68"/>
      <c r="Y574" s="68"/>
      <c r="AA574" s="68"/>
      <c r="AB574" s="68"/>
    </row>
    <row r="575" ht="15.75" customHeight="1">
      <c r="G575" s="67"/>
      <c r="L575" s="68"/>
      <c r="V575" s="68"/>
      <c r="W575" s="68"/>
      <c r="X575" s="68"/>
      <c r="Y575" s="68"/>
      <c r="AA575" s="68"/>
      <c r="AB575" s="68"/>
    </row>
    <row r="576" ht="15.75" customHeight="1">
      <c r="G576" s="67"/>
      <c r="L576" s="68"/>
      <c r="V576" s="68"/>
      <c r="W576" s="68"/>
      <c r="X576" s="68"/>
      <c r="Y576" s="68"/>
      <c r="AA576" s="68"/>
      <c r="AB576" s="68"/>
    </row>
    <row r="577" ht="15.75" customHeight="1">
      <c r="G577" s="67"/>
      <c r="L577" s="68"/>
      <c r="V577" s="68"/>
      <c r="W577" s="68"/>
      <c r="X577" s="68"/>
      <c r="Y577" s="68"/>
      <c r="AA577" s="68"/>
      <c r="AB577" s="68"/>
    </row>
    <row r="578" ht="15.75" customHeight="1">
      <c r="G578" s="67"/>
      <c r="L578" s="68"/>
      <c r="V578" s="68"/>
      <c r="W578" s="68"/>
      <c r="X578" s="68"/>
      <c r="Y578" s="68"/>
      <c r="AA578" s="68"/>
      <c r="AB578" s="68"/>
    </row>
    <row r="579" ht="15.75" customHeight="1">
      <c r="G579" s="67"/>
      <c r="L579" s="68"/>
      <c r="V579" s="68"/>
      <c r="W579" s="68"/>
      <c r="X579" s="68"/>
      <c r="Y579" s="68"/>
      <c r="AA579" s="68"/>
      <c r="AB579" s="68"/>
    </row>
    <row r="580" ht="15.75" customHeight="1">
      <c r="G580" s="67"/>
      <c r="L580" s="68"/>
      <c r="V580" s="68"/>
      <c r="W580" s="68"/>
      <c r="X580" s="68"/>
      <c r="Y580" s="68"/>
      <c r="AA580" s="68"/>
      <c r="AB580" s="68"/>
    </row>
    <row r="581" ht="15.75" customHeight="1">
      <c r="G581" s="67"/>
      <c r="L581" s="68"/>
      <c r="V581" s="68"/>
      <c r="W581" s="68"/>
      <c r="X581" s="68"/>
      <c r="Y581" s="68"/>
      <c r="AA581" s="68"/>
      <c r="AB581" s="68"/>
    </row>
    <row r="582" ht="15.75" customHeight="1">
      <c r="G582" s="67"/>
      <c r="L582" s="68"/>
      <c r="V582" s="68"/>
      <c r="W582" s="68"/>
      <c r="X582" s="68"/>
      <c r="Y582" s="68"/>
      <c r="AA582" s="68"/>
      <c r="AB582" s="68"/>
    </row>
    <row r="583" ht="15.75" customHeight="1">
      <c r="G583" s="67"/>
      <c r="L583" s="68"/>
      <c r="V583" s="68"/>
      <c r="W583" s="68"/>
      <c r="X583" s="68"/>
      <c r="Y583" s="68"/>
      <c r="AA583" s="68"/>
      <c r="AB583" s="68"/>
    </row>
    <row r="584" ht="15.75" customHeight="1">
      <c r="G584" s="67"/>
      <c r="L584" s="68"/>
      <c r="V584" s="68"/>
      <c r="W584" s="68"/>
      <c r="X584" s="68"/>
      <c r="Y584" s="68"/>
      <c r="AA584" s="68"/>
      <c r="AB584" s="68"/>
    </row>
    <row r="585" ht="15.75" customHeight="1">
      <c r="G585" s="67"/>
      <c r="L585" s="68"/>
      <c r="V585" s="68"/>
      <c r="W585" s="68"/>
      <c r="X585" s="68"/>
      <c r="Y585" s="68"/>
      <c r="AA585" s="68"/>
      <c r="AB585" s="68"/>
    </row>
    <row r="586" ht="15.75" customHeight="1">
      <c r="G586" s="67"/>
      <c r="L586" s="68"/>
      <c r="V586" s="68"/>
      <c r="W586" s="68"/>
      <c r="X586" s="68"/>
      <c r="Y586" s="68"/>
      <c r="AA586" s="68"/>
      <c r="AB586" s="68"/>
    </row>
    <row r="587" ht="15.75" customHeight="1">
      <c r="G587" s="67"/>
      <c r="L587" s="68"/>
      <c r="V587" s="68"/>
      <c r="W587" s="68"/>
      <c r="X587" s="68"/>
      <c r="Y587" s="68"/>
      <c r="AA587" s="68"/>
      <c r="AB587" s="68"/>
    </row>
    <row r="588" ht="15.75" customHeight="1">
      <c r="G588" s="67"/>
      <c r="L588" s="68"/>
      <c r="V588" s="68"/>
      <c r="W588" s="68"/>
      <c r="X588" s="68"/>
      <c r="Y588" s="68"/>
      <c r="AA588" s="68"/>
      <c r="AB588" s="68"/>
    </row>
    <row r="589" ht="15.75" customHeight="1">
      <c r="G589" s="67"/>
      <c r="L589" s="68"/>
      <c r="V589" s="68"/>
      <c r="W589" s="68"/>
      <c r="X589" s="68"/>
      <c r="Y589" s="68"/>
      <c r="AA589" s="68"/>
      <c r="AB589" s="68"/>
    </row>
    <row r="590" ht="15.75" customHeight="1">
      <c r="G590" s="67"/>
      <c r="L590" s="68"/>
      <c r="V590" s="68"/>
      <c r="W590" s="68"/>
      <c r="X590" s="68"/>
      <c r="Y590" s="68"/>
      <c r="AA590" s="68"/>
      <c r="AB590" s="68"/>
    </row>
    <row r="591" ht="15.75" customHeight="1">
      <c r="G591" s="67"/>
      <c r="L591" s="68"/>
      <c r="V591" s="68"/>
      <c r="W591" s="68"/>
      <c r="X591" s="68"/>
      <c r="Y591" s="68"/>
      <c r="AA591" s="68"/>
      <c r="AB591" s="68"/>
    </row>
    <row r="592" ht="15.75" customHeight="1">
      <c r="G592" s="67"/>
      <c r="L592" s="68"/>
      <c r="V592" s="68"/>
      <c r="W592" s="68"/>
      <c r="X592" s="68"/>
      <c r="Y592" s="68"/>
      <c r="AA592" s="68"/>
      <c r="AB592" s="68"/>
    </row>
    <row r="593" ht="15.75" customHeight="1">
      <c r="G593" s="67"/>
      <c r="L593" s="68"/>
      <c r="V593" s="68"/>
      <c r="W593" s="68"/>
      <c r="X593" s="68"/>
      <c r="Y593" s="68"/>
      <c r="AA593" s="68"/>
      <c r="AB593" s="68"/>
    </row>
    <row r="594" ht="15.75" customHeight="1">
      <c r="G594" s="67"/>
      <c r="L594" s="68"/>
      <c r="V594" s="68"/>
      <c r="W594" s="68"/>
      <c r="X594" s="68"/>
      <c r="Y594" s="68"/>
      <c r="AA594" s="68"/>
      <c r="AB594" s="68"/>
    </row>
    <row r="595" ht="15.75" customHeight="1">
      <c r="G595" s="67"/>
      <c r="L595" s="68"/>
      <c r="V595" s="68"/>
      <c r="W595" s="68"/>
      <c r="X595" s="68"/>
      <c r="Y595" s="68"/>
      <c r="AA595" s="68"/>
      <c r="AB595" s="68"/>
    </row>
    <row r="596" ht="15.75" customHeight="1">
      <c r="G596" s="67"/>
      <c r="L596" s="68"/>
      <c r="V596" s="68"/>
      <c r="W596" s="68"/>
      <c r="X596" s="68"/>
      <c r="Y596" s="68"/>
      <c r="AA596" s="68"/>
      <c r="AB596" s="68"/>
    </row>
    <row r="597" ht="15.75" customHeight="1">
      <c r="G597" s="67"/>
      <c r="L597" s="68"/>
      <c r="V597" s="68"/>
      <c r="W597" s="68"/>
      <c r="X597" s="68"/>
      <c r="Y597" s="68"/>
      <c r="AA597" s="68"/>
      <c r="AB597" s="68"/>
    </row>
    <row r="598" ht="15.75" customHeight="1">
      <c r="G598" s="67"/>
      <c r="L598" s="68"/>
      <c r="V598" s="68"/>
      <c r="W598" s="68"/>
      <c r="X598" s="68"/>
      <c r="Y598" s="68"/>
      <c r="AA598" s="68"/>
      <c r="AB598" s="68"/>
    </row>
    <row r="599" ht="15.75" customHeight="1">
      <c r="G599" s="67"/>
      <c r="L599" s="68"/>
      <c r="V599" s="68"/>
      <c r="W599" s="68"/>
      <c r="X599" s="68"/>
      <c r="Y599" s="68"/>
      <c r="AA599" s="68"/>
      <c r="AB599" s="68"/>
    </row>
    <row r="600" ht="15.75" customHeight="1">
      <c r="G600" s="67"/>
      <c r="L600" s="68"/>
      <c r="V600" s="68"/>
      <c r="W600" s="68"/>
      <c r="X600" s="68"/>
      <c r="Y600" s="68"/>
      <c r="AA600" s="68"/>
      <c r="AB600" s="68"/>
    </row>
    <row r="601" ht="15.75" customHeight="1">
      <c r="G601" s="67"/>
      <c r="L601" s="68"/>
      <c r="V601" s="68"/>
      <c r="W601" s="68"/>
      <c r="X601" s="68"/>
      <c r="Y601" s="68"/>
      <c r="AA601" s="68"/>
      <c r="AB601" s="68"/>
    </row>
    <row r="602" ht="15.75" customHeight="1">
      <c r="G602" s="67"/>
      <c r="L602" s="68"/>
      <c r="V602" s="68"/>
      <c r="W602" s="68"/>
      <c r="X602" s="68"/>
      <c r="Y602" s="68"/>
      <c r="AA602" s="68"/>
      <c r="AB602" s="68"/>
    </row>
    <row r="603" ht="15.75" customHeight="1">
      <c r="G603" s="67"/>
      <c r="L603" s="68"/>
      <c r="V603" s="68"/>
      <c r="W603" s="68"/>
      <c r="X603" s="68"/>
      <c r="Y603" s="68"/>
      <c r="AA603" s="68"/>
      <c r="AB603" s="68"/>
    </row>
    <row r="604" ht="15.75" customHeight="1">
      <c r="G604" s="67"/>
      <c r="L604" s="68"/>
      <c r="V604" s="68"/>
      <c r="W604" s="68"/>
      <c r="X604" s="68"/>
      <c r="Y604" s="68"/>
      <c r="AA604" s="68"/>
      <c r="AB604" s="68"/>
    </row>
    <row r="605" ht="15.75" customHeight="1">
      <c r="G605" s="67"/>
      <c r="L605" s="68"/>
      <c r="V605" s="68"/>
      <c r="W605" s="68"/>
      <c r="X605" s="68"/>
      <c r="Y605" s="68"/>
      <c r="AA605" s="68"/>
      <c r="AB605" s="68"/>
    </row>
    <row r="606" ht="15.75" customHeight="1">
      <c r="G606" s="67"/>
      <c r="L606" s="68"/>
      <c r="V606" s="68"/>
      <c r="W606" s="68"/>
      <c r="X606" s="68"/>
      <c r="Y606" s="68"/>
      <c r="AA606" s="68"/>
      <c r="AB606" s="68"/>
    </row>
    <row r="607" ht="15.75" customHeight="1">
      <c r="G607" s="67"/>
      <c r="L607" s="68"/>
      <c r="V607" s="68"/>
      <c r="W607" s="68"/>
      <c r="X607" s="68"/>
      <c r="Y607" s="68"/>
      <c r="AA607" s="68"/>
      <c r="AB607" s="68"/>
    </row>
    <row r="608" ht="15.75" customHeight="1">
      <c r="G608" s="67"/>
      <c r="L608" s="68"/>
      <c r="V608" s="68"/>
      <c r="W608" s="68"/>
      <c r="X608" s="68"/>
      <c r="Y608" s="68"/>
      <c r="AA608" s="68"/>
      <c r="AB608" s="68"/>
    </row>
    <row r="609" ht="15.75" customHeight="1">
      <c r="G609" s="67"/>
      <c r="L609" s="68"/>
      <c r="V609" s="68"/>
      <c r="W609" s="68"/>
      <c r="X609" s="68"/>
      <c r="Y609" s="68"/>
      <c r="AA609" s="68"/>
      <c r="AB609" s="68"/>
    </row>
    <row r="610" ht="15.75" customHeight="1">
      <c r="G610" s="67"/>
      <c r="L610" s="68"/>
      <c r="V610" s="68"/>
      <c r="W610" s="68"/>
      <c r="X610" s="68"/>
      <c r="Y610" s="68"/>
      <c r="AA610" s="68"/>
      <c r="AB610" s="68"/>
    </row>
    <row r="611" ht="15.75" customHeight="1">
      <c r="G611" s="67"/>
      <c r="L611" s="68"/>
      <c r="V611" s="68"/>
      <c r="W611" s="68"/>
      <c r="X611" s="68"/>
      <c r="Y611" s="68"/>
      <c r="AA611" s="68"/>
      <c r="AB611" s="68"/>
    </row>
    <row r="612" ht="15.75" customHeight="1">
      <c r="G612" s="67"/>
      <c r="L612" s="68"/>
      <c r="V612" s="68"/>
      <c r="W612" s="68"/>
      <c r="X612" s="68"/>
      <c r="Y612" s="68"/>
      <c r="AA612" s="68"/>
      <c r="AB612" s="68"/>
    </row>
    <row r="613" ht="15.75" customHeight="1">
      <c r="G613" s="67"/>
      <c r="L613" s="68"/>
      <c r="V613" s="68"/>
      <c r="W613" s="68"/>
      <c r="X613" s="68"/>
      <c r="Y613" s="68"/>
      <c r="AA613" s="68"/>
      <c r="AB613" s="68"/>
    </row>
    <row r="614" ht="15.75" customHeight="1">
      <c r="G614" s="67"/>
      <c r="L614" s="68"/>
      <c r="V614" s="68"/>
      <c r="W614" s="68"/>
      <c r="X614" s="68"/>
      <c r="Y614" s="68"/>
      <c r="AA614" s="68"/>
      <c r="AB614" s="68"/>
    </row>
    <row r="615" ht="15.75" customHeight="1">
      <c r="G615" s="67"/>
      <c r="L615" s="68"/>
      <c r="V615" s="68"/>
      <c r="W615" s="68"/>
      <c r="X615" s="68"/>
      <c r="Y615" s="68"/>
      <c r="AA615" s="68"/>
      <c r="AB615" s="68"/>
    </row>
    <row r="616" ht="15.75" customHeight="1">
      <c r="G616" s="67"/>
      <c r="L616" s="68"/>
      <c r="V616" s="68"/>
      <c r="W616" s="68"/>
      <c r="X616" s="68"/>
      <c r="Y616" s="68"/>
      <c r="AA616" s="68"/>
      <c r="AB616" s="68"/>
    </row>
    <row r="617" ht="15.75" customHeight="1">
      <c r="G617" s="67"/>
      <c r="L617" s="68"/>
      <c r="V617" s="68"/>
      <c r="W617" s="68"/>
      <c r="X617" s="68"/>
      <c r="Y617" s="68"/>
      <c r="AA617" s="68"/>
      <c r="AB617" s="68"/>
    </row>
    <row r="618" ht="15.75" customHeight="1">
      <c r="G618" s="67"/>
      <c r="L618" s="68"/>
      <c r="V618" s="68"/>
      <c r="W618" s="68"/>
      <c r="X618" s="68"/>
      <c r="Y618" s="68"/>
      <c r="AA618" s="68"/>
      <c r="AB618" s="68"/>
    </row>
    <row r="619" ht="15.75" customHeight="1">
      <c r="G619" s="67"/>
      <c r="L619" s="68"/>
      <c r="V619" s="68"/>
      <c r="W619" s="68"/>
      <c r="X619" s="68"/>
      <c r="Y619" s="68"/>
      <c r="AA619" s="68"/>
      <c r="AB619" s="68"/>
    </row>
    <row r="620" ht="15.75" customHeight="1">
      <c r="G620" s="67"/>
      <c r="L620" s="68"/>
      <c r="V620" s="68"/>
      <c r="W620" s="68"/>
      <c r="X620" s="68"/>
      <c r="Y620" s="68"/>
      <c r="AA620" s="68"/>
      <c r="AB620" s="68"/>
    </row>
    <row r="621" ht="15.75" customHeight="1">
      <c r="G621" s="67"/>
      <c r="L621" s="68"/>
      <c r="V621" s="68"/>
      <c r="W621" s="68"/>
      <c r="X621" s="68"/>
      <c r="Y621" s="68"/>
      <c r="AA621" s="68"/>
      <c r="AB621" s="68"/>
    </row>
    <row r="622" ht="15.75" customHeight="1">
      <c r="G622" s="67"/>
      <c r="L622" s="68"/>
      <c r="V622" s="68"/>
      <c r="W622" s="68"/>
      <c r="X622" s="68"/>
      <c r="Y622" s="68"/>
      <c r="AA622" s="68"/>
      <c r="AB622" s="68"/>
    </row>
    <row r="623" ht="15.75" customHeight="1">
      <c r="G623" s="67"/>
      <c r="L623" s="68"/>
      <c r="V623" s="68"/>
      <c r="W623" s="68"/>
      <c r="X623" s="68"/>
      <c r="Y623" s="68"/>
      <c r="AA623" s="68"/>
      <c r="AB623" s="68"/>
    </row>
    <row r="624" ht="15.75" customHeight="1">
      <c r="G624" s="67"/>
      <c r="L624" s="68"/>
      <c r="V624" s="68"/>
      <c r="W624" s="68"/>
      <c r="X624" s="68"/>
      <c r="Y624" s="68"/>
      <c r="AA624" s="68"/>
      <c r="AB624" s="68"/>
    </row>
    <row r="625" ht="15.75" customHeight="1">
      <c r="G625" s="67"/>
      <c r="L625" s="68"/>
      <c r="V625" s="68"/>
      <c r="W625" s="68"/>
      <c r="X625" s="68"/>
      <c r="Y625" s="68"/>
      <c r="AA625" s="68"/>
      <c r="AB625" s="68"/>
    </row>
    <row r="626" ht="15.75" customHeight="1">
      <c r="G626" s="67"/>
      <c r="L626" s="68"/>
      <c r="V626" s="68"/>
      <c r="W626" s="68"/>
      <c r="X626" s="68"/>
      <c r="Y626" s="68"/>
      <c r="AA626" s="68"/>
      <c r="AB626" s="68"/>
    </row>
    <row r="627" ht="15.75" customHeight="1">
      <c r="G627" s="67"/>
      <c r="L627" s="68"/>
      <c r="V627" s="68"/>
      <c r="W627" s="68"/>
      <c r="X627" s="68"/>
      <c r="Y627" s="68"/>
      <c r="AA627" s="68"/>
      <c r="AB627" s="68"/>
    </row>
    <row r="628" ht="15.75" customHeight="1">
      <c r="G628" s="67"/>
      <c r="L628" s="68"/>
      <c r="V628" s="68"/>
      <c r="W628" s="68"/>
      <c r="X628" s="68"/>
      <c r="Y628" s="68"/>
      <c r="AA628" s="68"/>
      <c r="AB628" s="68"/>
    </row>
    <row r="629" ht="15.75" customHeight="1">
      <c r="G629" s="67"/>
      <c r="L629" s="68"/>
      <c r="V629" s="68"/>
      <c r="W629" s="68"/>
      <c r="X629" s="68"/>
      <c r="Y629" s="68"/>
      <c r="AA629" s="68"/>
      <c r="AB629" s="68"/>
    </row>
    <row r="630" ht="15.75" customHeight="1">
      <c r="G630" s="67"/>
      <c r="L630" s="68"/>
      <c r="V630" s="68"/>
      <c r="W630" s="68"/>
      <c r="X630" s="68"/>
      <c r="Y630" s="68"/>
      <c r="AA630" s="68"/>
      <c r="AB630" s="68"/>
    </row>
    <row r="631" ht="15.75" customHeight="1">
      <c r="G631" s="67"/>
      <c r="L631" s="68"/>
      <c r="V631" s="68"/>
      <c r="W631" s="68"/>
      <c r="X631" s="68"/>
      <c r="Y631" s="68"/>
      <c r="AA631" s="68"/>
      <c r="AB631" s="68"/>
    </row>
    <row r="632" ht="15.75" customHeight="1">
      <c r="G632" s="67"/>
      <c r="L632" s="68"/>
      <c r="V632" s="68"/>
      <c r="W632" s="68"/>
      <c r="X632" s="68"/>
      <c r="Y632" s="68"/>
      <c r="AA632" s="68"/>
      <c r="AB632" s="68"/>
    </row>
    <row r="633" ht="15.75" customHeight="1">
      <c r="G633" s="67"/>
      <c r="L633" s="68"/>
      <c r="V633" s="68"/>
      <c r="W633" s="68"/>
      <c r="X633" s="68"/>
      <c r="Y633" s="68"/>
      <c r="AA633" s="68"/>
      <c r="AB633" s="68"/>
    </row>
    <row r="634" ht="15.75" customHeight="1">
      <c r="G634" s="67"/>
      <c r="L634" s="68"/>
      <c r="V634" s="68"/>
      <c r="W634" s="68"/>
      <c r="X634" s="68"/>
      <c r="Y634" s="68"/>
      <c r="AA634" s="68"/>
      <c r="AB634" s="68"/>
    </row>
    <row r="635" ht="15.75" customHeight="1">
      <c r="G635" s="67"/>
      <c r="L635" s="68"/>
      <c r="V635" s="68"/>
      <c r="W635" s="68"/>
      <c r="X635" s="68"/>
      <c r="Y635" s="68"/>
      <c r="AA635" s="68"/>
      <c r="AB635" s="68"/>
    </row>
    <row r="636" ht="15.75" customHeight="1">
      <c r="G636" s="67"/>
      <c r="L636" s="68"/>
      <c r="V636" s="68"/>
      <c r="W636" s="68"/>
      <c r="X636" s="68"/>
      <c r="Y636" s="68"/>
      <c r="AA636" s="68"/>
      <c r="AB636" s="68"/>
    </row>
    <row r="637" ht="15.75" customHeight="1">
      <c r="G637" s="67"/>
      <c r="L637" s="68"/>
      <c r="V637" s="68"/>
      <c r="W637" s="68"/>
      <c r="X637" s="68"/>
      <c r="Y637" s="68"/>
      <c r="AA637" s="68"/>
      <c r="AB637" s="68"/>
    </row>
    <row r="638" ht="15.75" customHeight="1">
      <c r="G638" s="67"/>
      <c r="L638" s="68"/>
      <c r="V638" s="68"/>
      <c r="W638" s="68"/>
      <c r="X638" s="68"/>
      <c r="Y638" s="68"/>
      <c r="AA638" s="68"/>
      <c r="AB638" s="68"/>
    </row>
    <row r="639" ht="15.75" customHeight="1">
      <c r="G639" s="67"/>
      <c r="L639" s="68"/>
      <c r="V639" s="68"/>
      <c r="W639" s="68"/>
      <c r="X639" s="68"/>
      <c r="Y639" s="68"/>
      <c r="AA639" s="68"/>
      <c r="AB639" s="68"/>
    </row>
    <row r="640" ht="15.75" customHeight="1">
      <c r="G640" s="67"/>
      <c r="L640" s="68"/>
      <c r="V640" s="68"/>
      <c r="W640" s="68"/>
      <c r="X640" s="68"/>
      <c r="Y640" s="68"/>
      <c r="AA640" s="68"/>
      <c r="AB640" s="68"/>
    </row>
    <row r="641" ht="15.75" customHeight="1">
      <c r="G641" s="67"/>
      <c r="L641" s="68"/>
      <c r="V641" s="68"/>
      <c r="W641" s="68"/>
      <c r="X641" s="68"/>
      <c r="Y641" s="68"/>
      <c r="AA641" s="68"/>
      <c r="AB641" s="68"/>
    </row>
    <row r="642" ht="15.75" customHeight="1">
      <c r="G642" s="67"/>
      <c r="L642" s="68"/>
      <c r="V642" s="68"/>
      <c r="W642" s="68"/>
      <c r="X642" s="68"/>
      <c r="Y642" s="68"/>
      <c r="AA642" s="68"/>
      <c r="AB642" s="68"/>
    </row>
    <row r="643" ht="15.75" customHeight="1">
      <c r="G643" s="67"/>
      <c r="L643" s="68"/>
      <c r="V643" s="68"/>
      <c r="W643" s="68"/>
      <c r="X643" s="68"/>
      <c r="Y643" s="68"/>
      <c r="AA643" s="68"/>
      <c r="AB643" s="68"/>
    </row>
    <row r="644" ht="15.75" customHeight="1">
      <c r="G644" s="67"/>
      <c r="L644" s="68"/>
      <c r="V644" s="68"/>
      <c r="W644" s="68"/>
      <c r="X644" s="68"/>
      <c r="Y644" s="68"/>
      <c r="AA644" s="68"/>
      <c r="AB644" s="68"/>
    </row>
    <row r="645" ht="15.75" customHeight="1">
      <c r="G645" s="67"/>
      <c r="L645" s="68"/>
      <c r="V645" s="68"/>
      <c r="W645" s="68"/>
      <c r="X645" s="68"/>
      <c r="Y645" s="68"/>
      <c r="AA645" s="68"/>
      <c r="AB645" s="68"/>
    </row>
    <row r="646" ht="15.75" customHeight="1">
      <c r="G646" s="67"/>
      <c r="L646" s="68"/>
      <c r="V646" s="68"/>
      <c r="W646" s="68"/>
      <c r="X646" s="68"/>
      <c r="Y646" s="68"/>
      <c r="AA646" s="68"/>
      <c r="AB646" s="68"/>
    </row>
    <row r="647" ht="15.75" customHeight="1">
      <c r="G647" s="67"/>
      <c r="L647" s="68"/>
      <c r="V647" s="68"/>
      <c r="W647" s="68"/>
      <c r="X647" s="68"/>
      <c r="Y647" s="68"/>
      <c r="AA647" s="68"/>
      <c r="AB647" s="68"/>
    </row>
    <row r="648" ht="15.75" customHeight="1">
      <c r="G648" s="67"/>
      <c r="L648" s="68"/>
      <c r="V648" s="68"/>
      <c r="W648" s="68"/>
      <c r="X648" s="68"/>
      <c r="Y648" s="68"/>
      <c r="AA648" s="68"/>
      <c r="AB648" s="68"/>
    </row>
    <row r="649" ht="15.75" customHeight="1">
      <c r="G649" s="67"/>
      <c r="L649" s="68"/>
      <c r="V649" s="68"/>
      <c r="W649" s="68"/>
      <c r="X649" s="68"/>
      <c r="Y649" s="68"/>
      <c r="AA649" s="68"/>
      <c r="AB649" s="68"/>
    </row>
    <row r="650" ht="15.75" customHeight="1">
      <c r="G650" s="67"/>
      <c r="L650" s="68"/>
      <c r="V650" s="68"/>
      <c r="W650" s="68"/>
      <c r="X650" s="68"/>
      <c r="Y650" s="68"/>
      <c r="AA650" s="68"/>
      <c r="AB650" s="68"/>
    </row>
    <row r="651" ht="15.75" customHeight="1">
      <c r="G651" s="67"/>
      <c r="L651" s="68"/>
      <c r="V651" s="68"/>
      <c r="W651" s="68"/>
      <c r="X651" s="68"/>
      <c r="Y651" s="68"/>
      <c r="AA651" s="68"/>
      <c r="AB651" s="68"/>
    </row>
    <row r="652" ht="15.75" customHeight="1">
      <c r="G652" s="67"/>
      <c r="L652" s="68"/>
      <c r="V652" s="68"/>
      <c r="W652" s="68"/>
      <c r="X652" s="68"/>
      <c r="Y652" s="68"/>
      <c r="AA652" s="68"/>
      <c r="AB652" s="68"/>
    </row>
    <row r="653" ht="15.75" customHeight="1">
      <c r="G653" s="67"/>
      <c r="L653" s="68"/>
      <c r="V653" s="68"/>
      <c r="W653" s="68"/>
      <c r="X653" s="68"/>
      <c r="Y653" s="68"/>
      <c r="AA653" s="68"/>
      <c r="AB653" s="68"/>
    </row>
    <row r="654" ht="15.75" customHeight="1">
      <c r="G654" s="67"/>
      <c r="L654" s="68"/>
      <c r="V654" s="68"/>
      <c r="W654" s="68"/>
      <c r="X654" s="68"/>
      <c r="Y654" s="68"/>
      <c r="AA654" s="68"/>
      <c r="AB654" s="68"/>
    </row>
    <row r="655" ht="15.75" customHeight="1">
      <c r="G655" s="67"/>
      <c r="L655" s="68"/>
      <c r="V655" s="68"/>
      <c r="W655" s="68"/>
      <c r="X655" s="68"/>
      <c r="Y655" s="68"/>
      <c r="AA655" s="68"/>
      <c r="AB655" s="68"/>
    </row>
    <row r="656" ht="15.75" customHeight="1">
      <c r="G656" s="67"/>
      <c r="L656" s="68"/>
      <c r="V656" s="68"/>
      <c r="W656" s="68"/>
      <c r="X656" s="68"/>
      <c r="Y656" s="68"/>
      <c r="AA656" s="68"/>
      <c r="AB656" s="68"/>
    </row>
    <row r="657" ht="15.75" customHeight="1">
      <c r="G657" s="67"/>
      <c r="L657" s="68"/>
      <c r="V657" s="68"/>
      <c r="W657" s="68"/>
      <c r="X657" s="68"/>
      <c r="Y657" s="68"/>
      <c r="AA657" s="68"/>
      <c r="AB657" s="68"/>
    </row>
    <row r="658" ht="15.75" customHeight="1">
      <c r="G658" s="67"/>
      <c r="L658" s="68"/>
      <c r="V658" s="68"/>
      <c r="W658" s="68"/>
      <c r="X658" s="68"/>
      <c r="Y658" s="68"/>
      <c r="AA658" s="68"/>
      <c r="AB658" s="68"/>
    </row>
    <row r="659" ht="15.75" customHeight="1">
      <c r="G659" s="67"/>
      <c r="L659" s="68"/>
      <c r="V659" s="68"/>
      <c r="W659" s="68"/>
      <c r="X659" s="68"/>
      <c r="Y659" s="68"/>
      <c r="AA659" s="68"/>
      <c r="AB659" s="68"/>
    </row>
    <row r="660" ht="15.75" customHeight="1">
      <c r="G660" s="67"/>
      <c r="L660" s="68"/>
      <c r="V660" s="68"/>
      <c r="W660" s="68"/>
      <c r="X660" s="68"/>
      <c r="Y660" s="68"/>
      <c r="AA660" s="68"/>
      <c r="AB660" s="68"/>
    </row>
    <row r="661" ht="15.75" customHeight="1">
      <c r="G661" s="67"/>
      <c r="L661" s="68"/>
      <c r="V661" s="68"/>
      <c r="W661" s="68"/>
      <c r="X661" s="68"/>
      <c r="Y661" s="68"/>
      <c r="AA661" s="68"/>
      <c r="AB661" s="68"/>
    </row>
    <row r="662" ht="15.75" customHeight="1">
      <c r="G662" s="67"/>
      <c r="L662" s="68"/>
      <c r="V662" s="68"/>
      <c r="W662" s="68"/>
      <c r="X662" s="68"/>
      <c r="Y662" s="68"/>
      <c r="AA662" s="68"/>
      <c r="AB662" s="68"/>
    </row>
    <row r="663" ht="15.75" customHeight="1">
      <c r="G663" s="67"/>
      <c r="L663" s="68"/>
      <c r="V663" s="68"/>
      <c r="W663" s="68"/>
      <c r="X663" s="68"/>
      <c r="Y663" s="68"/>
      <c r="AA663" s="68"/>
      <c r="AB663" s="68"/>
    </row>
    <row r="664" ht="15.75" customHeight="1">
      <c r="G664" s="67"/>
      <c r="L664" s="68"/>
      <c r="V664" s="68"/>
      <c r="W664" s="68"/>
      <c r="X664" s="68"/>
      <c r="Y664" s="68"/>
      <c r="AA664" s="68"/>
      <c r="AB664" s="68"/>
    </row>
    <row r="665" ht="15.75" customHeight="1">
      <c r="G665" s="67"/>
      <c r="L665" s="68"/>
      <c r="V665" s="68"/>
      <c r="W665" s="68"/>
      <c r="X665" s="68"/>
      <c r="Y665" s="68"/>
      <c r="AA665" s="68"/>
      <c r="AB665" s="68"/>
    </row>
    <row r="666" ht="15.75" customHeight="1">
      <c r="G666" s="67"/>
      <c r="L666" s="68"/>
      <c r="V666" s="68"/>
      <c r="W666" s="68"/>
      <c r="X666" s="68"/>
      <c r="Y666" s="68"/>
      <c r="AA666" s="68"/>
      <c r="AB666" s="68"/>
    </row>
    <row r="667" ht="15.75" customHeight="1">
      <c r="G667" s="67"/>
      <c r="L667" s="68"/>
      <c r="V667" s="68"/>
      <c r="W667" s="68"/>
      <c r="X667" s="68"/>
      <c r="Y667" s="68"/>
      <c r="AA667" s="68"/>
      <c r="AB667" s="68"/>
    </row>
    <row r="668" ht="15.75" customHeight="1">
      <c r="G668" s="67"/>
      <c r="L668" s="68"/>
      <c r="V668" s="68"/>
      <c r="W668" s="68"/>
      <c r="X668" s="68"/>
      <c r="Y668" s="68"/>
      <c r="AA668" s="68"/>
      <c r="AB668" s="68"/>
    </row>
    <row r="669" ht="15.75" customHeight="1">
      <c r="G669" s="67"/>
      <c r="L669" s="68"/>
      <c r="V669" s="68"/>
      <c r="W669" s="68"/>
      <c r="X669" s="68"/>
      <c r="Y669" s="68"/>
      <c r="AA669" s="68"/>
      <c r="AB669" s="68"/>
    </row>
    <row r="670" ht="15.75" customHeight="1">
      <c r="G670" s="67"/>
      <c r="L670" s="68"/>
      <c r="V670" s="68"/>
      <c r="W670" s="68"/>
      <c r="X670" s="68"/>
      <c r="Y670" s="68"/>
      <c r="AA670" s="68"/>
      <c r="AB670" s="68"/>
    </row>
    <row r="671" ht="15.75" customHeight="1">
      <c r="G671" s="67"/>
      <c r="L671" s="68"/>
      <c r="V671" s="68"/>
      <c r="W671" s="68"/>
      <c r="X671" s="68"/>
      <c r="Y671" s="68"/>
      <c r="AA671" s="68"/>
      <c r="AB671" s="68"/>
    </row>
    <row r="672" ht="15.75" customHeight="1">
      <c r="G672" s="67"/>
      <c r="L672" s="68"/>
      <c r="V672" s="68"/>
      <c r="W672" s="68"/>
      <c r="X672" s="68"/>
      <c r="Y672" s="68"/>
      <c r="AA672" s="68"/>
      <c r="AB672" s="68"/>
    </row>
    <row r="673" ht="15.75" customHeight="1">
      <c r="G673" s="67"/>
      <c r="L673" s="68"/>
      <c r="V673" s="68"/>
      <c r="W673" s="68"/>
      <c r="X673" s="68"/>
      <c r="Y673" s="68"/>
      <c r="AA673" s="68"/>
      <c r="AB673" s="68"/>
    </row>
    <row r="674" ht="15.75" customHeight="1">
      <c r="G674" s="67"/>
      <c r="L674" s="68"/>
      <c r="V674" s="68"/>
      <c r="W674" s="68"/>
      <c r="X674" s="68"/>
      <c r="Y674" s="68"/>
      <c r="AA674" s="68"/>
      <c r="AB674" s="68"/>
    </row>
    <row r="675" ht="15.75" customHeight="1">
      <c r="G675" s="67"/>
      <c r="L675" s="68"/>
      <c r="V675" s="68"/>
      <c r="W675" s="68"/>
      <c r="X675" s="68"/>
      <c r="Y675" s="68"/>
      <c r="AA675" s="68"/>
      <c r="AB675" s="68"/>
    </row>
    <row r="676" ht="15.75" customHeight="1">
      <c r="G676" s="67"/>
      <c r="L676" s="68"/>
      <c r="V676" s="68"/>
      <c r="W676" s="68"/>
      <c r="X676" s="68"/>
      <c r="Y676" s="68"/>
      <c r="AA676" s="68"/>
      <c r="AB676" s="68"/>
    </row>
    <row r="677" ht="15.75" customHeight="1">
      <c r="G677" s="67"/>
      <c r="L677" s="68"/>
      <c r="V677" s="68"/>
      <c r="W677" s="68"/>
      <c r="X677" s="68"/>
      <c r="Y677" s="68"/>
      <c r="AA677" s="68"/>
      <c r="AB677" s="68"/>
    </row>
    <row r="678" ht="15.75" customHeight="1">
      <c r="G678" s="67"/>
      <c r="L678" s="68"/>
      <c r="V678" s="68"/>
      <c r="W678" s="68"/>
      <c r="X678" s="68"/>
      <c r="Y678" s="68"/>
      <c r="AA678" s="68"/>
      <c r="AB678" s="68"/>
    </row>
    <row r="679" ht="15.75" customHeight="1">
      <c r="G679" s="67"/>
      <c r="L679" s="68"/>
      <c r="V679" s="68"/>
      <c r="W679" s="68"/>
      <c r="X679" s="68"/>
      <c r="Y679" s="68"/>
      <c r="AA679" s="68"/>
      <c r="AB679" s="68"/>
    </row>
    <row r="680" ht="15.75" customHeight="1">
      <c r="G680" s="67"/>
      <c r="L680" s="68"/>
      <c r="V680" s="68"/>
      <c r="W680" s="68"/>
      <c r="X680" s="68"/>
      <c r="Y680" s="68"/>
      <c r="AA680" s="68"/>
      <c r="AB680" s="68"/>
    </row>
    <row r="681" ht="15.75" customHeight="1">
      <c r="G681" s="67"/>
      <c r="L681" s="68"/>
      <c r="V681" s="68"/>
      <c r="W681" s="68"/>
      <c r="X681" s="68"/>
      <c r="Y681" s="68"/>
      <c r="AA681" s="68"/>
      <c r="AB681" s="68"/>
    </row>
    <row r="682" ht="15.75" customHeight="1">
      <c r="G682" s="67"/>
      <c r="L682" s="68"/>
      <c r="V682" s="68"/>
      <c r="W682" s="68"/>
      <c r="X682" s="68"/>
      <c r="Y682" s="68"/>
      <c r="AA682" s="68"/>
      <c r="AB682" s="68"/>
    </row>
    <row r="683" ht="15.75" customHeight="1">
      <c r="G683" s="67"/>
      <c r="L683" s="68"/>
      <c r="V683" s="68"/>
      <c r="W683" s="68"/>
      <c r="X683" s="68"/>
      <c r="Y683" s="68"/>
      <c r="AA683" s="68"/>
      <c r="AB683" s="68"/>
    </row>
    <row r="684" ht="15.75" customHeight="1">
      <c r="G684" s="67"/>
      <c r="L684" s="68"/>
      <c r="V684" s="68"/>
      <c r="W684" s="68"/>
      <c r="X684" s="68"/>
      <c r="Y684" s="68"/>
      <c r="AA684" s="68"/>
      <c r="AB684" s="68"/>
    </row>
    <row r="685" ht="15.75" customHeight="1">
      <c r="G685" s="67"/>
      <c r="L685" s="68"/>
      <c r="V685" s="68"/>
      <c r="W685" s="68"/>
      <c r="X685" s="68"/>
      <c r="Y685" s="68"/>
      <c r="AA685" s="68"/>
      <c r="AB685" s="68"/>
    </row>
    <row r="686" ht="15.75" customHeight="1">
      <c r="G686" s="67"/>
      <c r="L686" s="68"/>
      <c r="V686" s="68"/>
      <c r="W686" s="68"/>
      <c r="X686" s="68"/>
      <c r="Y686" s="68"/>
      <c r="AA686" s="68"/>
      <c r="AB686" s="68"/>
    </row>
    <row r="687" ht="15.75" customHeight="1">
      <c r="G687" s="67"/>
      <c r="L687" s="68"/>
      <c r="V687" s="68"/>
      <c r="W687" s="68"/>
      <c r="X687" s="68"/>
      <c r="Y687" s="68"/>
      <c r="AA687" s="68"/>
      <c r="AB687" s="68"/>
    </row>
    <row r="688" ht="15.75" customHeight="1">
      <c r="G688" s="67"/>
      <c r="L688" s="68"/>
      <c r="V688" s="68"/>
      <c r="W688" s="68"/>
      <c r="X688" s="68"/>
      <c r="Y688" s="68"/>
      <c r="AA688" s="68"/>
      <c r="AB688" s="68"/>
    </row>
    <row r="689" ht="15.75" customHeight="1">
      <c r="G689" s="67"/>
      <c r="L689" s="68"/>
      <c r="V689" s="68"/>
      <c r="W689" s="68"/>
      <c r="X689" s="68"/>
      <c r="Y689" s="68"/>
      <c r="AA689" s="68"/>
      <c r="AB689" s="68"/>
    </row>
    <row r="690" ht="15.75" customHeight="1">
      <c r="G690" s="67"/>
      <c r="L690" s="68"/>
      <c r="V690" s="68"/>
      <c r="W690" s="68"/>
      <c r="X690" s="68"/>
      <c r="Y690" s="68"/>
      <c r="AA690" s="68"/>
      <c r="AB690" s="68"/>
    </row>
    <row r="691" ht="15.75" customHeight="1">
      <c r="G691" s="67"/>
      <c r="L691" s="68"/>
      <c r="V691" s="68"/>
      <c r="W691" s="68"/>
      <c r="X691" s="68"/>
      <c r="Y691" s="68"/>
      <c r="AA691" s="68"/>
      <c r="AB691" s="68"/>
    </row>
    <row r="692" ht="15.75" customHeight="1">
      <c r="G692" s="67"/>
      <c r="L692" s="68"/>
      <c r="V692" s="68"/>
      <c r="W692" s="68"/>
      <c r="X692" s="68"/>
      <c r="Y692" s="68"/>
      <c r="AA692" s="68"/>
      <c r="AB692" s="68"/>
    </row>
    <row r="693" ht="15.75" customHeight="1">
      <c r="G693" s="67"/>
      <c r="L693" s="68"/>
      <c r="V693" s="68"/>
      <c r="W693" s="68"/>
      <c r="X693" s="68"/>
      <c r="Y693" s="68"/>
      <c r="AA693" s="68"/>
      <c r="AB693" s="68"/>
    </row>
    <row r="694" ht="15.75" customHeight="1">
      <c r="G694" s="67"/>
      <c r="L694" s="68"/>
      <c r="V694" s="68"/>
      <c r="W694" s="68"/>
      <c r="X694" s="68"/>
      <c r="Y694" s="68"/>
      <c r="AA694" s="68"/>
      <c r="AB694" s="68"/>
    </row>
    <row r="695" ht="15.75" customHeight="1">
      <c r="G695" s="67"/>
      <c r="L695" s="68"/>
      <c r="V695" s="68"/>
      <c r="W695" s="68"/>
      <c r="X695" s="68"/>
      <c r="Y695" s="68"/>
      <c r="AA695" s="68"/>
      <c r="AB695" s="68"/>
    </row>
    <row r="696" ht="15.75" customHeight="1">
      <c r="G696" s="67"/>
      <c r="L696" s="68"/>
      <c r="V696" s="68"/>
      <c r="W696" s="68"/>
      <c r="X696" s="68"/>
      <c r="Y696" s="68"/>
      <c r="AA696" s="68"/>
      <c r="AB696" s="68"/>
    </row>
    <row r="697" ht="15.75" customHeight="1">
      <c r="G697" s="67"/>
      <c r="L697" s="68"/>
      <c r="V697" s="68"/>
      <c r="W697" s="68"/>
      <c r="X697" s="68"/>
      <c r="Y697" s="68"/>
      <c r="AA697" s="68"/>
      <c r="AB697" s="68"/>
    </row>
    <row r="698" ht="15.75" customHeight="1">
      <c r="G698" s="67"/>
      <c r="L698" s="68"/>
      <c r="V698" s="68"/>
      <c r="W698" s="68"/>
      <c r="X698" s="68"/>
      <c r="Y698" s="68"/>
      <c r="AA698" s="68"/>
      <c r="AB698" s="68"/>
    </row>
    <row r="699" ht="15.75" customHeight="1">
      <c r="G699" s="67"/>
      <c r="L699" s="68"/>
      <c r="V699" s="68"/>
      <c r="W699" s="68"/>
      <c r="X699" s="68"/>
      <c r="Y699" s="68"/>
      <c r="AA699" s="68"/>
      <c r="AB699" s="68"/>
    </row>
    <row r="700" ht="15.75" customHeight="1">
      <c r="G700" s="67"/>
      <c r="L700" s="68"/>
      <c r="V700" s="68"/>
      <c r="W700" s="68"/>
      <c r="X700" s="68"/>
      <c r="Y700" s="68"/>
      <c r="AA700" s="68"/>
      <c r="AB700" s="68"/>
    </row>
    <row r="701" ht="15.75" customHeight="1">
      <c r="G701" s="67"/>
      <c r="L701" s="68"/>
      <c r="V701" s="68"/>
      <c r="W701" s="68"/>
      <c r="X701" s="68"/>
      <c r="Y701" s="68"/>
      <c r="AA701" s="68"/>
      <c r="AB701" s="68"/>
    </row>
    <row r="702" ht="15.75" customHeight="1">
      <c r="G702" s="67"/>
      <c r="L702" s="68"/>
      <c r="V702" s="68"/>
      <c r="W702" s="68"/>
      <c r="X702" s="68"/>
      <c r="Y702" s="68"/>
      <c r="AA702" s="68"/>
      <c r="AB702" s="68"/>
    </row>
    <row r="703" ht="15.75" customHeight="1">
      <c r="G703" s="67"/>
      <c r="L703" s="68"/>
      <c r="V703" s="68"/>
      <c r="W703" s="68"/>
      <c r="X703" s="68"/>
      <c r="Y703" s="68"/>
      <c r="AA703" s="68"/>
      <c r="AB703" s="68"/>
    </row>
    <row r="704" ht="15.75" customHeight="1">
      <c r="G704" s="67"/>
      <c r="L704" s="68"/>
      <c r="V704" s="68"/>
      <c r="W704" s="68"/>
      <c r="X704" s="68"/>
      <c r="Y704" s="68"/>
      <c r="AA704" s="68"/>
      <c r="AB704" s="68"/>
    </row>
    <row r="705" ht="15.75" customHeight="1">
      <c r="G705" s="67"/>
      <c r="L705" s="68"/>
      <c r="V705" s="68"/>
      <c r="W705" s="68"/>
      <c r="X705" s="68"/>
      <c r="Y705" s="68"/>
      <c r="AA705" s="68"/>
      <c r="AB705" s="68"/>
    </row>
    <row r="706" ht="15.75" customHeight="1">
      <c r="G706" s="67"/>
      <c r="L706" s="68"/>
      <c r="V706" s="68"/>
      <c r="W706" s="68"/>
      <c r="X706" s="68"/>
      <c r="Y706" s="68"/>
      <c r="AA706" s="68"/>
      <c r="AB706" s="68"/>
    </row>
    <row r="707" ht="15.75" customHeight="1">
      <c r="G707" s="67"/>
      <c r="L707" s="68"/>
      <c r="V707" s="68"/>
      <c r="W707" s="68"/>
      <c r="X707" s="68"/>
      <c r="Y707" s="68"/>
      <c r="AA707" s="68"/>
      <c r="AB707" s="68"/>
    </row>
    <row r="708" ht="15.75" customHeight="1">
      <c r="G708" s="67"/>
      <c r="L708" s="68"/>
      <c r="V708" s="68"/>
      <c r="W708" s="68"/>
      <c r="X708" s="68"/>
      <c r="Y708" s="68"/>
      <c r="AA708" s="68"/>
      <c r="AB708" s="68"/>
    </row>
    <row r="709" ht="15.75" customHeight="1">
      <c r="G709" s="67"/>
      <c r="L709" s="68"/>
      <c r="V709" s="68"/>
      <c r="W709" s="68"/>
      <c r="X709" s="68"/>
      <c r="Y709" s="68"/>
      <c r="AA709" s="68"/>
      <c r="AB709" s="68"/>
    </row>
    <row r="710" ht="15.75" customHeight="1">
      <c r="G710" s="67"/>
      <c r="L710" s="68"/>
      <c r="V710" s="68"/>
      <c r="W710" s="68"/>
      <c r="X710" s="68"/>
      <c r="Y710" s="68"/>
      <c r="AA710" s="68"/>
      <c r="AB710" s="68"/>
    </row>
    <row r="711" ht="15.75" customHeight="1">
      <c r="G711" s="67"/>
      <c r="L711" s="68"/>
      <c r="V711" s="68"/>
      <c r="W711" s="68"/>
      <c r="X711" s="68"/>
      <c r="Y711" s="68"/>
      <c r="AA711" s="68"/>
      <c r="AB711" s="68"/>
    </row>
    <row r="712" ht="15.75" customHeight="1">
      <c r="G712" s="67"/>
      <c r="L712" s="68"/>
      <c r="V712" s="68"/>
      <c r="W712" s="68"/>
      <c r="X712" s="68"/>
      <c r="Y712" s="68"/>
      <c r="AA712" s="68"/>
      <c r="AB712" s="68"/>
    </row>
    <row r="713" ht="15.75" customHeight="1">
      <c r="G713" s="67"/>
      <c r="L713" s="68"/>
      <c r="V713" s="68"/>
      <c r="W713" s="68"/>
      <c r="X713" s="68"/>
      <c r="Y713" s="68"/>
      <c r="AA713" s="68"/>
      <c r="AB713" s="68"/>
    </row>
    <row r="714" ht="15.75" customHeight="1">
      <c r="G714" s="67"/>
      <c r="L714" s="68"/>
      <c r="V714" s="68"/>
      <c r="W714" s="68"/>
      <c r="X714" s="68"/>
      <c r="Y714" s="68"/>
      <c r="AA714" s="68"/>
      <c r="AB714" s="68"/>
    </row>
    <row r="715" ht="15.75" customHeight="1">
      <c r="G715" s="67"/>
      <c r="L715" s="68"/>
      <c r="V715" s="68"/>
      <c r="W715" s="68"/>
      <c r="X715" s="68"/>
      <c r="Y715" s="68"/>
      <c r="AA715" s="68"/>
      <c r="AB715" s="68"/>
    </row>
    <row r="716" ht="15.75" customHeight="1">
      <c r="G716" s="67"/>
      <c r="L716" s="68"/>
      <c r="V716" s="68"/>
      <c r="W716" s="68"/>
      <c r="X716" s="68"/>
      <c r="Y716" s="68"/>
      <c r="AA716" s="68"/>
      <c r="AB716" s="68"/>
    </row>
    <row r="717" ht="15.75" customHeight="1">
      <c r="G717" s="67"/>
      <c r="L717" s="68"/>
      <c r="V717" s="68"/>
      <c r="W717" s="68"/>
      <c r="X717" s="68"/>
      <c r="Y717" s="68"/>
      <c r="AA717" s="68"/>
      <c r="AB717" s="68"/>
    </row>
    <row r="718" ht="15.75" customHeight="1">
      <c r="G718" s="67"/>
      <c r="L718" s="68"/>
      <c r="V718" s="68"/>
      <c r="W718" s="68"/>
      <c r="X718" s="68"/>
      <c r="Y718" s="68"/>
      <c r="AA718" s="68"/>
      <c r="AB718" s="68"/>
    </row>
    <row r="719" ht="15.75" customHeight="1">
      <c r="G719" s="67"/>
      <c r="L719" s="68"/>
      <c r="V719" s="68"/>
      <c r="W719" s="68"/>
      <c r="X719" s="68"/>
      <c r="Y719" s="68"/>
      <c r="AA719" s="68"/>
      <c r="AB719" s="68"/>
    </row>
    <row r="720" ht="15.75" customHeight="1">
      <c r="G720" s="67"/>
      <c r="L720" s="68"/>
      <c r="V720" s="68"/>
      <c r="W720" s="68"/>
      <c r="X720" s="68"/>
      <c r="Y720" s="68"/>
      <c r="AA720" s="68"/>
      <c r="AB720" s="68"/>
    </row>
    <row r="721" ht="15.75" customHeight="1">
      <c r="G721" s="67"/>
      <c r="L721" s="68"/>
      <c r="V721" s="68"/>
      <c r="W721" s="68"/>
      <c r="X721" s="68"/>
      <c r="Y721" s="68"/>
      <c r="AA721" s="68"/>
      <c r="AB721" s="68"/>
    </row>
    <row r="722" ht="15.75" customHeight="1">
      <c r="G722" s="67"/>
      <c r="L722" s="68"/>
      <c r="V722" s="68"/>
      <c r="W722" s="68"/>
      <c r="X722" s="68"/>
      <c r="Y722" s="68"/>
      <c r="AA722" s="68"/>
      <c r="AB722" s="68"/>
    </row>
    <row r="723" ht="15.75" customHeight="1">
      <c r="G723" s="67"/>
      <c r="L723" s="68"/>
      <c r="V723" s="68"/>
      <c r="W723" s="68"/>
      <c r="X723" s="68"/>
      <c r="Y723" s="68"/>
      <c r="AA723" s="68"/>
      <c r="AB723" s="68"/>
    </row>
    <row r="724" ht="15.75" customHeight="1">
      <c r="G724" s="67"/>
      <c r="L724" s="68"/>
      <c r="V724" s="68"/>
      <c r="W724" s="68"/>
      <c r="X724" s="68"/>
      <c r="Y724" s="68"/>
      <c r="AA724" s="68"/>
      <c r="AB724" s="68"/>
    </row>
    <row r="725" ht="15.75" customHeight="1">
      <c r="G725" s="67"/>
      <c r="L725" s="68"/>
      <c r="V725" s="68"/>
      <c r="W725" s="68"/>
      <c r="X725" s="68"/>
      <c r="Y725" s="68"/>
      <c r="AA725" s="68"/>
      <c r="AB725" s="68"/>
    </row>
    <row r="726" ht="15.75" customHeight="1">
      <c r="G726" s="67"/>
      <c r="L726" s="68"/>
      <c r="V726" s="68"/>
      <c r="W726" s="68"/>
      <c r="X726" s="68"/>
      <c r="Y726" s="68"/>
      <c r="AA726" s="68"/>
      <c r="AB726" s="68"/>
    </row>
    <row r="727" ht="15.75" customHeight="1">
      <c r="G727" s="67"/>
      <c r="L727" s="68"/>
      <c r="V727" s="68"/>
      <c r="W727" s="68"/>
      <c r="X727" s="68"/>
      <c r="Y727" s="68"/>
      <c r="AA727" s="68"/>
      <c r="AB727" s="68"/>
    </row>
    <row r="728" ht="15.75" customHeight="1">
      <c r="G728" s="67"/>
      <c r="L728" s="68"/>
      <c r="V728" s="68"/>
      <c r="W728" s="68"/>
      <c r="X728" s="68"/>
      <c r="Y728" s="68"/>
      <c r="AA728" s="68"/>
      <c r="AB728" s="68"/>
    </row>
    <row r="729" ht="15.75" customHeight="1">
      <c r="G729" s="67"/>
      <c r="L729" s="68"/>
      <c r="V729" s="68"/>
      <c r="W729" s="68"/>
      <c r="X729" s="68"/>
      <c r="Y729" s="68"/>
      <c r="AA729" s="68"/>
      <c r="AB729" s="68"/>
    </row>
    <row r="730" ht="15.75" customHeight="1">
      <c r="G730" s="67"/>
      <c r="L730" s="68"/>
      <c r="V730" s="68"/>
      <c r="W730" s="68"/>
      <c r="X730" s="68"/>
      <c r="Y730" s="68"/>
      <c r="AA730" s="68"/>
      <c r="AB730" s="68"/>
    </row>
    <row r="731" ht="15.75" customHeight="1">
      <c r="G731" s="67"/>
      <c r="L731" s="68"/>
      <c r="V731" s="68"/>
      <c r="W731" s="68"/>
      <c r="X731" s="68"/>
      <c r="Y731" s="68"/>
      <c r="AA731" s="68"/>
      <c r="AB731" s="68"/>
    </row>
    <row r="732" ht="15.75" customHeight="1">
      <c r="G732" s="67"/>
      <c r="L732" s="68"/>
      <c r="V732" s="68"/>
      <c r="W732" s="68"/>
      <c r="X732" s="68"/>
      <c r="Y732" s="68"/>
      <c r="AA732" s="68"/>
      <c r="AB732" s="68"/>
    </row>
    <row r="733" ht="15.75" customHeight="1">
      <c r="G733" s="67"/>
      <c r="L733" s="68"/>
      <c r="V733" s="68"/>
      <c r="W733" s="68"/>
      <c r="X733" s="68"/>
      <c r="Y733" s="68"/>
      <c r="AA733" s="68"/>
      <c r="AB733" s="68"/>
    </row>
    <row r="734" ht="15.75" customHeight="1">
      <c r="G734" s="67"/>
      <c r="L734" s="68"/>
      <c r="V734" s="68"/>
      <c r="W734" s="68"/>
      <c r="X734" s="68"/>
      <c r="Y734" s="68"/>
      <c r="AA734" s="68"/>
      <c r="AB734" s="68"/>
    </row>
    <row r="735" ht="15.75" customHeight="1">
      <c r="G735" s="67"/>
      <c r="L735" s="68"/>
      <c r="V735" s="68"/>
      <c r="W735" s="68"/>
      <c r="X735" s="68"/>
      <c r="Y735" s="68"/>
      <c r="AA735" s="68"/>
      <c r="AB735" s="68"/>
    </row>
    <row r="736" ht="15.75" customHeight="1">
      <c r="G736" s="67"/>
      <c r="L736" s="68"/>
      <c r="V736" s="68"/>
      <c r="W736" s="68"/>
      <c r="X736" s="68"/>
      <c r="Y736" s="68"/>
      <c r="AA736" s="68"/>
      <c r="AB736" s="68"/>
    </row>
    <row r="737" ht="15.75" customHeight="1">
      <c r="G737" s="67"/>
      <c r="L737" s="68"/>
      <c r="V737" s="68"/>
      <c r="W737" s="68"/>
      <c r="X737" s="68"/>
      <c r="Y737" s="68"/>
      <c r="AA737" s="68"/>
      <c r="AB737" s="68"/>
    </row>
    <row r="738" ht="15.75" customHeight="1">
      <c r="G738" s="67"/>
      <c r="L738" s="68"/>
      <c r="V738" s="68"/>
      <c r="W738" s="68"/>
      <c r="X738" s="68"/>
      <c r="Y738" s="68"/>
      <c r="AA738" s="68"/>
      <c r="AB738" s="68"/>
    </row>
    <row r="739" ht="15.75" customHeight="1">
      <c r="G739" s="67"/>
      <c r="L739" s="68"/>
      <c r="V739" s="68"/>
      <c r="W739" s="68"/>
      <c r="X739" s="68"/>
      <c r="Y739" s="68"/>
      <c r="AA739" s="68"/>
      <c r="AB739" s="68"/>
    </row>
    <row r="740" ht="15.75" customHeight="1">
      <c r="G740" s="67"/>
      <c r="L740" s="68"/>
      <c r="V740" s="68"/>
      <c r="W740" s="68"/>
      <c r="X740" s="68"/>
      <c r="Y740" s="68"/>
      <c r="AA740" s="68"/>
      <c r="AB740" s="68"/>
    </row>
    <row r="741" ht="15.75" customHeight="1">
      <c r="G741" s="67"/>
      <c r="L741" s="68"/>
      <c r="V741" s="68"/>
      <c r="W741" s="68"/>
      <c r="X741" s="68"/>
      <c r="Y741" s="68"/>
      <c r="AA741" s="68"/>
      <c r="AB741" s="68"/>
    </row>
    <row r="742" ht="15.75" customHeight="1">
      <c r="G742" s="67"/>
      <c r="L742" s="68"/>
      <c r="V742" s="68"/>
      <c r="W742" s="68"/>
      <c r="X742" s="68"/>
      <c r="Y742" s="68"/>
      <c r="AA742" s="68"/>
      <c r="AB742" s="68"/>
    </row>
    <row r="743" ht="15.75" customHeight="1">
      <c r="G743" s="67"/>
      <c r="L743" s="68"/>
      <c r="V743" s="68"/>
      <c r="W743" s="68"/>
      <c r="X743" s="68"/>
      <c r="Y743" s="68"/>
      <c r="AA743" s="68"/>
      <c r="AB743" s="68"/>
    </row>
    <row r="744" ht="15.75" customHeight="1">
      <c r="G744" s="67"/>
      <c r="L744" s="68"/>
      <c r="V744" s="68"/>
      <c r="W744" s="68"/>
      <c r="X744" s="68"/>
      <c r="Y744" s="68"/>
      <c r="AA744" s="68"/>
      <c r="AB744" s="68"/>
    </row>
    <row r="745" ht="15.75" customHeight="1">
      <c r="G745" s="67"/>
      <c r="L745" s="68"/>
      <c r="V745" s="68"/>
      <c r="W745" s="68"/>
      <c r="X745" s="68"/>
      <c r="Y745" s="68"/>
      <c r="AA745" s="68"/>
      <c r="AB745" s="68"/>
    </row>
    <row r="746" ht="15.75" customHeight="1">
      <c r="G746" s="67"/>
      <c r="L746" s="68"/>
      <c r="V746" s="68"/>
      <c r="W746" s="68"/>
      <c r="X746" s="68"/>
      <c r="Y746" s="68"/>
      <c r="AA746" s="68"/>
      <c r="AB746" s="68"/>
    </row>
    <row r="747" ht="15.75" customHeight="1">
      <c r="G747" s="67"/>
      <c r="L747" s="68"/>
      <c r="V747" s="68"/>
      <c r="W747" s="68"/>
      <c r="X747" s="68"/>
      <c r="Y747" s="68"/>
      <c r="AA747" s="68"/>
      <c r="AB747" s="68"/>
    </row>
    <row r="748" ht="15.75" customHeight="1">
      <c r="G748" s="67"/>
      <c r="L748" s="68"/>
      <c r="V748" s="68"/>
      <c r="W748" s="68"/>
      <c r="X748" s="68"/>
      <c r="Y748" s="68"/>
      <c r="AA748" s="68"/>
      <c r="AB748" s="68"/>
    </row>
    <row r="749" ht="15.75" customHeight="1">
      <c r="G749" s="67"/>
      <c r="L749" s="68"/>
      <c r="V749" s="68"/>
      <c r="W749" s="68"/>
      <c r="X749" s="68"/>
      <c r="Y749" s="68"/>
      <c r="AA749" s="68"/>
      <c r="AB749" s="68"/>
    </row>
    <row r="750" ht="15.75" customHeight="1">
      <c r="G750" s="67"/>
      <c r="L750" s="68"/>
      <c r="V750" s="68"/>
      <c r="W750" s="68"/>
      <c r="X750" s="68"/>
      <c r="Y750" s="68"/>
      <c r="AA750" s="68"/>
      <c r="AB750" s="68"/>
    </row>
    <row r="751" ht="15.75" customHeight="1">
      <c r="G751" s="67"/>
      <c r="L751" s="68"/>
      <c r="V751" s="68"/>
      <c r="W751" s="68"/>
      <c r="X751" s="68"/>
      <c r="Y751" s="68"/>
      <c r="AA751" s="68"/>
      <c r="AB751" s="68"/>
    </row>
    <row r="752" ht="15.75" customHeight="1">
      <c r="G752" s="67"/>
      <c r="L752" s="68"/>
      <c r="V752" s="68"/>
      <c r="W752" s="68"/>
      <c r="X752" s="68"/>
      <c r="Y752" s="68"/>
      <c r="AA752" s="68"/>
      <c r="AB752" s="68"/>
    </row>
    <row r="753" ht="15.75" customHeight="1">
      <c r="G753" s="67"/>
      <c r="L753" s="68"/>
      <c r="V753" s="68"/>
      <c r="W753" s="68"/>
      <c r="X753" s="68"/>
      <c r="Y753" s="68"/>
      <c r="AA753" s="68"/>
      <c r="AB753" s="68"/>
    </row>
    <row r="754" ht="15.75" customHeight="1">
      <c r="G754" s="67"/>
      <c r="L754" s="68"/>
      <c r="V754" s="68"/>
      <c r="W754" s="68"/>
      <c r="X754" s="68"/>
      <c r="Y754" s="68"/>
      <c r="AA754" s="68"/>
      <c r="AB754" s="68"/>
    </row>
    <row r="755" ht="15.75" customHeight="1">
      <c r="G755" s="67"/>
      <c r="L755" s="68"/>
      <c r="V755" s="68"/>
      <c r="W755" s="68"/>
      <c r="X755" s="68"/>
      <c r="Y755" s="68"/>
      <c r="AA755" s="68"/>
      <c r="AB755" s="68"/>
    </row>
    <row r="756" ht="15.75" customHeight="1">
      <c r="G756" s="67"/>
      <c r="L756" s="68"/>
      <c r="V756" s="68"/>
      <c r="W756" s="68"/>
      <c r="X756" s="68"/>
      <c r="Y756" s="68"/>
      <c r="AA756" s="68"/>
      <c r="AB756" s="68"/>
    </row>
    <row r="757" ht="15.75" customHeight="1">
      <c r="G757" s="67"/>
      <c r="L757" s="68"/>
      <c r="V757" s="68"/>
      <c r="W757" s="68"/>
      <c r="X757" s="68"/>
      <c r="Y757" s="68"/>
      <c r="AA757" s="68"/>
      <c r="AB757" s="68"/>
    </row>
    <row r="758" ht="15.75" customHeight="1">
      <c r="G758" s="67"/>
      <c r="L758" s="68"/>
      <c r="V758" s="68"/>
      <c r="W758" s="68"/>
      <c r="X758" s="68"/>
      <c r="Y758" s="68"/>
      <c r="AA758" s="68"/>
      <c r="AB758" s="68"/>
    </row>
    <row r="759" ht="15.75" customHeight="1">
      <c r="G759" s="67"/>
      <c r="L759" s="68"/>
      <c r="V759" s="68"/>
      <c r="W759" s="68"/>
      <c r="X759" s="68"/>
      <c r="Y759" s="68"/>
      <c r="AA759" s="68"/>
      <c r="AB759" s="68"/>
    </row>
    <row r="760" ht="15.75" customHeight="1">
      <c r="G760" s="67"/>
      <c r="L760" s="68"/>
      <c r="V760" s="68"/>
      <c r="W760" s="68"/>
      <c r="X760" s="68"/>
      <c r="Y760" s="68"/>
      <c r="AA760" s="68"/>
      <c r="AB760" s="68"/>
    </row>
    <row r="761" ht="15.75" customHeight="1">
      <c r="G761" s="67"/>
      <c r="L761" s="68"/>
      <c r="V761" s="68"/>
      <c r="W761" s="68"/>
      <c r="X761" s="68"/>
      <c r="Y761" s="68"/>
      <c r="AA761" s="68"/>
      <c r="AB761" s="68"/>
    </row>
    <row r="762" ht="15.75" customHeight="1">
      <c r="G762" s="67"/>
      <c r="L762" s="68"/>
      <c r="V762" s="68"/>
      <c r="W762" s="68"/>
      <c r="X762" s="68"/>
      <c r="Y762" s="68"/>
      <c r="AA762" s="68"/>
      <c r="AB762" s="68"/>
    </row>
    <row r="763" ht="15.75" customHeight="1">
      <c r="G763" s="67"/>
      <c r="L763" s="68"/>
      <c r="V763" s="68"/>
      <c r="W763" s="68"/>
      <c r="X763" s="68"/>
      <c r="Y763" s="68"/>
      <c r="AA763" s="68"/>
      <c r="AB763" s="68"/>
    </row>
    <row r="764" ht="15.75" customHeight="1">
      <c r="G764" s="67"/>
      <c r="L764" s="68"/>
      <c r="V764" s="68"/>
      <c r="W764" s="68"/>
      <c r="X764" s="68"/>
      <c r="Y764" s="68"/>
      <c r="AA764" s="68"/>
      <c r="AB764" s="68"/>
    </row>
    <row r="765" ht="15.75" customHeight="1">
      <c r="G765" s="67"/>
      <c r="L765" s="68"/>
      <c r="V765" s="68"/>
      <c r="W765" s="68"/>
      <c r="X765" s="68"/>
      <c r="Y765" s="68"/>
      <c r="AA765" s="68"/>
      <c r="AB765" s="68"/>
    </row>
    <row r="766" ht="15.75" customHeight="1">
      <c r="G766" s="67"/>
      <c r="L766" s="68"/>
      <c r="V766" s="68"/>
      <c r="W766" s="68"/>
      <c r="X766" s="68"/>
      <c r="Y766" s="68"/>
      <c r="AA766" s="68"/>
      <c r="AB766" s="68"/>
    </row>
    <row r="767" ht="15.75" customHeight="1">
      <c r="G767" s="67"/>
      <c r="L767" s="68"/>
      <c r="V767" s="68"/>
      <c r="W767" s="68"/>
      <c r="X767" s="68"/>
      <c r="Y767" s="68"/>
      <c r="AA767" s="68"/>
      <c r="AB767" s="68"/>
    </row>
    <row r="768" ht="15.75" customHeight="1">
      <c r="G768" s="67"/>
      <c r="L768" s="68"/>
      <c r="V768" s="68"/>
      <c r="W768" s="68"/>
      <c r="X768" s="68"/>
      <c r="Y768" s="68"/>
      <c r="AA768" s="68"/>
      <c r="AB768" s="68"/>
    </row>
    <row r="769" ht="15.75" customHeight="1">
      <c r="G769" s="67"/>
      <c r="L769" s="68"/>
      <c r="V769" s="68"/>
      <c r="W769" s="68"/>
      <c r="X769" s="68"/>
      <c r="Y769" s="68"/>
      <c r="AA769" s="68"/>
      <c r="AB769" s="68"/>
    </row>
    <row r="770" ht="15.75" customHeight="1">
      <c r="G770" s="67"/>
      <c r="L770" s="68"/>
      <c r="V770" s="68"/>
      <c r="W770" s="68"/>
      <c r="X770" s="68"/>
      <c r="Y770" s="68"/>
      <c r="AA770" s="68"/>
      <c r="AB770" s="68"/>
    </row>
    <row r="771" ht="15.75" customHeight="1">
      <c r="G771" s="67"/>
      <c r="L771" s="68"/>
      <c r="V771" s="68"/>
      <c r="W771" s="68"/>
      <c r="X771" s="68"/>
      <c r="Y771" s="68"/>
      <c r="AA771" s="68"/>
      <c r="AB771" s="68"/>
    </row>
    <row r="772" ht="15.75" customHeight="1">
      <c r="G772" s="67"/>
      <c r="L772" s="68"/>
      <c r="V772" s="68"/>
      <c r="W772" s="68"/>
      <c r="X772" s="68"/>
      <c r="Y772" s="68"/>
      <c r="AA772" s="68"/>
      <c r="AB772" s="68"/>
    </row>
    <row r="773" ht="15.75" customHeight="1">
      <c r="G773" s="67"/>
      <c r="L773" s="68"/>
      <c r="V773" s="68"/>
      <c r="W773" s="68"/>
      <c r="X773" s="68"/>
      <c r="Y773" s="68"/>
      <c r="AA773" s="68"/>
      <c r="AB773" s="68"/>
    </row>
    <row r="774" ht="15.75" customHeight="1">
      <c r="G774" s="67"/>
      <c r="L774" s="68"/>
      <c r="V774" s="68"/>
      <c r="W774" s="68"/>
      <c r="X774" s="68"/>
      <c r="Y774" s="68"/>
      <c r="AA774" s="68"/>
      <c r="AB774" s="68"/>
    </row>
    <row r="775" ht="15.75" customHeight="1">
      <c r="G775" s="67"/>
      <c r="L775" s="68"/>
      <c r="V775" s="68"/>
      <c r="W775" s="68"/>
      <c r="X775" s="68"/>
      <c r="Y775" s="68"/>
      <c r="AA775" s="68"/>
      <c r="AB775" s="68"/>
    </row>
    <row r="776" ht="15.75" customHeight="1">
      <c r="G776" s="67"/>
      <c r="L776" s="68"/>
      <c r="V776" s="68"/>
      <c r="W776" s="68"/>
      <c r="X776" s="68"/>
      <c r="Y776" s="68"/>
      <c r="AA776" s="68"/>
      <c r="AB776" s="68"/>
    </row>
    <row r="777" ht="15.75" customHeight="1">
      <c r="G777" s="67"/>
      <c r="L777" s="68"/>
      <c r="V777" s="68"/>
      <c r="W777" s="68"/>
      <c r="X777" s="68"/>
      <c r="Y777" s="68"/>
      <c r="AA777" s="68"/>
      <c r="AB777" s="68"/>
    </row>
    <row r="778" ht="15.75" customHeight="1">
      <c r="G778" s="67"/>
      <c r="L778" s="68"/>
      <c r="V778" s="68"/>
      <c r="W778" s="68"/>
      <c r="X778" s="68"/>
      <c r="Y778" s="68"/>
      <c r="AA778" s="68"/>
      <c r="AB778" s="68"/>
    </row>
    <row r="779" ht="15.75" customHeight="1">
      <c r="G779" s="67"/>
      <c r="L779" s="68"/>
      <c r="V779" s="68"/>
      <c r="W779" s="68"/>
      <c r="X779" s="68"/>
      <c r="Y779" s="68"/>
      <c r="AA779" s="68"/>
      <c r="AB779" s="68"/>
    </row>
    <row r="780" ht="15.75" customHeight="1">
      <c r="G780" s="67"/>
      <c r="L780" s="68"/>
      <c r="V780" s="68"/>
      <c r="W780" s="68"/>
      <c r="X780" s="68"/>
      <c r="Y780" s="68"/>
      <c r="AA780" s="68"/>
      <c r="AB780" s="68"/>
    </row>
    <row r="781" ht="15.75" customHeight="1">
      <c r="G781" s="67"/>
      <c r="L781" s="68"/>
      <c r="V781" s="68"/>
      <c r="W781" s="68"/>
      <c r="X781" s="68"/>
      <c r="Y781" s="68"/>
      <c r="AA781" s="68"/>
      <c r="AB781" s="68"/>
    </row>
    <row r="782" ht="15.75" customHeight="1">
      <c r="G782" s="67"/>
      <c r="L782" s="68"/>
      <c r="V782" s="68"/>
      <c r="W782" s="68"/>
      <c r="X782" s="68"/>
      <c r="Y782" s="68"/>
      <c r="AA782" s="68"/>
      <c r="AB782" s="68"/>
    </row>
    <row r="783" ht="15.75" customHeight="1">
      <c r="G783" s="67"/>
      <c r="L783" s="68"/>
      <c r="V783" s="68"/>
      <c r="W783" s="68"/>
      <c r="X783" s="68"/>
      <c r="Y783" s="68"/>
      <c r="AA783" s="68"/>
      <c r="AB783" s="68"/>
    </row>
    <row r="784" ht="15.75" customHeight="1">
      <c r="G784" s="67"/>
      <c r="L784" s="68"/>
      <c r="V784" s="68"/>
      <c r="W784" s="68"/>
      <c r="X784" s="68"/>
      <c r="Y784" s="68"/>
      <c r="AA784" s="68"/>
      <c r="AB784" s="68"/>
    </row>
    <row r="785" ht="15.75" customHeight="1">
      <c r="G785" s="67"/>
      <c r="L785" s="68"/>
      <c r="V785" s="68"/>
      <c r="W785" s="68"/>
      <c r="X785" s="68"/>
      <c r="Y785" s="68"/>
      <c r="AA785" s="68"/>
      <c r="AB785" s="68"/>
    </row>
    <row r="786" ht="15.75" customHeight="1">
      <c r="G786" s="67"/>
      <c r="L786" s="68"/>
      <c r="V786" s="68"/>
      <c r="W786" s="68"/>
      <c r="X786" s="68"/>
      <c r="Y786" s="68"/>
      <c r="AA786" s="68"/>
      <c r="AB786" s="68"/>
    </row>
    <row r="787" ht="15.75" customHeight="1">
      <c r="G787" s="67"/>
      <c r="L787" s="68"/>
      <c r="V787" s="68"/>
      <c r="W787" s="68"/>
      <c r="X787" s="68"/>
      <c r="Y787" s="68"/>
      <c r="AA787" s="68"/>
      <c r="AB787" s="68"/>
    </row>
    <row r="788" ht="15.75" customHeight="1">
      <c r="G788" s="67"/>
      <c r="L788" s="68"/>
      <c r="V788" s="68"/>
      <c r="W788" s="68"/>
      <c r="X788" s="68"/>
      <c r="Y788" s="68"/>
      <c r="AA788" s="68"/>
      <c r="AB788" s="68"/>
    </row>
    <row r="789" ht="15.75" customHeight="1">
      <c r="G789" s="67"/>
      <c r="L789" s="68"/>
      <c r="V789" s="68"/>
      <c r="W789" s="68"/>
      <c r="X789" s="68"/>
      <c r="Y789" s="68"/>
      <c r="AA789" s="68"/>
      <c r="AB789" s="68"/>
    </row>
    <row r="790" ht="15.75" customHeight="1">
      <c r="G790" s="67"/>
      <c r="L790" s="68"/>
      <c r="V790" s="68"/>
      <c r="W790" s="68"/>
      <c r="X790" s="68"/>
      <c r="Y790" s="68"/>
      <c r="AA790" s="68"/>
      <c r="AB790" s="68"/>
    </row>
    <row r="791" ht="15.75" customHeight="1">
      <c r="G791" s="67"/>
      <c r="L791" s="68"/>
      <c r="V791" s="68"/>
      <c r="W791" s="68"/>
      <c r="X791" s="68"/>
      <c r="Y791" s="68"/>
      <c r="AA791" s="68"/>
      <c r="AB791" s="68"/>
    </row>
    <row r="792" ht="15.75" customHeight="1">
      <c r="G792" s="67"/>
      <c r="L792" s="68"/>
      <c r="V792" s="68"/>
      <c r="W792" s="68"/>
      <c r="X792" s="68"/>
      <c r="Y792" s="68"/>
      <c r="AA792" s="68"/>
      <c r="AB792" s="68"/>
    </row>
    <row r="793" ht="15.75" customHeight="1">
      <c r="G793" s="67"/>
      <c r="L793" s="68"/>
      <c r="V793" s="68"/>
      <c r="W793" s="68"/>
      <c r="X793" s="68"/>
      <c r="Y793" s="68"/>
      <c r="AA793" s="68"/>
      <c r="AB793" s="68"/>
    </row>
    <row r="794" ht="15.75" customHeight="1">
      <c r="G794" s="67"/>
      <c r="L794" s="68"/>
      <c r="V794" s="68"/>
      <c r="W794" s="68"/>
      <c r="X794" s="68"/>
      <c r="Y794" s="68"/>
      <c r="AA794" s="68"/>
      <c r="AB794" s="68"/>
    </row>
    <row r="795" ht="15.75" customHeight="1">
      <c r="G795" s="67"/>
      <c r="L795" s="68"/>
      <c r="V795" s="68"/>
      <c r="W795" s="68"/>
      <c r="X795" s="68"/>
      <c r="Y795" s="68"/>
      <c r="AA795" s="68"/>
      <c r="AB795" s="68"/>
    </row>
    <row r="796" ht="15.75" customHeight="1">
      <c r="G796" s="67"/>
      <c r="L796" s="68"/>
      <c r="V796" s="68"/>
      <c r="W796" s="68"/>
      <c r="X796" s="68"/>
      <c r="Y796" s="68"/>
      <c r="AA796" s="68"/>
      <c r="AB796" s="68"/>
    </row>
    <row r="797" ht="15.75" customHeight="1">
      <c r="G797" s="67"/>
      <c r="L797" s="68"/>
      <c r="V797" s="68"/>
      <c r="W797" s="68"/>
      <c r="X797" s="68"/>
      <c r="Y797" s="68"/>
      <c r="AA797" s="68"/>
      <c r="AB797" s="68"/>
    </row>
    <row r="798" ht="15.75" customHeight="1">
      <c r="G798" s="67"/>
      <c r="L798" s="68"/>
      <c r="V798" s="68"/>
      <c r="W798" s="68"/>
      <c r="X798" s="68"/>
      <c r="Y798" s="68"/>
      <c r="AA798" s="68"/>
      <c r="AB798" s="68"/>
    </row>
    <row r="799" ht="15.75" customHeight="1">
      <c r="G799" s="67"/>
      <c r="L799" s="68"/>
      <c r="V799" s="68"/>
      <c r="W799" s="68"/>
      <c r="X799" s="68"/>
      <c r="Y799" s="68"/>
      <c r="AA799" s="68"/>
      <c r="AB799" s="68"/>
    </row>
    <row r="800" ht="15.75" customHeight="1">
      <c r="G800" s="67"/>
      <c r="L800" s="68"/>
      <c r="V800" s="68"/>
      <c r="W800" s="68"/>
      <c r="X800" s="68"/>
      <c r="Y800" s="68"/>
      <c r="AA800" s="68"/>
      <c r="AB800" s="68"/>
    </row>
    <row r="801" ht="15.75" customHeight="1">
      <c r="G801" s="67"/>
      <c r="L801" s="68"/>
      <c r="V801" s="68"/>
      <c r="W801" s="68"/>
      <c r="X801" s="68"/>
      <c r="Y801" s="68"/>
      <c r="AA801" s="68"/>
      <c r="AB801" s="68"/>
    </row>
    <row r="802" ht="15.75" customHeight="1">
      <c r="G802" s="67"/>
      <c r="L802" s="68"/>
      <c r="V802" s="68"/>
      <c r="W802" s="68"/>
      <c r="X802" s="68"/>
      <c r="Y802" s="68"/>
      <c r="AA802" s="68"/>
      <c r="AB802" s="68"/>
    </row>
    <row r="803" ht="15.75" customHeight="1">
      <c r="G803" s="67"/>
      <c r="L803" s="68"/>
      <c r="V803" s="68"/>
      <c r="W803" s="68"/>
      <c r="X803" s="68"/>
      <c r="Y803" s="68"/>
      <c r="AA803" s="68"/>
      <c r="AB803" s="68"/>
    </row>
    <row r="804" ht="15.75" customHeight="1">
      <c r="G804" s="67"/>
      <c r="L804" s="68"/>
      <c r="V804" s="68"/>
      <c r="W804" s="68"/>
      <c r="X804" s="68"/>
      <c r="Y804" s="68"/>
      <c r="AA804" s="68"/>
      <c r="AB804" s="68"/>
    </row>
    <row r="805" ht="15.75" customHeight="1">
      <c r="G805" s="67"/>
      <c r="L805" s="68"/>
      <c r="V805" s="68"/>
      <c r="W805" s="68"/>
      <c r="X805" s="68"/>
      <c r="Y805" s="68"/>
      <c r="AA805" s="68"/>
      <c r="AB805" s="68"/>
    </row>
    <row r="806" ht="15.75" customHeight="1">
      <c r="G806" s="67"/>
      <c r="L806" s="68"/>
      <c r="V806" s="68"/>
      <c r="W806" s="68"/>
      <c r="X806" s="68"/>
      <c r="Y806" s="68"/>
      <c r="AA806" s="68"/>
      <c r="AB806" s="68"/>
    </row>
    <row r="807" ht="15.75" customHeight="1">
      <c r="G807" s="67"/>
      <c r="L807" s="68"/>
      <c r="V807" s="68"/>
      <c r="W807" s="68"/>
      <c r="X807" s="68"/>
      <c r="Y807" s="68"/>
      <c r="AA807" s="68"/>
      <c r="AB807" s="68"/>
    </row>
    <row r="808" ht="15.75" customHeight="1">
      <c r="G808" s="67"/>
      <c r="L808" s="68"/>
      <c r="V808" s="68"/>
      <c r="W808" s="68"/>
      <c r="X808" s="68"/>
      <c r="Y808" s="68"/>
      <c r="AA808" s="68"/>
      <c r="AB808" s="68"/>
    </row>
    <row r="809" ht="15.75" customHeight="1">
      <c r="G809" s="67"/>
      <c r="L809" s="68"/>
      <c r="V809" s="68"/>
      <c r="W809" s="68"/>
      <c r="X809" s="68"/>
      <c r="Y809" s="68"/>
      <c r="AA809" s="68"/>
      <c r="AB809" s="68"/>
    </row>
    <row r="810" ht="15.75" customHeight="1">
      <c r="G810" s="67"/>
      <c r="L810" s="68"/>
      <c r="V810" s="68"/>
      <c r="W810" s="68"/>
      <c r="X810" s="68"/>
      <c r="Y810" s="68"/>
      <c r="AA810" s="68"/>
      <c r="AB810" s="68"/>
    </row>
    <row r="811" ht="15.75" customHeight="1">
      <c r="G811" s="67"/>
      <c r="L811" s="68"/>
      <c r="V811" s="68"/>
      <c r="W811" s="68"/>
      <c r="X811" s="68"/>
      <c r="Y811" s="68"/>
      <c r="AA811" s="68"/>
      <c r="AB811" s="68"/>
    </row>
    <row r="812" ht="15.75" customHeight="1">
      <c r="G812" s="67"/>
      <c r="L812" s="68"/>
      <c r="V812" s="68"/>
      <c r="W812" s="68"/>
      <c r="X812" s="68"/>
      <c r="Y812" s="68"/>
      <c r="AA812" s="68"/>
      <c r="AB812" s="68"/>
    </row>
    <row r="813" ht="15.75" customHeight="1">
      <c r="G813" s="67"/>
      <c r="L813" s="68"/>
      <c r="V813" s="68"/>
      <c r="W813" s="68"/>
      <c r="X813" s="68"/>
      <c r="Y813" s="68"/>
      <c r="AA813" s="68"/>
      <c r="AB813" s="68"/>
    </row>
    <row r="814" ht="15.75" customHeight="1">
      <c r="G814" s="67"/>
      <c r="L814" s="68"/>
      <c r="V814" s="68"/>
      <c r="W814" s="68"/>
      <c r="X814" s="68"/>
      <c r="Y814" s="68"/>
      <c r="AA814" s="68"/>
      <c r="AB814" s="68"/>
    </row>
    <row r="815" ht="15.75" customHeight="1">
      <c r="G815" s="67"/>
      <c r="L815" s="68"/>
      <c r="V815" s="68"/>
      <c r="W815" s="68"/>
      <c r="X815" s="68"/>
      <c r="Y815" s="68"/>
      <c r="AA815" s="68"/>
      <c r="AB815" s="68"/>
    </row>
    <row r="816" ht="15.75" customHeight="1">
      <c r="G816" s="67"/>
      <c r="L816" s="68"/>
      <c r="V816" s="68"/>
      <c r="W816" s="68"/>
      <c r="X816" s="68"/>
      <c r="Y816" s="68"/>
      <c r="AA816" s="68"/>
      <c r="AB816" s="68"/>
    </row>
    <row r="817" ht="15.75" customHeight="1">
      <c r="G817" s="67"/>
      <c r="L817" s="68"/>
      <c r="V817" s="68"/>
      <c r="W817" s="68"/>
      <c r="X817" s="68"/>
      <c r="Y817" s="68"/>
      <c r="AA817" s="68"/>
      <c r="AB817" s="68"/>
    </row>
    <row r="818" ht="15.75" customHeight="1">
      <c r="G818" s="67"/>
      <c r="L818" s="68"/>
      <c r="V818" s="68"/>
      <c r="W818" s="68"/>
      <c r="X818" s="68"/>
      <c r="Y818" s="68"/>
      <c r="AA818" s="68"/>
      <c r="AB818" s="68"/>
    </row>
    <row r="819" ht="15.75" customHeight="1">
      <c r="G819" s="67"/>
      <c r="L819" s="68"/>
      <c r="V819" s="68"/>
      <c r="W819" s="68"/>
      <c r="X819" s="68"/>
      <c r="Y819" s="68"/>
      <c r="AA819" s="68"/>
      <c r="AB819" s="68"/>
    </row>
    <row r="820" ht="15.75" customHeight="1">
      <c r="G820" s="67"/>
      <c r="L820" s="68"/>
      <c r="V820" s="68"/>
      <c r="W820" s="68"/>
      <c r="X820" s="68"/>
      <c r="Y820" s="68"/>
      <c r="AA820" s="68"/>
      <c r="AB820" s="68"/>
    </row>
    <row r="821" ht="15.75" customHeight="1">
      <c r="G821" s="67"/>
      <c r="L821" s="68"/>
      <c r="V821" s="68"/>
      <c r="W821" s="68"/>
      <c r="X821" s="68"/>
      <c r="Y821" s="68"/>
      <c r="AA821" s="68"/>
      <c r="AB821" s="68"/>
    </row>
    <row r="822" ht="15.75" customHeight="1">
      <c r="G822" s="67"/>
      <c r="L822" s="68"/>
      <c r="V822" s="68"/>
      <c r="W822" s="68"/>
      <c r="X822" s="68"/>
      <c r="Y822" s="68"/>
      <c r="AA822" s="68"/>
      <c r="AB822" s="68"/>
    </row>
    <row r="823" ht="15.75" customHeight="1">
      <c r="G823" s="67"/>
      <c r="L823" s="68"/>
      <c r="V823" s="68"/>
      <c r="W823" s="68"/>
      <c r="X823" s="68"/>
      <c r="Y823" s="68"/>
      <c r="AA823" s="68"/>
      <c r="AB823" s="68"/>
    </row>
    <row r="824" ht="15.75" customHeight="1">
      <c r="G824" s="67"/>
      <c r="L824" s="68"/>
      <c r="V824" s="68"/>
      <c r="W824" s="68"/>
      <c r="X824" s="68"/>
      <c r="Y824" s="68"/>
      <c r="AA824" s="68"/>
      <c r="AB824" s="68"/>
    </row>
    <row r="825" ht="15.75" customHeight="1">
      <c r="G825" s="67"/>
      <c r="L825" s="68"/>
      <c r="V825" s="68"/>
      <c r="W825" s="68"/>
      <c r="X825" s="68"/>
      <c r="Y825" s="68"/>
      <c r="AA825" s="68"/>
      <c r="AB825" s="68"/>
    </row>
    <row r="826" ht="15.75" customHeight="1">
      <c r="G826" s="67"/>
      <c r="L826" s="68"/>
      <c r="V826" s="68"/>
      <c r="W826" s="68"/>
      <c r="X826" s="68"/>
      <c r="Y826" s="68"/>
      <c r="AA826" s="68"/>
      <c r="AB826" s="68"/>
    </row>
    <row r="827" ht="15.75" customHeight="1">
      <c r="G827" s="67"/>
      <c r="L827" s="68"/>
      <c r="V827" s="68"/>
      <c r="W827" s="68"/>
      <c r="X827" s="68"/>
      <c r="Y827" s="68"/>
      <c r="AA827" s="68"/>
      <c r="AB827" s="68"/>
    </row>
    <row r="828" ht="15.75" customHeight="1">
      <c r="G828" s="67"/>
      <c r="L828" s="68"/>
      <c r="V828" s="68"/>
      <c r="W828" s="68"/>
      <c r="X828" s="68"/>
      <c r="Y828" s="68"/>
      <c r="AA828" s="68"/>
      <c r="AB828" s="68"/>
    </row>
    <row r="829" ht="15.75" customHeight="1">
      <c r="G829" s="67"/>
      <c r="L829" s="68"/>
      <c r="V829" s="68"/>
      <c r="W829" s="68"/>
      <c r="X829" s="68"/>
      <c r="Y829" s="68"/>
      <c r="AA829" s="68"/>
      <c r="AB829" s="68"/>
    </row>
    <row r="830" ht="15.75" customHeight="1">
      <c r="G830" s="67"/>
      <c r="L830" s="68"/>
      <c r="V830" s="68"/>
      <c r="W830" s="68"/>
      <c r="X830" s="68"/>
      <c r="Y830" s="68"/>
      <c r="AA830" s="68"/>
      <c r="AB830" s="68"/>
    </row>
    <row r="831" ht="15.75" customHeight="1">
      <c r="G831" s="67"/>
      <c r="L831" s="68"/>
      <c r="V831" s="68"/>
      <c r="W831" s="68"/>
      <c r="X831" s="68"/>
      <c r="Y831" s="68"/>
      <c r="AA831" s="68"/>
      <c r="AB831" s="68"/>
    </row>
    <row r="832" ht="15.75" customHeight="1">
      <c r="G832" s="67"/>
      <c r="L832" s="68"/>
      <c r="V832" s="68"/>
      <c r="W832" s="68"/>
      <c r="X832" s="68"/>
      <c r="Y832" s="68"/>
      <c r="AA832" s="68"/>
      <c r="AB832" s="68"/>
    </row>
    <row r="833" ht="15.75" customHeight="1">
      <c r="G833" s="67"/>
      <c r="L833" s="68"/>
      <c r="V833" s="68"/>
      <c r="W833" s="68"/>
      <c r="X833" s="68"/>
      <c r="Y833" s="68"/>
      <c r="AA833" s="68"/>
      <c r="AB833" s="68"/>
    </row>
    <row r="834" ht="15.75" customHeight="1">
      <c r="G834" s="67"/>
      <c r="L834" s="68"/>
      <c r="V834" s="68"/>
      <c r="W834" s="68"/>
      <c r="X834" s="68"/>
      <c r="Y834" s="68"/>
      <c r="AA834" s="68"/>
      <c r="AB834" s="68"/>
    </row>
    <row r="835" ht="15.75" customHeight="1">
      <c r="G835" s="67"/>
      <c r="L835" s="68"/>
      <c r="V835" s="68"/>
      <c r="W835" s="68"/>
      <c r="X835" s="68"/>
      <c r="Y835" s="68"/>
      <c r="AA835" s="68"/>
      <c r="AB835" s="68"/>
    </row>
    <row r="836" ht="15.75" customHeight="1">
      <c r="G836" s="67"/>
      <c r="L836" s="68"/>
      <c r="V836" s="68"/>
      <c r="W836" s="68"/>
      <c r="X836" s="68"/>
      <c r="Y836" s="68"/>
      <c r="AA836" s="68"/>
      <c r="AB836" s="68"/>
    </row>
    <row r="837" ht="15.75" customHeight="1">
      <c r="G837" s="67"/>
      <c r="L837" s="68"/>
      <c r="V837" s="68"/>
      <c r="W837" s="68"/>
      <c r="X837" s="68"/>
      <c r="Y837" s="68"/>
      <c r="AA837" s="68"/>
      <c r="AB837" s="68"/>
    </row>
    <row r="838" ht="15.75" customHeight="1">
      <c r="G838" s="67"/>
      <c r="L838" s="68"/>
      <c r="V838" s="68"/>
      <c r="W838" s="68"/>
      <c r="X838" s="68"/>
      <c r="Y838" s="68"/>
      <c r="AA838" s="68"/>
      <c r="AB838" s="68"/>
    </row>
    <row r="839" ht="15.75" customHeight="1">
      <c r="G839" s="67"/>
      <c r="L839" s="68"/>
      <c r="V839" s="68"/>
      <c r="W839" s="68"/>
      <c r="X839" s="68"/>
      <c r="Y839" s="68"/>
      <c r="AA839" s="68"/>
      <c r="AB839" s="68"/>
    </row>
    <row r="840" ht="15.75" customHeight="1">
      <c r="G840" s="67"/>
      <c r="L840" s="68"/>
      <c r="V840" s="68"/>
      <c r="W840" s="68"/>
      <c r="X840" s="68"/>
      <c r="Y840" s="68"/>
      <c r="AA840" s="68"/>
      <c r="AB840" s="68"/>
    </row>
    <row r="841" ht="15.75" customHeight="1">
      <c r="G841" s="67"/>
      <c r="L841" s="68"/>
      <c r="V841" s="68"/>
      <c r="W841" s="68"/>
      <c r="X841" s="68"/>
      <c r="Y841" s="68"/>
      <c r="AA841" s="68"/>
      <c r="AB841" s="68"/>
    </row>
    <row r="842" ht="15.75" customHeight="1">
      <c r="G842" s="67"/>
      <c r="L842" s="68"/>
      <c r="V842" s="68"/>
      <c r="W842" s="68"/>
      <c r="X842" s="68"/>
      <c r="Y842" s="68"/>
      <c r="AA842" s="68"/>
      <c r="AB842" s="68"/>
    </row>
    <row r="843" ht="15.75" customHeight="1">
      <c r="G843" s="67"/>
      <c r="L843" s="68"/>
      <c r="V843" s="68"/>
      <c r="W843" s="68"/>
      <c r="X843" s="68"/>
      <c r="Y843" s="68"/>
      <c r="AA843" s="68"/>
      <c r="AB843" s="68"/>
    </row>
    <row r="844" ht="15.75" customHeight="1">
      <c r="G844" s="67"/>
      <c r="L844" s="68"/>
      <c r="V844" s="68"/>
      <c r="W844" s="68"/>
      <c r="X844" s="68"/>
      <c r="Y844" s="68"/>
      <c r="AA844" s="68"/>
      <c r="AB844" s="68"/>
    </row>
    <row r="845" ht="15.75" customHeight="1">
      <c r="G845" s="67"/>
      <c r="L845" s="68"/>
      <c r="V845" s="68"/>
      <c r="W845" s="68"/>
      <c r="X845" s="68"/>
      <c r="Y845" s="68"/>
      <c r="AA845" s="68"/>
      <c r="AB845" s="68"/>
    </row>
    <row r="846" ht="15.75" customHeight="1">
      <c r="G846" s="67"/>
      <c r="L846" s="68"/>
      <c r="V846" s="68"/>
      <c r="W846" s="68"/>
      <c r="X846" s="68"/>
      <c r="Y846" s="68"/>
      <c r="AA846" s="68"/>
      <c r="AB846" s="68"/>
    </row>
    <row r="847" ht="15.75" customHeight="1">
      <c r="G847" s="67"/>
      <c r="L847" s="68"/>
      <c r="V847" s="68"/>
      <c r="W847" s="68"/>
      <c r="X847" s="68"/>
      <c r="Y847" s="68"/>
      <c r="AA847" s="68"/>
      <c r="AB847" s="68"/>
    </row>
    <row r="848" ht="15.75" customHeight="1">
      <c r="G848" s="67"/>
      <c r="L848" s="68"/>
      <c r="V848" s="68"/>
      <c r="W848" s="68"/>
      <c r="X848" s="68"/>
      <c r="Y848" s="68"/>
      <c r="AA848" s="68"/>
      <c r="AB848" s="68"/>
    </row>
    <row r="849" ht="15.75" customHeight="1">
      <c r="G849" s="67"/>
      <c r="L849" s="68"/>
      <c r="V849" s="68"/>
      <c r="W849" s="68"/>
      <c r="X849" s="68"/>
      <c r="Y849" s="68"/>
      <c r="AA849" s="68"/>
      <c r="AB849" s="68"/>
    </row>
    <row r="850" ht="15.75" customHeight="1">
      <c r="G850" s="67"/>
      <c r="L850" s="68"/>
      <c r="V850" s="68"/>
      <c r="W850" s="68"/>
      <c r="X850" s="68"/>
      <c r="Y850" s="68"/>
      <c r="AA850" s="68"/>
      <c r="AB850" s="68"/>
    </row>
    <row r="851" ht="15.75" customHeight="1">
      <c r="G851" s="67"/>
      <c r="L851" s="68"/>
      <c r="V851" s="68"/>
      <c r="W851" s="68"/>
      <c r="X851" s="68"/>
      <c r="Y851" s="68"/>
      <c r="AA851" s="68"/>
      <c r="AB851" s="68"/>
    </row>
    <row r="852" ht="15.75" customHeight="1">
      <c r="G852" s="67"/>
      <c r="L852" s="68"/>
      <c r="V852" s="68"/>
      <c r="W852" s="68"/>
      <c r="X852" s="68"/>
      <c r="Y852" s="68"/>
      <c r="AA852" s="68"/>
      <c r="AB852" s="68"/>
    </row>
    <row r="853" ht="15.75" customHeight="1">
      <c r="G853" s="67"/>
      <c r="L853" s="68"/>
      <c r="V853" s="68"/>
      <c r="W853" s="68"/>
      <c r="X853" s="68"/>
      <c r="Y853" s="68"/>
      <c r="AA853" s="68"/>
      <c r="AB853" s="68"/>
    </row>
    <row r="854" ht="15.75" customHeight="1">
      <c r="G854" s="67"/>
      <c r="L854" s="68"/>
      <c r="V854" s="68"/>
      <c r="W854" s="68"/>
      <c r="X854" s="68"/>
      <c r="Y854" s="68"/>
      <c r="AA854" s="68"/>
      <c r="AB854" s="68"/>
    </row>
    <row r="855" ht="15.75" customHeight="1">
      <c r="G855" s="67"/>
      <c r="L855" s="68"/>
      <c r="V855" s="68"/>
      <c r="W855" s="68"/>
      <c r="X855" s="68"/>
      <c r="Y855" s="68"/>
      <c r="AA855" s="68"/>
      <c r="AB855" s="68"/>
    </row>
    <row r="856" ht="15.75" customHeight="1">
      <c r="G856" s="67"/>
      <c r="L856" s="68"/>
      <c r="V856" s="68"/>
      <c r="W856" s="68"/>
      <c r="X856" s="68"/>
      <c r="Y856" s="68"/>
      <c r="AA856" s="68"/>
      <c r="AB856" s="68"/>
    </row>
    <row r="857" ht="15.75" customHeight="1">
      <c r="G857" s="67"/>
      <c r="L857" s="68"/>
      <c r="V857" s="68"/>
      <c r="W857" s="68"/>
      <c r="X857" s="68"/>
      <c r="Y857" s="68"/>
      <c r="AA857" s="68"/>
      <c r="AB857" s="68"/>
    </row>
    <row r="858" ht="15.75" customHeight="1">
      <c r="G858" s="67"/>
      <c r="L858" s="68"/>
      <c r="V858" s="68"/>
      <c r="W858" s="68"/>
      <c r="X858" s="68"/>
      <c r="Y858" s="68"/>
      <c r="AA858" s="68"/>
      <c r="AB858" s="68"/>
    </row>
    <row r="859" ht="15.75" customHeight="1">
      <c r="G859" s="67"/>
      <c r="L859" s="68"/>
      <c r="V859" s="68"/>
      <c r="W859" s="68"/>
      <c r="X859" s="68"/>
      <c r="Y859" s="68"/>
      <c r="AA859" s="68"/>
      <c r="AB859" s="68"/>
    </row>
    <row r="860" ht="15.75" customHeight="1">
      <c r="G860" s="67"/>
      <c r="L860" s="68"/>
      <c r="V860" s="68"/>
      <c r="W860" s="68"/>
      <c r="X860" s="68"/>
      <c r="Y860" s="68"/>
      <c r="AA860" s="68"/>
      <c r="AB860" s="68"/>
    </row>
    <row r="861" ht="15.75" customHeight="1">
      <c r="G861" s="67"/>
      <c r="L861" s="68"/>
      <c r="V861" s="68"/>
      <c r="W861" s="68"/>
      <c r="X861" s="68"/>
      <c r="Y861" s="68"/>
      <c r="AA861" s="68"/>
      <c r="AB861" s="68"/>
    </row>
    <row r="862" ht="15.75" customHeight="1">
      <c r="G862" s="67"/>
      <c r="L862" s="68"/>
      <c r="V862" s="68"/>
      <c r="W862" s="68"/>
      <c r="X862" s="68"/>
      <c r="Y862" s="68"/>
      <c r="AA862" s="68"/>
      <c r="AB862" s="68"/>
    </row>
    <row r="863" ht="15.75" customHeight="1">
      <c r="G863" s="67"/>
      <c r="L863" s="68"/>
      <c r="V863" s="68"/>
      <c r="W863" s="68"/>
      <c r="X863" s="68"/>
      <c r="Y863" s="68"/>
      <c r="AA863" s="68"/>
      <c r="AB863" s="68"/>
    </row>
    <row r="864" ht="15.75" customHeight="1">
      <c r="G864" s="67"/>
      <c r="L864" s="68"/>
      <c r="V864" s="68"/>
      <c r="W864" s="68"/>
      <c r="X864" s="68"/>
      <c r="Y864" s="68"/>
      <c r="AA864" s="68"/>
      <c r="AB864" s="68"/>
    </row>
    <row r="865" ht="15.75" customHeight="1">
      <c r="G865" s="67"/>
      <c r="L865" s="68"/>
      <c r="V865" s="68"/>
      <c r="W865" s="68"/>
      <c r="X865" s="68"/>
      <c r="Y865" s="68"/>
      <c r="AA865" s="68"/>
      <c r="AB865" s="68"/>
    </row>
    <row r="866" ht="15.75" customHeight="1">
      <c r="G866" s="67"/>
      <c r="L866" s="68"/>
      <c r="V866" s="68"/>
      <c r="W866" s="68"/>
      <c r="X866" s="68"/>
      <c r="Y866" s="68"/>
      <c r="AA866" s="68"/>
      <c r="AB866" s="68"/>
    </row>
    <row r="867" ht="15.75" customHeight="1">
      <c r="G867" s="67"/>
      <c r="L867" s="68"/>
      <c r="V867" s="68"/>
      <c r="W867" s="68"/>
      <c r="X867" s="68"/>
      <c r="Y867" s="68"/>
      <c r="AA867" s="68"/>
      <c r="AB867" s="68"/>
    </row>
    <row r="868" ht="15.75" customHeight="1">
      <c r="G868" s="67"/>
      <c r="L868" s="68"/>
      <c r="V868" s="68"/>
      <c r="W868" s="68"/>
      <c r="X868" s="68"/>
      <c r="Y868" s="68"/>
      <c r="AA868" s="68"/>
      <c r="AB868" s="68"/>
    </row>
    <row r="869" ht="15.75" customHeight="1">
      <c r="G869" s="67"/>
      <c r="L869" s="68"/>
      <c r="V869" s="68"/>
      <c r="W869" s="68"/>
      <c r="X869" s="68"/>
      <c r="Y869" s="68"/>
      <c r="AA869" s="68"/>
      <c r="AB869" s="68"/>
    </row>
    <row r="870" ht="15.75" customHeight="1">
      <c r="G870" s="67"/>
      <c r="L870" s="68"/>
      <c r="V870" s="68"/>
      <c r="W870" s="68"/>
      <c r="X870" s="68"/>
      <c r="Y870" s="68"/>
      <c r="AA870" s="68"/>
      <c r="AB870" s="68"/>
    </row>
    <row r="871" ht="15.75" customHeight="1">
      <c r="G871" s="67"/>
      <c r="L871" s="68"/>
      <c r="V871" s="68"/>
      <c r="W871" s="68"/>
      <c r="X871" s="68"/>
      <c r="Y871" s="68"/>
      <c r="AA871" s="68"/>
      <c r="AB871" s="68"/>
    </row>
    <row r="872" ht="15.75" customHeight="1">
      <c r="G872" s="67"/>
      <c r="L872" s="68"/>
      <c r="V872" s="68"/>
      <c r="W872" s="68"/>
      <c r="X872" s="68"/>
      <c r="Y872" s="68"/>
      <c r="AA872" s="68"/>
      <c r="AB872" s="68"/>
    </row>
    <row r="873" ht="15.75" customHeight="1">
      <c r="G873" s="67"/>
      <c r="L873" s="68"/>
      <c r="V873" s="68"/>
      <c r="W873" s="68"/>
      <c r="X873" s="68"/>
      <c r="Y873" s="68"/>
      <c r="AA873" s="68"/>
      <c r="AB873" s="68"/>
    </row>
    <row r="874" ht="15.75" customHeight="1">
      <c r="G874" s="67"/>
      <c r="L874" s="68"/>
      <c r="V874" s="68"/>
      <c r="W874" s="68"/>
      <c r="X874" s="68"/>
      <c r="Y874" s="68"/>
      <c r="AA874" s="68"/>
      <c r="AB874" s="68"/>
    </row>
    <row r="875" ht="15.75" customHeight="1">
      <c r="G875" s="67"/>
      <c r="L875" s="68"/>
      <c r="V875" s="68"/>
      <c r="W875" s="68"/>
      <c r="X875" s="68"/>
      <c r="Y875" s="68"/>
      <c r="AA875" s="68"/>
      <c r="AB875" s="68"/>
    </row>
    <row r="876" ht="15.75" customHeight="1">
      <c r="G876" s="67"/>
      <c r="L876" s="68"/>
      <c r="V876" s="68"/>
      <c r="W876" s="68"/>
      <c r="X876" s="68"/>
      <c r="Y876" s="68"/>
      <c r="AA876" s="68"/>
      <c r="AB876" s="68"/>
    </row>
    <row r="877" ht="15.75" customHeight="1">
      <c r="G877" s="67"/>
      <c r="L877" s="68"/>
      <c r="V877" s="68"/>
      <c r="W877" s="68"/>
      <c r="X877" s="68"/>
      <c r="Y877" s="68"/>
      <c r="AA877" s="68"/>
      <c r="AB877" s="68"/>
    </row>
    <row r="878" ht="15.75" customHeight="1">
      <c r="G878" s="67"/>
      <c r="L878" s="68"/>
      <c r="V878" s="68"/>
      <c r="W878" s="68"/>
      <c r="X878" s="68"/>
      <c r="Y878" s="68"/>
      <c r="AA878" s="68"/>
      <c r="AB878" s="68"/>
    </row>
    <row r="879" ht="15.75" customHeight="1">
      <c r="G879" s="67"/>
      <c r="L879" s="68"/>
      <c r="V879" s="68"/>
      <c r="W879" s="68"/>
      <c r="X879" s="68"/>
      <c r="Y879" s="68"/>
      <c r="AA879" s="68"/>
      <c r="AB879" s="68"/>
    </row>
    <row r="880" ht="15.75" customHeight="1">
      <c r="G880" s="67"/>
      <c r="L880" s="68"/>
      <c r="V880" s="68"/>
      <c r="W880" s="68"/>
      <c r="X880" s="68"/>
      <c r="Y880" s="68"/>
      <c r="AA880" s="68"/>
      <c r="AB880" s="68"/>
    </row>
    <row r="881" ht="15.75" customHeight="1">
      <c r="G881" s="67"/>
      <c r="L881" s="68"/>
      <c r="V881" s="68"/>
      <c r="W881" s="68"/>
      <c r="X881" s="68"/>
      <c r="Y881" s="68"/>
      <c r="AA881" s="68"/>
      <c r="AB881" s="68"/>
    </row>
    <row r="882" ht="15.75" customHeight="1">
      <c r="G882" s="67"/>
      <c r="L882" s="68"/>
      <c r="V882" s="68"/>
      <c r="W882" s="68"/>
      <c r="X882" s="68"/>
      <c r="Y882" s="68"/>
      <c r="AA882" s="68"/>
      <c r="AB882" s="68"/>
    </row>
    <row r="883" ht="15.75" customHeight="1">
      <c r="G883" s="67"/>
      <c r="L883" s="68"/>
      <c r="V883" s="68"/>
      <c r="W883" s="68"/>
      <c r="X883" s="68"/>
      <c r="Y883" s="68"/>
      <c r="AA883" s="68"/>
      <c r="AB883" s="68"/>
    </row>
    <row r="884" ht="15.75" customHeight="1">
      <c r="G884" s="67"/>
      <c r="L884" s="68"/>
      <c r="V884" s="68"/>
      <c r="W884" s="68"/>
      <c r="X884" s="68"/>
      <c r="Y884" s="68"/>
      <c r="AA884" s="68"/>
      <c r="AB884" s="68"/>
    </row>
    <row r="885" ht="15.75" customHeight="1">
      <c r="G885" s="67"/>
      <c r="L885" s="68"/>
      <c r="V885" s="68"/>
      <c r="W885" s="68"/>
      <c r="X885" s="68"/>
      <c r="Y885" s="68"/>
      <c r="AA885" s="68"/>
      <c r="AB885" s="68"/>
    </row>
    <row r="886" ht="15.75" customHeight="1">
      <c r="G886" s="67"/>
      <c r="L886" s="68"/>
      <c r="V886" s="68"/>
      <c r="W886" s="68"/>
      <c r="X886" s="68"/>
      <c r="Y886" s="68"/>
      <c r="AA886" s="68"/>
      <c r="AB886" s="68"/>
    </row>
    <row r="887" ht="15.75" customHeight="1">
      <c r="G887" s="67"/>
      <c r="L887" s="68"/>
      <c r="V887" s="68"/>
      <c r="W887" s="68"/>
      <c r="X887" s="68"/>
      <c r="Y887" s="68"/>
      <c r="AA887" s="68"/>
      <c r="AB887" s="68"/>
    </row>
    <row r="888" ht="15.75" customHeight="1">
      <c r="G888" s="67"/>
      <c r="L888" s="68"/>
      <c r="V888" s="68"/>
      <c r="W888" s="68"/>
      <c r="X888" s="68"/>
      <c r="Y888" s="68"/>
      <c r="AA888" s="68"/>
      <c r="AB888" s="68"/>
    </row>
    <row r="889" ht="15.75" customHeight="1">
      <c r="G889" s="67"/>
      <c r="L889" s="68"/>
      <c r="V889" s="68"/>
      <c r="W889" s="68"/>
      <c r="X889" s="68"/>
      <c r="Y889" s="68"/>
      <c r="AA889" s="68"/>
      <c r="AB889" s="68"/>
    </row>
    <row r="890" ht="15.75" customHeight="1">
      <c r="G890" s="67"/>
      <c r="L890" s="68"/>
      <c r="V890" s="68"/>
      <c r="W890" s="68"/>
      <c r="X890" s="68"/>
      <c r="Y890" s="68"/>
      <c r="AA890" s="68"/>
      <c r="AB890" s="68"/>
    </row>
    <row r="891" ht="15.75" customHeight="1">
      <c r="G891" s="67"/>
      <c r="L891" s="68"/>
      <c r="V891" s="68"/>
      <c r="W891" s="68"/>
      <c r="X891" s="68"/>
      <c r="Y891" s="68"/>
      <c r="AA891" s="68"/>
      <c r="AB891" s="68"/>
    </row>
    <row r="892" ht="15.75" customHeight="1">
      <c r="G892" s="67"/>
      <c r="L892" s="68"/>
      <c r="V892" s="68"/>
      <c r="W892" s="68"/>
      <c r="X892" s="68"/>
      <c r="Y892" s="68"/>
      <c r="AA892" s="68"/>
      <c r="AB892" s="68"/>
    </row>
    <row r="893" ht="15.75" customHeight="1">
      <c r="G893" s="67"/>
      <c r="L893" s="68"/>
      <c r="V893" s="68"/>
      <c r="W893" s="68"/>
      <c r="X893" s="68"/>
      <c r="Y893" s="68"/>
      <c r="AA893" s="68"/>
      <c r="AB893" s="68"/>
    </row>
    <row r="894" ht="15.75" customHeight="1">
      <c r="G894" s="67"/>
      <c r="L894" s="68"/>
      <c r="V894" s="68"/>
      <c r="W894" s="68"/>
      <c r="X894" s="68"/>
      <c r="Y894" s="68"/>
      <c r="AA894" s="68"/>
      <c r="AB894" s="68"/>
    </row>
    <row r="895" ht="15.75" customHeight="1">
      <c r="G895" s="67"/>
      <c r="L895" s="68"/>
      <c r="V895" s="68"/>
      <c r="W895" s="68"/>
      <c r="X895" s="68"/>
      <c r="Y895" s="68"/>
      <c r="AA895" s="68"/>
      <c r="AB895" s="68"/>
    </row>
    <row r="896" ht="15.75" customHeight="1">
      <c r="G896" s="67"/>
      <c r="L896" s="68"/>
      <c r="V896" s="68"/>
      <c r="W896" s="68"/>
      <c r="X896" s="68"/>
      <c r="Y896" s="68"/>
      <c r="AA896" s="68"/>
      <c r="AB896" s="68"/>
    </row>
    <row r="897" ht="15.75" customHeight="1">
      <c r="G897" s="67"/>
      <c r="L897" s="68"/>
      <c r="V897" s="68"/>
      <c r="W897" s="68"/>
      <c r="X897" s="68"/>
      <c r="Y897" s="68"/>
      <c r="AA897" s="68"/>
      <c r="AB897" s="68"/>
    </row>
    <row r="898" ht="15.75" customHeight="1">
      <c r="G898" s="67"/>
      <c r="L898" s="68"/>
      <c r="V898" s="68"/>
      <c r="W898" s="68"/>
      <c r="X898" s="68"/>
      <c r="Y898" s="68"/>
      <c r="AA898" s="68"/>
      <c r="AB898" s="68"/>
    </row>
    <row r="899" ht="15.75" customHeight="1">
      <c r="G899" s="67"/>
      <c r="L899" s="68"/>
      <c r="V899" s="68"/>
      <c r="W899" s="68"/>
      <c r="X899" s="68"/>
      <c r="Y899" s="68"/>
      <c r="AA899" s="68"/>
      <c r="AB899" s="68"/>
    </row>
    <row r="900" ht="15.75" customHeight="1">
      <c r="G900" s="67"/>
      <c r="L900" s="68"/>
      <c r="V900" s="68"/>
      <c r="W900" s="68"/>
      <c r="X900" s="68"/>
      <c r="Y900" s="68"/>
      <c r="AA900" s="68"/>
      <c r="AB900" s="68"/>
    </row>
    <row r="901" ht="15.75" customHeight="1">
      <c r="G901" s="67"/>
      <c r="L901" s="68"/>
      <c r="V901" s="68"/>
      <c r="W901" s="68"/>
      <c r="X901" s="68"/>
      <c r="Y901" s="68"/>
      <c r="AA901" s="68"/>
      <c r="AB901" s="68"/>
    </row>
    <row r="902" ht="15.75" customHeight="1">
      <c r="G902" s="67"/>
      <c r="L902" s="68"/>
      <c r="V902" s="68"/>
      <c r="W902" s="68"/>
      <c r="X902" s="68"/>
      <c r="Y902" s="68"/>
      <c r="AA902" s="68"/>
      <c r="AB902" s="68"/>
    </row>
    <row r="903" ht="15.75" customHeight="1">
      <c r="G903" s="67"/>
      <c r="L903" s="68"/>
      <c r="V903" s="68"/>
      <c r="W903" s="68"/>
      <c r="X903" s="68"/>
      <c r="Y903" s="68"/>
      <c r="AA903" s="68"/>
      <c r="AB903" s="68"/>
    </row>
    <row r="904" ht="15.75" customHeight="1">
      <c r="G904" s="67"/>
      <c r="L904" s="68"/>
      <c r="V904" s="68"/>
      <c r="W904" s="68"/>
      <c r="X904" s="68"/>
      <c r="Y904" s="68"/>
      <c r="AA904" s="68"/>
      <c r="AB904" s="68"/>
    </row>
    <row r="905" ht="15.75" customHeight="1">
      <c r="G905" s="67"/>
      <c r="L905" s="68"/>
      <c r="V905" s="68"/>
      <c r="W905" s="68"/>
      <c r="X905" s="68"/>
      <c r="Y905" s="68"/>
      <c r="AA905" s="68"/>
      <c r="AB905" s="68"/>
    </row>
    <row r="906" ht="15.75" customHeight="1">
      <c r="G906" s="67"/>
      <c r="L906" s="68"/>
      <c r="V906" s="68"/>
      <c r="W906" s="68"/>
      <c r="X906" s="68"/>
      <c r="Y906" s="68"/>
      <c r="AA906" s="68"/>
      <c r="AB906" s="68"/>
    </row>
    <row r="907" ht="15.75" customHeight="1">
      <c r="G907" s="67"/>
      <c r="L907" s="68"/>
      <c r="V907" s="68"/>
      <c r="W907" s="68"/>
      <c r="X907" s="68"/>
      <c r="Y907" s="68"/>
      <c r="AA907" s="68"/>
      <c r="AB907" s="68"/>
    </row>
    <row r="908" ht="15.75" customHeight="1">
      <c r="G908" s="67"/>
      <c r="L908" s="68"/>
      <c r="V908" s="68"/>
      <c r="W908" s="68"/>
      <c r="X908" s="68"/>
      <c r="Y908" s="68"/>
      <c r="AA908" s="68"/>
      <c r="AB908" s="68"/>
    </row>
    <row r="909" ht="15.75" customHeight="1">
      <c r="G909" s="67"/>
      <c r="L909" s="68"/>
      <c r="V909" s="68"/>
      <c r="W909" s="68"/>
      <c r="X909" s="68"/>
      <c r="Y909" s="68"/>
      <c r="AA909" s="68"/>
      <c r="AB909" s="68"/>
    </row>
    <row r="910" ht="15.75" customHeight="1">
      <c r="G910" s="67"/>
      <c r="L910" s="68"/>
      <c r="V910" s="68"/>
      <c r="W910" s="68"/>
      <c r="X910" s="68"/>
      <c r="Y910" s="68"/>
      <c r="AA910" s="68"/>
      <c r="AB910" s="68"/>
    </row>
    <row r="911" ht="15.75" customHeight="1">
      <c r="G911" s="67"/>
      <c r="L911" s="68"/>
      <c r="V911" s="68"/>
      <c r="W911" s="68"/>
      <c r="X911" s="68"/>
      <c r="Y911" s="68"/>
      <c r="AA911" s="68"/>
      <c r="AB911" s="68"/>
    </row>
    <row r="912" ht="15.75" customHeight="1">
      <c r="G912" s="67"/>
      <c r="L912" s="68"/>
      <c r="V912" s="68"/>
      <c r="W912" s="68"/>
      <c r="X912" s="68"/>
      <c r="Y912" s="68"/>
      <c r="AA912" s="68"/>
      <c r="AB912" s="68"/>
    </row>
    <row r="913" ht="15.75" customHeight="1">
      <c r="G913" s="67"/>
      <c r="L913" s="68"/>
      <c r="V913" s="68"/>
      <c r="W913" s="68"/>
      <c r="X913" s="68"/>
      <c r="Y913" s="68"/>
      <c r="AA913" s="68"/>
      <c r="AB913" s="68"/>
    </row>
    <row r="914" ht="15.75" customHeight="1">
      <c r="G914" s="67"/>
      <c r="L914" s="68"/>
      <c r="V914" s="68"/>
      <c r="W914" s="68"/>
      <c r="X914" s="68"/>
      <c r="Y914" s="68"/>
      <c r="AA914" s="68"/>
      <c r="AB914" s="68"/>
    </row>
    <row r="915" ht="15.75" customHeight="1">
      <c r="G915" s="67"/>
      <c r="L915" s="68"/>
      <c r="V915" s="68"/>
      <c r="W915" s="68"/>
      <c r="X915" s="68"/>
      <c r="Y915" s="68"/>
      <c r="AA915" s="68"/>
      <c r="AB915" s="68"/>
    </row>
    <row r="916" ht="15.75" customHeight="1">
      <c r="G916" s="67"/>
      <c r="L916" s="68"/>
      <c r="V916" s="68"/>
      <c r="W916" s="68"/>
      <c r="X916" s="68"/>
      <c r="Y916" s="68"/>
      <c r="AA916" s="68"/>
      <c r="AB916" s="68"/>
    </row>
    <row r="917" ht="15.75" customHeight="1">
      <c r="G917" s="67"/>
      <c r="L917" s="68"/>
      <c r="V917" s="68"/>
      <c r="W917" s="68"/>
      <c r="X917" s="68"/>
      <c r="Y917" s="68"/>
      <c r="AA917" s="68"/>
      <c r="AB917" s="68"/>
    </row>
    <row r="918" ht="15.75" customHeight="1">
      <c r="G918" s="67"/>
      <c r="L918" s="68"/>
      <c r="V918" s="68"/>
      <c r="W918" s="68"/>
      <c r="X918" s="68"/>
      <c r="Y918" s="68"/>
      <c r="AA918" s="68"/>
      <c r="AB918" s="68"/>
    </row>
    <row r="919" ht="15.75" customHeight="1">
      <c r="G919" s="67"/>
      <c r="L919" s="68"/>
      <c r="V919" s="68"/>
      <c r="W919" s="68"/>
      <c r="X919" s="68"/>
      <c r="Y919" s="68"/>
      <c r="AA919" s="68"/>
      <c r="AB919" s="68"/>
    </row>
    <row r="920" ht="15.75" customHeight="1">
      <c r="G920" s="67"/>
      <c r="L920" s="68"/>
      <c r="V920" s="68"/>
      <c r="W920" s="68"/>
      <c r="X920" s="68"/>
      <c r="Y920" s="68"/>
      <c r="AA920" s="68"/>
      <c r="AB920" s="68"/>
    </row>
    <row r="921" ht="15.75" customHeight="1">
      <c r="G921" s="67"/>
      <c r="L921" s="68"/>
      <c r="V921" s="68"/>
      <c r="W921" s="68"/>
      <c r="X921" s="68"/>
      <c r="Y921" s="68"/>
      <c r="AA921" s="68"/>
      <c r="AB921" s="68"/>
    </row>
    <row r="922" ht="15.75" customHeight="1">
      <c r="G922" s="67"/>
      <c r="L922" s="68"/>
      <c r="V922" s="68"/>
      <c r="W922" s="68"/>
      <c r="X922" s="68"/>
      <c r="Y922" s="68"/>
      <c r="AA922" s="68"/>
      <c r="AB922" s="68"/>
    </row>
    <row r="923" ht="15.75" customHeight="1">
      <c r="G923" s="67"/>
      <c r="L923" s="68"/>
      <c r="V923" s="68"/>
      <c r="W923" s="68"/>
      <c r="X923" s="68"/>
      <c r="Y923" s="68"/>
      <c r="AA923" s="68"/>
      <c r="AB923" s="68"/>
    </row>
    <row r="924" ht="15.75" customHeight="1">
      <c r="G924" s="67"/>
      <c r="L924" s="68"/>
      <c r="V924" s="68"/>
      <c r="W924" s="68"/>
      <c r="X924" s="68"/>
      <c r="Y924" s="68"/>
      <c r="AA924" s="68"/>
      <c r="AB924" s="68"/>
    </row>
    <row r="925" ht="15.75" customHeight="1">
      <c r="G925" s="67"/>
      <c r="L925" s="68"/>
      <c r="V925" s="68"/>
      <c r="W925" s="68"/>
      <c r="X925" s="68"/>
      <c r="Y925" s="68"/>
      <c r="AA925" s="68"/>
      <c r="AB925" s="68"/>
    </row>
    <row r="926" ht="15.75" customHeight="1">
      <c r="G926" s="67"/>
      <c r="L926" s="68"/>
      <c r="V926" s="68"/>
      <c r="W926" s="68"/>
      <c r="X926" s="68"/>
      <c r="Y926" s="68"/>
      <c r="AA926" s="68"/>
      <c r="AB926" s="68"/>
    </row>
    <row r="927" ht="15.75" customHeight="1">
      <c r="G927" s="67"/>
      <c r="L927" s="68"/>
      <c r="V927" s="68"/>
      <c r="W927" s="68"/>
      <c r="X927" s="68"/>
      <c r="Y927" s="68"/>
      <c r="AA927" s="68"/>
      <c r="AB927" s="68"/>
    </row>
    <row r="928" ht="15.75" customHeight="1">
      <c r="G928" s="67"/>
      <c r="L928" s="68"/>
      <c r="V928" s="68"/>
      <c r="W928" s="68"/>
      <c r="X928" s="68"/>
      <c r="Y928" s="68"/>
      <c r="AA928" s="68"/>
      <c r="AB928" s="68"/>
    </row>
    <row r="929" ht="15.75" customHeight="1">
      <c r="G929" s="67"/>
      <c r="L929" s="68"/>
      <c r="V929" s="68"/>
      <c r="W929" s="68"/>
      <c r="X929" s="68"/>
      <c r="Y929" s="68"/>
      <c r="AA929" s="68"/>
      <c r="AB929" s="68"/>
    </row>
    <row r="930" ht="15.75" customHeight="1">
      <c r="G930" s="67"/>
      <c r="L930" s="68"/>
      <c r="V930" s="68"/>
      <c r="W930" s="68"/>
      <c r="X930" s="68"/>
      <c r="Y930" s="68"/>
      <c r="AA930" s="68"/>
      <c r="AB930" s="68"/>
    </row>
    <row r="931" ht="15.75" customHeight="1">
      <c r="G931" s="67"/>
      <c r="L931" s="68"/>
      <c r="V931" s="68"/>
      <c r="W931" s="68"/>
      <c r="X931" s="68"/>
      <c r="Y931" s="68"/>
      <c r="AA931" s="68"/>
      <c r="AB931" s="68"/>
    </row>
    <row r="932" ht="15.75" customHeight="1">
      <c r="G932" s="67"/>
      <c r="L932" s="68"/>
      <c r="V932" s="68"/>
      <c r="W932" s="68"/>
      <c r="X932" s="68"/>
      <c r="Y932" s="68"/>
      <c r="AA932" s="68"/>
      <c r="AB932" s="68"/>
    </row>
    <row r="933" ht="15.75" customHeight="1">
      <c r="G933" s="67"/>
      <c r="L933" s="68"/>
      <c r="V933" s="68"/>
      <c r="W933" s="68"/>
      <c r="X933" s="68"/>
      <c r="Y933" s="68"/>
      <c r="AA933" s="68"/>
      <c r="AB933" s="68"/>
    </row>
    <row r="934" ht="15.75" customHeight="1">
      <c r="G934" s="67"/>
      <c r="L934" s="68"/>
      <c r="V934" s="68"/>
      <c r="W934" s="68"/>
      <c r="X934" s="68"/>
      <c r="Y934" s="68"/>
      <c r="AA934" s="68"/>
      <c r="AB934" s="68"/>
    </row>
    <row r="935" ht="15.75" customHeight="1">
      <c r="G935" s="67"/>
      <c r="L935" s="68"/>
      <c r="V935" s="68"/>
      <c r="W935" s="68"/>
      <c r="X935" s="68"/>
      <c r="Y935" s="68"/>
      <c r="AA935" s="68"/>
      <c r="AB935" s="68"/>
    </row>
    <row r="936" ht="15.75" customHeight="1">
      <c r="G936" s="67"/>
      <c r="L936" s="68"/>
      <c r="V936" s="68"/>
      <c r="W936" s="68"/>
      <c r="X936" s="68"/>
      <c r="Y936" s="68"/>
      <c r="AA936" s="68"/>
      <c r="AB936" s="68"/>
    </row>
    <row r="937" ht="15.75" customHeight="1">
      <c r="G937" s="67"/>
      <c r="L937" s="68"/>
      <c r="V937" s="68"/>
      <c r="W937" s="68"/>
      <c r="X937" s="68"/>
      <c r="Y937" s="68"/>
      <c r="AA937" s="68"/>
      <c r="AB937" s="68"/>
    </row>
    <row r="938" ht="15.75" customHeight="1">
      <c r="G938" s="67"/>
      <c r="L938" s="68"/>
      <c r="V938" s="68"/>
      <c r="W938" s="68"/>
      <c r="X938" s="68"/>
      <c r="Y938" s="68"/>
      <c r="AA938" s="68"/>
      <c r="AB938" s="68"/>
    </row>
    <row r="939" ht="15.75" customHeight="1">
      <c r="G939" s="67"/>
      <c r="L939" s="68"/>
      <c r="V939" s="68"/>
      <c r="W939" s="68"/>
      <c r="X939" s="68"/>
      <c r="Y939" s="68"/>
      <c r="AA939" s="68"/>
      <c r="AB939" s="68"/>
    </row>
    <row r="940" ht="15.75" customHeight="1">
      <c r="G940" s="67"/>
      <c r="L940" s="68"/>
      <c r="V940" s="68"/>
      <c r="W940" s="68"/>
      <c r="X940" s="68"/>
      <c r="Y940" s="68"/>
      <c r="AA940" s="68"/>
      <c r="AB940" s="68"/>
    </row>
    <row r="941" ht="15.75" customHeight="1">
      <c r="G941" s="67"/>
      <c r="L941" s="68"/>
      <c r="V941" s="68"/>
      <c r="W941" s="68"/>
      <c r="X941" s="68"/>
      <c r="Y941" s="68"/>
      <c r="AA941" s="68"/>
      <c r="AB941" s="68"/>
    </row>
    <row r="942" ht="15.75" customHeight="1">
      <c r="G942" s="67"/>
      <c r="L942" s="68"/>
      <c r="V942" s="68"/>
      <c r="W942" s="68"/>
      <c r="X942" s="68"/>
      <c r="Y942" s="68"/>
      <c r="AA942" s="68"/>
      <c r="AB942" s="68"/>
    </row>
    <row r="943" ht="15.75" customHeight="1">
      <c r="G943" s="67"/>
      <c r="L943" s="68"/>
      <c r="V943" s="68"/>
      <c r="W943" s="68"/>
      <c r="X943" s="68"/>
      <c r="Y943" s="68"/>
      <c r="AA943" s="68"/>
      <c r="AB943" s="68"/>
    </row>
    <row r="944" ht="15.75" customHeight="1">
      <c r="G944" s="67"/>
      <c r="L944" s="68"/>
      <c r="V944" s="68"/>
      <c r="W944" s="68"/>
      <c r="X944" s="68"/>
      <c r="Y944" s="68"/>
      <c r="AA944" s="68"/>
      <c r="AB944" s="68"/>
    </row>
    <row r="945" ht="15.75" customHeight="1">
      <c r="G945" s="67"/>
      <c r="L945" s="68"/>
      <c r="V945" s="68"/>
      <c r="W945" s="68"/>
      <c r="X945" s="68"/>
      <c r="Y945" s="68"/>
      <c r="AA945" s="68"/>
      <c r="AB945" s="68"/>
    </row>
    <row r="946" ht="15.75" customHeight="1">
      <c r="G946" s="67"/>
      <c r="L946" s="68"/>
      <c r="V946" s="68"/>
      <c r="W946" s="68"/>
      <c r="X946" s="68"/>
      <c r="Y946" s="68"/>
      <c r="AA946" s="68"/>
      <c r="AB946" s="68"/>
    </row>
    <row r="947" ht="15.75" customHeight="1">
      <c r="G947" s="67"/>
      <c r="L947" s="68"/>
      <c r="V947" s="68"/>
      <c r="W947" s="68"/>
      <c r="X947" s="68"/>
      <c r="Y947" s="68"/>
      <c r="AA947" s="68"/>
      <c r="AB947" s="68"/>
    </row>
    <row r="948" ht="15.75" customHeight="1">
      <c r="G948" s="67"/>
      <c r="L948" s="68"/>
      <c r="V948" s="68"/>
      <c r="W948" s="68"/>
      <c r="X948" s="68"/>
      <c r="Y948" s="68"/>
      <c r="AA948" s="68"/>
      <c r="AB948" s="68"/>
    </row>
    <row r="949" ht="15.75" customHeight="1">
      <c r="G949" s="67"/>
      <c r="L949" s="68"/>
      <c r="V949" s="68"/>
      <c r="W949" s="68"/>
      <c r="X949" s="68"/>
      <c r="Y949" s="68"/>
      <c r="AA949" s="68"/>
      <c r="AB949" s="68"/>
    </row>
    <row r="950" ht="15.75" customHeight="1">
      <c r="G950" s="67"/>
      <c r="L950" s="68"/>
      <c r="V950" s="68"/>
      <c r="W950" s="68"/>
      <c r="X950" s="68"/>
      <c r="Y950" s="68"/>
      <c r="AA950" s="68"/>
      <c r="AB950" s="68"/>
    </row>
    <row r="951" ht="15.75" customHeight="1">
      <c r="G951" s="67"/>
      <c r="L951" s="68"/>
      <c r="V951" s="68"/>
      <c r="W951" s="68"/>
      <c r="X951" s="68"/>
      <c r="Y951" s="68"/>
      <c r="AA951" s="68"/>
      <c r="AB951" s="68"/>
    </row>
    <row r="952" ht="15.75" customHeight="1">
      <c r="G952" s="67"/>
      <c r="L952" s="68"/>
      <c r="V952" s="68"/>
      <c r="W952" s="68"/>
      <c r="X952" s="68"/>
      <c r="Y952" s="68"/>
      <c r="AA952" s="68"/>
      <c r="AB952" s="68"/>
    </row>
    <row r="953" ht="15.75" customHeight="1">
      <c r="G953" s="67"/>
      <c r="L953" s="68"/>
      <c r="V953" s="68"/>
      <c r="W953" s="68"/>
      <c r="X953" s="68"/>
      <c r="Y953" s="68"/>
      <c r="AA953" s="68"/>
      <c r="AB953" s="68"/>
    </row>
    <row r="954" ht="15.75" customHeight="1">
      <c r="G954" s="67"/>
      <c r="L954" s="68"/>
      <c r="V954" s="68"/>
      <c r="W954" s="68"/>
      <c r="X954" s="68"/>
      <c r="Y954" s="68"/>
      <c r="AA954" s="68"/>
      <c r="AB954" s="68"/>
    </row>
    <row r="955" ht="15.75" customHeight="1">
      <c r="G955" s="67"/>
      <c r="L955" s="68"/>
      <c r="V955" s="68"/>
      <c r="W955" s="68"/>
      <c r="X955" s="68"/>
      <c r="Y955" s="68"/>
      <c r="AA955" s="68"/>
      <c r="AB955" s="68"/>
    </row>
    <row r="956" ht="15.75" customHeight="1">
      <c r="G956" s="67"/>
      <c r="L956" s="68"/>
      <c r="V956" s="68"/>
      <c r="W956" s="68"/>
      <c r="X956" s="68"/>
      <c r="Y956" s="68"/>
      <c r="AA956" s="68"/>
      <c r="AB956" s="68"/>
    </row>
    <row r="957" ht="15.75" customHeight="1">
      <c r="G957" s="67"/>
      <c r="L957" s="68"/>
      <c r="V957" s="68"/>
      <c r="W957" s="68"/>
      <c r="X957" s="68"/>
      <c r="Y957" s="68"/>
      <c r="AA957" s="68"/>
      <c r="AB957" s="68"/>
    </row>
    <row r="958" ht="15.75" customHeight="1">
      <c r="G958" s="67"/>
      <c r="L958" s="68"/>
      <c r="V958" s="68"/>
      <c r="W958" s="68"/>
      <c r="X958" s="68"/>
      <c r="Y958" s="68"/>
      <c r="AA958" s="68"/>
      <c r="AB958" s="68"/>
    </row>
    <row r="959" ht="15.75" customHeight="1">
      <c r="G959" s="67"/>
      <c r="L959" s="68"/>
      <c r="V959" s="68"/>
      <c r="W959" s="68"/>
      <c r="X959" s="68"/>
      <c r="Y959" s="68"/>
      <c r="AA959" s="68"/>
      <c r="AB959" s="68"/>
    </row>
    <row r="960" ht="15.75" customHeight="1">
      <c r="G960" s="67"/>
      <c r="L960" s="68"/>
      <c r="V960" s="68"/>
      <c r="W960" s="68"/>
      <c r="X960" s="68"/>
      <c r="Y960" s="68"/>
      <c r="AA960" s="68"/>
      <c r="AB960" s="68"/>
    </row>
    <row r="961" ht="15.75" customHeight="1">
      <c r="G961" s="67"/>
      <c r="L961" s="68"/>
      <c r="V961" s="68"/>
      <c r="W961" s="68"/>
      <c r="X961" s="68"/>
      <c r="Y961" s="68"/>
      <c r="AA961" s="68"/>
      <c r="AB961" s="68"/>
    </row>
    <row r="962" ht="15.75" customHeight="1">
      <c r="G962" s="67"/>
      <c r="L962" s="68"/>
      <c r="V962" s="68"/>
      <c r="W962" s="68"/>
      <c r="X962" s="68"/>
      <c r="Y962" s="68"/>
      <c r="AA962" s="68"/>
      <c r="AB962" s="68"/>
    </row>
    <row r="963" ht="15.75" customHeight="1">
      <c r="G963" s="67"/>
      <c r="L963" s="68"/>
      <c r="V963" s="68"/>
      <c r="W963" s="68"/>
      <c r="X963" s="68"/>
      <c r="Y963" s="68"/>
      <c r="AA963" s="68"/>
      <c r="AB963" s="68"/>
    </row>
    <row r="964" ht="15.75" customHeight="1">
      <c r="G964" s="67"/>
      <c r="L964" s="68"/>
      <c r="V964" s="68"/>
      <c r="W964" s="68"/>
      <c r="X964" s="68"/>
      <c r="Y964" s="68"/>
      <c r="AA964" s="68"/>
      <c r="AB964" s="68"/>
    </row>
    <row r="965" ht="15.75" customHeight="1">
      <c r="G965" s="67"/>
      <c r="L965" s="68"/>
      <c r="V965" s="68"/>
      <c r="W965" s="68"/>
      <c r="X965" s="68"/>
      <c r="Y965" s="68"/>
      <c r="AA965" s="68"/>
      <c r="AB965" s="68"/>
    </row>
    <row r="966" ht="15.75" customHeight="1">
      <c r="G966" s="67"/>
      <c r="L966" s="68"/>
      <c r="V966" s="68"/>
      <c r="W966" s="68"/>
      <c r="X966" s="68"/>
      <c r="Y966" s="68"/>
      <c r="AA966" s="68"/>
      <c r="AB966" s="68"/>
    </row>
    <row r="967" ht="15.75" customHeight="1">
      <c r="G967" s="67"/>
      <c r="L967" s="68"/>
      <c r="V967" s="68"/>
      <c r="W967" s="68"/>
      <c r="X967" s="68"/>
      <c r="Y967" s="68"/>
      <c r="AA967" s="68"/>
      <c r="AB967" s="68"/>
    </row>
    <row r="968" ht="15.75" customHeight="1">
      <c r="G968" s="67"/>
      <c r="L968" s="68"/>
      <c r="V968" s="68"/>
      <c r="W968" s="68"/>
      <c r="X968" s="68"/>
      <c r="Y968" s="68"/>
      <c r="AA968" s="68"/>
      <c r="AB968" s="68"/>
    </row>
    <row r="969" ht="15.75" customHeight="1">
      <c r="G969" s="67"/>
      <c r="L969" s="68"/>
      <c r="V969" s="68"/>
      <c r="W969" s="68"/>
      <c r="X969" s="68"/>
      <c r="Y969" s="68"/>
      <c r="AA969" s="68"/>
      <c r="AB969" s="68"/>
    </row>
    <row r="970" ht="15.75" customHeight="1">
      <c r="G970" s="67"/>
      <c r="L970" s="68"/>
      <c r="V970" s="68"/>
      <c r="W970" s="68"/>
      <c r="X970" s="68"/>
      <c r="Y970" s="68"/>
      <c r="AA970" s="68"/>
      <c r="AB970" s="68"/>
    </row>
    <row r="971" ht="15.75" customHeight="1">
      <c r="G971" s="67"/>
      <c r="L971" s="68"/>
      <c r="V971" s="68"/>
      <c r="W971" s="68"/>
      <c r="X971" s="68"/>
      <c r="Y971" s="68"/>
      <c r="AA971" s="68"/>
      <c r="AB971" s="68"/>
    </row>
    <row r="972" ht="15.75" customHeight="1">
      <c r="G972" s="67"/>
      <c r="L972" s="68"/>
      <c r="V972" s="68"/>
      <c r="W972" s="68"/>
      <c r="X972" s="68"/>
      <c r="Y972" s="68"/>
      <c r="AA972" s="68"/>
      <c r="AB972" s="68"/>
    </row>
    <row r="973" ht="15.75" customHeight="1">
      <c r="G973" s="67"/>
      <c r="L973" s="68"/>
      <c r="V973" s="68"/>
      <c r="W973" s="68"/>
      <c r="X973" s="68"/>
      <c r="Y973" s="68"/>
      <c r="AA973" s="68"/>
      <c r="AB973" s="68"/>
    </row>
    <row r="974" ht="15.75" customHeight="1">
      <c r="G974" s="67"/>
      <c r="L974" s="68"/>
      <c r="V974" s="68"/>
      <c r="W974" s="68"/>
      <c r="X974" s="68"/>
      <c r="Y974" s="68"/>
      <c r="AA974" s="68"/>
      <c r="AB974" s="68"/>
    </row>
    <row r="975" ht="15.75" customHeight="1">
      <c r="G975" s="67"/>
      <c r="L975" s="68"/>
      <c r="V975" s="68"/>
      <c r="W975" s="68"/>
      <c r="X975" s="68"/>
      <c r="Y975" s="68"/>
      <c r="AA975" s="68"/>
      <c r="AB975" s="68"/>
    </row>
    <row r="976" ht="15.75" customHeight="1">
      <c r="G976" s="67"/>
      <c r="L976" s="68"/>
      <c r="V976" s="68"/>
      <c r="W976" s="68"/>
      <c r="X976" s="68"/>
      <c r="Y976" s="68"/>
      <c r="AA976" s="68"/>
      <c r="AB976" s="68"/>
    </row>
    <row r="977" ht="15.75" customHeight="1">
      <c r="G977" s="67"/>
      <c r="L977" s="68"/>
      <c r="V977" s="68"/>
      <c r="W977" s="68"/>
      <c r="X977" s="68"/>
      <c r="Y977" s="68"/>
      <c r="AA977" s="68"/>
      <c r="AB977" s="68"/>
    </row>
    <row r="978" ht="15.75" customHeight="1">
      <c r="G978" s="67"/>
      <c r="L978" s="68"/>
      <c r="V978" s="68"/>
      <c r="W978" s="68"/>
      <c r="X978" s="68"/>
      <c r="Y978" s="68"/>
      <c r="AA978" s="68"/>
      <c r="AB978" s="68"/>
    </row>
    <row r="979" ht="15.75" customHeight="1">
      <c r="G979" s="67"/>
      <c r="L979" s="68"/>
      <c r="V979" s="68"/>
      <c r="W979" s="68"/>
      <c r="X979" s="68"/>
      <c r="Y979" s="68"/>
      <c r="AA979" s="68"/>
      <c r="AB979" s="68"/>
    </row>
    <row r="980" ht="15.75" customHeight="1">
      <c r="G980" s="67"/>
      <c r="L980" s="68"/>
      <c r="V980" s="68"/>
      <c r="W980" s="68"/>
      <c r="X980" s="68"/>
      <c r="Y980" s="68"/>
      <c r="AA980" s="68"/>
      <c r="AB980" s="68"/>
    </row>
    <row r="981" ht="15.75" customHeight="1">
      <c r="G981" s="67"/>
      <c r="L981" s="68"/>
      <c r="V981" s="68"/>
      <c r="W981" s="68"/>
      <c r="X981" s="68"/>
      <c r="Y981" s="68"/>
      <c r="AA981" s="68"/>
      <c r="AB981" s="68"/>
    </row>
    <row r="982" ht="15.75" customHeight="1">
      <c r="G982" s="67"/>
      <c r="L982" s="68"/>
      <c r="V982" s="68"/>
      <c r="W982" s="68"/>
      <c r="X982" s="68"/>
      <c r="Y982" s="68"/>
      <c r="AA982" s="68"/>
      <c r="AB982" s="68"/>
    </row>
    <row r="983" ht="15.75" customHeight="1">
      <c r="G983" s="67"/>
      <c r="L983" s="68"/>
      <c r="V983" s="68"/>
      <c r="W983" s="68"/>
      <c r="X983" s="68"/>
      <c r="Y983" s="68"/>
      <c r="AA983" s="68"/>
      <c r="AB983" s="68"/>
    </row>
    <row r="984" ht="15.75" customHeight="1">
      <c r="G984" s="67"/>
      <c r="L984" s="68"/>
      <c r="V984" s="68"/>
      <c r="W984" s="68"/>
      <c r="X984" s="68"/>
      <c r="Y984" s="68"/>
      <c r="AA984" s="68"/>
      <c r="AB984" s="68"/>
    </row>
    <row r="985" ht="15.75" customHeight="1">
      <c r="G985" s="67"/>
      <c r="L985" s="68"/>
      <c r="V985" s="68"/>
      <c r="W985" s="68"/>
      <c r="X985" s="68"/>
      <c r="Y985" s="68"/>
      <c r="AA985" s="68"/>
      <c r="AB985" s="68"/>
    </row>
    <row r="986" ht="15.75" customHeight="1">
      <c r="G986" s="67"/>
      <c r="L986" s="68"/>
      <c r="V986" s="68"/>
      <c r="W986" s="68"/>
      <c r="X986" s="68"/>
      <c r="Y986" s="68"/>
      <c r="AA986" s="68"/>
      <c r="AB986" s="68"/>
    </row>
    <row r="987" ht="15.75" customHeight="1">
      <c r="G987" s="67"/>
      <c r="L987" s="68"/>
      <c r="V987" s="68"/>
      <c r="W987" s="68"/>
      <c r="X987" s="68"/>
      <c r="Y987" s="68"/>
      <c r="AA987" s="68"/>
      <c r="AB987" s="68"/>
    </row>
    <row r="988" ht="15.75" customHeight="1">
      <c r="G988" s="67"/>
      <c r="L988" s="68"/>
      <c r="V988" s="68"/>
      <c r="W988" s="68"/>
      <c r="X988" s="68"/>
      <c r="Y988" s="68"/>
      <c r="AA988" s="68"/>
      <c r="AB988" s="68"/>
    </row>
    <row r="989" ht="15.75" customHeight="1">
      <c r="G989" s="67"/>
      <c r="L989" s="68"/>
      <c r="V989" s="68"/>
      <c r="W989" s="68"/>
      <c r="X989" s="68"/>
      <c r="Y989" s="68"/>
      <c r="AA989" s="68"/>
      <c r="AB989" s="68"/>
    </row>
    <row r="990" ht="15.75" customHeight="1">
      <c r="G990" s="67"/>
      <c r="L990" s="68"/>
      <c r="V990" s="68"/>
      <c r="W990" s="68"/>
      <c r="X990" s="68"/>
      <c r="Y990" s="68"/>
      <c r="AA990" s="68"/>
      <c r="AB990" s="68"/>
    </row>
    <row r="991" ht="15.75" customHeight="1">
      <c r="G991" s="67"/>
      <c r="L991" s="68"/>
      <c r="V991" s="68"/>
      <c r="W991" s="68"/>
      <c r="X991" s="68"/>
      <c r="Y991" s="68"/>
      <c r="AA991" s="68"/>
      <c r="AB991" s="68"/>
    </row>
    <row r="992" ht="15.75" customHeight="1">
      <c r="G992" s="67"/>
      <c r="L992" s="68"/>
      <c r="V992" s="68"/>
      <c r="W992" s="68"/>
      <c r="X992" s="68"/>
      <c r="Y992" s="68"/>
      <c r="AA992" s="68"/>
      <c r="AB992" s="68"/>
    </row>
    <row r="993" ht="15.75" customHeight="1">
      <c r="G993" s="67"/>
      <c r="L993" s="68"/>
      <c r="V993" s="68"/>
      <c r="W993" s="68"/>
      <c r="X993" s="68"/>
      <c r="Y993" s="68"/>
      <c r="AA993" s="68"/>
      <c r="AB993" s="68"/>
    </row>
    <row r="994" ht="15.75" customHeight="1">
      <c r="G994" s="67"/>
      <c r="L994" s="68"/>
      <c r="V994" s="68"/>
      <c r="W994" s="68"/>
      <c r="X994" s="68"/>
      <c r="Y994" s="68"/>
      <c r="AA994" s="68"/>
      <c r="AB994" s="68"/>
    </row>
    <row r="995" ht="15.75" customHeight="1">
      <c r="G995" s="67"/>
      <c r="L995" s="68"/>
      <c r="V995" s="68"/>
      <c r="W995" s="68"/>
      <c r="X995" s="68"/>
      <c r="Y995" s="68"/>
      <c r="AA995" s="68"/>
      <c r="AB995" s="68"/>
    </row>
    <row r="996" ht="15.75" customHeight="1">
      <c r="G996" s="67"/>
      <c r="L996" s="68"/>
      <c r="V996" s="68"/>
      <c r="W996" s="68"/>
      <c r="X996" s="68"/>
      <c r="Y996" s="68"/>
      <c r="AA996" s="68"/>
      <c r="AB996" s="68"/>
    </row>
    <row r="997" ht="15.75" customHeight="1">
      <c r="G997" s="67"/>
      <c r="L997" s="68"/>
      <c r="V997" s="68"/>
      <c r="W997" s="68"/>
      <c r="X997" s="68"/>
      <c r="Y997" s="68"/>
      <c r="AA997" s="68"/>
      <c r="AB997" s="68"/>
    </row>
    <row r="998" ht="15.75" customHeight="1">
      <c r="G998" s="67"/>
      <c r="L998" s="68"/>
      <c r="V998" s="68"/>
      <c r="W998" s="68"/>
      <c r="X998" s="68"/>
      <c r="Y998" s="68"/>
      <c r="AA998" s="68"/>
      <c r="AB998" s="68"/>
    </row>
    <row r="999" ht="15.75" customHeight="1">
      <c r="G999" s="67"/>
      <c r="L999" s="68"/>
      <c r="V999" s="68"/>
      <c r="W999" s="68"/>
      <c r="X999" s="68"/>
      <c r="Y999" s="68"/>
      <c r="AA999" s="68"/>
      <c r="AB999" s="68"/>
    </row>
    <row r="1000" ht="15.75" customHeight="1">
      <c r="G1000" s="67"/>
      <c r="L1000" s="68"/>
      <c r="V1000" s="68"/>
      <c r="W1000" s="68"/>
      <c r="X1000" s="68"/>
      <c r="Y1000" s="68"/>
      <c r="AA1000" s="68"/>
      <c r="AB1000" s="68"/>
    </row>
  </sheetData>
  <mergeCells count="3">
    <mergeCell ref="A2:L2"/>
    <mergeCell ref="B5:M5"/>
    <mergeCell ref="P5:W5"/>
  </mergeCells>
  <conditionalFormatting sqref="Z1:AE6 Z131:AE1000 Z121:AB130">
    <cfRule type="containsText" dxfId="0" priority="1" operator="containsText" text="FALSE">
      <formula>NOT(ISERROR(SEARCH(("FALSE"),(Z1))))</formula>
    </cfRule>
  </conditionalFormatting>
  <conditionalFormatting sqref="Y6">
    <cfRule type="containsText" dxfId="0" priority="2" operator="containsText" text="FALSE">
      <formula>NOT(ISERROR(SEARCH(("FALSE"),(Y6))))</formula>
    </cfRule>
  </conditionalFormatting>
  <conditionalFormatting sqref="Z101:AB110">
    <cfRule type="containsText" dxfId="0" priority="3" operator="containsText" text="FALSE">
      <formula>NOT(ISERROR(SEARCH(("FALSE"),(Z101))))</formula>
    </cfRule>
  </conditionalFormatting>
  <conditionalFormatting sqref="Z111:AB120">
    <cfRule type="containsText" dxfId="0" priority="4" operator="containsText" text="FALSE">
      <formula>NOT(ISERROR(SEARCH(("FALSE"),(Z111))))</formula>
    </cfRule>
  </conditionalFormatting>
  <conditionalFormatting sqref="Z91:AB100">
    <cfRule type="containsText" dxfId="0" priority="5" operator="containsText" text="FALSE">
      <formula>NOT(ISERROR(SEARCH(("FALSE"),(Z91))))</formula>
    </cfRule>
  </conditionalFormatting>
  <conditionalFormatting sqref="Z71:AB80">
    <cfRule type="containsText" dxfId="0" priority="6" operator="containsText" text="FALSE">
      <formula>NOT(ISERROR(SEARCH(("FALSE"),(Z71))))</formula>
    </cfRule>
  </conditionalFormatting>
  <conditionalFormatting sqref="Z81:AB90">
    <cfRule type="containsText" dxfId="0" priority="7" operator="containsText" text="FALSE">
      <formula>NOT(ISERROR(SEARCH(("FALSE"),(Z81))))</formula>
    </cfRule>
  </conditionalFormatting>
  <conditionalFormatting sqref="Z61:AB70">
    <cfRule type="containsText" dxfId="0" priority="8" operator="containsText" text="FALSE">
      <formula>NOT(ISERROR(SEARCH(("FALSE"),(Z61))))</formula>
    </cfRule>
  </conditionalFormatting>
  <conditionalFormatting sqref="Z41:AB50">
    <cfRule type="containsText" dxfId="0" priority="9" operator="containsText" text="FALSE">
      <formula>NOT(ISERROR(SEARCH(("FALSE"),(Z41))))</formula>
    </cfRule>
  </conditionalFormatting>
  <conditionalFormatting sqref="Z51:AB60">
    <cfRule type="containsText" dxfId="0" priority="10" operator="containsText" text="FALSE">
      <formula>NOT(ISERROR(SEARCH(("FALSE"),(Z51))))</formula>
    </cfRule>
  </conditionalFormatting>
  <conditionalFormatting sqref="Z31:AB40">
    <cfRule type="containsText" dxfId="0" priority="11" operator="containsText" text="FALSE">
      <formula>NOT(ISERROR(SEARCH(("FALSE"),(Z31))))</formula>
    </cfRule>
  </conditionalFormatting>
  <conditionalFormatting sqref="Z11:AB20">
    <cfRule type="containsText" dxfId="0" priority="12" operator="containsText" text="FALSE">
      <formula>NOT(ISERROR(SEARCH(("FALSE"),(Z11))))</formula>
    </cfRule>
  </conditionalFormatting>
  <conditionalFormatting sqref="Z21:AB30">
    <cfRule type="containsText" dxfId="0" priority="13" operator="containsText" text="FALSE">
      <formula>NOT(ISERROR(SEARCH(("FALSE"),(Z21))))</formula>
    </cfRule>
  </conditionalFormatting>
  <conditionalFormatting sqref="AE7:AE130">
    <cfRule type="cellIs" dxfId="0" priority="14" operator="equal">
      <formula>"FALSE"</formula>
    </cfRule>
  </conditionalFormatting>
  <conditionalFormatting sqref="Y7:AE7 Z8:AB10 Y7:Y131 AC8:AE130">
    <cfRule type="containsText" dxfId="0" priority="15" operator="containsText" text="FALSE">
      <formula>NOT(ISERROR(SEARCH(("FALSE"),(Y7))))</formula>
    </cfRule>
  </conditionalFormatting>
  <conditionalFormatting sqref="Y7:Y131">
    <cfRule type="cellIs" dxfId="0" priority="16" operator="notEqual">
      <formula>0</formula>
    </cfRule>
  </conditionalFormatting>
  <dataValidations>
    <dataValidation type="custom" allowBlank="1" showErrorMessage="1" sqref="P7:P130">
      <formula1>LT(LEN(P7),(41))</formula1>
    </dataValidation>
  </dataValidation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36.33"/>
    <col customWidth="1" min="3" max="3" width="27.78"/>
    <col customWidth="1" min="4" max="4" width="39.11"/>
    <col customWidth="1" min="5" max="5" width="16.67"/>
    <col customWidth="1" min="6" max="6" width="11.44"/>
    <col customWidth="1" min="7" max="7" width="15.0"/>
    <col customWidth="1" min="8" max="8" width="12.11"/>
    <col customWidth="1" min="9" max="10" width="10.78"/>
    <col customWidth="1" min="11" max="11" width="18.67"/>
    <col customWidth="1" hidden="1" min="12" max="12" width="33.11"/>
    <col customWidth="1" min="13" max="13" width="43.11"/>
    <col customWidth="1" min="14" max="14" width="35.11"/>
    <col customWidth="1" min="15" max="15" width="19.33"/>
    <col customWidth="1" min="16" max="16" width="11.44"/>
    <col customWidth="1" min="17" max="17" width="12.11"/>
    <col customWidth="1" min="18" max="19" width="10.33"/>
    <col customWidth="1" min="20" max="20" width="13.33"/>
    <col customWidth="1" min="21" max="21" width="11.44"/>
    <col customWidth="1" min="22" max="22" width="13.78"/>
    <col customWidth="1" min="23" max="23" width="11.0"/>
    <col customWidth="1" min="24" max="24" width="9.11"/>
    <col customWidth="1" min="25" max="25" width="7.78"/>
    <col customWidth="1" min="26" max="26" width="10.78"/>
    <col customWidth="1" min="27" max="27" width="15.44"/>
    <col customWidth="1" min="28" max="48" width="10.7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5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9"/>
      <c r="AU1" s="69"/>
      <c r="AV1" s="69"/>
    </row>
    <row r="2" ht="36.75" customHeight="1">
      <c r="A2" s="7" t="s">
        <v>22</v>
      </c>
      <c r="B2" s="8"/>
      <c r="C2" s="8"/>
      <c r="D2" s="8"/>
      <c r="E2" s="8"/>
      <c r="F2" s="8"/>
      <c r="G2" s="8"/>
      <c r="H2" s="8"/>
      <c r="I2" s="9"/>
      <c r="J2" s="10"/>
      <c r="K2" s="10"/>
      <c r="L2" s="10"/>
      <c r="M2" s="70"/>
      <c r="N2" s="70"/>
      <c r="O2" s="70"/>
      <c r="P2" s="70"/>
      <c r="Q2" s="10"/>
      <c r="R2" s="10"/>
      <c r="S2" s="10"/>
      <c r="T2" s="10"/>
      <c r="U2" s="10"/>
      <c r="V2" s="10"/>
      <c r="W2" s="10"/>
      <c r="X2" s="10"/>
      <c r="Y2" s="10"/>
      <c r="Z2" s="10"/>
      <c r="AA2" s="1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9"/>
      <c r="AU2" s="69"/>
      <c r="AV2" s="69"/>
    </row>
    <row r="3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3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9"/>
      <c r="AU3" s="69"/>
      <c r="AV3" s="69"/>
    </row>
    <row r="4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71" t="s">
        <v>2</v>
      </c>
      <c r="M4" s="72"/>
      <c r="N4" s="72"/>
      <c r="O4" s="72"/>
      <c r="P4" s="72"/>
      <c r="Q4" s="72"/>
      <c r="R4" s="73"/>
      <c r="S4" s="10"/>
      <c r="T4" s="74" t="s">
        <v>23</v>
      </c>
      <c r="U4" s="72"/>
      <c r="V4" s="72"/>
      <c r="W4" s="72"/>
      <c r="X4" s="72"/>
      <c r="Y4" s="73"/>
      <c r="Z4" s="10"/>
      <c r="AA4" s="13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9"/>
      <c r="AU4" s="69"/>
      <c r="AV4" s="69"/>
    </row>
    <row r="5">
      <c r="A5" s="14"/>
      <c r="B5" s="20" t="s">
        <v>24</v>
      </c>
      <c r="C5" s="17"/>
      <c r="D5" s="17"/>
      <c r="E5" s="17"/>
      <c r="F5" s="17"/>
      <c r="G5" s="17"/>
      <c r="H5" s="17"/>
      <c r="I5" s="18"/>
      <c r="J5" s="19"/>
      <c r="K5" s="19"/>
      <c r="L5" s="75"/>
      <c r="M5" s="75"/>
      <c r="N5" s="75"/>
      <c r="O5" s="75"/>
      <c r="P5" s="75"/>
      <c r="Q5" s="75"/>
      <c r="R5" s="76"/>
      <c r="S5" s="10"/>
      <c r="T5" s="77"/>
      <c r="U5" s="75"/>
      <c r="V5" s="75"/>
      <c r="W5" s="75"/>
      <c r="X5" s="75"/>
      <c r="Y5" s="76"/>
      <c r="Z5" s="10"/>
      <c r="AA5" s="13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9"/>
      <c r="AU5" s="69"/>
      <c r="AV5" s="69"/>
    </row>
    <row r="6">
      <c r="A6" s="14"/>
      <c r="B6" s="21" t="s">
        <v>6</v>
      </c>
      <c r="C6" s="21" t="s">
        <v>25</v>
      </c>
      <c r="D6" s="21" t="s">
        <v>26</v>
      </c>
      <c r="E6" s="21" t="s">
        <v>27</v>
      </c>
      <c r="F6" s="21" t="s">
        <v>28</v>
      </c>
      <c r="G6" s="78" t="s">
        <v>29</v>
      </c>
      <c r="H6" s="21" t="s">
        <v>30</v>
      </c>
      <c r="I6" s="79" t="s">
        <v>31</v>
      </c>
      <c r="J6" s="10"/>
      <c r="K6" s="21" t="s">
        <v>6</v>
      </c>
      <c r="L6" s="21" t="s">
        <v>32</v>
      </c>
      <c r="M6" s="21" t="s">
        <v>25</v>
      </c>
      <c r="N6" s="21" t="s">
        <v>26</v>
      </c>
      <c r="O6" s="21" t="s">
        <v>28</v>
      </c>
      <c r="P6" s="21" t="s">
        <v>27</v>
      </c>
      <c r="Q6" s="21" t="s">
        <v>30</v>
      </c>
      <c r="R6" s="21" t="s">
        <v>31</v>
      </c>
      <c r="S6" s="10"/>
      <c r="T6" s="24" t="s">
        <v>33</v>
      </c>
      <c r="U6" s="24" t="s">
        <v>25</v>
      </c>
      <c r="V6" s="24" t="s">
        <v>34</v>
      </c>
      <c r="W6" s="24" t="s">
        <v>35</v>
      </c>
      <c r="X6" s="24" t="s">
        <v>36</v>
      </c>
      <c r="Y6" s="24" t="s">
        <v>30</v>
      </c>
      <c r="Z6" s="10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9"/>
      <c r="AU6" s="69"/>
      <c r="AV6" s="69"/>
    </row>
    <row r="7">
      <c r="A7" s="14"/>
      <c r="B7" s="80" t="s">
        <v>37</v>
      </c>
      <c r="C7" s="30" t="str">
        <f>VLOOKUP(B7,'NetSuite Export'!F:AS,40,FALSE)</f>
        <v>smcafee@harrispreston.com</v>
      </c>
      <c r="D7" s="30" t="str">
        <f>VLOOKUP(B7,'NetSuite Export'!F:AS,33,FALSE)</f>
        <v>600 Congress Avenue</v>
      </c>
      <c r="E7" s="30" t="str">
        <f>VLOOKUP(B7,'NetSuite Export'!F:AS,37,FALSE)</f>
        <v>Texas</v>
      </c>
      <c r="F7" s="30" t="str">
        <f>VLOOKUP(B7,'NetSuite Export'!F:AS,36,FALSE)</f>
        <v>Austin</v>
      </c>
      <c r="G7" s="81" t="str">
        <f>IFERROR(VLOOKUP(E7,STATES!A:B,2,FALSE),"")</f>
        <v>TX</v>
      </c>
      <c r="H7" s="82" t="str">
        <f>VLOOKUP(B7,'NetSuite Export'!F:AS,39,FALSE)</f>
        <v>United States</v>
      </c>
      <c r="I7" s="83" t="str">
        <f>VLOOKUP(B7,'NetSuite Export'!F:AS,38,FALSE)</f>
        <v>78701</v>
      </c>
      <c r="J7" s="10"/>
      <c r="K7" s="84" t="s">
        <v>37</v>
      </c>
      <c r="L7" s="35" t="s">
        <v>37</v>
      </c>
      <c r="M7" s="30" t="str">
        <f>VLOOKUP(K7,Source!E:O,11,FALSE)</f>
        <v>smcafee@harrispreston.com</v>
      </c>
      <c r="N7" s="85" t="str">
        <f>VLOOKUP(K7,Source!E:O,3,FALSE)</f>
        <v>600 Congress Avenue</v>
      </c>
      <c r="O7" s="30" t="str">
        <f>VLOOKUP(K7,Source!E:O,5,FALSE)</f>
        <v>Austin</v>
      </c>
      <c r="P7" s="30" t="str">
        <f>VLOOKUP(K7,Source!E:O,6,FALSE)</f>
        <v>TX</v>
      </c>
      <c r="Q7" s="82" t="str">
        <f>IF(VLOOKUP(K7,Source!E:O,8,FALSE)="USA","United States",VLOOKUP(K7,Source!E:O,8,FALSE))</f>
        <v>United States</v>
      </c>
      <c r="R7" s="83">
        <f>VLOOKUP(L7,Source!E:K,7,FALSE)</f>
        <v>78701</v>
      </c>
      <c r="S7" s="10"/>
      <c r="T7" s="30" t="b">
        <f t="shared" ref="T7:T56" si="2">IF(TRIM(N7)=TRIM(D7),TRUE,FALSE())</f>
        <v>1</v>
      </c>
      <c r="U7" s="32" t="b">
        <f t="shared" ref="U7:U56" si="3">IF(TRIM(M7)=TRIM(C7),TRUE,FALSE)</f>
        <v>1</v>
      </c>
      <c r="V7" s="32" t="b">
        <f t="shared" ref="V7:W7" si="1">IF(TRIM(O7)=TRIM(F7),TRUE,FALSE)</f>
        <v>1</v>
      </c>
      <c r="W7" s="32" t="b">
        <f t="shared" si="1"/>
        <v>1</v>
      </c>
      <c r="X7" s="32" t="b">
        <f t="shared" ref="X7:X56" si="5">IF(TRIM(R7)=TRIM(I7),TRUE,FALSE)</f>
        <v>1</v>
      </c>
      <c r="Y7" s="32" t="b">
        <f t="shared" ref="Y7:Y56" si="6">IF(TRIM(Q7)=TRIM(H7),TRUE,FALSE)</f>
        <v>1</v>
      </c>
      <c r="Z7" s="10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9"/>
      <c r="AU7" s="69"/>
      <c r="AV7" s="69"/>
    </row>
    <row r="8">
      <c r="A8" s="14"/>
      <c r="B8" s="80" t="s">
        <v>38</v>
      </c>
      <c r="C8" s="30" t="str">
        <f>VLOOKUP(B8,'NetSuite Export'!F:AS,40,FALSE)</f>
        <v>amccorvey@entact.com</v>
      </c>
      <c r="D8" s="30" t="str">
        <f>VLOOKUP(B8,'NetSuite Export'!F:AS,33,FALSE)</f>
        <v>1303 Chelsea Lane</v>
      </c>
      <c r="E8" s="30" t="str">
        <f>VLOOKUP(B8,'NetSuite Export'!F:AS,37,FALSE)</f>
        <v>Illinois</v>
      </c>
      <c r="F8" s="30" t="str">
        <f>VLOOKUP(B8,'NetSuite Export'!F:AS,36,FALSE)</f>
        <v>Olney</v>
      </c>
      <c r="G8" s="81" t="str">
        <f>IFERROR(VLOOKUP(E8,STATES!A:B,2,FALSE),"")</f>
        <v>IL</v>
      </c>
      <c r="H8" s="82" t="str">
        <f>VLOOKUP(B8,'NetSuite Export'!F:AS,39,FALSE)</f>
        <v>United States</v>
      </c>
      <c r="I8" s="83" t="str">
        <f>VLOOKUP(B8,'NetSuite Export'!F:AS,38,FALSE)</f>
        <v>62439</v>
      </c>
      <c r="J8" s="10"/>
      <c r="K8" s="86" t="s">
        <v>38</v>
      </c>
      <c r="L8" s="87" t="s">
        <v>38</v>
      </c>
      <c r="M8" s="30" t="str">
        <f>VLOOKUP(K8,Source!E:O,11,FALSE)</f>
        <v>amccorvey@entact.com</v>
      </c>
      <c r="N8" s="85" t="str">
        <f>VLOOKUP(K8,Source!E:O,3,FALSE)</f>
        <v>1303 Chelsea Lane</v>
      </c>
      <c r="O8" s="30" t="str">
        <f>VLOOKUP(K8,Source!E:O,5,FALSE)</f>
        <v>Olney</v>
      </c>
      <c r="P8" s="30" t="str">
        <f>VLOOKUP(K8,Source!E:O,6,FALSE)</f>
        <v>IL</v>
      </c>
      <c r="Q8" s="82" t="str">
        <f>IF(VLOOKUP(K8,Source!E:O,8,FALSE)="USA","United States",VLOOKUP(K8,Source!E:O,8,FALSE))</f>
        <v>United States</v>
      </c>
      <c r="R8" s="83">
        <f>VLOOKUP(L8,Source!E:K,7,FALSE)</f>
        <v>62439</v>
      </c>
      <c r="S8" s="10"/>
      <c r="T8" s="30" t="b">
        <f t="shared" si="2"/>
        <v>1</v>
      </c>
      <c r="U8" s="32" t="b">
        <f t="shared" si="3"/>
        <v>1</v>
      </c>
      <c r="V8" s="32" t="b">
        <f t="shared" ref="V8:W8" si="4">IF(TRIM(O8)=TRIM(F8),TRUE,FALSE)</f>
        <v>1</v>
      </c>
      <c r="W8" s="32" t="b">
        <f t="shared" si="4"/>
        <v>1</v>
      </c>
      <c r="X8" s="32" t="b">
        <f t="shared" si="5"/>
        <v>1</v>
      </c>
      <c r="Y8" s="32" t="b">
        <f t="shared" si="6"/>
        <v>1</v>
      </c>
      <c r="Z8" s="10"/>
      <c r="AA8" s="13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9"/>
      <c r="AU8" s="69"/>
      <c r="AV8" s="69"/>
    </row>
    <row r="9">
      <c r="A9" s="14"/>
      <c r="B9" s="80" t="s">
        <v>39</v>
      </c>
      <c r="C9" s="30" t="str">
        <f>VLOOKUP(B9,'NetSuite Export'!F:AS,40,FALSE)</f>
        <v>aewert@entact.com</v>
      </c>
      <c r="D9" s="30" t="str">
        <f>VLOOKUP(B9,'NetSuite Export'!F:AS,33,FALSE)</f>
        <v>4701 N. Laramie</v>
      </c>
      <c r="E9" s="30" t="str">
        <f>VLOOKUP(B9,'NetSuite Export'!F:AS,37,FALSE)</f>
        <v>Illinois</v>
      </c>
      <c r="F9" s="30" t="str">
        <f>VLOOKUP(B9,'NetSuite Export'!F:AS,36,FALSE)</f>
        <v>Chicago</v>
      </c>
      <c r="G9" s="81" t="str">
        <f>IFERROR(VLOOKUP(E9,STATES!A:B,2,FALSE),"")</f>
        <v>IL</v>
      </c>
      <c r="H9" s="82" t="str">
        <f>VLOOKUP(B9,'NetSuite Export'!F:AS,39,FALSE)</f>
        <v>United States</v>
      </c>
      <c r="I9" s="83" t="str">
        <f>VLOOKUP(B9,'NetSuite Export'!F:AS,38,FALSE)</f>
        <v>60630</v>
      </c>
      <c r="J9" s="10"/>
      <c r="K9" s="84" t="s">
        <v>39</v>
      </c>
      <c r="L9" s="35" t="s">
        <v>39</v>
      </c>
      <c r="M9" s="30" t="str">
        <f>VLOOKUP(K9,Source!E:O,11,FALSE)</f>
        <v>aewert@entact.com</v>
      </c>
      <c r="N9" s="85" t="str">
        <f>VLOOKUP(K9,Source!E:O,3,FALSE)</f>
        <v>4701 N. Laramie</v>
      </c>
      <c r="O9" s="30" t="str">
        <f>VLOOKUP(K9,Source!E:O,5,FALSE)</f>
        <v>Chicago</v>
      </c>
      <c r="P9" s="30" t="str">
        <f>VLOOKUP(K9,Source!E:O,6,FALSE)</f>
        <v>IL</v>
      </c>
      <c r="Q9" s="82" t="str">
        <f>IF(VLOOKUP(K9,Source!E:O,8,FALSE)="USA","United States",VLOOKUP(K9,Source!E:O,8,FALSE))</f>
        <v>United States</v>
      </c>
      <c r="R9" s="83">
        <f>VLOOKUP(L9,Source!E:K,7,FALSE)</f>
        <v>60630</v>
      </c>
      <c r="S9" s="10"/>
      <c r="T9" s="30" t="b">
        <f t="shared" si="2"/>
        <v>1</v>
      </c>
      <c r="U9" s="32" t="b">
        <f t="shared" si="3"/>
        <v>1</v>
      </c>
      <c r="V9" s="32" t="b">
        <f t="shared" ref="V9:W9" si="7">IF(TRIM(O9)=TRIM(F9),TRUE,FALSE)</f>
        <v>1</v>
      </c>
      <c r="W9" s="32" t="b">
        <f t="shared" si="7"/>
        <v>1</v>
      </c>
      <c r="X9" s="32" t="b">
        <f t="shared" si="5"/>
        <v>1</v>
      </c>
      <c r="Y9" s="32" t="b">
        <f t="shared" si="6"/>
        <v>1</v>
      </c>
      <c r="Z9" s="10"/>
      <c r="AA9" s="13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9"/>
      <c r="AU9" s="69"/>
      <c r="AV9" s="69"/>
    </row>
    <row r="10">
      <c r="A10" s="14"/>
      <c r="B10" s="80" t="s">
        <v>40</v>
      </c>
      <c r="C10" s="30" t="str">
        <f>VLOOKUP(B10,'NetSuite Export'!F:AS,40,FALSE)</f>
        <v>anaguib@entact.com</v>
      </c>
      <c r="D10" s="30" t="str">
        <f>VLOOKUP(B10,'NetSuite Export'!F:AS,33,FALSE)</f>
        <v>3129 Bass Pro Drive</v>
      </c>
      <c r="E10" s="30" t="str">
        <f>VLOOKUP(B10,'NetSuite Export'!F:AS,37,FALSE)</f>
        <v>Texas</v>
      </c>
      <c r="F10" s="30" t="str">
        <f>VLOOKUP(B10,'NetSuite Export'!F:AS,36,FALSE)</f>
        <v>Grapevine</v>
      </c>
      <c r="G10" s="81" t="str">
        <f>IFERROR(VLOOKUP(E10,STATES!A:B,2,FALSE),"")</f>
        <v>TX</v>
      </c>
      <c r="H10" s="82" t="str">
        <f>VLOOKUP(B10,'NetSuite Export'!F:AS,39,FALSE)</f>
        <v>United States</v>
      </c>
      <c r="I10" s="83" t="str">
        <f>VLOOKUP(B10,'NetSuite Export'!F:AS,38,FALSE)</f>
        <v>76051</v>
      </c>
      <c r="J10" s="10"/>
      <c r="K10" s="84" t="s">
        <v>40</v>
      </c>
      <c r="L10" s="35" t="s">
        <v>40</v>
      </c>
      <c r="M10" s="30" t="str">
        <f>VLOOKUP(K10,Source!E:O,11,FALSE)</f>
        <v>anaguib@entact.com</v>
      </c>
      <c r="N10" s="85" t="str">
        <f>VLOOKUP(K10,Source!E:O,3,FALSE)</f>
        <v>3129 Bass Pro Drive</v>
      </c>
      <c r="O10" s="30" t="str">
        <f>VLOOKUP(K10,Source!E:O,5,FALSE)</f>
        <v>Grapevine</v>
      </c>
      <c r="P10" s="30" t="str">
        <f>VLOOKUP(K10,Source!E:O,6,FALSE)</f>
        <v>TX</v>
      </c>
      <c r="Q10" s="82" t="str">
        <f>IF(VLOOKUP(K10,Source!E:O,8,FALSE)="USA","United States",VLOOKUP(K10,Source!E:O,8,FALSE))</f>
        <v>United States</v>
      </c>
      <c r="R10" s="83">
        <f>VLOOKUP(L10,Source!E:K,7,FALSE)</f>
        <v>76051</v>
      </c>
      <c r="S10" s="10"/>
      <c r="T10" s="30" t="b">
        <f t="shared" si="2"/>
        <v>1</v>
      </c>
      <c r="U10" s="32" t="b">
        <f t="shared" si="3"/>
        <v>1</v>
      </c>
      <c r="V10" s="32" t="b">
        <f t="shared" ref="V10:W10" si="8">IF(TRIM(O10)=TRIM(F10),TRUE,FALSE)</f>
        <v>1</v>
      </c>
      <c r="W10" s="32" t="b">
        <f t="shared" si="8"/>
        <v>1</v>
      </c>
      <c r="X10" s="32" t="b">
        <f t="shared" si="5"/>
        <v>1</v>
      </c>
      <c r="Y10" s="32" t="b">
        <f t="shared" si="6"/>
        <v>1</v>
      </c>
      <c r="Z10" s="10"/>
      <c r="AA10" s="13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9"/>
      <c r="AU10" s="69"/>
      <c r="AV10" s="69"/>
    </row>
    <row r="11">
      <c r="A11" s="14"/>
      <c r="B11" s="80" t="s">
        <v>41</v>
      </c>
      <c r="C11" s="30" t="str">
        <f>VLOOKUP(B11,'NetSuite Export'!F:AS,40,FALSE)</f>
        <v>arizzuto@entact.com</v>
      </c>
      <c r="D11" s="30" t="str">
        <f>VLOOKUP(B11,'NetSuite Export'!F:AS,33,FALSE)</f>
        <v>26 Ross Street</v>
      </c>
      <c r="E11" s="30" t="str">
        <f>VLOOKUP(B11,'NetSuite Export'!F:AS,37,FALSE)</f>
        <v>New Jersey</v>
      </c>
      <c r="F11" s="30" t="str">
        <f>VLOOKUP(B11,'NetSuite Export'!F:AS,36,FALSE)</f>
        <v>Clark</v>
      </c>
      <c r="G11" s="81" t="str">
        <f>IFERROR(VLOOKUP(E11,STATES!A:B,2,FALSE),"")</f>
        <v>NJ</v>
      </c>
      <c r="H11" s="82" t="str">
        <f>VLOOKUP(B11,'NetSuite Export'!F:AS,39,FALSE)</f>
        <v>United States</v>
      </c>
      <c r="I11" s="83" t="str">
        <f>VLOOKUP(B11,'NetSuite Export'!F:AS,38,FALSE)</f>
        <v>7066</v>
      </c>
      <c r="J11" s="10"/>
      <c r="K11" s="86" t="s">
        <v>41</v>
      </c>
      <c r="L11" s="87" t="s">
        <v>41</v>
      </c>
      <c r="M11" s="30" t="str">
        <f>VLOOKUP(K11,Source!E:O,11,FALSE)</f>
        <v>arizzuto@entact.com</v>
      </c>
      <c r="N11" s="85" t="str">
        <f>VLOOKUP(K11,Source!E:O,3,FALSE)</f>
        <v>26 Ross Street</v>
      </c>
      <c r="O11" s="30" t="str">
        <f>VLOOKUP(K11,Source!E:O,5,FALSE)</f>
        <v>Clark</v>
      </c>
      <c r="P11" s="30" t="str">
        <f>VLOOKUP(K11,Source!E:O,6,FALSE)</f>
        <v>NJ</v>
      </c>
      <c r="Q11" s="82" t="str">
        <f>IF(VLOOKUP(K11,Source!E:O,8,FALSE)="USA","United States",VLOOKUP(K11,Source!E:O,8,FALSE))</f>
        <v>United States</v>
      </c>
      <c r="R11" s="83">
        <f>VLOOKUP(L11,Source!E:K,7,FALSE)</f>
        <v>7066</v>
      </c>
      <c r="S11" s="10"/>
      <c r="T11" s="30" t="b">
        <f t="shared" si="2"/>
        <v>1</v>
      </c>
      <c r="U11" s="32" t="b">
        <f t="shared" si="3"/>
        <v>1</v>
      </c>
      <c r="V11" s="32" t="b">
        <f t="shared" ref="V11:W11" si="9">IF(TRIM(O11)=TRIM(F11),TRUE,FALSE)</f>
        <v>1</v>
      </c>
      <c r="W11" s="32" t="b">
        <f t="shared" si="9"/>
        <v>1</v>
      </c>
      <c r="X11" s="32" t="b">
        <f t="shared" si="5"/>
        <v>1</v>
      </c>
      <c r="Y11" s="32" t="b">
        <f t="shared" si="6"/>
        <v>1</v>
      </c>
      <c r="Z11" s="10"/>
      <c r="AA11" s="13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9"/>
      <c r="AU11" s="69"/>
      <c r="AV11" s="69"/>
    </row>
    <row r="12">
      <c r="A12" s="14"/>
      <c r="B12" s="80" t="s">
        <v>42</v>
      </c>
      <c r="C12" s="30" t="str">
        <f>VLOOKUP(B12,'NetSuite Export'!F:AS,40,FALSE)</f>
        <v>kkunz@austinventures.com</v>
      </c>
      <c r="D12" s="30" t="str">
        <f>VLOOKUP(B12,'NetSuite Export'!F:AS,33,FALSE)</f>
        <v>300 West 6th Street</v>
      </c>
      <c r="E12" s="30" t="str">
        <f>VLOOKUP(B12,'NetSuite Export'!F:AS,37,FALSE)</f>
        <v>Texas</v>
      </c>
      <c r="F12" s="30" t="str">
        <f>VLOOKUP(B12,'NetSuite Export'!F:AS,36,FALSE)</f>
        <v>Austin</v>
      </c>
      <c r="G12" s="81" t="str">
        <f>IFERROR(VLOOKUP(E12,STATES!A:B,2,FALSE),"")</f>
        <v>TX</v>
      </c>
      <c r="H12" s="82" t="str">
        <f>VLOOKUP(B12,'NetSuite Export'!F:AS,39,FALSE)</f>
        <v>United States</v>
      </c>
      <c r="I12" s="83" t="str">
        <f>VLOOKUP(B12,'NetSuite Export'!F:AS,38,FALSE)</f>
        <v>78701</v>
      </c>
      <c r="J12" s="10"/>
      <c r="K12" s="84" t="s">
        <v>43</v>
      </c>
      <c r="L12" s="35" t="s">
        <v>43</v>
      </c>
      <c r="M12" s="88" t="str">
        <f>VLOOKUP(K12,Source!E:O,11,FALSE)</f>
        <v>kkunz@austinventures.com</v>
      </c>
      <c r="N12" s="85" t="str">
        <f>VLOOKUP(K12,Source!E:O,3,FALSE)</f>
        <v>300 West 6th Street</v>
      </c>
      <c r="O12" s="30" t="str">
        <f>VLOOKUP(K12,Source!E:O,5,FALSE)</f>
        <v>Austin</v>
      </c>
      <c r="P12" s="30" t="str">
        <f>VLOOKUP(K12,Source!E:O,6,FALSE)</f>
        <v>TX</v>
      </c>
      <c r="Q12" s="82" t="str">
        <f>IF(VLOOKUP(K12,Source!E:O,8,FALSE)="USA","United States",VLOOKUP(K12,Source!E:O,8,FALSE))</f>
        <v>United States</v>
      </c>
      <c r="R12" s="83">
        <f>VLOOKUP(L12,Source!E:K,7,FALSE)</f>
        <v>78701</v>
      </c>
      <c r="S12" s="10"/>
      <c r="T12" s="30" t="b">
        <f t="shared" si="2"/>
        <v>1</v>
      </c>
      <c r="U12" s="32" t="b">
        <f t="shared" si="3"/>
        <v>1</v>
      </c>
      <c r="V12" s="32" t="b">
        <f t="shared" ref="V12:W12" si="10">IF(TRIM(O12)=TRIM(F12),TRUE,FALSE)</f>
        <v>1</v>
      </c>
      <c r="W12" s="32" t="b">
        <f t="shared" si="10"/>
        <v>1</v>
      </c>
      <c r="X12" s="32" t="b">
        <f t="shared" si="5"/>
        <v>1</v>
      </c>
      <c r="Y12" s="32" t="b">
        <f t="shared" si="6"/>
        <v>1</v>
      </c>
      <c r="Z12" s="10"/>
      <c r="AA12" s="13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9"/>
      <c r="AU12" s="69"/>
      <c r="AV12" s="69"/>
    </row>
    <row r="13">
      <c r="A13" s="14"/>
      <c r="B13" s="80" t="s">
        <v>44</v>
      </c>
      <c r="C13" s="30" t="str">
        <f>VLOOKUP(B13,'NetSuite Export'!F:AS,40,FALSE)</f>
        <v>kkunz@austinventures.com</v>
      </c>
      <c r="D13" s="30" t="str">
        <f>VLOOKUP(B13,'NetSuite Export'!F:AS,33,FALSE)</f>
        <v>300 West 6th Street</v>
      </c>
      <c r="E13" s="30" t="str">
        <f>VLOOKUP(B13,'NetSuite Export'!F:AS,37,FALSE)</f>
        <v>Texas</v>
      </c>
      <c r="F13" s="30" t="str">
        <f>VLOOKUP(B13,'NetSuite Export'!F:AS,36,FALSE)</f>
        <v>Austin</v>
      </c>
      <c r="G13" s="81" t="str">
        <f>IFERROR(VLOOKUP(E13,STATES!A:B,2,FALSE),"")</f>
        <v>TX</v>
      </c>
      <c r="H13" s="82" t="str">
        <f>VLOOKUP(B13,'NetSuite Export'!F:AS,39,FALSE)</f>
        <v>United States</v>
      </c>
      <c r="I13" s="83" t="str">
        <f>VLOOKUP(B13,'NetSuite Export'!F:AS,38,FALSE)</f>
        <v>78701</v>
      </c>
      <c r="J13" s="10"/>
      <c r="K13" s="84" t="s">
        <v>45</v>
      </c>
      <c r="L13" s="35" t="s">
        <v>45</v>
      </c>
      <c r="M13" s="88" t="str">
        <f>VLOOKUP(K13,Source!E:O,11,FALSE)</f>
        <v>kkunz@austinventures.com</v>
      </c>
      <c r="N13" s="85" t="str">
        <f>VLOOKUP(K13,Source!E:O,3,FALSE)</f>
        <v>300 West 6th Street</v>
      </c>
      <c r="O13" s="30" t="str">
        <f>VLOOKUP(K13,Source!E:O,5,FALSE)</f>
        <v>Austin</v>
      </c>
      <c r="P13" s="30" t="str">
        <f>VLOOKUP(K13,Source!E:O,6,FALSE)</f>
        <v>TX</v>
      </c>
      <c r="Q13" s="82" t="str">
        <f>IF(VLOOKUP(K13,Source!E:O,8,FALSE)="USA","United States",VLOOKUP(K13,Source!E:O,8,FALSE))</f>
        <v>United States</v>
      </c>
      <c r="R13" s="83">
        <f>VLOOKUP(L13,Source!E:K,7,FALSE)</f>
        <v>78701</v>
      </c>
      <c r="S13" s="10"/>
      <c r="T13" s="30" t="b">
        <f t="shared" si="2"/>
        <v>1</v>
      </c>
      <c r="U13" s="32" t="b">
        <f t="shared" si="3"/>
        <v>1</v>
      </c>
      <c r="V13" s="32" t="b">
        <f t="shared" ref="V13:W13" si="11">IF(TRIM(O13)=TRIM(F13),TRUE,FALSE)</f>
        <v>1</v>
      </c>
      <c r="W13" s="32" t="b">
        <f t="shared" si="11"/>
        <v>1</v>
      </c>
      <c r="X13" s="32" t="b">
        <f t="shared" si="5"/>
        <v>1</v>
      </c>
      <c r="Y13" s="32" t="b">
        <f t="shared" si="6"/>
        <v>1</v>
      </c>
      <c r="Z13" s="10"/>
      <c r="AA13" s="13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9"/>
      <c r="AU13" s="69"/>
      <c r="AV13" s="69"/>
    </row>
    <row r="14">
      <c r="A14" s="14"/>
      <c r="B14" s="80" t="s">
        <v>46</v>
      </c>
      <c r="C14" s="30" t="str">
        <f>VLOOKUP(B14,'NetSuite Export'!F:AS,40,FALSE)</f>
        <v>bainslie@entact.com</v>
      </c>
      <c r="D14" s="30" t="str">
        <f>VLOOKUP(B14,'NetSuite Export'!F:AS,33,FALSE)</f>
        <v>1582 West Cancun Way</v>
      </c>
      <c r="E14" s="30" t="str">
        <f>VLOOKUP(B14,'NetSuite Export'!F:AS,37,FALSE)</f>
        <v>Utah</v>
      </c>
      <c r="F14" s="30" t="str">
        <f>VLOOKUP(B14,'NetSuite Export'!F:AS,36,FALSE)</f>
        <v>Riverton</v>
      </c>
      <c r="G14" s="81" t="str">
        <f>IFERROR(VLOOKUP(E14,STATES!A:B,2,FALSE),"")</f>
        <v>UT</v>
      </c>
      <c r="H14" s="82" t="str">
        <f>VLOOKUP(B14,'NetSuite Export'!F:AS,39,FALSE)</f>
        <v>United States</v>
      </c>
      <c r="I14" s="83" t="str">
        <f>VLOOKUP(B14,'NetSuite Export'!F:AS,38,FALSE)</f>
        <v>84065</v>
      </c>
      <c r="J14" s="10"/>
      <c r="K14" s="86" t="s">
        <v>46</v>
      </c>
      <c r="L14" s="87" t="s">
        <v>46</v>
      </c>
      <c r="M14" s="30" t="str">
        <f>VLOOKUP(K14,Source!E:O,11,FALSE)</f>
        <v>bainslie@entact.com</v>
      </c>
      <c r="N14" s="85" t="str">
        <f>VLOOKUP(K14,Source!E:O,3,FALSE)</f>
        <v>1582 West Cancun Way</v>
      </c>
      <c r="O14" s="30" t="str">
        <f>VLOOKUP(K14,Source!E:O,5,FALSE)</f>
        <v>Riverton</v>
      </c>
      <c r="P14" s="30" t="str">
        <f>VLOOKUP(K14,Source!E:O,6,FALSE)</f>
        <v>UT</v>
      </c>
      <c r="Q14" s="82" t="str">
        <f>IF(VLOOKUP(K14,Source!E:O,8,FALSE)="USA","United States",VLOOKUP(K14,Source!E:O,8,FALSE))</f>
        <v>United States</v>
      </c>
      <c r="R14" s="83">
        <f>VLOOKUP(L14,Source!E:K,7,FALSE)</f>
        <v>84065</v>
      </c>
      <c r="S14" s="10"/>
      <c r="T14" s="30" t="b">
        <f t="shared" si="2"/>
        <v>1</v>
      </c>
      <c r="U14" s="32" t="b">
        <f t="shared" si="3"/>
        <v>1</v>
      </c>
      <c r="V14" s="32" t="b">
        <f t="shared" ref="V14:W14" si="12">IF(TRIM(O14)=TRIM(F14),TRUE,FALSE)</f>
        <v>1</v>
      </c>
      <c r="W14" s="32" t="b">
        <f t="shared" si="12"/>
        <v>1</v>
      </c>
      <c r="X14" s="32" t="b">
        <f t="shared" si="5"/>
        <v>1</v>
      </c>
      <c r="Y14" s="32" t="b">
        <f t="shared" si="6"/>
        <v>1</v>
      </c>
      <c r="Z14" s="10"/>
      <c r="AA14" s="13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9"/>
      <c r="AU14" s="69"/>
      <c r="AV14" s="69"/>
    </row>
    <row r="15">
      <c r="A15" s="14"/>
      <c r="B15" s="80" t="s">
        <v>47</v>
      </c>
      <c r="C15" s="30" t="str">
        <f>VLOOKUP(B15,'NetSuite Export'!F:AS,40,FALSE)</f>
        <v>btraver@entact.com</v>
      </c>
      <c r="D15" s="30" t="str">
        <f>VLOOKUP(B15,'NetSuite Export'!F:AS,33,FALSE)</f>
        <v>8448 Goldfinch Drive</v>
      </c>
      <c r="E15" s="30" t="str">
        <f>VLOOKUP(B15,'NetSuite Export'!F:AS,37,FALSE)</f>
        <v>Michigan</v>
      </c>
      <c r="F15" s="30" t="str">
        <f>VLOOKUP(B15,'NetSuite Export'!F:AS,36,FALSE)</f>
        <v>Freeland</v>
      </c>
      <c r="G15" s="81" t="str">
        <f>IFERROR(VLOOKUP(E15,STATES!A:B,2,FALSE),"")</f>
        <v>MI</v>
      </c>
      <c r="H15" s="82" t="str">
        <f>VLOOKUP(B15,'NetSuite Export'!F:AS,39,FALSE)</f>
        <v>United States</v>
      </c>
      <c r="I15" s="83" t="str">
        <f>VLOOKUP(B15,'NetSuite Export'!F:AS,38,FALSE)</f>
        <v>48623</v>
      </c>
      <c r="J15" s="10"/>
      <c r="K15" s="86" t="s">
        <v>47</v>
      </c>
      <c r="L15" s="87" t="s">
        <v>47</v>
      </c>
      <c r="M15" s="30" t="str">
        <f>VLOOKUP(K15,Source!E:O,11,FALSE)</f>
        <v>btraver@entact.com</v>
      </c>
      <c r="N15" s="85" t="str">
        <f>VLOOKUP(K15,Source!E:O,3,FALSE)</f>
        <v>8448 Goldfinch Drive</v>
      </c>
      <c r="O15" s="30" t="str">
        <f>VLOOKUP(K15,Source!E:O,5,FALSE)</f>
        <v>Freeland</v>
      </c>
      <c r="P15" s="30" t="str">
        <f>VLOOKUP(K15,Source!E:O,6,FALSE)</f>
        <v>MI</v>
      </c>
      <c r="Q15" s="82" t="str">
        <f>IF(VLOOKUP(K15,Source!E:O,8,FALSE)="USA","United States",VLOOKUP(K15,Source!E:O,8,FALSE))</f>
        <v>United States</v>
      </c>
      <c r="R15" s="83">
        <f>VLOOKUP(L15,Source!E:K,7,FALSE)</f>
        <v>48623</v>
      </c>
      <c r="S15" s="10"/>
      <c r="T15" s="30" t="b">
        <f t="shared" si="2"/>
        <v>1</v>
      </c>
      <c r="U15" s="32" t="b">
        <f t="shared" si="3"/>
        <v>1</v>
      </c>
      <c r="V15" s="32" t="b">
        <f t="shared" ref="V15:W15" si="13">IF(TRIM(O15)=TRIM(F15),TRUE,FALSE)</f>
        <v>1</v>
      </c>
      <c r="W15" s="32" t="b">
        <f t="shared" si="13"/>
        <v>1</v>
      </c>
      <c r="X15" s="32" t="b">
        <f t="shared" si="5"/>
        <v>1</v>
      </c>
      <c r="Y15" s="32" t="b">
        <f t="shared" si="6"/>
        <v>1</v>
      </c>
      <c r="Z15" s="10"/>
      <c r="AA15" s="13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</row>
    <row r="16">
      <c r="A16" s="89"/>
      <c r="B16" s="89" t="s">
        <v>48</v>
      </c>
      <c r="C16" s="90" t="str">
        <f>VLOOKUP(B16,'NetSuite Export'!F:AS,40,FALSE)</f>
        <v>bbonsted@entact.com</v>
      </c>
      <c r="D16" s="90" t="str">
        <f>VLOOKUP(B16,'NetSuite Export'!F:AS,33,FALSE)</f>
        <v>3 Glen Street</v>
      </c>
      <c r="E16" s="90" t="str">
        <f>VLOOKUP(B16,'NetSuite Export'!F:AS,37,FALSE)</f>
        <v>New York</v>
      </c>
      <c r="F16" s="90" t="str">
        <f>VLOOKUP(B16,'NetSuite Export'!F:AS,36,FALSE)</f>
        <v>New Hartford</v>
      </c>
      <c r="G16" s="91" t="str">
        <f>IFERROR(VLOOKUP(E16,STATES!A:B,2,FALSE),"")</f>
        <v>NY</v>
      </c>
      <c r="H16" s="91" t="str">
        <f>VLOOKUP(B16,'NetSuite Export'!F:AS,39,FALSE)</f>
        <v>United States</v>
      </c>
      <c r="I16" s="92" t="str">
        <f>VLOOKUP(B16,'NetSuite Export'!F:AS,38,FALSE)</f>
        <v>13413</v>
      </c>
      <c r="J16" s="93"/>
      <c r="K16" s="94" t="s">
        <v>49</v>
      </c>
      <c r="L16" s="95" t="s">
        <v>49</v>
      </c>
      <c r="M16" s="90" t="str">
        <f>VLOOKUP(K16,Source!E:O,11,FALSE)</f>
        <v>bbonstead@entact.com</v>
      </c>
      <c r="N16" s="96" t="str">
        <f>VLOOKUP(K16,Source!E:O,3,FALSE)</f>
        <v>3 Glen Street</v>
      </c>
      <c r="O16" s="90" t="str">
        <f>VLOOKUP(K16,Source!E:O,5,FALSE)</f>
        <v>New Hartford </v>
      </c>
      <c r="P16" s="90" t="str">
        <f>VLOOKUP(K16,Source!E:O,6,FALSE)</f>
        <v>NY</v>
      </c>
      <c r="Q16" s="91" t="str">
        <f>IF(VLOOKUP(K16,Source!E:O,8,FALSE)="USA","United States",VLOOKUP(K16,Source!E:O,8,FALSE))</f>
        <v>United States</v>
      </c>
      <c r="R16" s="92">
        <f>VLOOKUP(L16,Source!E:K,7,FALSE)</f>
        <v>13413</v>
      </c>
      <c r="S16" s="93"/>
      <c r="T16" s="90" t="b">
        <f t="shared" si="2"/>
        <v>1</v>
      </c>
      <c r="U16" s="97" t="b">
        <f t="shared" si="3"/>
        <v>0</v>
      </c>
      <c r="V16" s="97" t="b">
        <f t="shared" ref="V16:W16" si="14">IF(TRIM(O16)=TRIM(F16),TRUE,FALSE)</f>
        <v>1</v>
      </c>
      <c r="W16" s="97" t="b">
        <f t="shared" si="14"/>
        <v>1</v>
      </c>
      <c r="X16" s="97" t="b">
        <f t="shared" si="5"/>
        <v>1</v>
      </c>
      <c r="Y16" s="97" t="b">
        <f t="shared" si="6"/>
        <v>1</v>
      </c>
      <c r="Z16" s="98" t="s">
        <v>50</v>
      </c>
      <c r="AA16" s="92"/>
      <c r="AB16" s="93" t="s">
        <v>51</v>
      </c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</row>
    <row r="17">
      <c r="A17" s="14"/>
      <c r="B17" s="80" t="s">
        <v>52</v>
      </c>
      <c r="C17" s="30" t="str">
        <f>VLOOKUP(B17,'NetSuite Export'!F:AS,40,FALSE)</f>
        <v>ccneal@swbell.net</v>
      </c>
      <c r="D17" s="30" t="str">
        <f>VLOOKUP(B17,'NetSuite Export'!F:AS,33,FALSE)</f>
        <v>P.O. Box 269</v>
      </c>
      <c r="E17" s="30" t="str">
        <f>VLOOKUP(B17,'NetSuite Export'!F:AS,37,FALSE)</f>
        <v>Oklahoma</v>
      </c>
      <c r="F17" s="30" t="str">
        <f>VLOOKUP(B17,'NetSuite Export'!F:AS,36,FALSE)</f>
        <v>Miami</v>
      </c>
      <c r="G17" s="81" t="str">
        <f>IFERROR(VLOOKUP(E17,STATES!A:B,2,FALSE),"")</f>
        <v>OK</v>
      </c>
      <c r="H17" s="82" t="str">
        <f>VLOOKUP(B17,'NetSuite Export'!F:AS,39,FALSE)</f>
        <v>United States</v>
      </c>
      <c r="I17" s="83" t="str">
        <f>VLOOKUP(B17,'NetSuite Export'!F:AS,38,FALSE)</f>
        <v>74355</v>
      </c>
      <c r="J17" s="10"/>
      <c r="K17" s="84" t="s">
        <v>52</v>
      </c>
      <c r="L17" s="35" t="s">
        <v>52</v>
      </c>
      <c r="M17" s="30" t="str">
        <f>VLOOKUP(K17,Source!E:O,11,FALSE)</f>
        <v>ccneal@swbell.net</v>
      </c>
      <c r="N17" s="85" t="str">
        <f>VLOOKUP(K17,Source!E:O,3,FALSE)</f>
        <v>P.O. Box 269</v>
      </c>
      <c r="O17" s="30" t="str">
        <f>VLOOKUP(K17,Source!E:O,5,FALSE)</f>
        <v>Miami</v>
      </c>
      <c r="P17" s="30" t="str">
        <f>VLOOKUP(K17,Source!E:O,6,FALSE)</f>
        <v>OK</v>
      </c>
      <c r="Q17" s="82" t="str">
        <f>IF(VLOOKUP(K17,Source!E:O,8,FALSE)="USA","United States",VLOOKUP(K17,Source!E:O,8,FALSE))</f>
        <v>United States</v>
      </c>
      <c r="R17" s="83">
        <f>VLOOKUP(L17,Source!E:K,7,FALSE)</f>
        <v>74355</v>
      </c>
      <c r="S17" s="10"/>
      <c r="T17" s="30" t="b">
        <f t="shared" si="2"/>
        <v>1</v>
      </c>
      <c r="U17" s="32" t="b">
        <f t="shared" si="3"/>
        <v>1</v>
      </c>
      <c r="V17" s="32" t="b">
        <f t="shared" ref="V17:W17" si="15">IF(TRIM(O17)=TRIM(F17),TRUE,FALSE)</f>
        <v>1</v>
      </c>
      <c r="W17" s="32" t="b">
        <f t="shared" si="15"/>
        <v>1</v>
      </c>
      <c r="X17" s="32" t="b">
        <f t="shared" si="5"/>
        <v>1</v>
      </c>
      <c r="Y17" s="32" t="b">
        <f t="shared" si="6"/>
        <v>1</v>
      </c>
      <c r="Z17" s="10"/>
      <c r="AA17" s="13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</row>
    <row r="18">
      <c r="A18" s="14"/>
      <c r="B18" s="80" t="s">
        <v>53</v>
      </c>
      <c r="C18" s="30" t="str">
        <f>VLOOKUP(B18,'NetSuite Export'!F:AS,40,FALSE)</f>
        <v>clawrence@entact.com</v>
      </c>
      <c r="D18" s="30" t="str">
        <f>VLOOKUP(B18,'NetSuite Export'!F:AS,33,FALSE)</f>
        <v>126 Edgehill Road</v>
      </c>
      <c r="E18" s="30" t="str">
        <f>VLOOKUP(B18,'NetSuite Export'!F:AS,37,FALSE)</f>
        <v>Pennsylvania</v>
      </c>
      <c r="F18" s="30" t="str">
        <f>VLOOKUP(B18,'NetSuite Export'!F:AS,36,FALSE)</f>
        <v>Bala Cynwyd</v>
      </c>
      <c r="G18" s="81" t="str">
        <f>IFERROR(VLOOKUP(E18,STATES!A:B,2,FALSE),"")</f>
        <v>PA</v>
      </c>
      <c r="H18" s="82" t="str">
        <f>VLOOKUP(B18,'NetSuite Export'!F:AS,39,FALSE)</f>
        <v>United States</v>
      </c>
      <c r="I18" s="83" t="str">
        <f>VLOOKUP(B18,'NetSuite Export'!F:AS,38,FALSE)</f>
        <v>19004</v>
      </c>
      <c r="J18" s="10"/>
      <c r="K18" s="86" t="s">
        <v>53</v>
      </c>
      <c r="L18" s="87" t="s">
        <v>53</v>
      </c>
      <c r="M18" s="30" t="str">
        <f>VLOOKUP(K18,Source!E:O,11,FALSE)</f>
        <v>clawrence@entact.com</v>
      </c>
      <c r="N18" s="85" t="str">
        <f>VLOOKUP(K18,Source!E:O,3,FALSE)</f>
        <v>126 Edgehill Road</v>
      </c>
      <c r="O18" s="30" t="str">
        <f>VLOOKUP(K18,Source!E:O,5,FALSE)</f>
        <v>Bala Cynwyd</v>
      </c>
      <c r="P18" s="30" t="str">
        <f>VLOOKUP(K18,Source!E:O,6,FALSE)</f>
        <v>PA</v>
      </c>
      <c r="Q18" s="82" t="str">
        <f>IF(VLOOKUP(K18,Source!E:O,8,FALSE)="USA","United States",VLOOKUP(K18,Source!E:O,8,FALSE))</f>
        <v>United States</v>
      </c>
      <c r="R18" s="83">
        <f>VLOOKUP(L18,Source!E:K,7,FALSE)</f>
        <v>19004</v>
      </c>
      <c r="S18" s="10"/>
      <c r="T18" s="30" t="b">
        <f t="shared" si="2"/>
        <v>1</v>
      </c>
      <c r="U18" s="32" t="b">
        <f t="shared" si="3"/>
        <v>1</v>
      </c>
      <c r="V18" s="32" t="b">
        <f t="shared" ref="V18:W18" si="16">IF(TRIM(O18)=TRIM(F18),TRUE,FALSE)</f>
        <v>1</v>
      </c>
      <c r="W18" s="32" t="b">
        <f t="shared" si="16"/>
        <v>1</v>
      </c>
      <c r="X18" s="32" t="b">
        <f t="shared" si="5"/>
        <v>1</v>
      </c>
      <c r="Y18" s="32" t="b">
        <f t="shared" si="6"/>
        <v>1</v>
      </c>
      <c r="Z18" s="10"/>
      <c r="AA18" s="13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</row>
    <row r="19">
      <c r="A19" s="14"/>
      <c r="B19" s="80" t="s">
        <v>54</v>
      </c>
      <c r="C19" s="30" t="str">
        <f>VLOOKUP(B19,'NetSuite Export'!F:AS,40,FALSE)</f>
        <v>ccymbor@entact.com</v>
      </c>
      <c r="D19" s="30" t="str">
        <f>VLOOKUP(B19,'NetSuite Export'!F:AS,33,FALSE)</f>
        <v>285 Mitchel Road</v>
      </c>
      <c r="E19" s="30" t="str">
        <f>VLOOKUP(B19,'NetSuite Export'!F:AS,37,FALSE)</f>
        <v>Pennsylvania</v>
      </c>
      <c r="F19" s="30" t="str">
        <f>VLOOKUP(B19,'NetSuite Export'!F:AS,36,FALSE)</f>
        <v>Carrolltown</v>
      </c>
      <c r="G19" s="81" t="str">
        <f>IFERROR(VLOOKUP(E19,STATES!A:B,2,FALSE),"")</f>
        <v>PA</v>
      </c>
      <c r="H19" s="82" t="str">
        <f>VLOOKUP(B19,'NetSuite Export'!F:AS,39,FALSE)</f>
        <v>United States</v>
      </c>
      <c r="I19" s="83" t="str">
        <f>VLOOKUP(B19,'NetSuite Export'!F:AS,38,FALSE)</f>
        <v>15722</v>
      </c>
      <c r="J19" s="10"/>
      <c r="K19" s="86" t="s">
        <v>54</v>
      </c>
      <c r="L19" s="87" t="s">
        <v>54</v>
      </c>
      <c r="M19" s="30" t="str">
        <f>VLOOKUP(K19,Source!E:O,11,FALSE)</f>
        <v>ccymbor@entact.com</v>
      </c>
      <c r="N19" s="85" t="str">
        <f>VLOOKUP(K19,Source!E:O,3,FALSE)</f>
        <v>285 Mitchel Road</v>
      </c>
      <c r="O19" s="30" t="str">
        <f>VLOOKUP(K19,Source!E:O,5,FALSE)</f>
        <v>Carrolltown </v>
      </c>
      <c r="P19" s="30" t="str">
        <f>VLOOKUP(K19,Source!E:O,6,FALSE)</f>
        <v>PA</v>
      </c>
      <c r="Q19" s="82" t="str">
        <f>IF(VLOOKUP(K19,Source!E:O,8,FALSE)="USA","United States",VLOOKUP(K19,Source!E:O,8,FALSE))</f>
        <v>United States</v>
      </c>
      <c r="R19" s="83">
        <f>VLOOKUP(L19,Source!E:K,7,FALSE)</f>
        <v>15722</v>
      </c>
      <c r="S19" s="10"/>
      <c r="T19" s="30" t="b">
        <f t="shared" si="2"/>
        <v>1</v>
      </c>
      <c r="U19" s="32" t="b">
        <f t="shared" si="3"/>
        <v>1</v>
      </c>
      <c r="V19" s="32" t="b">
        <f t="shared" ref="V19:W19" si="17">IF(TRIM(O19)=TRIM(F19),TRUE,FALSE)</f>
        <v>1</v>
      </c>
      <c r="W19" s="32" t="b">
        <f t="shared" si="17"/>
        <v>1</v>
      </c>
      <c r="X19" s="32" t="b">
        <f t="shared" si="5"/>
        <v>1</v>
      </c>
      <c r="Y19" s="32" t="b">
        <f t="shared" si="6"/>
        <v>1</v>
      </c>
      <c r="Z19" s="10"/>
      <c r="AA19" s="13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</row>
    <row r="20">
      <c r="A20" s="14"/>
      <c r="B20" s="80" t="s">
        <v>55</v>
      </c>
      <c r="C20" s="30" t="str">
        <f>VLOOKUP(B20,'NetSuite Export'!F:AS,40,FALSE)</f>
        <v>dduncan@entact.com</v>
      </c>
      <c r="D20" s="30" t="str">
        <f>VLOOKUP(B20,'NetSuite Export'!F:AS,33,FALSE)</f>
        <v>212 W. 12th Street</v>
      </c>
      <c r="E20" s="30" t="str">
        <f>VLOOKUP(B20,'NetSuite Export'!F:AS,37,FALSE)</f>
        <v>Illinois</v>
      </c>
      <c r="F20" s="30" t="str">
        <f>VLOOKUP(B20,'NetSuite Export'!F:AS,36,FALSE)</f>
        <v>Metropolis</v>
      </c>
      <c r="G20" s="81" t="str">
        <f>IFERROR(VLOOKUP(E20,STATES!A:B,2,FALSE),"")</f>
        <v>IL</v>
      </c>
      <c r="H20" s="82" t="str">
        <f>VLOOKUP(B20,'NetSuite Export'!F:AS,39,FALSE)</f>
        <v>United States</v>
      </c>
      <c r="I20" s="83" t="str">
        <f>VLOOKUP(B20,'NetSuite Export'!F:AS,38,FALSE)</f>
        <v>62960</v>
      </c>
      <c r="J20" s="10"/>
      <c r="K20" s="86" t="s">
        <v>55</v>
      </c>
      <c r="L20" s="87" t="s">
        <v>55</v>
      </c>
      <c r="M20" s="30" t="str">
        <f>VLOOKUP(K20,Source!E:O,11,FALSE)</f>
        <v>dduncan@entact.com</v>
      </c>
      <c r="N20" s="85" t="str">
        <f>VLOOKUP(K20,Source!E:O,3,FALSE)</f>
        <v>212 W. 12th Street</v>
      </c>
      <c r="O20" s="30" t="str">
        <f>VLOOKUP(K20,Source!E:O,5,FALSE)</f>
        <v>Metropolis</v>
      </c>
      <c r="P20" s="30" t="str">
        <f>VLOOKUP(K20,Source!E:O,6,FALSE)</f>
        <v>IL</v>
      </c>
      <c r="Q20" s="82" t="str">
        <f>IF(VLOOKUP(K20,Source!E:O,8,FALSE)="USA","United States",VLOOKUP(K20,Source!E:O,8,FALSE))</f>
        <v>United States</v>
      </c>
      <c r="R20" s="83">
        <f>VLOOKUP(L20,Source!E:K,7,FALSE)</f>
        <v>62960</v>
      </c>
      <c r="S20" s="10"/>
      <c r="T20" s="30" t="b">
        <f t="shared" si="2"/>
        <v>1</v>
      </c>
      <c r="U20" s="32" t="b">
        <f t="shared" si="3"/>
        <v>1</v>
      </c>
      <c r="V20" s="32" t="b">
        <f t="shared" ref="V20:W20" si="18">IF(TRIM(O20)=TRIM(F20),TRUE,FALSE)</f>
        <v>1</v>
      </c>
      <c r="W20" s="32" t="b">
        <f t="shared" si="18"/>
        <v>1</v>
      </c>
      <c r="X20" s="32" t="b">
        <f t="shared" si="5"/>
        <v>1</v>
      </c>
      <c r="Y20" s="32" t="b">
        <f t="shared" si="6"/>
        <v>1</v>
      </c>
      <c r="Z20" s="10"/>
      <c r="AA20" s="13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</row>
    <row r="21" ht="15.75" customHeight="1">
      <c r="A21" s="14"/>
      <c r="B21" s="80" t="s">
        <v>56</v>
      </c>
      <c r="C21" s="30" t="str">
        <f>VLOOKUP(B21,'NetSuite Export'!F:AS,40,FALSE)</f>
        <v>dfleming@entact.com</v>
      </c>
      <c r="D21" s="30" t="str">
        <f>VLOOKUP(B21,'NetSuite Export'!F:AS,33,FALSE)</f>
        <v>1704 Quail Lane</v>
      </c>
      <c r="E21" s="30" t="str">
        <f>VLOOKUP(B21,'NetSuite Export'!F:AS,37,FALSE)</f>
        <v>Louisiana</v>
      </c>
      <c r="F21" s="30" t="str">
        <f>VLOOKUP(B21,'NetSuite Export'!F:AS,36,FALSE)</f>
        <v>Lake Charles</v>
      </c>
      <c r="G21" s="81" t="str">
        <f>IFERROR(VLOOKUP(E21,STATES!A:B,2,FALSE),"")</f>
        <v>LA</v>
      </c>
      <c r="H21" s="82" t="str">
        <f>VLOOKUP(B21,'NetSuite Export'!F:AS,39,FALSE)</f>
        <v>United States</v>
      </c>
      <c r="I21" s="83" t="str">
        <f>VLOOKUP(B21,'NetSuite Export'!F:AS,38,FALSE)</f>
        <v>70605</v>
      </c>
      <c r="J21" s="10"/>
      <c r="K21" s="86" t="s">
        <v>56</v>
      </c>
      <c r="L21" s="87" t="s">
        <v>56</v>
      </c>
      <c r="M21" s="30" t="str">
        <f>VLOOKUP(K21,Source!E:O,11,FALSE)</f>
        <v>dfleming@entact.com</v>
      </c>
      <c r="N21" s="85" t="str">
        <f>VLOOKUP(K21,Source!E:O,3,FALSE)</f>
        <v>1704 Quail Lane</v>
      </c>
      <c r="O21" s="30" t="str">
        <f>VLOOKUP(K21,Source!E:O,5,FALSE)</f>
        <v>Lake Charles</v>
      </c>
      <c r="P21" s="30" t="str">
        <f>VLOOKUP(K21,Source!E:O,6,FALSE)</f>
        <v>LA</v>
      </c>
      <c r="Q21" s="82" t="str">
        <f>IF(VLOOKUP(K21,Source!E:O,8,FALSE)="USA","United States",VLOOKUP(K21,Source!E:O,8,FALSE))</f>
        <v>United States</v>
      </c>
      <c r="R21" s="83">
        <f>VLOOKUP(L21,Source!E:K,7,FALSE)</f>
        <v>70605</v>
      </c>
      <c r="S21" s="10"/>
      <c r="T21" s="30" t="b">
        <f t="shared" si="2"/>
        <v>1</v>
      </c>
      <c r="U21" s="32" t="b">
        <f t="shared" si="3"/>
        <v>1</v>
      </c>
      <c r="V21" s="32" t="b">
        <f t="shared" ref="V21:W21" si="19">IF(TRIM(O21)=TRIM(F21),TRUE,FALSE)</f>
        <v>1</v>
      </c>
      <c r="W21" s="32" t="b">
        <f t="shared" si="19"/>
        <v>1</v>
      </c>
      <c r="X21" s="32" t="b">
        <f t="shared" si="5"/>
        <v>1</v>
      </c>
      <c r="Y21" s="32" t="b">
        <f t="shared" si="6"/>
        <v>1</v>
      </c>
      <c r="Z21" s="10"/>
      <c r="AA21" s="13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</row>
    <row r="22" ht="15.75" customHeight="1">
      <c r="A22" s="89"/>
      <c r="B22" s="89" t="s">
        <v>57</v>
      </c>
      <c r="C22" s="90" t="str">
        <f>VLOOKUP(B22,'NetSuite Export'!F:AS,40,FALSE)</f>
        <v>dpisani@entact.com</v>
      </c>
      <c r="D22" s="90" t="str">
        <f>VLOOKUP(B22,'NetSuite Export'!F:AS,33,FALSE)</f>
        <v>746 S. Thurlow Street</v>
      </c>
      <c r="E22" s="90" t="str">
        <f>VLOOKUP(B22,'NetSuite Export'!F:AS,37,FALSE)</f>
        <v>Illinois</v>
      </c>
      <c r="F22" s="90" t="str">
        <f>VLOOKUP(B22,'NetSuite Export'!F:AS,36,FALSE)</f>
        <v>Hinsdale</v>
      </c>
      <c r="G22" s="91" t="str">
        <f>IFERROR(VLOOKUP(E22,STATES!A:B,2,FALSE),"")</f>
        <v>IL</v>
      </c>
      <c r="H22" s="91" t="str">
        <f>VLOOKUP(B22,'NetSuite Export'!F:AS,39,FALSE)</f>
        <v>United States</v>
      </c>
      <c r="I22" s="92" t="str">
        <f>VLOOKUP(B22,'NetSuite Export'!F:AS,38,FALSE)</f>
        <v>60521</v>
      </c>
      <c r="J22" s="93"/>
      <c r="K22" s="99" t="s">
        <v>58</v>
      </c>
      <c r="L22" s="99" t="s">
        <v>57</v>
      </c>
      <c r="M22" s="90" t="str">
        <f>VLOOKUP(K22,Source!E:O,11,FALSE)</f>
        <v>dpisani@entact.com</v>
      </c>
      <c r="N22" s="96" t="str">
        <f>VLOOKUP(K22,Source!E:O,3,FALSE)</f>
        <v>746 S. Thurlow Street</v>
      </c>
      <c r="O22" s="90" t="str">
        <f>VLOOKUP(K22,Source!E:O,5,FALSE)</f>
        <v>Hinsdale</v>
      </c>
      <c r="P22" s="90" t="str">
        <f>VLOOKUP(K22,Source!E:O,6,FALSE)</f>
        <v>IL</v>
      </c>
      <c r="Q22" s="91" t="str">
        <f>IF(VLOOKUP(K22,Source!E:O,8,FALSE)="USA","United States",VLOOKUP(K22,Source!E:O,8,FALSE))</f>
        <v>United States</v>
      </c>
      <c r="R22" s="99">
        <v>60521.0</v>
      </c>
      <c r="S22" s="93"/>
      <c r="T22" s="90" t="b">
        <f t="shared" si="2"/>
        <v>1</v>
      </c>
      <c r="U22" s="97" t="b">
        <f t="shared" si="3"/>
        <v>1</v>
      </c>
      <c r="V22" s="97" t="b">
        <f t="shared" ref="V22:W22" si="20">IF(TRIM(O22)=TRIM(F22),TRUE,FALSE)</f>
        <v>1</v>
      </c>
      <c r="W22" s="97" t="b">
        <f t="shared" si="20"/>
        <v>1</v>
      </c>
      <c r="X22" s="97" t="b">
        <f t="shared" si="5"/>
        <v>1</v>
      </c>
      <c r="Y22" s="97" t="b">
        <f t="shared" si="6"/>
        <v>1</v>
      </c>
      <c r="Z22" s="98" t="s">
        <v>59</v>
      </c>
      <c r="AA22" s="92"/>
      <c r="AB22" s="93" t="s">
        <v>51</v>
      </c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</row>
    <row r="23" ht="15.75" customHeight="1">
      <c r="A23" s="14"/>
      <c r="B23" s="80" t="s">
        <v>60</v>
      </c>
      <c r="C23" s="30" t="str">
        <f>VLOOKUP(B23,'NetSuite Export'!F:AS,40,FALSE)</f>
        <v>dahlich@entact.com</v>
      </c>
      <c r="D23" s="30" t="str">
        <f>VLOOKUP(B23,'NetSuite Export'!F:AS,33,FALSE)</f>
        <v>83 South Village Knoll</v>
      </c>
      <c r="E23" s="30" t="str">
        <f>VLOOKUP(B23,'NetSuite Export'!F:AS,37,FALSE)</f>
        <v>Texas</v>
      </c>
      <c r="F23" s="30" t="str">
        <f>VLOOKUP(B23,'NetSuite Export'!F:AS,36,FALSE)</f>
        <v>The Woodlands</v>
      </c>
      <c r="G23" s="81" t="str">
        <f>IFERROR(VLOOKUP(E23,STATES!A:B,2,FALSE),"")</f>
        <v>TX</v>
      </c>
      <c r="H23" s="82" t="str">
        <f>VLOOKUP(B23,'NetSuite Export'!F:AS,39,FALSE)</f>
        <v>United States</v>
      </c>
      <c r="I23" s="83" t="str">
        <f>VLOOKUP(B23,'NetSuite Export'!F:AS,38,FALSE)</f>
        <v>77381</v>
      </c>
      <c r="J23" s="10"/>
      <c r="K23" s="86" t="s">
        <v>60</v>
      </c>
      <c r="L23" s="87" t="s">
        <v>60</v>
      </c>
      <c r="M23" s="30" t="str">
        <f>VLOOKUP(K23,Source!E:O,11,FALSE)</f>
        <v>dahlich@entact.com</v>
      </c>
      <c r="N23" s="85" t="str">
        <f>VLOOKUP(K23,Source!E:O,3,FALSE)</f>
        <v>83 South Village Knoll</v>
      </c>
      <c r="O23" s="30" t="str">
        <f>VLOOKUP(K23,Source!E:O,5,FALSE)</f>
        <v>The Woodlands</v>
      </c>
      <c r="P23" s="30" t="str">
        <f>VLOOKUP(K23,Source!E:O,6,FALSE)</f>
        <v>TX</v>
      </c>
      <c r="Q23" s="82" t="str">
        <f>IF(VLOOKUP(K23,Source!E:O,8,FALSE)="USA","United States",VLOOKUP(K23,Source!E:O,8,FALSE))</f>
        <v>United States</v>
      </c>
      <c r="R23" s="83">
        <f>VLOOKUP(L23,Source!E:K,7,FALSE)</f>
        <v>77381</v>
      </c>
      <c r="S23" s="10"/>
      <c r="T23" s="30" t="b">
        <f t="shared" si="2"/>
        <v>1</v>
      </c>
      <c r="U23" s="32" t="b">
        <f t="shared" si="3"/>
        <v>1</v>
      </c>
      <c r="V23" s="32" t="b">
        <f t="shared" ref="V23:W23" si="21">IF(TRIM(O23)=TRIM(F23),TRUE,FALSE)</f>
        <v>1</v>
      </c>
      <c r="W23" s="32" t="b">
        <f t="shared" si="21"/>
        <v>1</v>
      </c>
      <c r="X23" s="32" t="b">
        <f t="shared" si="5"/>
        <v>1</v>
      </c>
      <c r="Y23" s="32" t="b">
        <f t="shared" si="6"/>
        <v>1</v>
      </c>
      <c r="Z23" s="10"/>
      <c r="AA23" s="13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</row>
    <row r="24" ht="15.75" customHeight="1">
      <c r="A24" s="14"/>
      <c r="B24" s="80" t="s">
        <v>61</v>
      </c>
      <c r="C24" s="30" t="str">
        <f>VLOOKUP(B24,'NetSuite Export'!F:AS,40,FALSE)</f>
        <v>dbenningfield@entact.com</v>
      </c>
      <c r="D24" s="30" t="str">
        <f>VLOOKUP(B24,'NetSuite Export'!F:AS,33,FALSE)</f>
        <v>105 Michael Street</v>
      </c>
      <c r="E24" s="30" t="str">
        <f>VLOOKUP(B24,'NetSuite Export'!F:AS,37,FALSE)</f>
        <v>Texas</v>
      </c>
      <c r="F24" s="30" t="str">
        <f>VLOOKUP(B24,'NetSuite Export'!F:AS,36,FALSE)</f>
        <v>Cleveland</v>
      </c>
      <c r="G24" s="81" t="str">
        <f>IFERROR(VLOOKUP(E24,STATES!A:B,2,FALSE),"")</f>
        <v>TX</v>
      </c>
      <c r="H24" s="82" t="str">
        <f>VLOOKUP(B24,'NetSuite Export'!F:AS,39,FALSE)</f>
        <v>United States</v>
      </c>
      <c r="I24" s="83" t="str">
        <f>VLOOKUP(B24,'NetSuite Export'!F:AS,38,FALSE)</f>
        <v>77328</v>
      </c>
      <c r="J24" s="10"/>
      <c r="K24" s="84" t="s">
        <v>61</v>
      </c>
      <c r="L24" s="35" t="s">
        <v>61</v>
      </c>
      <c r="M24" s="30" t="str">
        <f>VLOOKUP(K24,Source!E:O,11,FALSE)</f>
        <v>dbenningfield@entact.com</v>
      </c>
      <c r="N24" s="85" t="str">
        <f>VLOOKUP(K24,Source!E:O,3,FALSE)</f>
        <v>105 Michael Street</v>
      </c>
      <c r="O24" s="30" t="str">
        <f>VLOOKUP(K24,Source!E:O,5,FALSE)</f>
        <v>Cleveland</v>
      </c>
      <c r="P24" s="30" t="str">
        <f>VLOOKUP(K24,Source!E:O,6,FALSE)</f>
        <v>TX</v>
      </c>
      <c r="Q24" s="82" t="str">
        <f>IF(VLOOKUP(K24,Source!E:O,8,FALSE)="USA","United States",VLOOKUP(K24,Source!E:O,8,FALSE))</f>
        <v>United States</v>
      </c>
      <c r="R24" s="83">
        <f>VLOOKUP(L24,Source!E:K,7,FALSE)</f>
        <v>77328</v>
      </c>
      <c r="S24" s="10"/>
      <c r="T24" s="30" t="b">
        <f t="shared" si="2"/>
        <v>1</v>
      </c>
      <c r="U24" s="32" t="b">
        <f t="shared" si="3"/>
        <v>1</v>
      </c>
      <c r="V24" s="32" t="b">
        <f t="shared" ref="V24:W24" si="22">IF(TRIM(O24)=TRIM(F24),TRUE,FALSE)</f>
        <v>1</v>
      </c>
      <c r="W24" s="32" t="b">
        <f t="shared" si="22"/>
        <v>1</v>
      </c>
      <c r="X24" s="32" t="b">
        <f t="shared" si="5"/>
        <v>1</v>
      </c>
      <c r="Y24" s="32" t="b">
        <f t="shared" si="6"/>
        <v>1</v>
      </c>
      <c r="Z24" s="10"/>
      <c r="AA24" s="13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</row>
    <row r="25" ht="15.75" customHeight="1">
      <c r="A25" s="14"/>
      <c r="B25" s="80" t="s">
        <v>62</v>
      </c>
      <c r="C25" s="30" t="str">
        <f>VLOOKUP(B25,'NetSuite Export'!F:AS,40,FALSE)</f>
        <v>dnelson@entact.com</v>
      </c>
      <c r="D25" s="30" t="str">
        <f>VLOOKUP(B25,'NetSuite Export'!F:AS,33,FALSE)</f>
        <v>4621 Stearns Road</v>
      </c>
      <c r="E25" s="30" t="str">
        <f>VLOOKUP(B25,'NetSuite Export'!F:AS,37,FALSE)</f>
        <v>Florida</v>
      </c>
      <c r="F25" s="30" t="str">
        <f>VLOOKUP(B25,'NetSuite Export'!F:AS,36,FALSE)</f>
        <v>Valrico</v>
      </c>
      <c r="G25" s="81" t="str">
        <f>IFERROR(VLOOKUP(E25,STATES!A:B,2,FALSE),"")</f>
        <v>FL</v>
      </c>
      <c r="H25" s="82" t="str">
        <f>VLOOKUP(B25,'NetSuite Export'!F:AS,39,FALSE)</f>
        <v>United States</v>
      </c>
      <c r="I25" s="83" t="str">
        <f>VLOOKUP(B25,'NetSuite Export'!F:AS,38,FALSE)</f>
        <v>33596</v>
      </c>
      <c r="J25" s="10"/>
      <c r="K25" s="86" t="s">
        <v>62</v>
      </c>
      <c r="L25" s="87" t="s">
        <v>62</v>
      </c>
      <c r="M25" s="30" t="str">
        <f>VLOOKUP(K25,Source!E:O,11,FALSE)</f>
        <v>dnelson@entact.com</v>
      </c>
      <c r="N25" s="85" t="str">
        <f>VLOOKUP(K25,Source!E:O,3,FALSE)</f>
        <v>4621 Stearns Road</v>
      </c>
      <c r="O25" s="30" t="str">
        <f>VLOOKUP(K25,Source!E:O,5,FALSE)</f>
        <v>Valrico</v>
      </c>
      <c r="P25" s="30" t="str">
        <f>VLOOKUP(K25,Source!E:O,6,FALSE)</f>
        <v>FL</v>
      </c>
      <c r="Q25" s="82" t="str">
        <f>IF(VLOOKUP(K25,Source!E:O,8,FALSE)="USA","United States",VLOOKUP(K25,Source!E:O,8,FALSE))</f>
        <v>United States</v>
      </c>
      <c r="R25" s="83">
        <f>VLOOKUP(L25,Source!E:K,7,FALSE)</f>
        <v>33596</v>
      </c>
      <c r="S25" s="10"/>
      <c r="T25" s="30" t="b">
        <f t="shared" si="2"/>
        <v>1</v>
      </c>
      <c r="U25" s="32" t="b">
        <f t="shared" si="3"/>
        <v>1</v>
      </c>
      <c r="V25" s="32" t="b">
        <f t="shared" ref="V25:W25" si="23">IF(TRIM(O25)=TRIM(F25),TRUE,FALSE)</f>
        <v>1</v>
      </c>
      <c r="W25" s="32" t="b">
        <f t="shared" si="23"/>
        <v>1</v>
      </c>
      <c r="X25" s="32" t="b">
        <f t="shared" si="5"/>
        <v>1</v>
      </c>
      <c r="Y25" s="32" t="b">
        <f t="shared" si="6"/>
        <v>1</v>
      </c>
      <c r="Z25" s="10"/>
      <c r="AA25" s="13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</row>
    <row r="26" ht="15.75" customHeight="1">
      <c r="A26" s="14"/>
      <c r="B26" s="80" t="s">
        <v>63</v>
      </c>
      <c r="C26" s="30" t="str">
        <f>VLOOKUP(B26,'NetSuite Export'!F:AS,40,FALSE)</f>
        <v>egehringer@entact.com</v>
      </c>
      <c r="D26" s="30" t="str">
        <f>VLOOKUP(B26,'NetSuite Export'!F:AS,33,FALSE)</f>
        <v>473 Elfes Field Lane</v>
      </c>
      <c r="E26" s="30" t="str">
        <f>VLOOKUP(B26,'NetSuite Export'!F:AS,37,FALSE)</f>
        <v>South Carolina</v>
      </c>
      <c r="F26" s="30" t="str">
        <f>VLOOKUP(B26,'NetSuite Export'!F:AS,36,FALSE)</f>
        <v>Charleston</v>
      </c>
      <c r="G26" s="81" t="str">
        <f>IFERROR(VLOOKUP(E26,STATES!A:B,2,FALSE),"")</f>
        <v>SC</v>
      </c>
      <c r="H26" s="82" t="str">
        <f>VLOOKUP(B26,'NetSuite Export'!F:AS,39,FALSE)</f>
        <v>United States</v>
      </c>
      <c r="I26" s="83" t="str">
        <f>VLOOKUP(B26,'NetSuite Export'!F:AS,38,FALSE)</f>
        <v>29492</v>
      </c>
      <c r="J26" s="10"/>
      <c r="K26" s="84" t="s">
        <v>63</v>
      </c>
      <c r="L26" s="35" t="s">
        <v>63</v>
      </c>
      <c r="M26" s="30" t="str">
        <f>VLOOKUP(K26,Source!E:O,11,FALSE)</f>
        <v>egehringer@entact.com</v>
      </c>
      <c r="N26" s="85" t="str">
        <f>VLOOKUP(K26,Source!E:O,3,FALSE)</f>
        <v>473 Elfes Field Lane</v>
      </c>
      <c r="O26" s="30" t="str">
        <f>VLOOKUP(K26,Source!E:O,5,FALSE)</f>
        <v>Charleston</v>
      </c>
      <c r="P26" s="30" t="str">
        <f>VLOOKUP(K26,Source!E:O,6,FALSE)</f>
        <v>SC</v>
      </c>
      <c r="Q26" s="82" t="str">
        <f>IF(VLOOKUP(K26,Source!E:O,8,FALSE)="USA","United States",VLOOKUP(K26,Source!E:O,8,FALSE))</f>
        <v>United States</v>
      </c>
      <c r="R26" s="83">
        <f>VLOOKUP(L26,Source!E:K,7,FALSE)</f>
        <v>29492</v>
      </c>
      <c r="S26" s="10"/>
      <c r="T26" s="30" t="b">
        <f t="shared" si="2"/>
        <v>1</v>
      </c>
      <c r="U26" s="32" t="b">
        <f t="shared" si="3"/>
        <v>1</v>
      </c>
      <c r="V26" s="32" t="b">
        <f t="shared" ref="V26:W26" si="24">IF(TRIM(O26)=TRIM(F26),TRUE,FALSE)</f>
        <v>1</v>
      </c>
      <c r="W26" s="32" t="b">
        <f t="shared" si="24"/>
        <v>1</v>
      </c>
      <c r="X26" s="32" t="b">
        <f t="shared" si="5"/>
        <v>1</v>
      </c>
      <c r="Y26" s="32" t="b">
        <f t="shared" si="6"/>
        <v>1</v>
      </c>
      <c r="Z26" s="10"/>
      <c r="AA26" s="13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</row>
    <row r="27" ht="15.75" customHeight="1">
      <c r="A27" s="14"/>
      <c r="B27" s="80" t="s">
        <v>64</v>
      </c>
      <c r="C27" s="30" t="str">
        <f>VLOOKUP(B27,'NetSuite Export'!F:AS,40,FALSE)</f>
        <v>jhough@entact.com</v>
      </c>
      <c r="D27" s="30" t="str">
        <f>VLOOKUP(B27,'NetSuite Export'!F:AS,33,FALSE)</f>
        <v>1902 Eagle Ridge Drive</v>
      </c>
      <c r="E27" s="30" t="str">
        <f>VLOOKUP(B27,'NetSuite Export'!F:AS,37,FALSE)</f>
        <v>Pennsylvania</v>
      </c>
      <c r="F27" s="30" t="str">
        <f>VLOOKUP(B27,'NetSuite Export'!F:AS,36,FALSE)</f>
        <v>Monroeville</v>
      </c>
      <c r="G27" s="81" t="str">
        <f>IFERROR(VLOOKUP(E27,STATES!A:B,2,FALSE),"")</f>
        <v>PA</v>
      </c>
      <c r="H27" s="82" t="str">
        <f>VLOOKUP(B27,'NetSuite Export'!F:AS,39,FALSE)</f>
        <v>United States</v>
      </c>
      <c r="I27" s="83" t="str">
        <f>VLOOKUP(B27,'NetSuite Export'!F:AS,38,FALSE)</f>
        <v>15146</v>
      </c>
      <c r="J27" s="10"/>
      <c r="K27" s="86" t="s">
        <v>64</v>
      </c>
      <c r="L27" s="87" t="s">
        <v>64</v>
      </c>
      <c r="M27" s="30" t="str">
        <f>VLOOKUP(K27,Source!E:O,11,FALSE)</f>
        <v>jhough@entact.com</v>
      </c>
      <c r="N27" s="85" t="str">
        <f>VLOOKUP(K27,Source!E:O,3,FALSE)</f>
        <v>1902 Eagle Ridge Drive</v>
      </c>
      <c r="O27" s="30" t="str">
        <f>VLOOKUP(K27,Source!E:O,5,FALSE)</f>
        <v>Monroeville</v>
      </c>
      <c r="P27" s="30" t="str">
        <f>VLOOKUP(K27,Source!E:O,6,FALSE)</f>
        <v>PA</v>
      </c>
      <c r="Q27" s="82" t="str">
        <f>IF(VLOOKUP(K27,Source!E:O,8,FALSE)="USA","United States",VLOOKUP(K27,Source!E:O,8,FALSE))</f>
        <v>United States</v>
      </c>
      <c r="R27" s="83">
        <f>VLOOKUP(L27,Source!E:K,7,FALSE)</f>
        <v>15146</v>
      </c>
      <c r="S27" s="10"/>
      <c r="T27" s="30" t="b">
        <f t="shared" si="2"/>
        <v>1</v>
      </c>
      <c r="U27" s="32" t="b">
        <f t="shared" si="3"/>
        <v>1</v>
      </c>
      <c r="V27" s="32" t="b">
        <f t="shared" ref="V27:W27" si="25">IF(TRIM(O27)=TRIM(F27),TRUE,FALSE)</f>
        <v>1</v>
      </c>
      <c r="W27" s="32" t="b">
        <f t="shared" si="25"/>
        <v>1</v>
      </c>
      <c r="X27" s="32" t="b">
        <f t="shared" si="5"/>
        <v>1</v>
      </c>
      <c r="Y27" s="32" t="b">
        <f t="shared" si="6"/>
        <v>1</v>
      </c>
      <c r="Z27" s="10"/>
      <c r="AA27" s="13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</row>
    <row r="28" ht="15.75" customHeight="1">
      <c r="A28" s="14"/>
      <c r="B28" s="80" t="s">
        <v>65</v>
      </c>
      <c r="C28" s="30" t="str">
        <f>VLOOKUP(B28,'NetSuite Export'!F:AS,40,FALSE)</f>
        <v>jgoldin@entact.com</v>
      </c>
      <c r="D28" s="30" t="str">
        <f>VLOOKUP(B28,'NetSuite Export'!F:AS,33,FALSE)</f>
        <v>26146 Amy Circle</v>
      </c>
      <c r="E28" s="30" t="str">
        <f>VLOOKUP(B28,'NetSuite Export'!F:AS,37,FALSE)</f>
        <v>Colorado</v>
      </c>
      <c r="F28" s="30" t="str">
        <f>VLOOKUP(B28,'NetSuite Export'!F:AS,36,FALSE)</f>
        <v>Conifer</v>
      </c>
      <c r="G28" s="81" t="str">
        <f>IFERROR(VLOOKUP(E28,STATES!A:B,2,FALSE),"")</f>
        <v>CO</v>
      </c>
      <c r="H28" s="82" t="str">
        <f>VLOOKUP(B28,'NetSuite Export'!F:AS,39,FALSE)</f>
        <v>United States</v>
      </c>
      <c r="I28" s="83" t="str">
        <f>VLOOKUP(B28,'NetSuite Export'!F:AS,38,FALSE)</f>
        <v>80433</v>
      </c>
      <c r="J28" s="10"/>
      <c r="K28" s="84" t="s">
        <v>65</v>
      </c>
      <c r="L28" s="35" t="s">
        <v>65</v>
      </c>
      <c r="M28" s="30" t="str">
        <f>VLOOKUP(K28,Source!E:O,11,FALSE)</f>
        <v>jgoldin@entact.com</v>
      </c>
      <c r="N28" s="85" t="str">
        <f>VLOOKUP(K28,Source!E:O,3,FALSE)</f>
        <v>26146 Amy Circle</v>
      </c>
      <c r="O28" s="30" t="str">
        <f>VLOOKUP(K28,Source!E:O,5,FALSE)</f>
        <v>Conifer</v>
      </c>
      <c r="P28" s="30" t="str">
        <f>VLOOKUP(K28,Source!E:O,6,FALSE)</f>
        <v>CO</v>
      </c>
      <c r="Q28" s="82" t="str">
        <f>IF(VLOOKUP(K28,Source!E:O,8,FALSE)="USA","United States",VLOOKUP(K28,Source!E:O,8,FALSE))</f>
        <v>United States</v>
      </c>
      <c r="R28" s="83">
        <f>VLOOKUP(L28,Source!E:K,7,FALSE)</f>
        <v>80433</v>
      </c>
      <c r="S28" s="10"/>
      <c r="T28" s="30" t="b">
        <f t="shared" si="2"/>
        <v>1</v>
      </c>
      <c r="U28" s="32" t="b">
        <f t="shared" si="3"/>
        <v>1</v>
      </c>
      <c r="V28" s="32" t="b">
        <f t="shared" ref="V28:W28" si="26">IF(TRIM(O28)=TRIM(F28),TRUE,FALSE)</f>
        <v>1</v>
      </c>
      <c r="W28" s="32" t="b">
        <f t="shared" si="26"/>
        <v>1</v>
      </c>
      <c r="X28" s="32" t="b">
        <f t="shared" si="5"/>
        <v>1</v>
      </c>
      <c r="Y28" s="32" t="b">
        <f t="shared" si="6"/>
        <v>1</v>
      </c>
      <c r="Z28" s="10"/>
      <c r="AA28" s="13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</row>
    <row r="29" ht="15.75" customHeight="1">
      <c r="A29" s="14"/>
      <c r="B29" s="80" t="s">
        <v>66</v>
      </c>
      <c r="C29" s="30" t="str">
        <f>VLOOKUP(B29,'NetSuite Export'!F:AS,40,FALSE)</f>
        <v>jschissler@entact.com</v>
      </c>
      <c r="D29" s="30" t="str">
        <f>VLOOKUP(B29,'NetSuite Export'!F:AS,33,FALSE)</f>
        <v/>
      </c>
      <c r="E29" s="30" t="str">
        <f>VLOOKUP(B29,'NetSuite Export'!F:AS,37,FALSE)</f>
        <v/>
      </c>
      <c r="F29" s="30" t="str">
        <f>VLOOKUP(B29,'NetSuite Export'!F:AS,36,FALSE)</f>
        <v/>
      </c>
      <c r="G29" s="81" t="str">
        <f>IFERROR(VLOOKUP(E29,STATES!A:B,2,FALSE),"")</f>
        <v/>
      </c>
      <c r="H29" s="82" t="str">
        <f>VLOOKUP(B29,'NetSuite Export'!F:AS,39,FALSE)</f>
        <v>United States</v>
      </c>
      <c r="I29" s="83" t="str">
        <f>VLOOKUP(B29,'NetSuite Export'!F:AS,38,FALSE)</f>
        <v/>
      </c>
      <c r="J29" s="10"/>
      <c r="K29" s="84" t="s">
        <v>66</v>
      </c>
      <c r="L29" s="35" t="s">
        <v>66</v>
      </c>
      <c r="M29" s="30" t="str">
        <f>VLOOKUP(K29,Source!E:O,11,FALSE)</f>
        <v>jschissler@entact.com</v>
      </c>
      <c r="N29" s="85"/>
      <c r="O29" s="30"/>
      <c r="P29" s="30"/>
      <c r="Q29" s="82" t="str">
        <f>IF(VLOOKUP(K29,Source!E:O,8,FALSE)="USA","United States",VLOOKUP(K29,Source!E:O,8,FALSE))</f>
        <v>United States</v>
      </c>
      <c r="R29" s="83"/>
      <c r="S29" s="10"/>
      <c r="T29" s="30" t="b">
        <f t="shared" si="2"/>
        <v>1</v>
      </c>
      <c r="U29" s="32" t="b">
        <f t="shared" si="3"/>
        <v>1</v>
      </c>
      <c r="V29" s="32" t="b">
        <f t="shared" ref="V29:W29" si="27">IF(TRIM(O29)=TRIM(F29),TRUE,FALSE)</f>
        <v>1</v>
      </c>
      <c r="W29" s="32" t="b">
        <f t="shared" si="27"/>
        <v>1</v>
      </c>
      <c r="X29" s="32" t="b">
        <f t="shared" si="5"/>
        <v>1</v>
      </c>
      <c r="Y29" s="32" t="b">
        <f t="shared" si="6"/>
        <v>1</v>
      </c>
      <c r="Z29" s="10"/>
      <c r="AA29" s="13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</row>
    <row r="30" ht="15.75" customHeight="1">
      <c r="A30" s="14"/>
      <c r="B30" s="80" t="s">
        <v>67</v>
      </c>
      <c r="C30" s="30" t="str">
        <f>VLOOKUP(B30,'NetSuite Export'!F:AS,40,FALSE)</f>
        <v>jhosgood@entact.com</v>
      </c>
      <c r="D30" s="30" t="str">
        <f>VLOOKUP(B30,'NetSuite Export'!F:AS,33,FALSE)</f>
        <v>6604 Tulip Street</v>
      </c>
      <c r="E30" s="30" t="str">
        <f>VLOOKUP(B30,'NetSuite Export'!F:AS,37,FALSE)</f>
        <v>Pennsylvania</v>
      </c>
      <c r="F30" s="30" t="str">
        <f>VLOOKUP(B30,'NetSuite Export'!F:AS,36,FALSE)</f>
        <v>Philadelphia</v>
      </c>
      <c r="G30" s="81" t="str">
        <f>IFERROR(VLOOKUP(E30,STATES!A:B,2,FALSE),"")</f>
        <v>PA</v>
      </c>
      <c r="H30" s="82" t="str">
        <f>VLOOKUP(B30,'NetSuite Export'!F:AS,39,FALSE)</f>
        <v>United States</v>
      </c>
      <c r="I30" s="83" t="str">
        <f>VLOOKUP(B30,'NetSuite Export'!F:AS,38,FALSE)</f>
        <v>19135</v>
      </c>
      <c r="J30" s="10"/>
      <c r="K30" s="86" t="s">
        <v>67</v>
      </c>
      <c r="L30" s="87" t="s">
        <v>67</v>
      </c>
      <c r="M30" s="30" t="str">
        <f>VLOOKUP(K30,Source!E:O,11,FALSE)</f>
        <v>jhosgood@entact.com</v>
      </c>
      <c r="N30" s="85" t="str">
        <f>VLOOKUP(K30,Source!E:O,3,FALSE)</f>
        <v>6604 Tulip Street</v>
      </c>
      <c r="O30" s="30" t="str">
        <f>VLOOKUP(K30,Source!E:O,5,FALSE)</f>
        <v>Philadelphia</v>
      </c>
      <c r="P30" s="30" t="str">
        <f>VLOOKUP(K30,Source!E:O,6,FALSE)</f>
        <v>PA</v>
      </c>
      <c r="Q30" s="82" t="str">
        <f>IF(VLOOKUP(K30,Source!E:O,8,FALSE)="USA","United States",VLOOKUP(K30,Source!E:O,8,FALSE))</f>
        <v>United States</v>
      </c>
      <c r="R30" s="83">
        <f>VLOOKUP(L30,Source!E:K,7,FALSE)</f>
        <v>19135</v>
      </c>
      <c r="S30" s="10"/>
      <c r="T30" s="30" t="b">
        <f t="shared" si="2"/>
        <v>1</v>
      </c>
      <c r="U30" s="32" t="b">
        <f t="shared" si="3"/>
        <v>1</v>
      </c>
      <c r="V30" s="32" t="b">
        <f t="shared" ref="V30:W30" si="28">IF(TRIM(O30)=TRIM(F30),TRUE,FALSE)</f>
        <v>1</v>
      </c>
      <c r="W30" s="32" t="b">
        <f t="shared" si="28"/>
        <v>1</v>
      </c>
      <c r="X30" s="32" t="b">
        <f t="shared" si="5"/>
        <v>1</v>
      </c>
      <c r="Y30" s="32" t="b">
        <f t="shared" si="6"/>
        <v>1</v>
      </c>
      <c r="Z30" s="10"/>
      <c r="AA30" s="13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ht="15.75" customHeight="1">
      <c r="A31" s="14"/>
      <c r="B31" s="80" t="s">
        <v>68</v>
      </c>
      <c r="C31" s="30" t="str">
        <f>VLOOKUP(B31,'NetSuite Export'!F:AS,40,FALSE)</f>
        <v>jrak@entact.com</v>
      </c>
      <c r="D31" s="30" t="str">
        <f>VLOOKUP(B31,'NetSuite Export'!F:AS,33,FALSE)</f>
        <v>371 Rebecca Avenue</v>
      </c>
      <c r="E31" s="30" t="str">
        <f>VLOOKUP(B31,'NetSuite Export'!F:AS,37,FALSE)</f>
        <v>Pennsylvania</v>
      </c>
      <c r="F31" s="30" t="str">
        <f>VLOOKUP(B31,'NetSuite Export'!F:AS,36,FALSE)</f>
        <v>Leechburg</v>
      </c>
      <c r="G31" s="81" t="str">
        <f>IFERROR(VLOOKUP(E31,STATES!A:B,2,FALSE),"")</f>
        <v>PA</v>
      </c>
      <c r="H31" s="82" t="str">
        <f>VLOOKUP(B31,'NetSuite Export'!F:AS,39,FALSE)</f>
        <v>United States</v>
      </c>
      <c r="I31" s="83" t="str">
        <f>VLOOKUP(B31,'NetSuite Export'!F:AS,38,FALSE)</f>
        <v>15656</v>
      </c>
      <c r="J31" s="10"/>
      <c r="K31" s="86" t="s">
        <v>68</v>
      </c>
      <c r="L31" s="87" t="s">
        <v>68</v>
      </c>
      <c r="M31" s="30" t="str">
        <f>VLOOKUP(K31,Source!E:O,11,FALSE)</f>
        <v>jrak@entact.com</v>
      </c>
      <c r="N31" s="85" t="str">
        <f>VLOOKUP(K31,Source!E:O,3,FALSE)</f>
        <v>371 Rebecca Avenue</v>
      </c>
      <c r="O31" s="30" t="str">
        <f>VLOOKUP(K31,Source!E:O,5,FALSE)</f>
        <v>Leechburg</v>
      </c>
      <c r="P31" s="30" t="str">
        <f>VLOOKUP(K31,Source!E:O,6,FALSE)</f>
        <v>PA</v>
      </c>
      <c r="Q31" s="82" t="str">
        <f>IF(VLOOKUP(K31,Source!E:O,8,FALSE)="USA","United States",VLOOKUP(K31,Source!E:O,8,FALSE))</f>
        <v>United States</v>
      </c>
      <c r="R31" s="83">
        <f>VLOOKUP(L31,Source!E:K,7,FALSE)</f>
        <v>15656</v>
      </c>
      <c r="S31" s="10"/>
      <c r="T31" s="30" t="b">
        <f t="shared" si="2"/>
        <v>1</v>
      </c>
      <c r="U31" s="32" t="b">
        <f t="shared" si="3"/>
        <v>1</v>
      </c>
      <c r="V31" s="32" t="b">
        <f t="shared" ref="V31:W31" si="29">IF(TRIM(O31)=TRIM(F31),TRUE,FALSE)</f>
        <v>1</v>
      </c>
      <c r="W31" s="32" t="b">
        <f t="shared" si="29"/>
        <v>1</v>
      </c>
      <c r="X31" s="32" t="b">
        <f t="shared" si="5"/>
        <v>1</v>
      </c>
      <c r="Y31" s="32" t="b">
        <f t="shared" si="6"/>
        <v>1</v>
      </c>
      <c r="Z31" s="10"/>
      <c r="AA31" s="13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ht="15.75" customHeight="1">
      <c r="A32" s="14"/>
      <c r="B32" s="80" t="s">
        <v>69</v>
      </c>
      <c r="C32" s="30" t="str">
        <f>VLOOKUP(B32,'NetSuite Export'!F:AS,40,FALSE)</f>
        <v>jsatkoski@entact.com</v>
      </c>
      <c r="D32" s="30" t="str">
        <f>VLOOKUP(B32,'NetSuite Export'!F:AS,33,FALSE)</f>
        <v>491 Hansen Hill Road</v>
      </c>
      <c r="E32" s="30" t="str">
        <f>VLOOKUP(B32,'NetSuite Export'!F:AS,37,FALSE)</f>
        <v>California</v>
      </c>
      <c r="F32" s="30" t="str">
        <f>VLOOKUP(B32,'NetSuite Export'!F:AS,36,FALSE)</f>
        <v>Arroyo Grande</v>
      </c>
      <c r="G32" s="81" t="str">
        <f>IFERROR(VLOOKUP(E32,STATES!A:B,2,FALSE),"")</f>
        <v>CA</v>
      </c>
      <c r="H32" s="82" t="str">
        <f>VLOOKUP(B32,'NetSuite Export'!F:AS,39,FALSE)</f>
        <v>United States</v>
      </c>
      <c r="I32" s="83" t="str">
        <f>VLOOKUP(B32,'NetSuite Export'!F:AS,38,FALSE)</f>
        <v>93420</v>
      </c>
      <c r="J32" s="10"/>
      <c r="K32" s="84" t="s">
        <v>69</v>
      </c>
      <c r="L32" s="35" t="s">
        <v>69</v>
      </c>
      <c r="M32" s="30" t="str">
        <f>VLOOKUP(K32,Source!E:O,11,FALSE)</f>
        <v>jsatkoski@entact.com</v>
      </c>
      <c r="N32" s="85" t="str">
        <f>VLOOKUP(K32,Source!E:O,3,FALSE)</f>
        <v>491 Hansen Hill Road</v>
      </c>
      <c r="O32" s="30" t="str">
        <f>VLOOKUP(K32,Source!E:O,5,FALSE)</f>
        <v>Arroyo Grande</v>
      </c>
      <c r="P32" s="30" t="str">
        <f>VLOOKUP(K32,Source!E:O,6,FALSE)</f>
        <v>CA</v>
      </c>
      <c r="Q32" s="82" t="str">
        <f>IF(VLOOKUP(K32,Source!E:O,8,FALSE)="USA","United States",VLOOKUP(K32,Source!E:O,8,FALSE))</f>
        <v>United States</v>
      </c>
      <c r="R32" s="83">
        <f>VLOOKUP(L32,Source!E:K,7,FALSE)</f>
        <v>93420</v>
      </c>
      <c r="S32" s="10"/>
      <c r="T32" s="30" t="b">
        <f t="shared" si="2"/>
        <v>1</v>
      </c>
      <c r="U32" s="32" t="b">
        <f t="shared" si="3"/>
        <v>1</v>
      </c>
      <c r="V32" s="32" t="b">
        <f t="shared" ref="V32:W32" si="30">IF(TRIM(O32)=TRIM(F32),TRUE,FALSE)</f>
        <v>1</v>
      </c>
      <c r="W32" s="32" t="b">
        <f t="shared" si="30"/>
        <v>1</v>
      </c>
      <c r="X32" s="32" t="b">
        <f t="shared" si="5"/>
        <v>1</v>
      </c>
      <c r="Y32" s="32" t="b">
        <f t="shared" si="6"/>
        <v>1</v>
      </c>
      <c r="Z32" s="10"/>
      <c r="AA32" s="13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ht="15.75" customHeight="1">
      <c r="A33" s="14"/>
      <c r="B33" s="80" t="s">
        <v>70</v>
      </c>
      <c r="C33" s="30" t="str">
        <f>VLOOKUP(B33,'NetSuite Export'!F:AS,40,FALSE)</f>
        <v>jintrieri@entact.com</v>
      </c>
      <c r="D33" s="30" t="str">
        <f>VLOOKUP(B33,'NetSuite Export'!F:AS,33,FALSE)</f>
        <v>250 Pleasant View Drive</v>
      </c>
      <c r="E33" s="30" t="str">
        <f>VLOOKUP(B33,'NetSuite Export'!F:AS,37,FALSE)</f>
        <v>Pennsylvania</v>
      </c>
      <c r="F33" s="30" t="str">
        <f>VLOOKUP(B33,'NetSuite Export'!F:AS,36,FALSE)</f>
        <v>Etters</v>
      </c>
      <c r="G33" s="81" t="str">
        <f>IFERROR(VLOOKUP(E33,STATES!A:B,2,FALSE),"")</f>
        <v>PA</v>
      </c>
      <c r="H33" s="82" t="str">
        <f>VLOOKUP(B33,'NetSuite Export'!F:AS,39,FALSE)</f>
        <v>United States</v>
      </c>
      <c r="I33" s="83" t="str">
        <f>VLOOKUP(B33,'NetSuite Export'!F:AS,38,FALSE)</f>
        <v>17319</v>
      </c>
      <c r="J33" s="10"/>
      <c r="K33" s="86" t="s">
        <v>70</v>
      </c>
      <c r="L33" s="87" t="s">
        <v>70</v>
      </c>
      <c r="M33" s="30" t="str">
        <f>VLOOKUP(K33,Source!E:O,11,FALSE)</f>
        <v>jintrieri@entact.com</v>
      </c>
      <c r="N33" s="85" t="str">
        <f>VLOOKUP(K33,Source!E:O,3,FALSE)</f>
        <v>250 Pleasant View Drive</v>
      </c>
      <c r="O33" s="30" t="str">
        <f>VLOOKUP(K33,Source!E:O,5,FALSE)</f>
        <v>Etters </v>
      </c>
      <c r="P33" s="30" t="str">
        <f>VLOOKUP(K33,Source!E:O,6,FALSE)</f>
        <v>PA</v>
      </c>
      <c r="Q33" s="82" t="str">
        <f>IF(VLOOKUP(K33,Source!E:O,8,FALSE)="USA","United States",VLOOKUP(K33,Source!E:O,8,FALSE))</f>
        <v>United States</v>
      </c>
      <c r="R33" s="83">
        <f>VLOOKUP(L33,Source!E:K,7,FALSE)</f>
        <v>17319</v>
      </c>
      <c r="S33" s="10"/>
      <c r="T33" s="30" t="b">
        <f t="shared" si="2"/>
        <v>1</v>
      </c>
      <c r="U33" s="32" t="b">
        <f t="shared" si="3"/>
        <v>1</v>
      </c>
      <c r="V33" s="32" t="b">
        <f t="shared" ref="V33:W33" si="31">IF(TRIM(O33)=TRIM(F33),TRUE,FALSE)</f>
        <v>1</v>
      </c>
      <c r="W33" s="32" t="b">
        <f t="shared" si="31"/>
        <v>1</v>
      </c>
      <c r="X33" s="32" t="b">
        <f t="shared" si="5"/>
        <v>1</v>
      </c>
      <c r="Y33" s="32" t="b">
        <f t="shared" si="6"/>
        <v>1</v>
      </c>
      <c r="Z33" s="10"/>
      <c r="AA33" s="13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ht="15.75" customHeight="1">
      <c r="A34" s="14"/>
      <c r="B34" s="80" t="s">
        <v>71</v>
      </c>
      <c r="C34" s="30" t="str">
        <f>VLOOKUP(B34,'NetSuite Export'!F:AS,40,FALSE)</f>
        <v>jwipf@entact.com</v>
      </c>
      <c r="D34" s="30" t="str">
        <f>VLOOKUP(B34,'NetSuite Export'!F:AS,33,FALSE)</f>
        <v>570 Sandercock Street</v>
      </c>
      <c r="E34" s="30" t="str">
        <f>VLOOKUP(B34,'NetSuite Export'!F:AS,37,FALSE)</f>
        <v>California</v>
      </c>
      <c r="F34" s="30" t="str">
        <f>VLOOKUP(B34,'NetSuite Export'!F:AS,36,FALSE)</f>
        <v>San Luis Obispo</v>
      </c>
      <c r="G34" s="81" t="str">
        <f>IFERROR(VLOOKUP(E34,STATES!A:B,2,FALSE),"")</f>
        <v>CA</v>
      </c>
      <c r="H34" s="82" t="str">
        <f>VLOOKUP(B34,'NetSuite Export'!F:AS,39,FALSE)</f>
        <v>United States</v>
      </c>
      <c r="I34" s="83" t="str">
        <f>VLOOKUP(B34,'NetSuite Export'!F:AS,38,FALSE)</f>
        <v>93401</v>
      </c>
      <c r="J34" s="10"/>
      <c r="K34" s="86" t="s">
        <v>71</v>
      </c>
      <c r="L34" s="87" t="s">
        <v>71</v>
      </c>
      <c r="M34" s="30" t="str">
        <f>VLOOKUP(K34,Source!E:O,11,FALSE)</f>
        <v>jwipf@entact.com</v>
      </c>
      <c r="N34" s="85" t="str">
        <f>VLOOKUP(K34,Source!E:O,3,FALSE)</f>
        <v>570 Sandercock Street</v>
      </c>
      <c r="O34" s="30" t="str">
        <f>VLOOKUP(K34,Source!E:O,5,FALSE)</f>
        <v>San Luis Obispo</v>
      </c>
      <c r="P34" s="30" t="str">
        <f>VLOOKUP(K34,Source!E:O,6,FALSE)</f>
        <v>CA</v>
      </c>
      <c r="Q34" s="82" t="str">
        <f>IF(VLOOKUP(K34,Source!E:O,8,FALSE)="USA","United States",VLOOKUP(K34,Source!E:O,8,FALSE))</f>
        <v>United States</v>
      </c>
      <c r="R34" s="83">
        <f>VLOOKUP(L34,Source!E:K,7,FALSE)</f>
        <v>93401</v>
      </c>
      <c r="S34" s="10"/>
      <c r="T34" s="30" t="b">
        <f t="shared" si="2"/>
        <v>1</v>
      </c>
      <c r="U34" s="32" t="b">
        <f t="shared" si="3"/>
        <v>1</v>
      </c>
      <c r="V34" s="32" t="b">
        <f t="shared" ref="V34:W34" si="32">IF(TRIM(O34)=TRIM(F34),TRUE,FALSE)</f>
        <v>1</v>
      </c>
      <c r="W34" s="32" t="b">
        <f t="shared" si="32"/>
        <v>1</v>
      </c>
      <c r="X34" s="32" t="b">
        <f t="shared" si="5"/>
        <v>1</v>
      </c>
      <c r="Y34" s="32" t="b">
        <f t="shared" si="6"/>
        <v>1</v>
      </c>
      <c r="Z34" s="10"/>
      <c r="AA34" s="13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</row>
    <row r="35" ht="15.75" customHeight="1">
      <c r="A35" s="14"/>
      <c r="B35" s="80" t="s">
        <v>72</v>
      </c>
      <c r="C35" s="30" t="str">
        <f>VLOOKUP(B35,'NetSuite Export'!F:AS,40,FALSE)</f>
        <v>jpollock@entact.com</v>
      </c>
      <c r="D35" s="30" t="str">
        <f>VLOOKUP(B35,'NetSuite Export'!F:AS,33,FALSE)</f>
        <v>727 Lindwood Drive</v>
      </c>
      <c r="E35" s="30" t="str">
        <f>VLOOKUP(B35,'NetSuite Export'!F:AS,37,FALSE)</f>
        <v>Pennsylvania</v>
      </c>
      <c r="F35" s="30" t="str">
        <f>VLOOKUP(B35,'NetSuite Export'!F:AS,36,FALSE)</f>
        <v>Greensburg</v>
      </c>
      <c r="G35" s="81" t="str">
        <f>IFERROR(VLOOKUP(E35,STATES!A:B,2,FALSE),"")</f>
        <v>PA</v>
      </c>
      <c r="H35" s="82" t="str">
        <f>VLOOKUP(B35,'NetSuite Export'!F:AS,39,FALSE)</f>
        <v>United States</v>
      </c>
      <c r="I35" s="83" t="str">
        <f>VLOOKUP(B35,'NetSuite Export'!F:AS,38,FALSE)</f>
        <v>15601</v>
      </c>
      <c r="J35" s="10"/>
      <c r="K35" s="86" t="s">
        <v>72</v>
      </c>
      <c r="L35" s="87" t="s">
        <v>72</v>
      </c>
      <c r="M35" s="30" t="str">
        <f>VLOOKUP(K35,Source!E:O,11,FALSE)</f>
        <v>jpollock@entact.com</v>
      </c>
      <c r="N35" s="85" t="str">
        <f>VLOOKUP(K35,Source!E:O,3,FALSE)</f>
        <v>727 Lindwood Drive</v>
      </c>
      <c r="O35" s="30" t="str">
        <f>VLOOKUP(K35,Source!E:O,5,FALSE)</f>
        <v>Greensburg</v>
      </c>
      <c r="P35" s="30" t="str">
        <f>VLOOKUP(K35,Source!E:O,6,FALSE)</f>
        <v>PA</v>
      </c>
      <c r="Q35" s="82" t="str">
        <f>IF(VLOOKUP(K35,Source!E:O,8,FALSE)="USA","United States",VLOOKUP(K35,Source!E:O,8,FALSE))</f>
        <v>United States</v>
      </c>
      <c r="R35" s="83">
        <f>VLOOKUP(L35,Source!E:K,7,FALSE)</f>
        <v>15601</v>
      </c>
      <c r="S35" s="10"/>
      <c r="T35" s="30" t="b">
        <f t="shared" si="2"/>
        <v>1</v>
      </c>
      <c r="U35" s="32" t="b">
        <f t="shared" si="3"/>
        <v>1</v>
      </c>
      <c r="V35" s="32" t="b">
        <f t="shared" ref="V35:W35" si="33">IF(TRIM(O35)=TRIM(F35),TRUE,FALSE)</f>
        <v>1</v>
      </c>
      <c r="W35" s="32" t="b">
        <f t="shared" si="33"/>
        <v>1</v>
      </c>
      <c r="X35" s="32" t="b">
        <f t="shared" si="5"/>
        <v>1</v>
      </c>
      <c r="Y35" s="32" t="b">
        <f t="shared" si="6"/>
        <v>1</v>
      </c>
      <c r="Z35" s="10"/>
      <c r="AA35" s="13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</row>
    <row r="36" ht="15.75" customHeight="1">
      <c r="A36" s="14"/>
      <c r="B36" s="80" t="s">
        <v>73</v>
      </c>
      <c r="C36" s="30" t="str">
        <f>VLOOKUP(B36,'NetSuite Export'!F:AS,40,FALSE)</f>
        <v>kgoisse@entact.com</v>
      </c>
      <c r="D36" s="30" t="str">
        <f>VLOOKUP(B36,'NetSuite Export'!F:AS,33,FALSE)</f>
        <v>1817 Briarwood Terrace</v>
      </c>
      <c r="E36" s="30" t="str">
        <f>VLOOKUP(B36,'NetSuite Export'!F:AS,37,FALSE)</f>
        <v>New Jersey</v>
      </c>
      <c r="F36" s="30" t="str">
        <f>VLOOKUP(B36,'NetSuite Export'!F:AS,36,FALSE)</f>
        <v>Lake Como</v>
      </c>
      <c r="G36" s="81" t="str">
        <f>IFERROR(VLOOKUP(E36,STATES!A:B,2,FALSE),"")</f>
        <v>NJ</v>
      </c>
      <c r="H36" s="82" t="str">
        <f>VLOOKUP(B36,'NetSuite Export'!F:AS,39,FALSE)</f>
        <v>United States</v>
      </c>
      <c r="I36" s="83" t="str">
        <f>VLOOKUP(B36,'NetSuite Export'!F:AS,38,FALSE)</f>
        <v>07719</v>
      </c>
      <c r="J36" s="10"/>
      <c r="K36" s="86" t="s">
        <v>73</v>
      </c>
      <c r="L36" s="87" t="s">
        <v>73</v>
      </c>
      <c r="M36" s="30" t="str">
        <f>VLOOKUP(K36,Source!E:O,11,FALSE)</f>
        <v>kgoisse@entact.com</v>
      </c>
      <c r="N36" s="85" t="str">
        <f>VLOOKUP(K36,Source!E:O,3,FALSE)</f>
        <v>1817 Briarwood Terrace</v>
      </c>
      <c r="O36" s="30" t="str">
        <f>VLOOKUP(K36,Source!E:O,5,FALSE)</f>
        <v>Lake Como</v>
      </c>
      <c r="P36" s="30" t="str">
        <f>VLOOKUP(K36,Source!E:O,6,FALSE)</f>
        <v>NJ</v>
      </c>
      <c r="Q36" s="82" t="str">
        <f>IF(VLOOKUP(K36,Source!E:O,8,FALSE)="USA","United States",VLOOKUP(K36,Source!E:O,8,FALSE))</f>
        <v>United States</v>
      </c>
      <c r="R36" s="83" t="str">
        <f>VLOOKUP(L36,Source!E:K,7,FALSE)</f>
        <v>07719</v>
      </c>
      <c r="S36" s="10"/>
      <c r="T36" s="30" t="b">
        <f t="shared" si="2"/>
        <v>1</v>
      </c>
      <c r="U36" s="32" t="b">
        <f t="shared" si="3"/>
        <v>1</v>
      </c>
      <c r="V36" s="32" t="b">
        <f t="shared" ref="V36:W36" si="34">IF(TRIM(O36)=TRIM(F36),TRUE,FALSE)</f>
        <v>1</v>
      </c>
      <c r="W36" s="32" t="b">
        <f t="shared" si="34"/>
        <v>1</v>
      </c>
      <c r="X36" s="32" t="b">
        <f t="shared" si="5"/>
        <v>1</v>
      </c>
      <c r="Y36" s="32" t="b">
        <f t="shared" si="6"/>
        <v>1</v>
      </c>
      <c r="Z36" s="10"/>
      <c r="AA36" s="13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</row>
    <row r="37" ht="15.75" customHeight="1">
      <c r="A37" s="14"/>
      <c r="B37" s="80" t="s">
        <v>74</v>
      </c>
      <c r="C37" s="30" t="str">
        <f>VLOOKUP(B37,'NetSuite Export'!F:AS,40,FALSE)</f>
        <v>kmassaro@entact.com</v>
      </c>
      <c r="D37" s="30" t="str">
        <f>VLOOKUP(B37,'NetSuite Export'!F:AS,33,FALSE)</f>
        <v>4736 Denbigh Ct.</v>
      </c>
      <c r="E37" s="30" t="str">
        <f>VLOOKUP(B37,'NetSuite Export'!F:AS,37,FALSE)</f>
        <v>Pennsylvania</v>
      </c>
      <c r="F37" s="30" t="str">
        <f>VLOOKUP(B37,'NetSuite Export'!F:AS,36,FALSE)</f>
        <v>Allison Park</v>
      </c>
      <c r="G37" s="81" t="str">
        <f>IFERROR(VLOOKUP(E37,STATES!A:B,2,FALSE),"")</f>
        <v>PA</v>
      </c>
      <c r="H37" s="82" t="str">
        <f>VLOOKUP(B37,'NetSuite Export'!F:AS,39,FALSE)</f>
        <v>United States</v>
      </c>
      <c r="I37" s="83" t="str">
        <f>VLOOKUP(B37,'NetSuite Export'!F:AS,38,FALSE)</f>
        <v>15101</v>
      </c>
      <c r="J37" s="10"/>
      <c r="K37" s="86" t="s">
        <v>74</v>
      </c>
      <c r="L37" s="87" t="s">
        <v>74</v>
      </c>
      <c r="M37" s="30" t="str">
        <f>VLOOKUP(K37,Source!E:O,11,FALSE)</f>
        <v>cmassaro@entact.com</v>
      </c>
      <c r="N37" s="85" t="str">
        <f>VLOOKUP(K37,Source!E:O,3,FALSE)</f>
        <v>4736 Denbigh Ct.</v>
      </c>
      <c r="O37" s="30" t="str">
        <f>VLOOKUP(K37,Source!E:O,5,FALSE)</f>
        <v>Allison Park</v>
      </c>
      <c r="P37" s="30" t="str">
        <f>VLOOKUP(K37,Source!E:O,6,FALSE)</f>
        <v>PA</v>
      </c>
      <c r="Q37" s="82" t="str">
        <f>IF(VLOOKUP(K37,Source!E:O,8,FALSE)="USA","United States",VLOOKUP(K37,Source!E:O,8,FALSE))</f>
        <v>United States</v>
      </c>
      <c r="R37" s="83">
        <f>VLOOKUP(L37,Source!E:K,7,FALSE)</f>
        <v>15101</v>
      </c>
      <c r="S37" s="10"/>
      <c r="T37" s="30" t="b">
        <f t="shared" si="2"/>
        <v>1</v>
      </c>
      <c r="U37" s="32" t="b">
        <f t="shared" si="3"/>
        <v>0</v>
      </c>
      <c r="V37" s="32" t="b">
        <f t="shared" ref="V37:W37" si="35">IF(TRIM(O37)=TRIM(F37),TRUE,FALSE)</f>
        <v>1</v>
      </c>
      <c r="W37" s="32" t="b">
        <f t="shared" si="35"/>
        <v>1</v>
      </c>
      <c r="X37" s="32" t="b">
        <f t="shared" si="5"/>
        <v>1</v>
      </c>
      <c r="Y37" s="32" t="b">
        <f t="shared" si="6"/>
        <v>1</v>
      </c>
      <c r="Z37" s="19" t="s">
        <v>75</v>
      </c>
      <c r="AA37" s="13"/>
      <c r="AB37" s="6" t="s">
        <v>51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</row>
    <row r="38" ht="15.75" customHeight="1">
      <c r="A38" s="14"/>
      <c r="B38" s="80" t="s">
        <v>76</v>
      </c>
      <c r="C38" s="30" t="str">
        <f>VLOOKUP(B38,'NetSuite Export'!F:AS,40,FALSE)</f>
        <v>kgimbel@entact.com</v>
      </c>
      <c r="D38" s="30" t="str">
        <f>VLOOKUP(B38,'NetSuite Export'!F:AS,33,FALSE)</f>
        <v>5612 Summit Ct.</v>
      </c>
      <c r="E38" s="30" t="str">
        <f>VLOOKUP(B38,'NetSuite Export'!F:AS,37,FALSE)</f>
        <v>Pennsylvania</v>
      </c>
      <c r="F38" s="30" t="str">
        <f>VLOOKUP(B38,'NetSuite Export'!F:AS,36,FALSE)</f>
        <v>Export</v>
      </c>
      <c r="G38" s="81" t="str">
        <f>IFERROR(VLOOKUP(E38,STATES!A:B,2,FALSE),"")</f>
        <v>PA</v>
      </c>
      <c r="H38" s="82" t="str">
        <f>VLOOKUP(B38,'NetSuite Export'!F:AS,39,FALSE)</f>
        <v>United States</v>
      </c>
      <c r="I38" s="83" t="str">
        <f>VLOOKUP(B38,'NetSuite Export'!F:AS,38,FALSE)</f>
        <v>15632</v>
      </c>
      <c r="J38" s="10"/>
      <c r="K38" s="84" t="s">
        <v>76</v>
      </c>
      <c r="L38" s="35" t="s">
        <v>76</v>
      </c>
      <c r="M38" s="30" t="str">
        <f>VLOOKUP(K38,Source!E:O,11,FALSE)</f>
        <v>kgimbel@entact.com</v>
      </c>
      <c r="N38" s="85" t="str">
        <f>VLOOKUP(K38,Source!E:O,3,FALSE)</f>
        <v>5612 Summit Ct.</v>
      </c>
      <c r="O38" s="30" t="str">
        <f>VLOOKUP(K38,Source!E:O,5,FALSE)</f>
        <v>Export</v>
      </c>
      <c r="P38" s="30" t="str">
        <f>VLOOKUP(K38,Source!E:O,6,FALSE)</f>
        <v>PA</v>
      </c>
      <c r="Q38" s="82" t="str">
        <f>IF(VLOOKUP(K38,Source!E:O,8,FALSE)="USA","United States",VLOOKUP(K38,Source!E:O,8,FALSE))</f>
        <v>United States</v>
      </c>
      <c r="R38" s="83">
        <f>VLOOKUP(L38,Source!E:K,7,FALSE)</f>
        <v>15632</v>
      </c>
      <c r="S38" s="10"/>
      <c r="T38" s="30" t="b">
        <f t="shared" si="2"/>
        <v>1</v>
      </c>
      <c r="U38" s="32" t="b">
        <f t="shared" si="3"/>
        <v>1</v>
      </c>
      <c r="V38" s="32" t="b">
        <f t="shared" ref="V38:W38" si="36">IF(TRIM(O38)=TRIM(F38),TRUE,FALSE)</f>
        <v>1</v>
      </c>
      <c r="W38" s="32" t="b">
        <f t="shared" si="36"/>
        <v>1</v>
      </c>
      <c r="X38" s="32" t="b">
        <f t="shared" si="5"/>
        <v>1</v>
      </c>
      <c r="Y38" s="32" t="b">
        <f t="shared" si="6"/>
        <v>1</v>
      </c>
      <c r="Z38" s="10"/>
      <c r="AA38" s="13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</row>
    <row r="39" ht="15.75" customHeight="1">
      <c r="A39" s="14"/>
      <c r="B39" s="80" t="s">
        <v>77</v>
      </c>
      <c r="C39" s="30" t="str">
        <f>VLOOKUP(B39,'NetSuite Export'!F:AS,40,FALSE)</f>
        <v>monder@entact.com</v>
      </c>
      <c r="D39" s="30" t="str">
        <f>VLOOKUP(B39,'NetSuite Export'!F:AS,33,FALSE)</f>
        <v>1010 Spring Street</v>
      </c>
      <c r="E39" s="30" t="str">
        <f>VLOOKUP(B39,'NetSuite Export'!F:AS,37,FALSE)</f>
        <v>Pennsylvania</v>
      </c>
      <c r="F39" s="30" t="str">
        <f>VLOOKUP(B39,'NetSuite Export'!F:AS,36,FALSE)</f>
        <v>Jessup</v>
      </c>
      <c r="G39" s="81" t="str">
        <f>IFERROR(VLOOKUP(E39,STATES!A:B,2,FALSE),"")</f>
        <v>PA</v>
      </c>
      <c r="H39" s="82" t="str">
        <f>VLOOKUP(B39,'NetSuite Export'!F:AS,39,FALSE)</f>
        <v>United States</v>
      </c>
      <c r="I39" s="83" t="str">
        <f>VLOOKUP(B39,'NetSuite Export'!F:AS,38,FALSE)</f>
        <v>18434</v>
      </c>
      <c r="J39" s="10"/>
      <c r="K39" s="86" t="s">
        <v>77</v>
      </c>
      <c r="L39" s="87" t="s">
        <v>77</v>
      </c>
      <c r="M39" s="30" t="str">
        <f>VLOOKUP(K39,Source!E:O,11,FALSE)</f>
        <v>monder@entact.com</v>
      </c>
      <c r="N39" s="85" t="str">
        <f>VLOOKUP(K39,Source!E:O,3,FALSE)</f>
        <v>1010 Spring Street</v>
      </c>
      <c r="O39" s="30" t="str">
        <f>VLOOKUP(K39,Source!E:O,5,FALSE)</f>
        <v>Jessup </v>
      </c>
      <c r="P39" s="30" t="str">
        <f>VLOOKUP(K39,Source!E:O,6,FALSE)</f>
        <v>PA</v>
      </c>
      <c r="Q39" s="82" t="str">
        <f>IF(VLOOKUP(K39,Source!E:O,8,FALSE)="USA","United States",VLOOKUP(K39,Source!E:O,8,FALSE))</f>
        <v>United States</v>
      </c>
      <c r="R39" s="83">
        <f>VLOOKUP(L39,Source!E:K,7,FALSE)</f>
        <v>18434</v>
      </c>
      <c r="S39" s="10"/>
      <c r="T39" s="30" t="b">
        <f t="shared" si="2"/>
        <v>1</v>
      </c>
      <c r="U39" s="32" t="b">
        <f t="shared" si="3"/>
        <v>1</v>
      </c>
      <c r="V39" s="32" t="b">
        <f t="shared" ref="V39:W39" si="37">IF(TRIM(O39)=TRIM(F39),TRUE,FALSE)</f>
        <v>1</v>
      </c>
      <c r="W39" s="32" t="b">
        <f t="shared" si="37"/>
        <v>1</v>
      </c>
      <c r="X39" s="32" t="b">
        <f t="shared" si="5"/>
        <v>1</v>
      </c>
      <c r="Y39" s="32" t="b">
        <f t="shared" si="6"/>
        <v>1</v>
      </c>
      <c r="Z39" s="10"/>
      <c r="AA39" s="13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</row>
    <row r="40" ht="15.75" customHeight="1">
      <c r="A40" s="14"/>
      <c r="B40" s="80" t="s">
        <v>78</v>
      </c>
      <c r="C40" s="30" t="str">
        <f>VLOOKUP(B40,'NetSuite Export'!F:AS,40,FALSE)</f>
        <v>mpetschke@entact.com</v>
      </c>
      <c r="D40" s="30" t="str">
        <f>VLOOKUP(B40,'NetSuite Export'!F:AS,33,FALSE)</f>
        <v>332 Frey Drive</v>
      </c>
      <c r="E40" s="30" t="str">
        <f>VLOOKUP(B40,'NetSuite Export'!F:AS,37,FALSE)</f>
        <v>Pennsylvania</v>
      </c>
      <c r="F40" s="30" t="str">
        <f>VLOOKUP(B40,'NetSuite Export'!F:AS,36,FALSE)</f>
        <v>Wexford</v>
      </c>
      <c r="G40" s="81" t="str">
        <f>IFERROR(VLOOKUP(E40,STATES!A:B,2,FALSE),"")</f>
        <v>PA</v>
      </c>
      <c r="H40" s="82" t="str">
        <f>VLOOKUP(B40,'NetSuite Export'!F:AS,39,FALSE)</f>
        <v>United States</v>
      </c>
      <c r="I40" s="83" t="str">
        <f>VLOOKUP(B40,'NetSuite Export'!F:AS,38,FALSE)</f>
        <v>15090</v>
      </c>
      <c r="J40" s="10"/>
      <c r="K40" s="84" t="s">
        <v>78</v>
      </c>
      <c r="L40" s="35" t="s">
        <v>78</v>
      </c>
      <c r="M40" s="30" t="str">
        <f>VLOOKUP(K40,Source!E:O,11,FALSE)</f>
        <v>mpetschke@entact.com</v>
      </c>
      <c r="N40" s="85" t="str">
        <f>VLOOKUP(K40,Source!E:O,3,FALSE)</f>
        <v>332 Frey Drive</v>
      </c>
      <c r="O40" s="30" t="str">
        <f>VLOOKUP(K40,Source!E:O,5,FALSE)</f>
        <v>Wexford</v>
      </c>
      <c r="P40" s="30" t="str">
        <f>VLOOKUP(K40,Source!E:O,6,FALSE)</f>
        <v>PA</v>
      </c>
      <c r="Q40" s="82" t="str">
        <f>IF(VLOOKUP(K40,Source!E:O,8,FALSE)="USA","United States",VLOOKUP(K40,Source!E:O,8,FALSE))</f>
        <v>United States</v>
      </c>
      <c r="R40" s="83">
        <f>VLOOKUP(L40,Source!E:K,7,FALSE)</f>
        <v>15090</v>
      </c>
      <c r="S40" s="10"/>
      <c r="T40" s="30" t="b">
        <f t="shared" si="2"/>
        <v>1</v>
      </c>
      <c r="U40" s="32" t="b">
        <f t="shared" si="3"/>
        <v>1</v>
      </c>
      <c r="V40" s="32" t="b">
        <f t="shared" ref="V40:W40" si="38">IF(TRIM(O40)=TRIM(F40),TRUE,FALSE)</f>
        <v>1</v>
      </c>
      <c r="W40" s="32" t="b">
        <f t="shared" si="38"/>
        <v>1</v>
      </c>
      <c r="X40" s="32" t="b">
        <f t="shared" si="5"/>
        <v>1</v>
      </c>
      <c r="Y40" s="32" t="b">
        <f t="shared" si="6"/>
        <v>1</v>
      </c>
      <c r="Z40" s="10"/>
      <c r="AA40" s="13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ht="15.75" customHeight="1">
      <c r="A41" s="14"/>
      <c r="B41" s="80" t="s">
        <v>79</v>
      </c>
      <c r="C41" s="30" t="str">
        <f>VLOOKUP(B41,'NetSuite Export'!F:AS,40,FALSE)</f>
        <v>mgelvin@entact.com</v>
      </c>
      <c r="D41" s="30" t="str">
        <f>VLOOKUP(B41,'NetSuite Export'!F:AS,33,FALSE)</f>
        <v>275 Spring Drive</v>
      </c>
      <c r="E41" s="30" t="str">
        <f>VLOOKUP(B41,'NetSuite Export'!F:AS,37,FALSE)</f>
        <v>Pennsylvania</v>
      </c>
      <c r="F41" s="30" t="str">
        <f>VLOOKUP(B41,'NetSuite Export'!F:AS,36,FALSE)</f>
        <v>Hustontown</v>
      </c>
      <c r="G41" s="81" t="str">
        <f>IFERROR(VLOOKUP(E41,STATES!A:B,2,FALSE),"")</f>
        <v>PA</v>
      </c>
      <c r="H41" s="82" t="str">
        <f>VLOOKUP(B41,'NetSuite Export'!F:AS,39,FALSE)</f>
        <v>United States</v>
      </c>
      <c r="I41" s="83" t="str">
        <f>VLOOKUP(B41,'NetSuite Export'!F:AS,38,FALSE)</f>
        <v>17229</v>
      </c>
      <c r="J41" s="10"/>
      <c r="K41" s="86" t="s">
        <v>79</v>
      </c>
      <c r="L41" s="87" t="s">
        <v>79</v>
      </c>
      <c r="M41" s="30" t="str">
        <f>VLOOKUP(K41,Source!E:O,11,FALSE)</f>
        <v>mgelvin@entact.com</v>
      </c>
      <c r="N41" s="85" t="str">
        <f>VLOOKUP(K41,Source!E:O,3,FALSE)</f>
        <v>275 Spring Drive</v>
      </c>
      <c r="O41" s="30" t="str">
        <f>VLOOKUP(K41,Source!E:O,5,FALSE)</f>
        <v>Hustontown</v>
      </c>
      <c r="P41" s="30" t="str">
        <f>VLOOKUP(K41,Source!E:O,6,FALSE)</f>
        <v>PA</v>
      </c>
      <c r="Q41" s="82" t="str">
        <f>IF(VLOOKUP(K41,Source!E:O,8,FALSE)="USA","United States",VLOOKUP(K41,Source!E:O,8,FALSE))</f>
        <v>United States</v>
      </c>
      <c r="R41" s="83">
        <f>VLOOKUP(L41,Source!E:K,7,FALSE)</f>
        <v>17229</v>
      </c>
      <c r="S41" s="10"/>
      <c r="T41" s="30" t="b">
        <f t="shared" si="2"/>
        <v>1</v>
      </c>
      <c r="U41" s="32" t="b">
        <f t="shared" si="3"/>
        <v>1</v>
      </c>
      <c r="V41" s="32" t="b">
        <f t="shared" ref="V41:W41" si="39">IF(TRIM(O41)=TRIM(F41),TRUE,FALSE)</f>
        <v>1</v>
      </c>
      <c r="W41" s="32" t="b">
        <f t="shared" si="39"/>
        <v>1</v>
      </c>
      <c r="X41" s="32" t="b">
        <f t="shared" si="5"/>
        <v>1</v>
      </c>
      <c r="Y41" s="32" t="b">
        <f t="shared" si="6"/>
        <v>1</v>
      </c>
      <c r="Z41" s="10"/>
      <c r="AA41" s="13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</row>
    <row r="42" ht="15.75" customHeight="1">
      <c r="A42" s="14"/>
      <c r="B42" s="80" t="s">
        <v>80</v>
      </c>
      <c r="C42" s="30" t="str">
        <f>VLOOKUP(B42,'NetSuite Export'!F:AS,40,FALSE)</f>
        <v>mstoub@entact.com</v>
      </c>
      <c r="D42" s="30" t="str">
        <f>VLOOKUP(B42,'NetSuite Export'!F:AS,33,FALSE)</f>
        <v>13605 Carefree Avenue</v>
      </c>
      <c r="E42" s="30" t="str">
        <f>VLOOKUP(B42,'NetSuite Export'!F:AS,37,FALSE)</f>
        <v>Illinois</v>
      </c>
      <c r="F42" s="30" t="str">
        <f>VLOOKUP(B42,'NetSuite Export'!F:AS,36,FALSE)</f>
        <v>Orlando Park</v>
      </c>
      <c r="G42" s="81" t="str">
        <f>IFERROR(VLOOKUP(E42,STATES!A:B,2,FALSE),"")</f>
        <v>IL</v>
      </c>
      <c r="H42" s="82" t="str">
        <f>VLOOKUP(B42,'NetSuite Export'!F:AS,39,FALSE)</f>
        <v>United States</v>
      </c>
      <c r="I42" s="83" t="str">
        <f>VLOOKUP(B42,'NetSuite Export'!F:AS,38,FALSE)</f>
        <v>60462</v>
      </c>
      <c r="J42" s="10"/>
      <c r="K42" s="84" t="s">
        <v>80</v>
      </c>
      <c r="L42" s="35" t="s">
        <v>80</v>
      </c>
      <c r="M42" s="30" t="str">
        <f>VLOOKUP(K42,Source!E:O,11,FALSE)</f>
        <v>mstoub@entact.com</v>
      </c>
      <c r="N42" s="85" t="str">
        <f>VLOOKUP(K42,Source!E:O,3,FALSE)</f>
        <v>13605 Carefree Avenue</v>
      </c>
      <c r="O42" s="30" t="str">
        <f>VLOOKUP(K42,Source!E:O,5,FALSE)</f>
        <v>Orland Park </v>
      </c>
      <c r="P42" s="30" t="str">
        <f>VLOOKUP(K42,Source!E:O,6,FALSE)</f>
        <v>IL</v>
      </c>
      <c r="Q42" s="82" t="str">
        <f>IF(VLOOKUP(K42,Source!E:O,8,FALSE)="USA","United States",VLOOKUP(K42,Source!E:O,8,FALSE))</f>
        <v>United States</v>
      </c>
      <c r="R42" s="83">
        <f>VLOOKUP(L42,Source!E:K,7,FALSE)</f>
        <v>60462</v>
      </c>
      <c r="S42" s="10"/>
      <c r="T42" s="30" t="b">
        <f t="shared" si="2"/>
        <v>1</v>
      </c>
      <c r="U42" s="32" t="b">
        <f t="shared" si="3"/>
        <v>1</v>
      </c>
      <c r="V42" s="32" t="b">
        <f t="shared" ref="V42:W42" si="40">IF(TRIM(O42)=TRIM(F42),TRUE,FALSE)</f>
        <v>0</v>
      </c>
      <c r="W42" s="32" t="b">
        <f t="shared" si="40"/>
        <v>1</v>
      </c>
      <c r="X42" s="32" t="b">
        <f t="shared" si="5"/>
        <v>1</v>
      </c>
      <c r="Y42" s="32" t="b">
        <f t="shared" si="6"/>
        <v>1</v>
      </c>
      <c r="Z42" s="19" t="s">
        <v>81</v>
      </c>
      <c r="AA42" s="13"/>
      <c r="AB42" s="6" t="s">
        <v>82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</row>
    <row r="43" ht="15.75" customHeight="1">
      <c r="A43" s="14"/>
      <c r="B43" s="80" t="s">
        <v>83</v>
      </c>
      <c r="C43" s="30" t="str">
        <f>VLOOKUP(B43,'NetSuite Export'!F:AS,40,FALSE)</f>
        <v>ncope@entact.com</v>
      </c>
      <c r="D43" s="30" t="str">
        <f>VLOOKUP(B43,'NetSuite Export'!F:AS,33,FALSE)</f>
        <v>610 13th Street</v>
      </c>
      <c r="E43" s="30" t="str">
        <f>VLOOKUP(B43,'NetSuite Export'!F:AS,37,FALSE)</f>
        <v>Pennsylvania</v>
      </c>
      <c r="F43" s="30" t="str">
        <f>VLOOKUP(B43,'NetSuite Export'!F:AS,36,FALSE)</f>
        <v>Oakmont</v>
      </c>
      <c r="G43" s="81" t="str">
        <f>IFERROR(VLOOKUP(E43,STATES!A:B,2,FALSE),"")</f>
        <v>PA</v>
      </c>
      <c r="H43" s="82" t="str">
        <f>VLOOKUP(B43,'NetSuite Export'!F:AS,39,FALSE)</f>
        <v>United States</v>
      </c>
      <c r="I43" s="83" t="str">
        <f>VLOOKUP(B43,'NetSuite Export'!F:AS,38,FALSE)</f>
        <v>15139</v>
      </c>
      <c r="J43" s="10"/>
      <c r="K43" s="86" t="s">
        <v>83</v>
      </c>
      <c r="L43" s="87" t="s">
        <v>83</v>
      </c>
      <c r="M43" s="30" t="str">
        <f>VLOOKUP(K43,Source!E:O,11,FALSE)</f>
        <v>ncope@entact.com</v>
      </c>
      <c r="N43" s="85" t="str">
        <f>VLOOKUP(K43,Source!E:O,3,FALSE)</f>
        <v>610 13th Street</v>
      </c>
      <c r="O43" s="30" t="str">
        <f>VLOOKUP(K43,Source!E:O,5,FALSE)</f>
        <v>Oakmont</v>
      </c>
      <c r="P43" s="30" t="str">
        <f>VLOOKUP(K43,Source!E:O,6,FALSE)</f>
        <v>PA</v>
      </c>
      <c r="Q43" s="82" t="str">
        <f>IF(VLOOKUP(K43,Source!E:O,8,FALSE)="USA","United States",VLOOKUP(K43,Source!E:O,8,FALSE))</f>
        <v>United States</v>
      </c>
      <c r="R43" s="83">
        <f>VLOOKUP(L43,Source!E:K,7,FALSE)</f>
        <v>15139</v>
      </c>
      <c r="S43" s="10"/>
      <c r="T43" s="30" t="b">
        <f t="shared" si="2"/>
        <v>1</v>
      </c>
      <c r="U43" s="32" t="b">
        <f t="shared" si="3"/>
        <v>1</v>
      </c>
      <c r="V43" s="32" t="b">
        <f t="shared" ref="V43:W43" si="41">IF(TRIM(O43)=TRIM(F43),TRUE,FALSE)</f>
        <v>1</v>
      </c>
      <c r="W43" s="32" t="b">
        <f t="shared" si="41"/>
        <v>1</v>
      </c>
      <c r="X43" s="32" t="b">
        <f t="shared" si="5"/>
        <v>1</v>
      </c>
      <c r="Y43" s="32" t="b">
        <f t="shared" si="6"/>
        <v>1</v>
      </c>
      <c r="Z43" s="10"/>
      <c r="AA43" s="13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</row>
    <row r="44" ht="15.75" customHeight="1">
      <c r="A44" s="14"/>
      <c r="B44" s="80" t="s">
        <v>84</v>
      </c>
      <c r="C44" s="30" t="str">
        <f>VLOOKUP(B44,'NetSuite Export'!F:AS,40,FALSE)</f>
        <v>npowell@entact.com</v>
      </c>
      <c r="D44" s="30" t="str">
        <f>VLOOKUP(B44,'NetSuite Export'!F:AS,33,FALSE)</f>
        <v>1577 Mount Airy Court</v>
      </c>
      <c r="E44" s="30" t="str">
        <f>VLOOKUP(B44,'NetSuite Export'!F:AS,37,FALSE)</f>
        <v>Florida</v>
      </c>
      <c r="F44" s="30" t="str">
        <f>VLOOKUP(B44,'NetSuite Export'!F:AS,36,FALSE)</f>
        <v>Jacksonville</v>
      </c>
      <c r="G44" s="81" t="str">
        <f>IFERROR(VLOOKUP(E44,STATES!A:B,2,FALSE),"")</f>
        <v>FL</v>
      </c>
      <c r="H44" s="82" t="str">
        <f>VLOOKUP(B44,'NetSuite Export'!F:AS,39,FALSE)</f>
        <v>United States</v>
      </c>
      <c r="I44" s="83" t="str">
        <f>VLOOKUP(B44,'NetSuite Export'!F:AS,38,FALSE)</f>
        <v>32225</v>
      </c>
      <c r="J44" s="10"/>
      <c r="K44" s="86" t="s">
        <v>84</v>
      </c>
      <c r="L44" s="87" t="s">
        <v>84</v>
      </c>
      <c r="M44" s="30" t="str">
        <f>VLOOKUP(K44,Source!E:O,11,FALSE)</f>
        <v>npowell@entact.com</v>
      </c>
      <c r="N44" s="85" t="str">
        <f>VLOOKUP(K44,Source!E:O,3,FALSE)</f>
        <v>1577 Mount Airy Court</v>
      </c>
      <c r="O44" s="30" t="str">
        <f>VLOOKUP(K44,Source!E:O,5,FALSE)</f>
        <v>Jacksonville</v>
      </c>
      <c r="P44" s="30" t="str">
        <f>VLOOKUP(K44,Source!E:O,6,FALSE)</f>
        <v>FL</v>
      </c>
      <c r="Q44" s="82" t="str">
        <f>IF(VLOOKUP(K44,Source!E:O,8,FALSE)="USA","United States",VLOOKUP(K44,Source!E:O,8,FALSE))</f>
        <v>United States</v>
      </c>
      <c r="R44" s="83">
        <f>VLOOKUP(L44,Source!E:K,7,FALSE)</f>
        <v>32225</v>
      </c>
      <c r="S44" s="10"/>
      <c r="T44" s="30" t="b">
        <f t="shared" si="2"/>
        <v>1</v>
      </c>
      <c r="U44" s="32" t="b">
        <f t="shared" si="3"/>
        <v>1</v>
      </c>
      <c r="V44" s="32" t="b">
        <f t="shared" ref="V44:W44" si="42">IF(TRIM(O44)=TRIM(F44),TRUE,FALSE)</f>
        <v>1</v>
      </c>
      <c r="W44" s="32" t="b">
        <f t="shared" si="42"/>
        <v>1</v>
      </c>
      <c r="X44" s="32" t="b">
        <f t="shared" si="5"/>
        <v>1</v>
      </c>
      <c r="Y44" s="32" t="b">
        <f t="shared" si="6"/>
        <v>1</v>
      </c>
      <c r="Z44" s="10"/>
      <c r="AA44" s="13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</row>
    <row r="45" ht="15.75" customHeight="1">
      <c r="A45" s="14"/>
      <c r="B45" s="80" t="s">
        <v>85</v>
      </c>
      <c r="C45" s="30" t="str">
        <f>VLOOKUP(B45,'NetSuite Export'!F:AS,40,FALSE)</f>
        <v>pbrennan@entact.com</v>
      </c>
      <c r="D45" s="30" t="str">
        <f>VLOOKUP(B45,'NetSuite Export'!F:AS,33,FALSE)</f>
        <v>6529 Cochise Drive</v>
      </c>
      <c r="E45" s="30" t="str">
        <f>VLOOKUP(B45,'NetSuite Export'!F:AS,37,FALSE)</f>
        <v>Illinois</v>
      </c>
      <c r="F45" s="30" t="str">
        <f>VLOOKUP(B45,'NetSuite Export'!F:AS,36,FALSE)</f>
        <v>Indian Head Park</v>
      </c>
      <c r="G45" s="81" t="str">
        <f>IFERROR(VLOOKUP(E45,STATES!A:B,2,FALSE),"")</f>
        <v>IL</v>
      </c>
      <c r="H45" s="82" t="str">
        <f>VLOOKUP(B45,'NetSuite Export'!F:AS,39,FALSE)</f>
        <v>United States</v>
      </c>
      <c r="I45" s="83" t="str">
        <f>VLOOKUP(B45,'NetSuite Export'!F:AS,38,FALSE)</f>
        <v>60525</v>
      </c>
      <c r="J45" s="10"/>
      <c r="K45" s="84" t="s">
        <v>85</v>
      </c>
      <c r="L45" s="35" t="s">
        <v>85</v>
      </c>
      <c r="M45" s="30" t="str">
        <f>VLOOKUP(K45,Source!E:O,11,FALSE)</f>
        <v>pbrennan@entact.com</v>
      </c>
      <c r="N45" s="85" t="str">
        <f>VLOOKUP(K45,Source!E:O,3,FALSE)</f>
        <v>6529 Cochise Drive</v>
      </c>
      <c r="O45" s="30" t="str">
        <f>VLOOKUP(K45,Source!E:O,5,FALSE)</f>
        <v>Indian Head Park</v>
      </c>
      <c r="P45" s="30" t="str">
        <f>VLOOKUP(K45,Source!E:O,6,FALSE)</f>
        <v>IL</v>
      </c>
      <c r="Q45" s="82" t="str">
        <f>IF(VLOOKUP(K45,Source!E:O,8,FALSE)="USA","United States",VLOOKUP(K45,Source!E:O,8,FALSE))</f>
        <v>United States</v>
      </c>
      <c r="R45" s="83">
        <f>VLOOKUP(L45,Source!E:K,7,FALSE)</f>
        <v>60525</v>
      </c>
      <c r="S45" s="10"/>
      <c r="T45" s="30" t="b">
        <f t="shared" si="2"/>
        <v>1</v>
      </c>
      <c r="U45" s="32" t="b">
        <f t="shared" si="3"/>
        <v>1</v>
      </c>
      <c r="V45" s="32" t="b">
        <f t="shared" ref="V45:W45" si="43">IF(TRIM(O45)=TRIM(F45),TRUE,FALSE)</f>
        <v>1</v>
      </c>
      <c r="W45" s="32" t="b">
        <f t="shared" si="43"/>
        <v>1</v>
      </c>
      <c r="X45" s="32" t="b">
        <f t="shared" si="5"/>
        <v>1</v>
      </c>
      <c r="Y45" s="32" t="b">
        <f t="shared" si="6"/>
        <v>1</v>
      </c>
      <c r="Z45" s="10"/>
      <c r="AA45" s="13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</row>
    <row r="46" ht="15.75" customHeight="1">
      <c r="A46" s="14"/>
      <c r="B46" s="80" t="s">
        <v>86</v>
      </c>
      <c r="C46" s="30" t="str">
        <f>VLOOKUP(B46,'NetSuite Export'!F:AS,40,FALSE)</f>
        <v>richarddaerr@gmail.com</v>
      </c>
      <c r="D46" s="30" t="str">
        <f>VLOOKUP(B46,'NetSuite Export'!F:AS,33,FALSE)</f>
        <v>P.O.Box 619</v>
      </c>
      <c r="E46" s="30" t="str">
        <f>VLOOKUP(B46,'NetSuite Export'!F:AS,37,FALSE)</f>
        <v>Texas</v>
      </c>
      <c r="F46" s="30" t="str">
        <f>VLOOKUP(B46,'NetSuite Export'!F:AS,36,FALSE)</f>
        <v>Hico</v>
      </c>
      <c r="G46" s="81" t="str">
        <f>IFERROR(VLOOKUP(E46,STATES!A:B,2,FALSE),"")</f>
        <v>TX</v>
      </c>
      <c r="H46" s="82" t="str">
        <f>VLOOKUP(B46,'NetSuite Export'!F:AS,39,FALSE)</f>
        <v>United States</v>
      </c>
      <c r="I46" s="83" t="str">
        <f>VLOOKUP(B46,'NetSuite Export'!F:AS,38,FALSE)</f>
        <v>76457</v>
      </c>
      <c r="J46" s="10"/>
      <c r="K46" s="84" t="s">
        <v>86</v>
      </c>
      <c r="L46" s="35" t="s">
        <v>86</v>
      </c>
      <c r="M46" s="30" t="str">
        <f>VLOOKUP(K46,Source!E:O,11,FALSE)</f>
        <v>richarddaerr@gmail.com</v>
      </c>
      <c r="N46" s="85" t="str">
        <f>VLOOKUP(K46,Source!E:O,3,FALSE)</f>
        <v>P.O.Box 619</v>
      </c>
      <c r="O46" s="30" t="str">
        <f>VLOOKUP(K46,Source!E:O,5,FALSE)</f>
        <v>Hico</v>
      </c>
      <c r="P46" s="30" t="str">
        <f>VLOOKUP(K46,Source!E:O,6,FALSE)</f>
        <v>TX</v>
      </c>
      <c r="Q46" s="82" t="str">
        <f>IF(VLOOKUP(K46,Source!E:O,8,FALSE)="USA","United States",VLOOKUP(K46,Source!E:O,8,FALSE))</f>
        <v>United States</v>
      </c>
      <c r="R46" s="83">
        <f>VLOOKUP(L46,Source!E:K,7,FALSE)</f>
        <v>76457</v>
      </c>
      <c r="S46" s="10"/>
      <c r="T46" s="30" t="b">
        <f t="shared" si="2"/>
        <v>1</v>
      </c>
      <c r="U46" s="32" t="b">
        <f t="shared" si="3"/>
        <v>1</v>
      </c>
      <c r="V46" s="32" t="b">
        <f t="shared" ref="V46:W46" si="44">IF(TRIM(O46)=TRIM(F46),TRUE,FALSE)</f>
        <v>1</v>
      </c>
      <c r="W46" s="32" t="b">
        <f t="shared" si="44"/>
        <v>1</v>
      </c>
      <c r="X46" s="32" t="b">
        <f t="shared" si="5"/>
        <v>1</v>
      </c>
      <c r="Y46" s="32" t="b">
        <f t="shared" si="6"/>
        <v>1</v>
      </c>
      <c r="Z46" s="10"/>
      <c r="AA46" s="13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</row>
    <row r="47" ht="15.75" customHeight="1">
      <c r="A47" s="14"/>
      <c r="B47" s="80" t="s">
        <v>87</v>
      </c>
      <c r="C47" s="30" t="str">
        <f>VLOOKUP(B47,'NetSuite Export'!F:AS,40,FALSE)</f>
        <v>schafin@entact.com</v>
      </c>
      <c r="D47" s="30" t="str">
        <f>VLOOKUP(B47,'NetSuite Export'!F:AS,33,FALSE)</f>
        <v>241 W. 9th Street</v>
      </c>
      <c r="E47" s="30" t="str">
        <f>VLOOKUP(B47,'NetSuite Export'!F:AS,37,FALSE)</f>
        <v>Illinois</v>
      </c>
      <c r="F47" s="30" t="str">
        <f>VLOOKUP(B47,'NetSuite Export'!F:AS,36,FALSE)</f>
        <v>Hinsdale</v>
      </c>
      <c r="G47" s="81" t="str">
        <f>IFERROR(VLOOKUP(E47,STATES!A:B,2,FALSE),"")</f>
        <v>IL</v>
      </c>
      <c r="H47" s="82" t="str">
        <f>VLOOKUP(B47,'NetSuite Export'!F:AS,39,FALSE)</f>
        <v>United States</v>
      </c>
      <c r="I47" s="83" t="str">
        <f>VLOOKUP(B47,'NetSuite Export'!F:AS,38,FALSE)</f>
        <v>60521</v>
      </c>
      <c r="J47" s="10"/>
      <c r="K47" s="84" t="s">
        <v>87</v>
      </c>
      <c r="L47" s="35" t="s">
        <v>87</v>
      </c>
      <c r="M47" s="30" t="str">
        <f>VLOOKUP(K47,Source!E:O,11,FALSE)</f>
        <v>schafin@entact.com</v>
      </c>
      <c r="N47" s="85" t="str">
        <f>VLOOKUP(K47,Source!E:O,3,FALSE)</f>
        <v>241 W. 9th Street</v>
      </c>
      <c r="O47" s="30" t="str">
        <f>VLOOKUP(K47,Source!E:O,5,FALSE)</f>
        <v>Hinsdale</v>
      </c>
      <c r="P47" s="30" t="str">
        <f>VLOOKUP(K47,Source!E:O,6,FALSE)</f>
        <v>IL</v>
      </c>
      <c r="Q47" s="82" t="str">
        <f>IF(VLOOKUP(K47,Source!E:O,8,FALSE)="USA","United States",VLOOKUP(K47,Source!E:O,8,FALSE))</f>
        <v>United States</v>
      </c>
      <c r="R47" s="83">
        <f>VLOOKUP(L47,Source!E:K,7,FALSE)</f>
        <v>60521</v>
      </c>
      <c r="S47" s="10"/>
      <c r="T47" s="30" t="b">
        <f t="shared" si="2"/>
        <v>1</v>
      </c>
      <c r="U47" s="32" t="b">
        <f t="shared" si="3"/>
        <v>1</v>
      </c>
      <c r="V47" s="32" t="b">
        <f t="shared" ref="V47:W47" si="45">IF(TRIM(O47)=TRIM(F47),TRUE,FALSE)</f>
        <v>1</v>
      </c>
      <c r="W47" s="32" t="b">
        <f t="shared" si="45"/>
        <v>1</v>
      </c>
      <c r="X47" s="32" t="b">
        <f t="shared" si="5"/>
        <v>1</v>
      </c>
      <c r="Y47" s="32" t="b">
        <f t="shared" si="6"/>
        <v>1</v>
      </c>
      <c r="Z47" s="10"/>
      <c r="AA47" s="13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</row>
    <row r="48" ht="15.75" customHeight="1">
      <c r="A48" s="14"/>
      <c r="B48" s="80" t="s">
        <v>88</v>
      </c>
      <c r="C48" s="30" t="str">
        <f>VLOOKUP(B48,'NetSuite Export'!F:AS,40,FALSE)</f>
        <v>stodaro@entact.com</v>
      </c>
      <c r="D48" s="30" t="str">
        <f>VLOOKUP(B48,'NetSuite Export'!F:AS,33,FALSE)</f>
        <v>2002 Port Royal Drive</v>
      </c>
      <c r="E48" s="30" t="str">
        <f>VLOOKUP(B48,'NetSuite Export'!F:AS,37,FALSE)</f>
        <v>Texas</v>
      </c>
      <c r="F48" s="30" t="str">
        <f>VLOOKUP(B48,'NetSuite Export'!F:AS,36,FALSE)</f>
        <v>Houston</v>
      </c>
      <c r="G48" s="81" t="str">
        <f>IFERROR(VLOOKUP(E48,STATES!A:B,2,FALSE),"")</f>
        <v>TX</v>
      </c>
      <c r="H48" s="82" t="str">
        <f>VLOOKUP(B48,'NetSuite Export'!F:AS,39,FALSE)</f>
        <v>United States</v>
      </c>
      <c r="I48" s="83" t="str">
        <f>VLOOKUP(B48,'NetSuite Export'!F:AS,38,FALSE)</f>
        <v>77058</v>
      </c>
      <c r="J48" s="10"/>
      <c r="K48" s="84" t="s">
        <v>88</v>
      </c>
      <c r="L48" s="35" t="s">
        <v>88</v>
      </c>
      <c r="M48" s="30" t="str">
        <f>VLOOKUP(K48,Source!E:O,11,FALSE)</f>
        <v>stodaro@entact.com</v>
      </c>
      <c r="N48" s="85" t="str">
        <f>VLOOKUP(K48,Source!E:O,3,FALSE)</f>
        <v>2002 Port Royal Drive</v>
      </c>
      <c r="O48" s="30" t="str">
        <f>VLOOKUP(K48,Source!E:O,5,FALSE)</f>
        <v>Houston</v>
      </c>
      <c r="P48" s="30" t="str">
        <f>VLOOKUP(K48,Source!E:O,6,FALSE)</f>
        <v>TX</v>
      </c>
      <c r="Q48" s="82" t="str">
        <f>IF(VLOOKUP(K48,Source!E:O,8,FALSE)="USA","United States",VLOOKUP(K48,Source!E:O,8,FALSE))</f>
        <v>United States</v>
      </c>
      <c r="R48" s="83">
        <f>VLOOKUP(L48,Source!E:K,7,FALSE)</f>
        <v>77058</v>
      </c>
      <c r="S48" s="10"/>
      <c r="T48" s="30" t="b">
        <f t="shared" si="2"/>
        <v>1</v>
      </c>
      <c r="U48" s="32" t="b">
        <f t="shared" si="3"/>
        <v>1</v>
      </c>
      <c r="V48" s="32" t="b">
        <f t="shared" ref="V48:W48" si="46">IF(TRIM(O48)=TRIM(F48),TRUE,FALSE)</f>
        <v>1</v>
      </c>
      <c r="W48" s="32" t="b">
        <f t="shared" si="46"/>
        <v>1</v>
      </c>
      <c r="X48" s="32" t="b">
        <f t="shared" si="5"/>
        <v>1</v>
      </c>
      <c r="Y48" s="32" t="b">
        <f t="shared" si="6"/>
        <v>1</v>
      </c>
      <c r="Z48" s="10"/>
      <c r="AA48" s="13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</row>
    <row r="49" ht="15.75" customHeight="1">
      <c r="A49" s="14"/>
      <c r="B49" s="80" t="s">
        <v>89</v>
      </c>
      <c r="C49" s="30" t="str">
        <f>VLOOKUP(B49,'NetSuite Export'!F:AS,40,FALSE)</f>
        <v>jw@tgfmanagement.com</v>
      </c>
      <c r="D49" s="30" t="str">
        <f>VLOOKUP(B49,'NetSuite Export'!F:AS,33,FALSE)</f>
        <v>900 S. Capital of Texas Highway Suite 430</v>
      </c>
      <c r="E49" s="30" t="str">
        <f>VLOOKUP(B49,'NetSuite Export'!F:AS,37,FALSE)</f>
        <v>Texas</v>
      </c>
      <c r="F49" s="30" t="str">
        <f>VLOOKUP(B49,'NetSuite Export'!F:AS,36,FALSE)</f>
        <v>Austin</v>
      </c>
      <c r="G49" s="81" t="str">
        <f>IFERROR(VLOOKUP(E49,STATES!A:B,2,FALSE),"")</f>
        <v>TX</v>
      </c>
      <c r="H49" s="82" t="str">
        <f>VLOOKUP(B49,'NetSuite Export'!F:AS,39,FALSE)</f>
        <v>United States</v>
      </c>
      <c r="I49" s="83" t="str">
        <f>VLOOKUP(B49,'NetSuite Export'!F:AS,38,FALSE)</f>
        <v>79746</v>
      </c>
      <c r="J49" s="10"/>
      <c r="K49" s="84" t="s">
        <v>89</v>
      </c>
      <c r="L49" s="35" t="s">
        <v>89</v>
      </c>
      <c r="M49" s="30" t="str">
        <f>VLOOKUP(K49,Source!E:O,11,FALSE)</f>
        <v>jw@tgfmanagement.com</v>
      </c>
      <c r="N49" s="85" t="str">
        <f>VLOOKUP(K49,Source!E:O,3,FALSE)</f>
        <v>900 S. Capital of Texas Highway</v>
      </c>
      <c r="O49" s="30" t="str">
        <f>VLOOKUP(K49,Source!E:O,5,FALSE)</f>
        <v>Austin</v>
      </c>
      <c r="P49" s="30" t="str">
        <f>VLOOKUP(K49,Source!E:O,6,FALSE)</f>
        <v>TX</v>
      </c>
      <c r="Q49" s="82" t="str">
        <f>IF(VLOOKUP(K49,Source!E:O,8,FALSE)="USA","United States",VLOOKUP(K49,Source!E:O,8,FALSE))</f>
        <v>United States</v>
      </c>
      <c r="R49" s="83">
        <f>VLOOKUP(L49,Source!E:K,7,FALSE)</f>
        <v>79746</v>
      </c>
      <c r="S49" s="10"/>
      <c r="T49" s="30" t="b">
        <f t="shared" si="2"/>
        <v>0</v>
      </c>
      <c r="U49" s="32" t="b">
        <f t="shared" si="3"/>
        <v>1</v>
      </c>
      <c r="V49" s="32" t="b">
        <f t="shared" ref="V49:W49" si="47">IF(TRIM(O49)=TRIM(F49),TRUE,FALSE)</f>
        <v>1</v>
      </c>
      <c r="W49" s="32" t="b">
        <f t="shared" si="47"/>
        <v>1</v>
      </c>
      <c r="X49" s="32" t="b">
        <f t="shared" si="5"/>
        <v>1</v>
      </c>
      <c r="Y49" s="32" t="b">
        <f t="shared" si="6"/>
        <v>1</v>
      </c>
      <c r="Z49" s="19" t="s">
        <v>90</v>
      </c>
      <c r="AA49" s="13"/>
      <c r="AB49" s="6" t="s">
        <v>51</v>
      </c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</row>
    <row r="50" ht="15.75" customHeight="1">
      <c r="A50" s="14"/>
      <c r="B50" s="80" t="s">
        <v>91</v>
      </c>
      <c r="C50" s="30" t="str">
        <f>VLOOKUP(B50,'NetSuite Export'!F:AS,40,FALSE)</f>
        <v>tpenuel@entact.com</v>
      </c>
      <c r="D50" s="30" t="str">
        <f>VLOOKUP(B50,'NetSuite Export'!F:AS,33,FALSE)</f>
        <v>3129 Bass Pro Drive</v>
      </c>
      <c r="E50" s="30" t="str">
        <f>VLOOKUP(B50,'NetSuite Export'!F:AS,37,FALSE)</f>
        <v>Texas</v>
      </c>
      <c r="F50" s="30" t="str">
        <f>VLOOKUP(B50,'NetSuite Export'!F:AS,36,FALSE)</f>
        <v>Grapevine</v>
      </c>
      <c r="G50" s="81" t="str">
        <f>IFERROR(VLOOKUP(E50,STATES!A:B,2,FALSE),"")</f>
        <v>TX</v>
      </c>
      <c r="H50" s="82" t="str">
        <f>VLOOKUP(B50,'NetSuite Export'!F:AS,39,FALSE)</f>
        <v>United States</v>
      </c>
      <c r="I50" s="83" t="str">
        <f>VLOOKUP(B50,'NetSuite Export'!F:AS,38,FALSE)</f>
        <v>76051</v>
      </c>
      <c r="J50" s="10"/>
      <c r="K50" s="84" t="s">
        <v>91</v>
      </c>
      <c r="L50" s="35" t="s">
        <v>91</v>
      </c>
      <c r="M50" s="30" t="str">
        <f>VLOOKUP(K50,Source!E:O,11,FALSE)</f>
        <v>tpenuel@entact.com</v>
      </c>
      <c r="N50" s="85" t="str">
        <f>VLOOKUP(K50,Source!E:O,3,FALSE)</f>
        <v>3129 Bass Pro Drive</v>
      </c>
      <c r="O50" s="30" t="str">
        <f>VLOOKUP(K50,Source!E:O,5,FALSE)</f>
        <v>Grapevine</v>
      </c>
      <c r="P50" s="30" t="str">
        <f>VLOOKUP(K50,Source!E:O,6,FALSE)</f>
        <v>TX</v>
      </c>
      <c r="Q50" s="82" t="str">
        <f>IF(VLOOKUP(K50,Source!E:O,8,FALSE)="USA","United States",VLOOKUP(K50,Source!E:O,8,FALSE))</f>
        <v>United States</v>
      </c>
      <c r="R50" s="83">
        <f>VLOOKUP(L50,Source!E:K,7,FALSE)</f>
        <v>76051</v>
      </c>
      <c r="S50" s="10"/>
      <c r="T50" s="30" t="b">
        <f t="shared" si="2"/>
        <v>1</v>
      </c>
      <c r="U50" s="32" t="b">
        <f t="shared" si="3"/>
        <v>1</v>
      </c>
      <c r="V50" s="32" t="b">
        <f t="shared" ref="V50:W50" si="48">IF(TRIM(O50)=TRIM(F50),TRUE,FALSE)</f>
        <v>1</v>
      </c>
      <c r="W50" s="32" t="b">
        <f t="shared" si="48"/>
        <v>1</v>
      </c>
      <c r="X50" s="32" t="b">
        <f t="shared" si="5"/>
        <v>1</v>
      </c>
      <c r="Y50" s="32" t="b">
        <f t="shared" si="6"/>
        <v>1</v>
      </c>
      <c r="Z50" s="10"/>
      <c r="AA50" s="13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</row>
    <row r="51" ht="15.75" customHeight="1">
      <c r="A51" s="14"/>
      <c r="B51" s="80" t="s">
        <v>92</v>
      </c>
      <c r="C51" s="30" t="str">
        <f>VLOOKUP(B51,'NetSuite Export'!F:AS,40,FALSE)</f>
        <v>tslaughter@entact.com</v>
      </c>
      <c r="D51" s="30" t="str">
        <f>VLOOKUP(B51,'NetSuite Export'!F:AS,33,FALSE)</f>
        <v>5822 Lago Vista Drive</v>
      </c>
      <c r="E51" s="30" t="str">
        <f>VLOOKUP(B51,'NetSuite Export'!F:AS,37,FALSE)</f>
        <v>Texas</v>
      </c>
      <c r="F51" s="30" t="str">
        <f>VLOOKUP(B51,'NetSuite Export'!F:AS,36,FALSE)</f>
        <v>Corpus Christi</v>
      </c>
      <c r="G51" s="81" t="str">
        <f>IFERROR(VLOOKUP(E51,STATES!A:B,2,FALSE),"")</f>
        <v>TX</v>
      </c>
      <c r="H51" s="82" t="str">
        <f>VLOOKUP(B51,'NetSuite Export'!F:AS,39,FALSE)</f>
        <v>United States</v>
      </c>
      <c r="I51" s="83" t="str">
        <f>VLOOKUP(B51,'NetSuite Export'!F:AS,38,FALSE)</f>
        <v>78414</v>
      </c>
      <c r="J51" s="10"/>
      <c r="K51" s="84" t="s">
        <v>92</v>
      </c>
      <c r="L51" s="35" t="s">
        <v>92</v>
      </c>
      <c r="M51" s="30" t="str">
        <f>VLOOKUP(K51,Source!E:O,11,FALSE)</f>
        <v>tslaughter@entact.com</v>
      </c>
      <c r="N51" s="85" t="str">
        <f>VLOOKUP(K51,Source!E:O,3,FALSE)</f>
        <v>5822 Lago Vista Drive</v>
      </c>
      <c r="O51" s="30" t="str">
        <f>VLOOKUP(K51,Source!E:O,5,FALSE)</f>
        <v>Corpus Christi</v>
      </c>
      <c r="P51" s="30" t="str">
        <f>VLOOKUP(K51,Source!E:O,6,FALSE)</f>
        <v>TX</v>
      </c>
      <c r="Q51" s="82" t="str">
        <f>IF(VLOOKUP(K51,Source!E:O,8,FALSE)="USA","United States",VLOOKUP(K51,Source!E:O,8,FALSE))</f>
        <v>United States</v>
      </c>
      <c r="R51" s="83">
        <f>VLOOKUP(L51,Source!E:K,7,FALSE)</f>
        <v>78414</v>
      </c>
      <c r="S51" s="10"/>
      <c r="T51" s="30" t="b">
        <f t="shared" si="2"/>
        <v>1</v>
      </c>
      <c r="U51" s="32" t="b">
        <f t="shared" si="3"/>
        <v>1</v>
      </c>
      <c r="V51" s="32" t="b">
        <f t="shared" ref="V51:W51" si="49">IF(TRIM(O51)=TRIM(F51),TRUE,FALSE)</f>
        <v>1</v>
      </c>
      <c r="W51" s="32" t="b">
        <f t="shared" si="49"/>
        <v>1</v>
      </c>
      <c r="X51" s="32" t="b">
        <f t="shared" si="5"/>
        <v>1</v>
      </c>
      <c r="Y51" s="32" t="b">
        <f t="shared" si="6"/>
        <v>1</v>
      </c>
      <c r="Z51" s="10"/>
      <c r="AA51" s="13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</row>
    <row r="52" ht="15.75" customHeight="1">
      <c r="A52" s="14"/>
      <c r="B52" s="80" t="s">
        <v>93</v>
      </c>
      <c r="C52" s="30" t="str">
        <f>VLOOKUP(B52,'NetSuite Export'!F:AS,40,FALSE)</f>
        <v>traap@entact.com</v>
      </c>
      <c r="D52" s="30" t="str">
        <f>VLOOKUP(B52,'NetSuite Export'!F:AS,33,FALSE)</f>
        <v>913 Blue Ridge Drive</v>
      </c>
      <c r="E52" s="30" t="str">
        <f>VLOOKUP(B52,'NetSuite Export'!F:AS,37,FALSE)</f>
        <v>Illinois</v>
      </c>
      <c r="F52" s="30" t="str">
        <f>VLOOKUP(B52,'NetSuite Export'!F:AS,36,FALSE)</f>
        <v>Streamwood</v>
      </c>
      <c r="G52" s="81" t="str">
        <f>IFERROR(VLOOKUP(E52,STATES!A:B,2,FALSE),"")</f>
        <v>IL</v>
      </c>
      <c r="H52" s="82" t="str">
        <f>VLOOKUP(B52,'NetSuite Export'!F:AS,39,FALSE)</f>
        <v>United States</v>
      </c>
      <c r="I52" s="83" t="str">
        <f>VLOOKUP(B52,'NetSuite Export'!F:AS,38,FALSE)</f>
        <v>60107</v>
      </c>
      <c r="J52" s="10"/>
      <c r="K52" s="84" t="s">
        <v>93</v>
      </c>
      <c r="L52" s="35" t="s">
        <v>93</v>
      </c>
      <c r="M52" s="30" t="str">
        <f>VLOOKUP(K52,Source!E:O,11,FALSE)</f>
        <v>traap@entact.com</v>
      </c>
      <c r="N52" s="85" t="str">
        <f>VLOOKUP(K52,Source!E:O,3,FALSE)</f>
        <v>913 Blue Ridge Drive</v>
      </c>
      <c r="O52" s="30" t="str">
        <f>VLOOKUP(K52,Source!E:O,5,FALSE)</f>
        <v>Streamwood</v>
      </c>
      <c r="P52" s="30" t="str">
        <f>VLOOKUP(K52,Source!E:O,6,FALSE)</f>
        <v>IL</v>
      </c>
      <c r="Q52" s="82" t="str">
        <f>IF(VLOOKUP(K52,Source!E:O,8,FALSE)="USA","United States",VLOOKUP(K52,Source!E:O,8,FALSE))</f>
        <v>United States</v>
      </c>
      <c r="R52" s="83">
        <f>VLOOKUP(L52,Source!E:K,7,FALSE)</f>
        <v>60107</v>
      </c>
      <c r="S52" s="10"/>
      <c r="T52" s="30" t="b">
        <f t="shared" si="2"/>
        <v>1</v>
      </c>
      <c r="U52" s="32" t="b">
        <f t="shared" si="3"/>
        <v>1</v>
      </c>
      <c r="V52" s="32" t="b">
        <f t="shared" ref="V52:W52" si="50">IF(TRIM(O52)=TRIM(F52),TRUE,FALSE)</f>
        <v>1</v>
      </c>
      <c r="W52" s="32" t="b">
        <f t="shared" si="50"/>
        <v>1</v>
      </c>
      <c r="X52" s="32" t="b">
        <f t="shared" si="5"/>
        <v>1</v>
      </c>
      <c r="Y52" s="32" t="b">
        <f t="shared" si="6"/>
        <v>1</v>
      </c>
      <c r="Z52" s="10"/>
      <c r="AA52" s="13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</row>
    <row r="53" ht="15.75" customHeight="1">
      <c r="A53" s="14"/>
      <c r="B53" s="80" t="s">
        <v>94</v>
      </c>
      <c r="C53" s="30" t="str">
        <f>VLOOKUP(B53,'NetSuite Export'!F:AS,40,FALSE)</f>
        <v>tfrawley@entact.com</v>
      </c>
      <c r="D53" s="30" t="str">
        <f>VLOOKUP(B53,'NetSuite Export'!F:AS,33,FALSE)</f>
        <v>851 E. Stone Ct.</v>
      </c>
      <c r="E53" s="30" t="str">
        <f>VLOOKUP(B53,'NetSuite Export'!F:AS,37,FALSE)</f>
        <v>Illinois</v>
      </c>
      <c r="F53" s="30" t="str">
        <f>VLOOKUP(B53,'NetSuite Export'!F:AS,36,FALSE)</f>
        <v>Addison</v>
      </c>
      <c r="G53" s="81" t="str">
        <f>IFERROR(VLOOKUP(E53,STATES!A:B,2,FALSE),"")</f>
        <v>IL</v>
      </c>
      <c r="H53" s="82" t="str">
        <f>VLOOKUP(B53,'NetSuite Export'!F:AS,39,FALSE)</f>
        <v>United States</v>
      </c>
      <c r="I53" s="83" t="str">
        <f>VLOOKUP(B53,'NetSuite Export'!F:AS,38,FALSE)</f>
        <v>60101</v>
      </c>
      <c r="J53" s="10"/>
      <c r="K53" s="84" t="s">
        <v>94</v>
      </c>
      <c r="L53" s="35" t="s">
        <v>94</v>
      </c>
      <c r="M53" s="30" t="str">
        <f>VLOOKUP(K53,Source!E:O,11,FALSE)</f>
        <v>tfrawley@entact.com</v>
      </c>
      <c r="N53" s="85" t="str">
        <f>VLOOKUP(K53,Source!E:O,3,FALSE)</f>
        <v>851 E. Stone Ct.</v>
      </c>
      <c r="O53" s="30" t="str">
        <f>VLOOKUP(K53,Source!E:O,5,FALSE)</f>
        <v>Addison</v>
      </c>
      <c r="P53" s="30" t="str">
        <f>VLOOKUP(K53,Source!E:O,6,FALSE)</f>
        <v>IL</v>
      </c>
      <c r="Q53" s="82" t="str">
        <f>IF(VLOOKUP(K53,Source!E:O,8,FALSE)="USA","United States",VLOOKUP(K53,Source!E:O,8,FALSE))</f>
        <v>United States</v>
      </c>
      <c r="R53" s="83">
        <f>VLOOKUP(L53,Source!E:K,7,FALSE)</f>
        <v>60101</v>
      </c>
      <c r="S53" s="10"/>
      <c r="T53" s="30" t="b">
        <f t="shared" si="2"/>
        <v>1</v>
      </c>
      <c r="U53" s="32" t="b">
        <f t="shared" si="3"/>
        <v>1</v>
      </c>
      <c r="V53" s="32" t="b">
        <f t="shared" ref="V53:W53" si="51">IF(TRIM(O53)=TRIM(F53),TRUE,FALSE)</f>
        <v>1</v>
      </c>
      <c r="W53" s="32" t="b">
        <f t="shared" si="51"/>
        <v>1</v>
      </c>
      <c r="X53" s="32" t="b">
        <f t="shared" si="5"/>
        <v>1</v>
      </c>
      <c r="Y53" s="32" t="b">
        <f t="shared" si="6"/>
        <v>1</v>
      </c>
      <c r="Z53" s="10"/>
      <c r="AA53" s="13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</row>
    <row r="54" ht="15.75" customHeight="1">
      <c r="A54" s="14"/>
      <c r="B54" s="80" t="s">
        <v>95</v>
      </c>
      <c r="C54" s="30" t="str">
        <f>VLOOKUP(B54,'NetSuite Export'!F:AS,40,FALSE)</f>
        <v>gtunstall@entact.com</v>
      </c>
      <c r="D54" s="30" t="str">
        <f>VLOOKUP(B54,'NetSuite Export'!F:AS,33,FALSE)</f>
        <v>1703 Piper Road</v>
      </c>
      <c r="E54" s="30" t="str">
        <f>VLOOKUP(B54,'NetSuite Export'!F:AS,37,FALSE)</f>
        <v>Pennsylvania</v>
      </c>
      <c r="F54" s="30" t="str">
        <f>VLOOKUP(B54,'NetSuite Export'!F:AS,36,FALSE)</f>
        <v>Ligonier</v>
      </c>
      <c r="G54" s="81" t="str">
        <f>IFERROR(VLOOKUP(E54,STATES!A:B,2,FALSE),"")</f>
        <v>PA</v>
      </c>
      <c r="H54" s="82" t="str">
        <f>VLOOKUP(B54,'NetSuite Export'!F:AS,39,FALSE)</f>
        <v>United States</v>
      </c>
      <c r="I54" s="83" t="str">
        <f>VLOOKUP(B54,'NetSuite Export'!F:AS,38,FALSE)</f>
        <v>15658</v>
      </c>
      <c r="J54" s="10"/>
      <c r="K54" s="84" t="s">
        <v>95</v>
      </c>
      <c r="L54" s="35" t="s">
        <v>95</v>
      </c>
      <c r="M54" s="30" t="str">
        <f>VLOOKUP(K54,Source!E:O,11,FALSE)</f>
        <v>gtunstall@entact.com</v>
      </c>
      <c r="N54" s="85" t="str">
        <f>VLOOKUP(K54,Source!E:O,3,FALSE)</f>
        <v>1703 Piper Road</v>
      </c>
      <c r="O54" s="30" t="str">
        <f>VLOOKUP(K54,Source!E:O,5,FALSE)</f>
        <v>Ligonier</v>
      </c>
      <c r="P54" s="30" t="str">
        <f>VLOOKUP(K54,Source!E:O,6,FALSE)</f>
        <v>PA</v>
      </c>
      <c r="Q54" s="82" t="str">
        <f>IF(VLOOKUP(K54,Source!E:O,8,FALSE)="USA","United States",VLOOKUP(K54,Source!E:O,8,FALSE))</f>
        <v>United States</v>
      </c>
      <c r="R54" s="83">
        <f>VLOOKUP(L54,Source!E:K,7,FALSE)</f>
        <v>15658</v>
      </c>
      <c r="S54" s="10"/>
      <c r="T54" s="30" t="b">
        <f t="shared" si="2"/>
        <v>1</v>
      </c>
      <c r="U54" s="32" t="b">
        <f t="shared" si="3"/>
        <v>1</v>
      </c>
      <c r="V54" s="32" t="b">
        <f t="shared" ref="V54:W54" si="52">IF(TRIM(O54)=TRIM(F54),TRUE,FALSE)</f>
        <v>1</v>
      </c>
      <c r="W54" s="32" t="b">
        <f t="shared" si="52"/>
        <v>1</v>
      </c>
      <c r="X54" s="32" t="b">
        <f t="shared" si="5"/>
        <v>1</v>
      </c>
      <c r="Y54" s="32" t="b">
        <f t="shared" si="6"/>
        <v>1</v>
      </c>
      <c r="Z54" s="10"/>
      <c r="AA54" s="13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</row>
    <row r="55" ht="15.75" customHeight="1">
      <c r="A55" s="14"/>
      <c r="B55" s="80" t="s">
        <v>96</v>
      </c>
      <c r="C55" s="30" t="str">
        <f>VLOOKUP(B55,'NetSuite Export'!F:AS,40,FALSE)</f>
        <v>whouseman@entact.com</v>
      </c>
      <c r="D55" s="30" t="str">
        <f>VLOOKUP(B55,'NetSuite Export'!F:AS,33,FALSE)</f>
        <v>62 Barri Drive</v>
      </c>
      <c r="E55" s="30" t="str">
        <f>VLOOKUP(B55,'NetSuite Export'!F:AS,37,FALSE)</f>
        <v>Pennsylvania</v>
      </c>
      <c r="F55" s="30" t="str">
        <f>VLOOKUP(B55,'NetSuite Export'!F:AS,36,FALSE)</f>
        <v>Irwin</v>
      </c>
      <c r="G55" s="81" t="str">
        <f>IFERROR(VLOOKUP(E55,STATES!A:B,2,FALSE),"")</f>
        <v>PA</v>
      </c>
      <c r="H55" s="82" t="str">
        <f>VLOOKUP(B55,'NetSuite Export'!F:AS,39,FALSE)</f>
        <v>United States</v>
      </c>
      <c r="I55" s="83" t="str">
        <f>VLOOKUP(B55,'NetSuite Export'!F:AS,38,FALSE)</f>
        <v>15642</v>
      </c>
      <c r="J55" s="10"/>
      <c r="K55" s="84" t="s">
        <v>96</v>
      </c>
      <c r="L55" s="35" t="s">
        <v>96</v>
      </c>
      <c r="M55" s="30" t="str">
        <f>VLOOKUP(K55,Source!E:O,11,FALSE)</f>
        <v>whousman@entact.com</v>
      </c>
      <c r="N55" s="85" t="str">
        <f>VLOOKUP(K55,Source!E:O,3,FALSE)</f>
        <v>62 Barri Drive</v>
      </c>
      <c r="O55" s="30" t="str">
        <f>VLOOKUP(K55,Source!E:O,5,FALSE)</f>
        <v>Irwin</v>
      </c>
      <c r="P55" s="30" t="str">
        <f>VLOOKUP(K55,Source!E:O,6,FALSE)</f>
        <v>PA</v>
      </c>
      <c r="Q55" s="82" t="str">
        <f>IF(VLOOKUP(K55,Source!E:O,8,FALSE)="USA","United States",VLOOKUP(K55,Source!E:O,8,FALSE))</f>
        <v>United States</v>
      </c>
      <c r="R55" s="83">
        <f>VLOOKUP(L55,Source!E:K,7,FALSE)</f>
        <v>15642</v>
      </c>
      <c r="S55" s="10"/>
      <c r="T55" s="30" t="b">
        <f t="shared" si="2"/>
        <v>1</v>
      </c>
      <c r="U55" s="32" t="b">
        <f t="shared" si="3"/>
        <v>0</v>
      </c>
      <c r="V55" s="32" t="b">
        <f t="shared" ref="V55:W55" si="53">IF(TRIM(O55)=TRIM(F55),TRUE,FALSE)</f>
        <v>1</v>
      </c>
      <c r="W55" s="32" t="b">
        <f t="shared" si="53"/>
        <v>1</v>
      </c>
      <c r="X55" s="32" t="b">
        <f t="shared" si="5"/>
        <v>1</v>
      </c>
      <c r="Y55" s="32" t="b">
        <f t="shared" si="6"/>
        <v>1</v>
      </c>
      <c r="Z55" s="19" t="s">
        <v>75</v>
      </c>
      <c r="AA55" s="13"/>
      <c r="AB55" s="6" t="s">
        <v>51</v>
      </c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</row>
    <row r="56" ht="15.75" customHeight="1">
      <c r="A56" s="14"/>
      <c r="B56" s="100" t="s">
        <v>97</v>
      </c>
      <c r="C56" s="50" t="str">
        <f>VLOOKUP(B56,'NetSuite Export'!F:AS,40,FALSE)</f>
        <v>wblackwell@entact.com</v>
      </c>
      <c r="D56" s="50" t="str">
        <f>VLOOKUP(B56,'NetSuite Export'!F:AS,33,FALSE)</f>
        <v>811 9th Street</v>
      </c>
      <c r="E56" s="50" t="str">
        <f>VLOOKUP(B56,'NetSuite Export'!F:AS,37,FALSE)</f>
        <v>Pennsylvania</v>
      </c>
      <c r="F56" s="50" t="str">
        <f>VLOOKUP(B56,'NetSuite Export'!F:AS,36,FALSE)</f>
        <v>Oakmont</v>
      </c>
      <c r="G56" s="101" t="str">
        <f>IFERROR(VLOOKUP(E56,STATES!A:B,2,FALSE),"")</f>
        <v>PA</v>
      </c>
      <c r="H56" s="102" t="str">
        <f>VLOOKUP(B56,'NetSuite Export'!F:AS,39,FALSE)</f>
        <v>United States</v>
      </c>
      <c r="I56" s="103" t="str">
        <f>VLOOKUP(B56,'NetSuite Export'!F:AS,38,FALSE)</f>
        <v>15139</v>
      </c>
      <c r="J56" s="63"/>
      <c r="K56" s="104" t="s">
        <v>97</v>
      </c>
      <c r="L56" s="105" t="s">
        <v>97</v>
      </c>
      <c r="M56" s="50" t="str">
        <f>VLOOKUP(K56,Source!E:O,11,FALSE)</f>
        <v>wblackwell@entact.com</v>
      </c>
      <c r="N56" s="106" t="str">
        <f>VLOOKUP(K56,Source!E:O,3,FALSE)</f>
        <v>811 9th Street</v>
      </c>
      <c r="O56" s="50" t="str">
        <f>VLOOKUP(K56,Source!E:O,5,FALSE)</f>
        <v>Oakmont</v>
      </c>
      <c r="P56" s="50" t="str">
        <f>VLOOKUP(K56,Source!E:O,6,FALSE)</f>
        <v>PA</v>
      </c>
      <c r="Q56" s="82" t="str">
        <f>IF(VLOOKUP(K56,Source!E:O,8,FALSE)="USA","United States",VLOOKUP(K56,Source!E:O,8,FALSE))</f>
        <v>United States</v>
      </c>
      <c r="R56" s="103">
        <f>VLOOKUP(L56,Source!E:K,7,FALSE)</f>
        <v>15139</v>
      </c>
      <c r="S56" s="63"/>
      <c r="T56" s="50" t="b">
        <f t="shared" si="2"/>
        <v>1</v>
      </c>
      <c r="U56" s="52" t="b">
        <f t="shared" si="3"/>
        <v>1</v>
      </c>
      <c r="V56" s="52" t="b">
        <f t="shared" ref="V56:W56" si="54">IF(TRIM(O56)=TRIM(F56),TRUE,FALSE)</f>
        <v>1</v>
      </c>
      <c r="W56" s="52" t="b">
        <f t="shared" si="54"/>
        <v>1</v>
      </c>
      <c r="X56" s="52" t="b">
        <f t="shared" si="5"/>
        <v>1</v>
      </c>
      <c r="Y56" s="52" t="b">
        <f t="shared" si="6"/>
        <v>1</v>
      </c>
      <c r="Z56" s="10"/>
      <c r="AA56" s="13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3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3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3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3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</row>
    <row r="61" ht="15.75" customHeight="1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</row>
    <row r="62" ht="15.75" customHeight="1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</row>
    <row r="63" ht="15.75" customHeight="1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</row>
    <row r="64" ht="15.75" customHeight="1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</row>
    <row r="65" ht="15.75" customHeight="1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</row>
    <row r="66" ht="15.75" customHeight="1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</row>
    <row r="67" ht="15.75" customHeight="1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</row>
    <row r="68" ht="15.75" customHeight="1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</row>
    <row r="69" ht="15.75" customHeight="1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</row>
    <row r="70" ht="15.75" customHeight="1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</row>
    <row r="71" ht="15.75" customHeight="1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</row>
    <row r="72" ht="15.75" customHeight="1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</row>
    <row r="73" ht="15.75" customHeight="1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</row>
    <row r="74" ht="15.75" customHeight="1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/>
      <c r="AN74" s="69"/>
      <c r="AO74" s="69"/>
      <c r="AP74" s="69"/>
      <c r="AQ74" s="69"/>
      <c r="AR74" s="69"/>
      <c r="AS74" s="69"/>
      <c r="AT74" s="69"/>
      <c r="AU74" s="69"/>
      <c r="AV74" s="69"/>
    </row>
    <row r="75" ht="15.75" customHeight="1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69"/>
      <c r="AT75" s="69"/>
      <c r="AU75" s="69"/>
      <c r="AV75" s="69"/>
    </row>
    <row r="76" ht="15.75" customHeight="1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</row>
    <row r="77" ht="15.75" customHeight="1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</row>
    <row r="78" ht="15.75" customHeight="1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</row>
    <row r="79" ht="15.75" customHeight="1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</row>
    <row r="80" ht="15.75" customHeight="1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</row>
    <row r="81" ht="15.75" customHeight="1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</row>
    <row r="82" ht="15.75" customHeight="1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/>
      <c r="AN82" s="69"/>
      <c r="AO82" s="69"/>
      <c r="AP82" s="69"/>
      <c r="AQ82" s="69"/>
      <c r="AR82" s="69"/>
      <c r="AS82" s="69"/>
      <c r="AT82" s="69"/>
      <c r="AU82" s="69"/>
      <c r="AV82" s="69"/>
    </row>
    <row r="83" ht="15.75" customHeight="1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/>
      <c r="AN83" s="69"/>
      <c r="AO83" s="69"/>
      <c r="AP83" s="69"/>
      <c r="AQ83" s="69"/>
      <c r="AR83" s="69"/>
      <c r="AS83" s="69"/>
      <c r="AT83" s="69"/>
      <c r="AU83" s="69"/>
      <c r="AV83" s="69"/>
    </row>
    <row r="84" ht="15.75" customHeight="1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/>
      <c r="AN84" s="69"/>
      <c r="AO84" s="69"/>
      <c r="AP84" s="69"/>
      <c r="AQ84" s="69"/>
      <c r="AR84" s="69"/>
      <c r="AS84" s="69"/>
      <c r="AT84" s="69"/>
      <c r="AU84" s="69"/>
      <c r="AV84" s="69"/>
    </row>
    <row r="85" ht="15.75" customHeight="1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</row>
    <row r="86" ht="15.75" customHeight="1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</row>
    <row r="87" ht="15.75" customHeight="1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</row>
    <row r="88" ht="15.75" customHeight="1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</row>
    <row r="89" ht="15.75" customHeight="1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</row>
    <row r="90" ht="15.75" customHeight="1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</row>
    <row r="91" ht="15.75" customHeight="1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</row>
    <row r="92" ht="15.75" customHeight="1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</row>
    <row r="93" ht="15.75" customHeight="1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</row>
    <row r="94" ht="15.75" customHeight="1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</row>
    <row r="95" ht="15.75" customHeight="1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  <c r="AM95" s="69"/>
      <c r="AN95" s="69"/>
      <c r="AO95" s="69"/>
      <c r="AP95" s="69"/>
      <c r="AQ95" s="69"/>
      <c r="AR95" s="69"/>
      <c r="AS95" s="69"/>
      <c r="AT95" s="69"/>
      <c r="AU95" s="69"/>
      <c r="AV95" s="69"/>
    </row>
    <row r="96" ht="15.75" customHeight="1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</row>
    <row r="97" ht="15.75" customHeight="1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</row>
    <row r="98" ht="15.75" customHeight="1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  <c r="AM98" s="69"/>
      <c r="AN98" s="69"/>
      <c r="AO98" s="69"/>
      <c r="AP98" s="69"/>
      <c r="AQ98" s="69"/>
      <c r="AR98" s="69"/>
      <c r="AS98" s="69"/>
      <c r="AT98" s="69"/>
      <c r="AU98" s="69"/>
      <c r="AV98" s="69"/>
    </row>
    <row r="99" ht="15.75" customHeight="1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  <c r="AM99" s="69"/>
      <c r="AN99" s="69"/>
      <c r="AO99" s="69"/>
      <c r="AP99" s="69"/>
      <c r="AQ99" s="69"/>
      <c r="AR99" s="69"/>
      <c r="AS99" s="69"/>
      <c r="AT99" s="69"/>
      <c r="AU99" s="69"/>
      <c r="AV99" s="69"/>
    </row>
    <row r="100" ht="15.75" customHeight="1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  <c r="AM100" s="69"/>
      <c r="AN100" s="69"/>
      <c r="AO100" s="69"/>
      <c r="AP100" s="69"/>
      <c r="AQ100" s="69"/>
      <c r="AR100" s="69"/>
      <c r="AS100" s="69"/>
      <c r="AT100" s="69"/>
      <c r="AU100" s="69"/>
      <c r="AV100" s="69"/>
    </row>
    <row r="101" ht="15.75" customHeight="1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  <c r="AM101" s="69"/>
      <c r="AN101" s="69"/>
      <c r="AO101" s="69"/>
      <c r="AP101" s="69"/>
      <c r="AQ101" s="69"/>
      <c r="AR101" s="69"/>
      <c r="AS101" s="69"/>
      <c r="AT101" s="69"/>
      <c r="AU101" s="69"/>
      <c r="AV101" s="69"/>
    </row>
    <row r="102" ht="15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</row>
    <row r="103" ht="15.75" customHeight="1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  <c r="AM103" s="69"/>
      <c r="AN103" s="69"/>
      <c r="AO103" s="69"/>
      <c r="AP103" s="69"/>
      <c r="AQ103" s="69"/>
      <c r="AR103" s="69"/>
      <c r="AS103" s="69"/>
      <c r="AT103" s="69"/>
      <c r="AU103" s="69"/>
      <c r="AV103" s="69"/>
    </row>
    <row r="104" ht="15.75" customHeight="1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  <c r="AM104" s="69"/>
      <c r="AN104" s="69"/>
      <c r="AO104" s="69"/>
      <c r="AP104" s="69"/>
      <c r="AQ104" s="69"/>
      <c r="AR104" s="69"/>
      <c r="AS104" s="69"/>
      <c r="AT104" s="69"/>
      <c r="AU104" s="69"/>
      <c r="AV104" s="69"/>
    </row>
    <row r="105" ht="15.75" customHeight="1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69"/>
      <c r="AP105" s="69"/>
      <c r="AQ105" s="69"/>
      <c r="AR105" s="69"/>
      <c r="AS105" s="69"/>
      <c r="AT105" s="69"/>
      <c r="AU105" s="69"/>
      <c r="AV105" s="69"/>
    </row>
    <row r="106" ht="15.75" customHeight="1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</row>
    <row r="107" ht="15.75" customHeight="1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</row>
    <row r="108" ht="15.75" customHeight="1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69"/>
      <c r="AQ108" s="69"/>
      <c r="AR108" s="69"/>
      <c r="AS108" s="69"/>
      <c r="AT108" s="69"/>
      <c r="AU108" s="69"/>
      <c r="AV108" s="69"/>
    </row>
    <row r="109" ht="15.75" customHeight="1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69"/>
      <c r="AQ109" s="69"/>
      <c r="AR109" s="69"/>
      <c r="AS109" s="69"/>
      <c r="AT109" s="69"/>
      <c r="AU109" s="69"/>
      <c r="AV109" s="69"/>
    </row>
    <row r="110" ht="15.75" customHeight="1">
      <c r="A110" s="69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  <c r="AM110" s="69"/>
      <c r="AN110" s="69"/>
      <c r="AO110" s="69"/>
      <c r="AP110" s="69"/>
      <c r="AQ110" s="69"/>
      <c r="AR110" s="69"/>
      <c r="AS110" s="69"/>
      <c r="AT110" s="69"/>
      <c r="AU110" s="69"/>
      <c r="AV110" s="69"/>
    </row>
    <row r="111" ht="15.75" customHeight="1">
      <c r="A111" s="69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</row>
    <row r="112" ht="15.75" customHeight="1">
      <c r="A112" s="69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69"/>
      <c r="AP112" s="69"/>
      <c r="AQ112" s="69"/>
      <c r="AR112" s="69"/>
      <c r="AS112" s="69"/>
      <c r="AT112" s="69"/>
      <c r="AU112" s="69"/>
      <c r="AV112" s="69"/>
    </row>
    <row r="113" ht="15.75" customHeight="1">
      <c r="A113" s="69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</row>
    <row r="114" ht="15.75" customHeight="1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</row>
    <row r="115" ht="15.75" customHeight="1">
      <c r="A115" s="69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  <c r="AM115" s="69"/>
      <c r="AN115" s="69"/>
      <c r="AO115" s="69"/>
      <c r="AP115" s="69"/>
      <c r="AQ115" s="69"/>
      <c r="AR115" s="69"/>
      <c r="AS115" s="69"/>
      <c r="AT115" s="69"/>
      <c r="AU115" s="69"/>
      <c r="AV115" s="69"/>
    </row>
    <row r="116" ht="15.75" customHeight="1">
      <c r="A116" s="69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</row>
    <row r="117" ht="15.75" customHeight="1">
      <c r="A117" s="69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</row>
    <row r="118" ht="15.75" customHeight="1">
      <c r="A118" s="69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</row>
    <row r="119" ht="15.75" customHeight="1">
      <c r="A119" s="69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</row>
    <row r="120" ht="15.75" customHeight="1">
      <c r="A120" s="69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</row>
    <row r="121" ht="15.75" customHeight="1">
      <c r="A121" s="69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</row>
    <row r="122" ht="15.75" customHeight="1">
      <c r="A122" s="69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</row>
    <row r="123" ht="15.75" customHeight="1">
      <c r="A123" s="69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</row>
    <row r="124" ht="15.75" customHeight="1">
      <c r="A124" s="69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</row>
    <row r="125" ht="15.75" customHeight="1">
      <c r="A125" s="69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  <c r="AM125" s="69"/>
      <c r="AN125" s="69"/>
      <c r="AO125" s="69"/>
      <c r="AP125" s="69"/>
      <c r="AQ125" s="69"/>
      <c r="AR125" s="69"/>
      <c r="AS125" s="69"/>
      <c r="AT125" s="69"/>
      <c r="AU125" s="69"/>
      <c r="AV125" s="69"/>
    </row>
    <row r="126" ht="15.75" customHeight="1">
      <c r="A126" s="69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  <c r="AM126" s="69"/>
      <c r="AN126" s="69"/>
      <c r="AO126" s="69"/>
      <c r="AP126" s="69"/>
      <c r="AQ126" s="69"/>
      <c r="AR126" s="69"/>
      <c r="AS126" s="69"/>
      <c r="AT126" s="69"/>
      <c r="AU126" s="69"/>
      <c r="AV126" s="69"/>
    </row>
    <row r="127" ht="15.75" customHeight="1">
      <c r="A127" s="69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  <c r="AM127" s="69"/>
      <c r="AN127" s="69"/>
      <c r="AO127" s="69"/>
      <c r="AP127" s="69"/>
      <c r="AQ127" s="69"/>
      <c r="AR127" s="69"/>
      <c r="AS127" s="69"/>
      <c r="AT127" s="69"/>
      <c r="AU127" s="69"/>
      <c r="AV127" s="69"/>
    </row>
    <row r="128" ht="15.75" customHeight="1">
      <c r="A128" s="69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  <c r="AM128" s="69"/>
      <c r="AN128" s="69"/>
      <c r="AO128" s="69"/>
      <c r="AP128" s="69"/>
      <c r="AQ128" s="69"/>
      <c r="AR128" s="69"/>
      <c r="AS128" s="69"/>
      <c r="AT128" s="69"/>
      <c r="AU128" s="69"/>
      <c r="AV128" s="69"/>
    </row>
    <row r="129" ht="15.75" customHeight="1">
      <c r="A129" s="69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  <c r="AM129" s="69"/>
      <c r="AN129" s="69"/>
      <c r="AO129" s="69"/>
      <c r="AP129" s="69"/>
      <c r="AQ129" s="69"/>
      <c r="AR129" s="69"/>
      <c r="AS129" s="69"/>
      <c r="AT129" s="69"/>
      <c r="AU129" s="69"/>
      <c r="AV129" s="69"/>
    </row>
    <row r="130" ht="15.75" customHeight="1">
      <c r="A130" s="69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  <c r="AM130" s="69"/>
      <c r="AN130" s="69"/>
      <c r="AO130" s="69"/>
      <c r="AP130" s="69"/>
      <c r="AQ130" s="69"/>
      <c r="AR130" s="69"/>
      <c r="AS130" s="69"/>
      <c r="AT130" s="69"/>
      <c r="AU130" s="69"/>
      <c r="AV130" s="69"/>
    </row>
    <row r="131" ht="15.75" customHeight="1">
      <c r="A131" s="69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</row>
    <row r="132" ht="15.75" customHeight="1">
      <c r="A132" s="69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</row>
    <row r="133" ht="15.75" customHeight="1">
      <c r="A133" s="69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</row>
    <row r="134" ht="15.75" customHeight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</row>
    <row r="135" ht="15.75" customHeight="1">
      <c r="A135" s="69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</row>
    <row r="136" ht="15.75" customHeight="1">
      <c r="A136" s="69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</row>
    <row r="137" ht="15.75" customHeight="1">
      <c r="A137" s="69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</row>
    <row r="138" ht="15.75" customHeight="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</row>
    <row r="139" ht="15.75" customHeight="1">
      <c r="A139" s="69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</row>
    <row r="140" ht="15.75" customHeight="1">
      <c r="A140" s="69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</row>
    <row r="141" ht="15.75" customHeight="1">
      <c r="A141" s="69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</row>
    <row r="142" ht="15.75" customHeight="1">
      <c r="A142" s="69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</row>
    <row r="143" ht="15.75" customHeight="1">
      <c r="A143" s="69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</row>
    <row r="144" ht="15.75" customHeight="1">
      <c r="A144" s="69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</row>
    <row r="145" ht="15.75" customHeight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</row>
    <row r="146" ht="15.75" customHeight="1">
      <c r="A146" s="69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</row>
    <row r="147" ht="15.75" customHeight="1">
      <c r="A147" s="69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</row>
    <row r="148" ht="15.75" customHeight="1">
      <c r="A148" s="69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  <c r="AM148" s="69"/>
      <c r="AN148" s="69"/>
      <c r="AO148" s="69"/>
      <c r="AP148" s="69"/>
      <c r="AQ148" s="69"/>
      <c r="AR148" s="69"/>
      <c r="AS148" s="69"/>
      <c r="AT148" s="69"/>
      <c r="AU148" s="69"/>
      <c r="AV148" s="69"/>
    </row>
    <row r="149" ht="15.75" customHeight="1">
      <c r="A149" s="69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</row>
    <row r="150" ht="15.75" customHeight="1">
      <c r="A150" s="69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</row>
    <row r="151" ht="15.75" customHeight="1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</row>
    <row r="152" ht="15.75" customHeight="1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</row>
    <row r="153" ht="15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</row>
    <row r="154" ht="15.75" customHeight="1">
      <c r="A154" s="69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</row>
    <row r="155" ht="15.75" customHeight="1">
      <c r="A155" s="69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</row>
    <row r="156" ht="15.75" customHeight="1">
      <c r="A156" s="69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</row>
    <row r="157" ht="15.75" customHeight="1">
      <c r="A157" s="69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</row>
    <row r="158" ht="15.75" customHeight="1">
      <c r="A158" s="69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</row>
    <row r="159" ht="15.75" customHeight="1">
      <c r="A159" s="69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</row>
    <row r="160" ht="15.75" customHeight="1">
      <c r="A160" s="69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</row>
    <row r="161" ht="15.75" customHeight="1">
      <c r="A161" s="69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</row>
    <row r="162" ht="15.75" customHeight="1">
      <c r="A162" s="69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  <c r="AM162" s="69"/>
      <c r="AN162" s="69"/>
      <c r="AO162" s="69"/>
      <c r="AP162" s="69"/>
      <c r="AQ162" s="69"/>
      <c r="AR162" s="69"/>
      <c r="AS162" s="69"/>
      <c r="AT162" s="69"/>
      <c r="AU162" s="69"/>
      <c r="AV162" s="69"/>
    </row>
    <row r="163" ht="15.75" customHeight="1">
      <c r="A163" s="69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  <c r="AM163" s="69"/>
      <c r="AN163" s="69"/>
      <c r="AO163" s="69"/>
      <c r="AP163" s="69"/>
      <c r="AQ163" s="69"/>
      <c r="AR163" s="69"/>
      <c r="AS163" s="69"/>
      <c r="AT163" s="69"/>
      <c r="AU163" s="69"/>
      <c r="AV163" s="69"/>
    </row>
    <row r="164" ht="15.75" customHeight="1">
      <c r="A164" s="69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  <c r="AM164" s="69"/>
      <c r="AN164" s="69"/>
      <c r="AO164" s="69"/>
      <c r="AP164" s="69"/>
      <c r="AQ164" s="69"/>
      <c r="AR164" s="69"/>
      <c r="AS164" s="69"/>
      <c r="AT164" s="69"/>
      <c r="AU164" s="69"/>
      <c r="AV164" s="69"/>
    </row>
    <row r="165" ht="15.75" customHeight="1">
      <c r="A165" s="69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  <c r="AM165" s="69"/>
      <c r="AN165" s="69"/>
      <c r="AO165" s="69"/>
      <c r="AP165" s="69"/>
      <c r="AQ165" s="69"/>
      <c r="AR165" s="69"/>
      <c r="AS165" s="69"/>
      <c r="AT165" s="69"/>
      <c r="AU165" s="69"/>
      <c r="AV165" s="69"/>
    </row>
    <row r="166" ht="15.75" customHeight="1">
      <c r="A166" s="69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</row>
    <row r="167" ht="15.75" customHeight="1">
      <c r="A167" s="69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  <c r="AM167" s="69"/>
      <c r="AN167" s="69"/>
      <c r="AO167" s="69"/>
      <c r="AP167" s="69"/>
      <c r="AQ167" s="69"/>
      <c r="AR167" s="69"/>
      <c r="AS167" s="69"/>
      <c r="AT167" s="69"/>
      <c r="AU167" s="69"/>
      <c r="AV167" s="69"/>
    </row>
    <row r="168" ht="15.75" customHeight="1">
      <c r="A168" s="69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  <c r="AM168" s="69"/>
      <c r="AN168" s="69"/>
      <c r="AO168" s="69"/>
      <c r="AP168" s="69"/>
      <c r="AQ168" s="69"/>
      <c r="AR168" s="69"/>
      <c r="AS168" s="69"/>
      <c r="AT168" s="69"/>
      <c r="AU168" s="69"/>
      <c r="AV168" s="69"/>
    </row>
    <row r="169" ht="15.75" customHeight="1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  <c r="AM169" s="69"/>
      <c r="AN169" s="69"/>
      <c r="AO169" s="69"/>
      <c r="AP169" s="69"/>
      <c r="AQ169" s="69"/>
      <c r="AR169" s="69"/>
      <c r="AS169" s="69"/>
      <c r="AT169" s="69"/>
      <c r="AU169" s="69"/>
      <c r="AV169" s="69"/>
    </row>
    <row r="170" ht="15.75" customHeight="1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</row>
    <row r="171" ht="15.75" customHeight="1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</row>
    <row r="172" ht="15.75" customHeight="1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  <c r="AM172" s="69"/>
      <c r="AN172" s="69"/>
      <c r="AO172" s="69"/>
      <c r="AP172" s="69"/>
      <c r="AQ172" s="69"/>
      <c r="AR172" s="69"/>
      <c r="AS172" s="69"/>
      <c r="AT172" s="69"/>
      <c r="AU172" s="69"/>
      <c r="AV172" s="69"/>
    </row>
    <row r="173" ht="15.75" customHeight="1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</row>
    <row r="174" ht="15.75" customHeight="1">
      <c r="A174" s="69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</row>
    <row r="175" ht="15.75" customHeight="1">
      <c r="A175" s="69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</row>
    <row r="176" ht="15.75" customHeight="1">
      <c r="A176" s="69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</row>
    <row r="177" ht="15.75" customHeight="1">
      <c r="A177" s="69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</row>
    <row r="178" ht="15.75" customHeight="1">
      <c r="A178" s="69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</row>
    <row r="179" ht="15.75" customHeight="1">
      <c r="A179" s="69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</row>
    <row r="180" ht="15.75" customHeight="1">
      <c r="A180" s="69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</row>
    <row r="181" ht="15.75" customHeight="1">
      <c r="A181" s="69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</row>
    <row r="182" ht="15.75" customHeight="1">
      <c r="A182" s="69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</row>
    <row r="183" ht="15.75" customHeight="1">
      <c r="A183" s="69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  <c r="AM183" s="69"/>
      <c r="AN183" s="69"/>
      <c r="AO183" s="69"/>
      <c r="AP183" s="69"/>
      <c r="AQ183" s="69"/>
      <c r="AR183" s="69"/>
      <c r="AS183" s="69"/>
      <c r="AT183" s="69"/>
      <c r="AU183" s="69"/>
      <c r="AV183" s="69"/>
    </row>
    <row r="184" ht="15.75" customHeight="1">
      <c r="A184" s="69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  <c r="AM184" s="69"/>
      <c r="AN184" s="69"/>
      <c r="AO184" s="69"/>
      <c r="AP184" s="69"/>
      <c r="AQ184" s="69"/>
      <c r="AR184" s="69"/>
      <c r="AS184" s="69"/>
      <c r="AT184" s="69"/>
      <c r="AU184" s="69"/>
      <c r="AV184" s="69"/>
    </row>
    <row r="185" ht="15.75" customHeight="1">
      <c r="A185" s="69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  <c r="AM185" s="69"/>
      <c r="AN185" s="69"/>
      <c r="AO185" s="69"/>
      <c r="AP185" s="69"/>
      <c r="AQ185" s="69"/>
      <c r="AR185" s="69"/>
      <c r="AS185" s="69"/>
      <c r="AT185" s="69"/>
      <c r="AU185" s="69"/>
      <c r="AV185" s="69"/>
    </row>
    <row r="186" ht="15.75" customHeight="1">
      <c r="A186" s="69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  <c r="AM186" s="69"/>
      <c r="AN186" s="69"/>
      <c r="AO186" s="69"/>
      <c r="AP186" s="69"/>
      <c r="AQ186" s="69"/>
      <c r="AR186" s="69"/>
      <c r="AS186" s="69"/>
      <c r="AT186" s="69"/>
      <c r="AU186" s="69"/>
      <c r="AV186" s="69"/>
    </row>
    <row r="187" ht="15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  <c r="AM187" s="69"/>
      <c r="AN187" s="69"/>
      <c r="AO187" s="69"/>
      <c r="AP187" s="69"/>
      <c r="AQ187" s="69"/>
      <c r="AR187" s="69"/>
      <c r="AS187" s="69"/>
      <c r="AT187" s="69"/>
      <c r="AU187" s="69"/>
      <c r="AV187" s="69"/>
    </row>
    <row r="188" ht="15.75" customHeight="1">
      <c r="A188" s="69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  <c r="AM188" s="69"/>
      <c r="AN188" s="69"/>
      <c r="AO188" s="69"/>
      <c r="AP188" s="69"/>
      <c r="AQ188" s="69"/>
      <c r="AR188" s="69"/>
      <c r="AS188" s="69"/>
      <c r="AT188" s="69"/>
      <c r="AU188" s="69"/>
      <c r="AV188" s="69"/>
    </row>
    <row r="189" ht="15.75" customHeight="1">
      <c r="A189" s="69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  <c r="AM189" s="69"/>
      <c r="AN189" s="69"/>
      <c r="AO189" s="69"/>
      <c r="AP189" s="69"/>
      <c r="AQ189" s="69"/>
      <c r="AR189" s="69"/>
      <c r="AS189" s="69"/>
      <c r="AT189" s="69"/>
      <c r="AU189" s="69"/>
      <c r="AV189" s="69"/>
    </row>
    <row r="190" ht="15.75" customHeight="1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  <c r="AM190" s="69"/>
      <c r="AN190" s="69"/>
      <c r="AO190" s="69"/>
      <c r="AP190" s="69"/>
      <c r="AQ190" s="69"/>
      <c r="AR190" s="69"/>
      <c r="AS190" s="69"/>
      <c r="AT190" s="69"/>
      <c r="AU190" s="69"/>
      <c r="AV190" s="69"/>
    </row>
    <row r="191" ht="15.75" customHeight="1">
      <c r="A191" s="69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  <c r="AM191" s="69"/>
      <c r="AN191" s="69"/>
      <c r="AO191" s="69"/>
      <c r="AP191" s="69"/>
      <c r="AQ191" s="69"/>
      <c r="AR191" s="69"/>
      <c r="AS191" s="69"/>
      <c r="AT191" s="69"/>
      <c r="AU191" s="69"/>
      <c r="AV191" s="69"/>
    </row>
    <row r="192" ht="15.75" customHeight="1">
      <c r="A192" s="69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  <c r="AM192" s="69"/>
      <c r="AN192" s="69"/>
      <c r="AO192" s="69"/>
      <c r="AP192" s="69"/>
      <c r="AQ192" s="69"/>
      <c r="AR192" s="69"/>
      <c r="AS192" s="69"/>
      <c r="AT192" s="69"/>
      <c r="AU192" s="69"/>
      <c r="AV192" s="69"/>
    </row>
    <row r="193" ht="15.75" customHeight="1">
      <c r="A193" s="69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  <c r="AM193" s="69"/>
      <c r="AN193" s="69"/>
      <c r="AO193" s="69"/>
      <c r="AP193" s="69"/>
      <c r="AQ193" s="69"/>
      <c r="AR193" s="69"/>
      <c r="AS193" s="69"/>
      <c r="AT193" s="69"/>
      <c r="AU193" s="69"/>
      <c r="AV193" s="69"/>
    </row>
    <row r="194" ht="15.75" customHeight="1">
      <c r="A194" s="69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  <c r="AM194" s="69"/>
      <c r="AN194" s="69"/>
      <c r="AO194" s="69"/>
      <c r="AP194" s="69"/>
      <c r="AQ194" s="69"/>
      <c r="AR194" s="69"/>
      <c r="AS194" s="69"/>
      <c r="AT194" s="69"/>
      <c r="AU194" s="69"/>
      <c r="AV194" s="69"/>
    </row>
    <row r="195" ht="15.75" customHeight="1">
      <c r="A195" s="69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</row>
    <row r="196" ht="15.75" customHeight="1">
      <c r="A196" s="69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  <c r="AM196" s="69"/>
      <c r="AN196" s="69"/>
      <c r="AO196" s="69"/>
      <c r="AP196" s="69"/>
      <c r="AQ196" s="69"/>
      <c r="AR196" s="69"/>
      <c r="AS196" s="69"/>
      <c r="AT196" s="69"/>
      <c r="AU196" s="69"/>
      <c r="AV196" s="69"/>
    </row>
    <row r="197" ht="15.75" customHeight="1">
      <c r="A197" s="69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  <c r="AM197" s="69"/>
      <c r="AN197" s="69"/>
      <c r="AO197" s="69"/>
      <c r="AP197" s="69"/>
      <c r="AQ197" s="69"/>
      <c r="AR197" s="69"/>
      <c r="AS197" s="69"/>
      <c r="AT197" s="69"/>
      <c r="AU197" s="69"/>
      <c r="AV197" s="69"/>
    </row>
    <row r="198" ht="15.75" customHeight="1">
      <c r="A198" s="69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  <c r="AM198" s="69"/>
      <c r="AN198" s="69"/>
      <c r="AO198" s="69"/>
      <c r="AP198" s="69"/>
      <c r="AQ198" s="69"/>
      <c r="AR198" s="69"/>
      <c r="AS198" s="69"/>
      <c r="AT198" s="69"/>
      <c r="AU198" s="69"/>
      <c r="AV198" s="69"/>
    </row>
    <row r="199" ht="15.75" customHeight="1">
      <c r="A199" s="69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  <c r="AM199" s="69"/>
      <c r="AN199" s="69"/>
      <c r="AO199" s="69"/>
      <c r="AP199" s="69"/>
      <c r="AQ199" s="69"/>
      <c r="AR199" s="69"/>
      <c r="AS199" s="69"/>
      <c r="AT199" s="69"/>
      <c r="AU199" s="69"/>
      <c r="AV199" s="69"/>
    </row>
    <row r="200" ht="15.75" customHeight="1">
      <c r="A200" s="69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</row>
    <row r="201" ht="15.75" customHeight="1">
      <c r="A201" s="69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  <c r="AM201" s="69"/>
      <c r="AN201" s="69"/>
      <c r="AO201" s="69"/>
      <c r="AP201" s="69"/>
      <c r="AQ201" s="69"/>
      <c r="AR201" s="69"/>
      <c r="AS201" s="69"/>
      <c r="AT201" s="69"/>
      <c r="AU201" s="69"/>
      <c r="AV201" s="69"/>
    </row>
    <row r="202" ht="15.75" customHeight="1">
      <c r="A202" s="69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  <c r="AM202" s="69"/>
      <c r="AN202" s="69"/>
      <c r="AO202" s="69"/>
      <c r="AP202" s="69"/>
      <c r="AQ202" s="69"/>
      <c r="AR202" s="69"/>
      <c r="AS202" s="69"/>
      <c r="AT202" s="69"/>
      <c r="AU202" s="69"/>
      <c r="AV202" s="69"/>
    </row>
    <row r="203" ht="15.75" customHeight="1">
      <c r="A203" s="69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  <c r="AM203" s="69"/>
      <c r="AN203" s="69"/>
      <c r="AO203" s="69"/>
      <c r="AP203" s="69"/>
      <c r="AQ203" s="69"/>
      <c r="AR203" s="69"/>
      <c r="AS203" s="69"/>
      <c r="AT203" s="69"/>
      <c r="AU203" s="69"/>
      <c r="AV203" s="69"/>
    </row>
    <row r="204" ht="15.75" customHeight="1">
      <c r="A204" s="69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  <c r="AM204" s="69"/>
      <c r="AN204" s="69"/>
      <c r="AO204" s="69"/>
      <c r="AP204" s="69"/>
      <c r="AQ204" s="69"/>
      <c r="AR204" s="69"/>
      <c r="AS204" s="69"/>
      <c r="AT204" s="69"/>
      <c r="AU204" s="69"/>
      <c r="AV204" s="69"/>
    </row>
    <row r="205" ht="15.75" customHeight="1">
      <c r="A205" s="69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</row>
    <row r="206" ht="15.75" customHeight="1">
      <c r="A206" s="69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</row>
    <row r="207" ht="15.75" customHeight="1">
      <c r="A207" s="69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</row>
    <row r="208" ht="15.75" customHeight="1">
      <c r="A208" s="69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  <c r="AM208" s="69"/>
      <c r="AN208" s="69"/>
      <c r="AO208" s="69"/>
      <c r="AP208" s="69"/>
      <c r="AQ208" s="69"/>
      <c r="AR208" s="69"/>
      <c r="AS208" s="69"/>
      <c r="AT208" s="69"/>
      <c r="AU208" s="69"/>
      <c r="AV208" s="69"/>
    </row>
    <row r="209" ht="15.75" customHeight="1">
      <c r="A209" s="69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  <c r="AM209" s="69"/>
      <c r="AN209" s="69"/>
      <c r="AO209" s="69"/>
      <c r="AP209" s="69"/>
      <c r="AQ209" s="69"/>
      <c r="AR209" s="69"/>
      <c r="AS209" s="69"/>
      <c r="AT209" s="69"/>
      <c r="AU209" s="69"/>
      <c r="AV209" s="69"/>
    </row>
    <row r="210" ht="15.75" customHeight="1">
      <c r="A210" s="69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  <c r="AM210" s="69"/>
      <c r="AN210" s="69"/>
      <c r="AO210" s="69"/>
      <c r="AP210" s="69"/>
      <c r="AQ210" s="69"/>
      <c r="AR210" s="69"/>
      <c r="AS210" s="69"/>
      <c r="AT210" s="69"/>
      <c r="AU210" s="69"/>
      <c r="AV210" s="69"/>
    </row>
    <row r="211" ht="15.75" customHeight="1">
      <c r="A211" s="69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</row>
    <row r="212" ht="15.75" customHeight="1">
      <c r="A212" s="69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  <c r="AM212" s="69"/>
      <c r="AN212" s="69"/>
      <c r="AO212" s="69"/>
      <c r="AP212" s="69"/>
      <c r="AQ212" s="69"/>
      <c r="AR212" s="69"/>
      <c r="AS212" s="69"/>
      <c r="AT212" s="69"/>
      <c r="AU212" s="69"/>
      <c r="AV212" s="69"/>
    </row>
    <row r="213" ht="15.75" customHeight="1">
      <c r="A213" s="69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  <c r="AM213" s="69"/>
      <c r="AN213" s="69"/>
      <c r="AO213" s="69"/>
      <c r="AP213" s="69"/>
      <c r="AQ213" s="69"/>
      <c r="AR213" s="69"/>
      <c r="AS213" s="69"/>
      <c r="AT213" s="69"/>
      <c r="AU213" s="69"/>
      <c r="AV213" s="69"/>
    </row>
    <row r="214" ht="15.75" customHeight="1">
      <c r="A214" s="69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</row>
    <row r="215" ht="15.75" customHeight="1">
      <c r="A215" s="69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  <c r="AM215" s="69"/>
      <c r="AN215" s="69"/>
      <c r="AO215" s="69"/>
      <c r="AP215" s="69"/>
      <c r="AQ215" s="69"/>
      <c r="AR215" s="69"/>
      <c r="AS215" s="69"/>
      <c r="AT215" s="69"/>
      <c r="AU215" s="69"/>
      <c r="AV215" s="69"/>
    </row>
    <row r="216" ht="15.75" customHeight="1">
      <c r="A216" s="69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  <c r="AM216" s="69"/>
      <c r="AN216" s="69"/>
      <c r="AO216" s="69"/>
      <c r="AP216" s="69"/>
      <c r="AQ216" s="69"/>
      <c r="AR216" s="69"/>
      <c r="AS216" s="69"/>
      <c r="AT216" s="69"/>
      <c r="AU216" s="69"/>
      <c r="AV216" s="69"/>
    </row>
    <row r="217" ht="15.75" customHeight="1">
      <c r="A217" s="69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  <c r="AM217" s="69"/>
      <c r="AN217" s="69"/>
      <c r="AO217" s="69"/>
      <c r="AP217" s="69"/>
      <c r="AQ217" s="69"/>
      <c r="AR217" s="69"/>
      <c r="AS217" s="69"/>
      <c r="AT217" s="69"/>
      <c r="AU217" s="69"/>
      <c r="AV217" s="69"/>
    </row>
    <row r="218" ht="15.75" customHeight="1">
      <c r="A218" s="69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  <c r="AM218" s="69"/>
      <c r="AN218" s="69"/>
      <c r="AO218" s="69"/>
      <c r="AP218" s="69"/>
      <c r="AQ218" s="69"/>
      <c r="AR218" s="69"/>
      <c r="AS218" s="69"/>
      <c r="AT218" s="69"/>
      <c r="AU218" s="69"/>
      <c r="AV218" s="69"/>
    </row>
    <row r="219" ht="15.75" customHeight="1">
      <c r="A219" s="69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  <c r="AM219" s="69"/>
      <c r="AN219" s="69"/>
      <c r="AO219" s="69"/>
      <c r="AP219" s="69"/>
      <c r="AQ219" s="69"/>
      <c r="AR219" s="69"/>
      <c r="AS219" s="69"/>
      <c r="AT219" s="69"/>
      <c r="AU219" s="69"/>
      <c r="AV219" s="69"/>
    </row>
    <row r="220" ht="15.75" customHeight="1">
      <c r="A220" s="69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  <c r="AM220" s="69"/>
      <c r="AN220" s="69"/>
      <c r="AO220" s="69"/>
      <c r="AP220" s="69"/>
      <c r="AQ220" s="69"/>
      <c r="AR220" s="69"/>
      <c r="AS220" s="69"/>
      <c r="AT220" s="69"/>
      <c r="AU220" s="69"/>
      <c r="AV220" s="69"/>
    </row>
    <row r="221" ht="15.75" customHeight="1">
      <c r="A221" s="69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  <c r="AM221" s="69"/>
      <c r="AN221" s="69"/>
      <c r="AO221" s="69"/>
      <c r="AP221" s="69"/>
      <c r="AQ221" s="69"/>
      <c r="AR221" s="69"/>
      <c r="AS221" s="69"/>
      <c r="AT221" s="69"/>
      <c r="AU221" s="69"/>
      <c r="AV221" s="69"/>
    </row>
    <row r="222" ht="15.75" customHeight="1">
      <c r="A222" s="69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  <c r="AM222" s="69"/>
      <c r="AN222" s="69"/>
      <c r="AO222" s="69"/>
      <c r="AP222" s="69"/>
      <c r="AQ222" s="69"/>
      <c r="AR222" s="69"/>
      <c r="AS222" s="69"/>
      <c r="AT222" s="69"/>
      <c r="AU222" s="69"/>
      <c r="AV222" s="69"/>
    </row>
    <row r="223" ht="15.75" customHeight="1">
      <c r="A223" s="69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</row>
    <row r="224" ht="15.75" customHeight="1">
      <c r="A224" s="69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  <c r="AM224" s="69"/>
      <c r="AN224" s="69"/>
      <c r="AO224" s="69"/>
      <c r="AP224" s="69"/>
      <c r="AQ224" s="69"/>
      <c r="AR224" s="69"/>
      <c r="AS224" s="69"/>
      <c r="AT224" s="69"/>
      <c r="AU224" s="69"/>
      <c r="AV224" s="69"/>
    </row>
    <row r="225" ht="15.75" customHeight="1">
      <c r="A225" s="69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  <c r="AM225" s="69"/>
      <c r="AN225" s="69"/>
      <c r="AO225" s="69"/>
      <c r="AP225" s="69"/>
      <c r="AQ225" s="69"/>
      <c r="AR225" s="69"/>
      <c r="AS225" s="69"/>
      <c r="AT225" s="69"/>
      <c r="AU225" s="69"/>
      <c r="AV225" s="69"/>
    </row>
    <row r="226" ht="15.75" customHeight="1">
      <c r="A226" s="69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  <c r="AM226" s="69"/>
      <c r="AN226" s="69"/>
      <c r="AO226" s="69"/>
      <c r="AP226" s="69"/>
      <c r="AQ226" s="69"/>
      <c r="AR226" s="69"/>
      <c r="AS226" s="69"/>
      <c r="AT226" s="69"/>
      <c r="AU226" s="69"/>
      <c r="AV226" s="69"/>
    </row>
    <row r="227" ht="15.75" customHeight="1">
      <c r="A227" s="69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  <c r="AM227" s="69"/>
      <c r="AN227" s="69"/>
      <c r="AO227" s="69"/>
      <c r="AP227" s="69"/>
      <c r="AQ227" s="69"/>
      <c r="AR227" s="69"/>
      <c r="AS227" s="69"/>
      <c r="AT227" s="69"/>
      <c r="AU227" s="69"/>
      <c r="AV227" s="69"/>
    </row>
    <row r="228" ht="15.75" customHeight="1">
      <c r="A228" s="69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  <c r="AM228" s="69"/>
      <c r="AN228" s="69"/>
      <c r="AO228" s="69"/>
      <c r="AP228" s="69"/>
      <c r="AQ228" s="69"/>
      <c r="AR228" s="69"/>
      <c r="AS228" s="69"/>
      <c r="AT228" s="69"/>
      <c r="AU228" s="69"/>
      <c r="AV228" s="69"/>
    </row>
    <row r="229" ht="15.75" customHeight="1">
      <c r="A229" s="69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  <c r="AM229" s="69"/>
      <c r="AN229" s="69"/>
      <c r="AO229" s="69"/>
      <c r="AP229" s="69"/>
      <c r="AQ229" s="69"/>
      <c r="AR229" s="69"/>
      <c r="AS229" s="69"/>
      <c r="AT229" s="69"/>
      <c r="AU229" s="69"/>
      <c r="AV229" s="69"/>
    </row>
    <row r="230" ht="15.75" customHeight="1">
      <c r="A230" s="69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  <c r="AM230" s="69"/>
      <c r="AN230" s="69"/>
      <c r="AO230" s="69"/>
      <c r="AP230" s="69"/>
      <c r="AQ230" s="69"/>
      <c r="AR230" s="69"/>
      <c r="AS230" s="69"/>
      <c r="AT230" s="69"/>
      <c r="AU230" s="69"/>
      <c r="AV230" s="69"/>
    </row>
    <row r="231" ht="15.75" customHeight="1">
      <c r="A231" s="69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  <c r="AM231" s="69"/>
      <c r="AN231" s="69"/>
      <c r="AO231" s="69"/>
      <c r="AP231" s="69"/>
      <c r="AQ231" s="69"/>
      <c r="AR231" s="69"/>
      <c r="AS231" s="69"/>
      <c r="AT231" s="69"/>
      <c r="AU231" s="69"/>
      <c r="AV231" s="69"/>
    </row>
    <row r="232" ht="15.75" customHeight="1">
      <c r="A232" s="69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  <c r="AM232" s="69"/>
      <c r="AN232" s="69"/>
      <c r="AO232" s="69"/>
      <c r="AP232" s="69"/>
      <c r="AQ232" s="69"/>
      <c r="AR232" s="69"/>
      <c r="AS232" s="69"/>
      <c r="AT232" s="69"/>
      <c r="AU232" s="69"/>
      <c r="AV232" s="69"/>
    </row>
    <row r="233" ht="15.75" customHeight="1">
      <c r="A233" s="69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  <c r="AM233" s="69"/>
      <c r="AN233" s="69"/>
      <c r="AO233" s="69"/>
      <c r="AP233" s="69"/>
      <c r="AQ233" s="69"/>
      <c r="AR233" s="69"/>
      <c r="AS233" s="69"/>
      <c r="AT233" s="69"/>
      <c r="AU233" s="69"/>
      <c r="AV233" s="69"/>
    </row>
    <row r="234" ht="15.75" customHeight="1">
      <c r="A234" s="69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  <c r="AM234" s="69"/>
      <c r="AN234" s="69"/>
      <c r="AO234" s="69"/>
      <c r="AP234" s="69"/>
      <c r="AQ234" s="69"/>
      <c r="AR234" s="69"/>
      <c r="AS234" s="69"/>
      <c r="AT234" s="69"/>
      <c r="AU234" s="69"/>
      <c r="AV234" s="69"/>
    </row>
    <row r="235" ht="15.75" customHeight="1">
      <c r="A235" s="69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  <c r="AM235" s="69"/>
      <c r="AN235" s="69"/>
      <c r="AO235" s="69"/>
      <c r="AP235" s="69"/>
      <c r="AQ235" s="69"/>
      <c r="AR235" s="69"/>
      <c r="AS235" s="69"/>
      <c r="AT235" s="69"/>
      <c r="AU235" s="69"/>
      <c r="AV235" s="69"/>
    </row>
    <row r="236" ht="15.75" customHeight="1">
      <c r="A236" s="69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  <c r="AM236" s="69"/>
      <c r="AN236" s="69"/>
      <c r="AO236" s="69"/>
      <c r="AP236" s="69"/>
      <c r="AQ236" s="69"/>
      <c r="AR236" s="69"/>
      <c r="AS236" s="69"/>
      <c r="AT236" s="69"/>
      <c r="AU236" s="69"/>
      <c r="AV236" s="69"/>
    </row>
    <row r="237" ht="15.75" customHeight="1">
      <c r="A237" s="69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  <c r="AM237" s="69"/>
      <c r="AN237" s="69"/>
      <c r="AO237" s="69"/>
      <c r="AP237" s="69"/>
      <c r="AQ237" s="69"/>
      <c r="AR237" s="69"/>
      <c r="AS237" s="69"/>
      <c r="AT237" s="69"/>
      <c r="AU237" s="69"/>
      <c r="AV237" s="69"/>
    </row>
    <row r="238" ht="15.75" customHeight="1">
      <c r="A238" s="69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  <c r="AM238" s="69"/>
      <c r="AN238" s="69"/>
      <c r="AO238" s="69"/>
      <c r="AP238" s="69"/>
      <c r="AQ238" s="69"/>
      <c r="AR238" s="69"/>
      <c r="AS238" s="69"/>
      <c r="AT238" s="69"/>
      <c r="AU238" s="69"/>
      <c r="AV238" s="69"/>
    </row>
    <row r="239" ht="15.75" customHeight="1">
      <c r="A239" s="69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  <c r="AM239" s="69"/>
      <c r="AN239" s="69"/>
      <c r="AO239" s="69"/>
      <c r="AP239" s="69"/>
      <c r="AQ239" s="69"/>
      <c r="AR239" s="69"/>
      <c r="AS239" s="69"/>
      <c r="AT239" s="69"/>
      <c r="AU239" s="69"/>
      <c r="AV239" s="69"/>
    </row>
    <row r="240" ht="15.75" customHeight="1">
      <c r="A240" s="69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  <c r="AM240" s="69"/>
      <c r="AN240" s="69"/>
      <c r="AO240" s="69"/>
      <c r="AP240" s="69"/>
      <c r="AQ240" s="69"/>
      <c r="AR240" s="69"/>
      <c r="AS240" s="69"/>
      <c r="AT240" s="69"/>
      <c r="AU240" s="69"/>
      <c r="AV240" s="69"/>
    </row>
    <row r="241" ht="15.75" customHeight="1">
      <c r="A241" s="69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  <c r="AM241" s="69"/>
      <c r="AN241" s="69"/>
      <c r="AO241" s="69"/>
      <c r="AP241" s="69"/>
      <c r="AQ241" s="69"/>
      <c r="AR241" s="69"/>
      <c r="AS241" s="69"/>
      <c r="AT241" s="69"/>
      <c r="AU241" s="69"/>
      <c r="AV241" s="69"/>
    </row>
    <row r="242" ht="15.75" customHeight="1">
      <c r="A242" s="69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</row>
    <row r="243" ht="15.75" customHeight="1">
      <c r="A243" s="69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  <c r="AM243" s="69"/>
      <c r="AN243" s="69"/>
      <c r="AO243" s="69"/>
      <c r="AP243" s="69"/>
      <c r="AQ243" s="69"/>
      <c r="AR243" s="69"/>
      <c r="AS243" s="69"/>
      <c r="AT243" s="69"/>
      <c r="AU243" s="69"/>
      <c r="AV243" s="69"/>
    </row>
    <row r="244" ht="15.75" customHeight="1">
      <c r="A244" s="69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  <c r="AM244" s="69"/>
      <c r="AN244" s="69"/>
      <c r="AO244" s="69"/>
      <c r="AP244" s="69"/>
      <c r="AQ244" s="69"/>
      <c r="AR244" s="69"/>
      <c r="AS244" s="69"/>
      <c r="AT244" s="69"/>
      <c r="AU244" s="69"/>
      <c r="AV244" s="69"/>
    </row>
    <row r="245" ht="15.75" customHeight="1">
      <c r="A245" s="69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  <c r="AM245" s="69"/>
      <c r="AN245" s="69"/>
      <c r="AO245" s="69"/>
      <c r="AP245" s="69"/>
      <c r="AQ245" s="69"/>
      <c r="AR245" s="69"/>
      <c r="AS245" s="69"/>
      <c r="AT245" s="69"/>
      <c r="AU245" s="69"/>
      <c r="AV245" s="69"/>
    </row>
    <row r="246" ht="15.75" customHeight="1">
      <c r="A246" s="69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  <c r="AM246" s="69"/>
      <c r="AN246" s="69"/>
      <c r="AO246" s="69"/>
      <c r="AP246" s="69"/>
      <c r="AQ246" s="69"/>
      <c r="AR246" s="69"/>
      <c r="AS246" s="69"/>
      <c r="AT246" s="69"/>
      <c r="AU246" s="69"/>
      <c r="AV246" s="69"/>
    </row>
    <row r="247" ht="15.75" customHeight="1">
      <c r="A247" s="69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  <c r="AM247" s="69"/>
      <c r="AN247" s="69"/>
      <c r="AO247" s="69"/>
      <c r="AP247" s="69"/>
      <c r="AQ247" s="69"/>
      <c r="AR247" s="69"/>
      <c r="AS247" s="69"/>
      <c r="AT247" s="69"/>
      <c r="AU247" s="69"/>
      <c r="AV247" s="69"/>
    </row>
    <row r="248" ht="15.75" customHeight="1">
      <c r="A248" s="69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</row>
    <row r="249" ht="15.75" customHeight="1">
      <c r="A249" s="69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  <c r="AM249" s="69"/>
      <c r="AN249" s="69"/>
      <c r="AO249" s="69"/>
      <c r="AP249" s="69"/>
      <c r="AQ249" s="69"/>
      <c r="AR249" s="69"/>
      <c r="AS249" s="69"/>
      <c r="AT249" s="69"/>
      <c r="AU249" s="69"/>
      <c r="AV249" s="69"/>
    </row>
    <row r="250" ht="15.75" customHeight="1">
      <c r="A250" s="69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  <c r="AM250" s="69"/>
      <c r="AN250" s="69"/>
      <c r="AO250" s="69"/>
      <c r="AP250" s="69"/>
      <c r="AQ250" s="69"/>
      <c r="AR250" s="69"/>
      <c r="AS250" s="69"/>
      <c r="AT250" s="69"/>
      <c r="AU250" s="69"/>
      <c r="AV250" s="69"/>
    </row>
    <row r="251" ht="15.75" customHeight="1">
      <c r="A251" s="69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  <c r="AM251" s="69"/>
      <c r="AN251" s="69"/>
      <c r="AO251" s="69"/>
      <c r="AP251" s="69"/>
      <c r="AQ251" s="69"/>
      <c r="AR251" s="69"/>
      <c r="AS251" s="69"/>
      <c r="AT251" s="69"/>
      <c r="AU251" s="69"/>
      <c r="AV251" s="69"/>
    </row>
    <row r="252" ht="15.75" customHeight="1">
      <c r="A252" s="69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  <c r="AM252" s="69"/>
      <c r="AN252" s="69"/>
      <c r="AO252" s="69"/>
      <c r="AP252" s="69"/>
      <c r="AQ252" s="69"/>
      <c r="AR252" s="69"/>
      <c r="AS252" s="69"/>
      <c r="AT252" s="69"/>
      <c r="AU252" s="69"/>
      <c r="AV252" s="69"/>
    </row>
    <row r="253" ht="15.75" customHeight="1">
      <c r="A253" s="69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</row>
    <row r="254" ht="15.75" customHeight="1">
      <c r="A254" s="69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  <c r="AM254" s="69"/>
      <c r="AN254" s="69"/>
      <c r="AO254" s="69"/>
      <c r="AP254" s="69"/>
      <c r="AQ254" s="69"/>
      <c r="AR254" s="69"/>
      <c r="AS254" s="69"/>
      <c r="AT254" s="69"/>
      <c r="AU254" s="69"/>
      <c r="AV254" s="69"/>
    </row>
    <row r="255" ht="15.75" customHeight="1">
      <c r="A255" s="69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</row>
    <row r="256" ht="15.75" customHeight="1">
      <c r="A256" s="69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</row>
    <row r="257" ht="15.75" customHeight="1">
      <c r="A257" s="69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</row>
    <row r="258" ht="15.75" customHeight="1">
      <c r="A258" s="69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</row>
    <row r="259" ht="15.75" customHeight="1">
      <c r="A259" s="69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  <c r="AM259" s="69"/>
      <c r="AN259" s="69"/>
      <c r="AO259" s="69"/>
      <c r="AP259" s="69"/>
      <c r="AQ259" s="69"/>
      <c r="AR259" s="69"/>
      <c r="AS259" s="69"/>
      <c r="AT259" s="69"/>
      <c r="AU259" s="69"/>
      <c r="AV259" s="69"/>
    </row>
    <row r="260" ht="15.75" customHeight="1">
      <c r="A260" s="69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  <c r="AM260" s="69"/>
      <c r="AN260" s="69"/>
      <c r="AO260" s="69"/>
      <c r="AP260" s="69"/>
      <c r="AQ260" s="69"/>
      <c r="AR260" s="69"/>
      <c r="AS260" s="69"/>
      <c r="AT260" s="69"/>
      <c r="AU260" s="69"/>
      <c r="AV260" s="69"/>
    </row>
    <row r="261" ht="15.75" customHeight="1">
      <c r="A261" s="69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  <c r="AM261" s="69"/>
      <c r="AN261" s="69"/>
      <c r="AO261" s="69"/>
      <c r="AP261" s="69"/>
      <c r="AQ261" s="69"/>
      <c r="AR261" s="69"/>
      <c r="AS261" s="69"/>
      <c r="AT261" s="69"/>
      <c r="AU261" s="69"/>
      <c r="AV261" s="69"/>
    </row>
    <row r="262" ht="15.75" customHeight="1">
      <c r="A262" s="69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  <c r="AM262" s="69"/>
      <c r="AN262" s="69"/>
      <c r="AO262" s="69"/>
      <c r="AP262" s="69"/>
      <c r="AQ262" s="69"/>
      <c r="AR262" s="69"/>
      <c r="AS262" s="69"/>
      <c r="AT262" s="69"/>
      <c r="AU262" s="69"/>
      <c r="AV262" s="69"/>
    </row>
    <row r="263" ht="15.75" customHeight="1">
      <c r="A263" s="69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  <c r="AM263" s="69"/>
      <c r="AN263" s="69"/>
      <c r="AO263" s="69"/>
      <c r="AP263" s="69"/>
      <c r="AQ263" s="69"/>
      <c r="AR263" s="69"/>
      <c r="AS263" s="69"/>
      <c r="AT263" s="69"/>
      <c r="AU263" s="69"/>
      <c r="AV263" s="69"/>
    </row>
    <row r="264" ht="15.75" customHeight="1">
      <c r="A264" s="69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  <c r="AM264" s="69"/>
      <c r="AN264" s="69"/>
      <c r="AO264" s="69"/>
      <c r="AP264" s="69"/>
      <c r="AQ264" s="69"/>
      <c r="AR264" s="69"/>
      <c r="AS264" s="69"/>
      <c r="AT264" s="69"/>
      <c r="AU264" s="69"/>
      <c r="AV264" s="69"/>
    </row>
    <row r="265" ht="15.75" customHeight="1">
      <c r="A265" s="69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  <c r="AM265" s="69"/>
      <c r="AN265" s="69"/>
      <c r="AO265" s="69"/>
      <c r="AP265" s="69"/>
      <c r="AQ265" s="69"/>
      <c r="AR265" s="69"/>
      <c r="AS265" s="69"/>
      <c r="AT265" s="69"/>
      <c r="AU265" s="69"/>
      <c r="AV265" s="69"/>
    </row>
    <row r="266" ht="15.75" customHeight="1">
      <c r="A266" s="69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  <c r="AM266" s="69"/>
      <c r="AN266" s="69"/>
      <c r="AO266" s="69"/>
      <c r="AP266" s="69"/>
      <c r="AQ266" s="69"/>
      <c r="AR266" s="69"/>
      <c r="AS266" s="69"/>
      <c r="AT266" s="69"/>
      <c r="AU266" s="69"/>
      <c r="AV266" s="69"/>
    </row>
    <row r="267" ht="15.75" customHeight="1">
      <c r="A267" s="69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  <c r="AM267" s="69"/>
      <c r="AN267" s="69"/>
      <c r="AO267" s="69"/>
      <c r="AP267" s="69"/>
      <c r="AQ267" s="69"/>
      <c r="AR267" s="69"/>
      <c r="AS267" s="69"/>
      <c r="AT267" s="69"/>
      <c r="AU267" s="69"/>
      <c r="AV267" s="69"/>
    </row>
    <row r="268" ht="15.75" customHeight="1">
      <c r="A268" s="69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  <c r="AM268" s="69"/>
      <c r="AN268" s="69"/>
      <c r="AO268" s="69"/>
      <c r="AP268" s="69"/>
      <c r="AQ268" s="69"/>
      <c r="AR268" s="69"/>
      <c r="AS268" s="69"/>
      <c r="AT268" s="69"/>
      <c r="AU268" s="69"/>
      <c r="AV268" s="69"/>
    </row>
    <row r="269" ht="15.75" customHeight="1">
      <c r="A269" s="69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  <c r="AM269" s="69"/>
      <c r="AN269" s="69"/>
      <c r="AO269" s="69"/>
      <c r="AP269" s="69"/>
      <c r="AQ269" s="69"/>
      <c r="AR269" s="69"/>
      <c r="AS269" s="69"/>
      <c r="AT269" s="69"/>
      <c r="AU269" s="69"/>
      <c r="AV269" s="69"/>
    </row>
    <row r="270" ht="15.75" customHeight="1">
      <c r="A270" s="69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  <c r="AM270" s="69"/>
      <c r="AN270" s="69"/>
      <c r="AO270" s="69"/>
      <c r="AP270" s="69"/>
      <c r="AQ270" s="69"/>
      <c r="AR270" s="69"/>
      <c r="AS270" s="69"/>
      <c r="AT270" s="69"/>
      <c r="AU270" s="69"/>
      <c r="AV270" s="69"/>
    </row>
    <row r="271" ht="15.75" customHeight="1">
      <c r="A271" s="69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</row>
    <row r="272" ht="15.75" customHeight="1">
      <c r="A272" s="69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  <c r="AM272" s="69"/>
      <c r="AN272" s="69"/>
      <c r="AO272" s="69"/>
      <c r="AP272" s="69"/>
      <c r="AQ272" s="69"/>
      <c r="AR272" s="69"/>
      <c r="AS272" s="69"/>
      <c r="AT272" s="69"/>
      <c r="AU272" s="69"/>
      <c r="AV272" s="69"/>
    </row>
    <row r="273" ht="15.75" customHeight="1">
      <c r="A273" s="69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  <c r="AM273" s="69"/>
      <c r="AN273" s="69"/>
      <c r="AO273" s="69"/>
      <c r="AP273" s="69"/>
      <c r="AQ273" s="69"/>
      <c r="AR273" s="69"/>
      <c r="AS273" s="69"/>
      <c r="AT273" s="69"/>
      <c r="AU273" s="69"/>
      <c r="AV273" s="69"/>
    </row>
    <row r="274" ht="15.75" customHeight="1">
      <c r="A274" s="69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  <c r="AM274" s="69"/>
      <c r="AN274" s="69"/>
      <c r="AO274" s="69"/>
      <c r="AP274" s="69"/>
      <c r="AQ274" s="69"/>
      <c r="AR274" s="69"/>
      <c r="AS274" s="69"/>
      <c r="AT274" s="69"/>
      <c r="AU274" s="69"/>
      <c r="AV274" s="69"/>
    </row>
    <row r="275" ht="15.75" customHeight="1">
      <c r="A275" s="69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  <c r="AM275" s="69"/>
      <c r="AN275" s="69"/>
      <c r="AO275" s="69"/>
      <c r="AP275" s="69"/>
      <c r="AQ275" s="69"/>
      <c r="AR275" s="69"/>
      <c r="AS275" s="69"/>
      <c r="AT275" s="69"/>
      <c r="AU275" s="69"/>
      <c r="AV275" s="69"/>
    </row>
    <row r="276" ht="15.75" customHeight="1">
      <c r="A276" s="69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  <c r="AM276" s="69"/>
      <c r="AN276" s="69"/>
      <c r="AO276" s="69"/>
      <c r="AP276" s="69"/>
      <c r="AQ276" s="69"/>
      <c r="AR276" s="69"/>
      <c r="AS276" s="69"/>
      <c r="AT276" s="69"/>
      <c r="AU276" s="69"/>
      <c r="AV276" s="69"/>
    </row>
    <row r="277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  <c r="AM277" s="69"/>
      <c r="AN277" s="69"/>
      <c r="AO277" s="69"/>
      <c r="AP277" s="69"/>
      <c r="AQ277" s="69"/>
      <c r="AR277" s="69"/>
      <c r="AS277" s="69"/>
      <c r="AT277" s="69"/>
      <c r="AU277" s="69"/>
      <c r="AV277" s="69"/>
    </row>
    <row r="278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  <c r="AM278" s="69"/>
      <c r="AN278" s="69"/>
      <c r="AO278" s="69"/>
      <c r="AP278" s="69"/>
      <c r="AQ278" s="69"/>
      <c r="AR278" s="69"/>
      <c r="AS278" s="69"/>
      <c r="AT278" s="69"/>
      <c r="AU278" s="69"/>
      <c r="AV278" s="69"/>
    </row>
    <row r="279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  <c r="AM279" s="69"/>
      <c r="AN279" s="69"/>
      <c r="AO279" s="69"/>
      <c r="AP279" s="69"/>
      <c r="AQ279" s="69"/>
      <c r="AR279" s="69"/>
      <c r="AS279" s="69"/>
      <c r="AT279" s="69"/>
      <c r="AU279" s="69"/>
      <c r="AV279" s="69"/>
    </row>
    <row r="280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  <c r="AM280" s="69"/>
      <c r="AN280" s="69"/>
      <c r="AO280" s="69"/>
      <c r="AP280" s="69"/>
      <c r="AQ280" s="69"/>
      <c r="AR280" s="69"/>
      <c r="AS280" s="69"/>
      <c r="AT280" s="69"/>
      <c r="AU280" s="69"/>
      <c r="AV280" s="69"/>
    </row>
    <row r="281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  <c r="AM281" s="69"/>
      <c r="AN281" s="69"/>
      <c r="AO281" s="69"/>
      <c r="AP281" s="69"/>
      <c r="AQ281" s="69"/>
      <c r="AR281" s="69"/>
      <c r="AS281" s="69"/>
      <c r="AT281" s="69"/>
      <c r="AU281" s="69"/>
      <c r="AV281" s="69"/>
    </row>
    <row r="282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  <c r="AM282" s="69"/>
      <c r="AN282" s="69"/>
      <c r="AO282" s="69"/>
      <c r="AP282" s="69"/>
      <c r="AQ282" s="69"/>
      <c r="AR282" s="69"/>
      <c r="AS282" s="69"/>
      <c r="AT282" s="69"/>
      <c r="AU282" s="69"/>
      <c r="AV282" s="69"/>
    </row>
    <row r="28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  <c r="AM283" s="69"/>
      <c r="AN283" s="69"/>
      <c r="AO283" s="69"/>
      <c r="AP283" s="69"/>
      <c r="AQ283" s="69"/>
      <c r="AR283" s="69"/>
      <c r="AS283" s="69"/>
      <c r="AT283" s="69"/>
      <c r="AU283" s="69"/>
      <c r="AV283" s="69"/>
    </row>
    <row r="284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  <c r="AM284" s="69"/>
      <c r="AN284" s="69"/>
      <c r="AO284" s="69"/>
      <c r="AP284" s="69"/>
      <c r="AQ284" s="69"/>
      <c r="AR284" s="69"/>
      <c r="AS284" s="69"/>
      <c r="AT284" s="69"/>
      <c r="AU284" s="69"/>
      <c r="AV284" s="69"/>
    </row>
    <row r="285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  <c r="AM285" s="69"/>
      <c r="AN285" s="69"/>
      <c r="AO285" s="69"/>
      <c r="AP285" s="69"/>
      <c r="AQ285" s="69"/>
      <c r="AR285" s="69"/>
      <c r="AS285" s="69"/>
      <c r="AT285" s="69"/>
      <c r="AU285" s="69"/>
      <c r="AV285" s="69"/>
    </row>
    <row r="286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  <c r="AM286" s="69"/>
      <c r="AN286" s="69"/>
      <c r="AO286" s="69"/>
      <c r="AP286" s="69"/>
      <c r="AQ286" s="69"/>
      <c r="AR286" s="69"/>
      <c r="AS286" s="69"/>
      <c r="AT286" s="69"/>
      <c r="AU286" s="69"/>
      <c r="AV286" s="69"/>
    </row>
    <row r="287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  <c r="AM287" s="69"/>
      <c r="AN287" s="69"/>
      <c r="AO287" s="69"/>
      <c r="AP287" s="69"/>
      <c r="AQ287" s="69"/>
      <c r="AR287" s="69"/>
      <c r="AS287" s="69"/>
      <c r="AT287" s="69"/>
      <c r="AU287" s="69"/>
      <c r="AV287" s="69"/>
    </row>
    <row r="288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  <c r="AM288" s="69"/>
      <c r="AN288" s="69"/>
      <c r="AO288" s="69"/>
      <c r="AP288" s="69"/>
      <c r="AQ288" s="69"/>
      <c r="AR288" s="69"/>
      <c r="AS288" s="69"/>
      <c r="AT288" s="69"/>
      <c r="AU288" s="69"/>
      <c r="AV288" s="69"/>
    </row>
    <row r="289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  <c r="AM289" s="69"/>
      <c r="AN289" s="69"/>
      <c r="AO289" s="69"/>
      <c r="AP289" s="69"/>
      <c r="AQ289" s="69"/>
      <c r="AR289" s="69"/>
      <c r="AS289" s="69"/>
      <c r="AT289" s="69"/>
      <c r="AU289" s="69"/>
      <c r="AV289" s="69"/>
    </row>
    <row r="290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  <c r="AM290" s="69"/>
      <c r="AN290" s="69"/>
      <c r="AO290" s="69"/>
      <c r="AP290" s="69"/>
      <c r="AQ290" s="69"/>
      <c r="AR290" s="69"/>
      <c r="AS290" s="69"/>
      <c r="AT290" s="69"/>
      <c r="AU290" s="69"/>
      <c r="AV290" s="69"/>
    </row>
    <row r="291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  <c r="AM291" s="69"/>
      <c r="AN291" s="69"/>
      <c r="AO291" s="69"/>
      <c r="AP291" s="69"/>
      <c r="AQ291" s="69"/>
      <c r="AR291" s="69"/>
      <c r="AS291" s="69"/>
      <c r="AT291" s="69"/>
      <c r="AU291" s="69"/>
      <c r="AV291" s="69"/>
    </row>
    <row r="292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  <c r="AM292" s="69"/>
      <c r="AN292" s="69"/>
      <c r="AO292" s="69"/>
      <c r="AP292" s="69"/>
      <c r="AQ292" s="69"/>
      <c r="AR292" s="69"/>
      <c r="AS292" s="69"/>
      <c r="AT292" s="69"/>
      <c r="AU292" s="69"/>
      <c r="AV292" s="69"/>
    </row>
    <row r="29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  <c r="AM293" s="69"/>
      <c r="AN293" s="69"/>
      <c r="AO293" s="69"/>
      <c r="AP293" s="69"/>
      <c r="AQ293" s="69"/>
      <c r="AR293" s="69"/>
      <c r="AS293" s="69"/>
      <c r="AT293" s="69"/>
      <c r="AU293" s="69"/>
      <c r="AV293" s="69"/>
    </row>
    <row r="294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  <c r="AM294" s="69"/>
      <c r="AN294" s="69"/>
      <c r="AO294" s="69"/>
      <c r="AP294" s="69"/>
      <c r="AQ294" s="69"/>
      <c r="AR294" s="69"/>
      <c r="AS294" s="69"/>
      <c r="AT294" s="69"/>
      <c r="AU294" s="69"/>
      <c r="AV294" s="69"/>
    </row>
    <row r="295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  <c r="AM295" s="69"/>
      <c r="AN295" s="69"/>
      <c r="AO295" s="69"/>
      <c r="AP295" s="69"/>
      <c r="AQ295" s="69"/>
      <c r="AR295" s="69"/>
      <c r="AS295" s="69"/>
      <c r="AT295" s="69"/>
      <c r="AU295" s="69"/>
      <c r="AV295" s="69"/>
    </row>
    <row r="296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  <c r="AM296" s="69"/>
      <c r="AN296" s="69"/>
      <c r="AO296" s="69"/>
      <c r="AP296" s="69"/>
      <c r="AQ296" s="69"/>
      <c r="AR296" s="69"/>
      <c r="AS296" s="69"/>
      <c r="AT296" s="69"/>
      <c r="AU296" s="69"/>
      <c r="AV296" s="69"/>
    </row>
    <row r="297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</row>
    <row r="298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  <c r="AM298" s="69"/>
      <c r="AN298" s="69"/>
      <c r="AO298" s="69"/>
      <c r="AP298" s="69"/>
      <c r="AQ298" s="69"/>
      <c r="AR298" s="69"/>
      <c r="AS298" s="69"/>
      <c r="AT298" s="69"/>
      <c r="AU298" s="69"/>
      <c r="AV298" s="69"/>
    </row>
    <row r="299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  <c r="AM299" s="69"/>
      <c r="AN299" s="69"/>
      <c r="AO299" s="69"/>
      <c r="AP299" s="69"/>
      <c r="AQ299" s="69"/>
      <c r="AR299" s="69"/>
      <c r="AS299" s="69"/>
      <c r="AT299" s="69"/>
      <c r="AU299" s="69"/>
      <c r="AV299" s="69"/>
    </row>
    <row r="300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  <c r="AM300" s="69"/>
      <c r="AN300" s="69"/>
      <c r="AO300" s="69"/>
      <c r="AP300" s="69"/>
      <c r="AQ300" s="69"/>
      <c r="AR300" s="69"/>
      <c r="AS300" s="69"/>
      <c r="AT300" s="69"/>
      <c r="AU300" s="69"/>
      <c r="AV300" s="69"/>
    </row>
    <row r="301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  <c r="AM301" s="69"/>
      <c r="AN301" s="69"/>
      <c r="AO301" s="69"/>
      <c r="AP301" s="69"/>
      <c r="AQ301" s="69"/>
      <c r="AR301" s="69"/>
      <c r="AS301" s="69"/>
      <c r="AT301" s="69"/>
      <c r="AU301" s="69"/>
      <c r="AV301" s="69"/>
    </row>
    <row r="302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  <c r="AM302" s="69"/>
      <c r="AN302" s="69"/>
      <c r="AO302" s="69"/>
      <c r="AP302" s="69"/>
      <c r="AQ302" s="69"/>
      <c r="AR302" s="69"/>
      <c r="AS302" s="69"/>
      <c r="AT302" s="69"/>
      <c r="AU302" s="69"/>
      <c r="AV302" s="69"/>
    </row>
    <row r="30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  <c r="AM303" s="69"/>
      <c r="AN303" s="69"/>
      <c r="AO303" s="69"/>
      <c r="AP303" s="69"/>
      <c r="AQ303" s="69"/>
      <c r="AR303" s="69"/>
      <c r="AS303" s="69"/>
      <c r="AT303" s="69"/>
      <c r="AU303" s="69"/>
      <c r="AV303" s="69"/>
    </row>
    <row r="304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  <c r="AM304" s="69"/>
      <c r="AN304" s="69"/>
      <c r="AO304" s="69"/>
      <c r="AP304" s="69"/>
      <c r="AQ304" s="69"/>
      <c r="AR304" s="69"/>
      <c r="AS304" s="69"/>
      <c r="AT304" s="69"/>
      <c r="AU304" s="69"/>
      <c r="AV304" s="69"/>
    </row>
    <row r="305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  <c r="AM305" s="69"/>
      <c r="AN305" s="69"/>
      <c r="AO305" s="69"/>
      <c r="AP305" s="69"/>
      <c r="AQ305" s="69"/>
      <c r="AR305" s="69"/>
      <c r="AS305" s="69"/>
      <c r="AT305" s="69"/>
      <c r="AU305" s="69"/>
      <c r="AV305" s="69"/>
    </row>
    <row r="306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  <c r="AM306" s="69"/>
      <c r="AN306" s="69"/>
      <c r="AO306" s="69"/>
      <c r="AP306" s="69"/>
      <c r="AQ306" s="69"/>
      <c r="AR306" s="69"/>
      <c r="AS306" s="69"/>
      <c r="AT306" s="69"/>
      <c r="AU306" s="69"/>
      <c r="AV306" s="69"/>
    </row>
    <row r="307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  <c r="AM307" s="69"/>
      <c r="AN307" s="69"/>
      <c r="AO307" s="69"/>
      <c r="AP307" s="69"/>
      <c r="AQ307" s="69"/>
      <c r="AR307" s="69"/>
      <c r="AS307" s="69"/>
      <c r="AT307" s="69"/>
      <c r="AU307" s="69"/>
      <c r="AV307" s="69"/>
    </row>
    <row r="308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</row>
    <row r="309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  <c r="AM309" s="69"/>
      <c r="AN309" s="69"/>
      <c r="AO309" s="69"/>
      <c r="AP309" s="69"/>
      <c r="AQ309" s="69"/>
      <c r="AR309" s="69"/>
      <c r="AS309" s="69"/>
      <c r="AT309" s="69"/>
      <c r="AU309" s="69"/>
      <c r="AV309" s="69"/>
    </row>
    <row r="310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  <c r="AM310" s="69"/>
      <c r="AN310" s="69"/>
      <c r="AO310" s="69"/>
      <c r="AP310" s="69"/>
      <c r="AQ310" s="69"/>
      <c r="AR310" s="69"/>
      <c r="AS310" s="69"/>
      <c r="AT310" s="69"/>
      <c r="AU310" s="69"/>
      <c r="AV310" s="69"/>
    </row>
    <row r="311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  <c r="AM311" s="69"/>
      <c r="AN311" s="69"/>
      <c r="AO311" s="69"/>
      <c r="AP311" s="69"/>
      <c r="AQ311" s="69"/>
      <c r="AR311" s="69"/>
      <c r="AS311" s="69"/>
      <c r="AT311" s="69"/>
      <c r="AU311" s="69"/>
      <c r="AV311" s="69"/>
    </row>
    <row r="312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  <c r="AM312" s="69"/>
      <c r="AN312" s="69"/>
      <c r="AO312" s="69"/>
      <c r="AP312" s="69"/>
      <c r="AQ312" s="69"/>
      <c r="AR312" s="69"/>
      <c r="AS312" s="69"/>
      <c r="AT312" s="69"/>
      <c r="AU312" s="69"/>
      <c r="AV312" s="69"/>
    </row>
    <row r="3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  <c r="AM313" s="69"/>
      <c r="AN313" s="69"/>
      <c r="AO313" s="69"/>
      <c r="AP313" s="69"/>
      <c r="AQ313" s="69"/>
      <c r="AR313" s="69"/>
      <c r="AS313" s="69"/>
      <c r="AT313" s="69"/>
      <c r="AU313" s="69"/>
      <c r="AV313" s="69"/>
    </row>
    <row r="314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</row>
    <row r="315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  <c r="AM315" s="69"/>
      <c r="AN315" s="69"/>
      <c r="AO315" s="69"/>
      <c r="AP315" s="69"/>
      <c r="AQ315" s="69"/>
      <c r="AR315" s="69"/>
      <c r="AS315" s="69"/>
      <c r="AT315" s="69"/>
      <c r="AU315" s="69"/>
      <c r="AV315" s="69"/>
    </row>
    <row r="316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  <c r="AM316" s="69"/>
      <c r="AN316" s="69"/>
      <c r="AO316" s="69"/>
      <c r="AP316" s="69"/>
      <c r="AQ316" s="69"/>
      <c r="AR316" s="69"/>
      <c r="AS316" s="69"/>
      <c r="AT316" s="69"/>
      <c r="AU316" s="69"/>
      <c r="AV316" s="69"/>
    </row>
    <row r="317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</row>
    <row r="318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  <c r="AM318" s="69"/>
      <c r="AN318" s="69"/>
      <c r="AO318" s="69"/>
      <c r="AP318" s="69"/>
      <c r="AQ318" s="69"/>
      <c r="AR318" s="69"/>
      <c r="AS318" s="69"/>
      <c r="AT318" s="69"/>
      <c r="AU318" s="69"/>
      <c r="AV318" s="69"/>
    </row>
    <row r="319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  <c r="AM319" s="69"/>
      <c r="AN319" s="69"/>
      <c r="AO319" s="69"/>
      <c r="AP319" s="69"/>
      <c r="AQ319" s="69"/>
      <c r="AR319" s="69"/>
      <c r="AS319" s="69"/>
      <c r="AT319" s="69"/>
      <c r="AU319" s="69"/>
      <c r="AV319" s="69"/>
    </row>
    <row r="320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  <c r="AM320" s="69"/>
      <c r="AN320" s="69"/>
      <c r="AO320" s="69"/>
      <c r="AP320" s="69"/>
      <c r="AQ320" s="69"/>
      <c r="AR320" s="69"/>
      <c r="AS320" s="69"/>
      <c r="AT320" s="69"/>
      <c r="AU320" s="69"/>
      <c r="AV320" s="69"/>
    </row>
    <row r="321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</row>
    <row r="322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  <c r="AM322" s="69"/>
      <c r="AN322" s="69"/>
      <c r="AO322" s="69"/>
      <c r="AP322" s="69"/>
      <c r="AQ322" s="69"/>
      <c r="AR322" s="69"/>
      <c r="AS322" s="69"/>
      <c r="AT322" s="69"/>
      <c r="AU322" s="69"/>
      <c r="AV322" s="69"/>
    </row>
    <row r="32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  <c r="AM323" s="69"/>
      <c r="AN323" s="69"/>
      <c r="AO323" s="69"/>
      <c r="AP323" s="69"/>
      <c r="AQ323" s="69"/>
      <c r="AR323" s="69"/>
      <c r="AS323" s="69"/>
      <c r="AT323" s="69"/>
      <c r="AU323" s="69"/>
      <c r="AV323" s="69"/>
    </row>
    <row r="324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  <c r="AM324" s="69"/>
      <c r="AN324" s="69"/>
      <c r="AO324" s="69"/>
      <c r="AP324" s="69"/>
      <c r="AQ324" s="69"/>
      <c r="AR324" s="69"/>
      <c r="AS324" s="69"/>
      <c r="AT324" s="69"/>
      <c r="AU324" s="69"/>
      <c r="AV324" s="69"/>
    </row>
    <row r="325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69"/>
      <c r="AS325" s="69"/>
      <c r="AT325" s="69"/>
      <c r="AU325" s="69"/>
      <c r="AV325" s="69"/>
    </row>
    <row r="326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  <c r="AM326" s="69"/>
      <c r="AN326" s="69"/>
      <c r="AO326" s="69"/>
      <c r="AP326" s="69"/>
      <c r="AQ326" s="69"/>
      <c r="AR326" s="69"/>
      <c r="AS326" s="69"/>
      <c r="AT326" s="69"/>
      <c r="AU326" s="69"/>
      <c r="AV326" s="69"/>
    </row>
    <row r="327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  <c r="AM327" s="69"/>
      <c r="AN327" s="69"/>
      <c r="AO327" s="69"/>
      <c r="AP327" s="69"/>
      <c r="AQ327" s="69"/>
      <c r="AR327" s="69"/>
      <c r="AS327" s="69"/>
      <c r="AT327" s="69"/>
      <c r="AU327" s="69"/>
      <c r="AV327" s="69"/>
    </row>
    <row r="328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  <c r="AM328" s="69"/>
      <c r="AN328" s="69"/>
      <c r="AO328" s="69"/>
      <c r="AP328" s="69"/>
      <c r="AQ328" s="69"/>
      <c r="AR328" s="69"/>
      <c r="AS328" s="69"/>
      <c r="AT328" s="69"/>
      <c r="AU328" s="69"/>
      <c r="AV328" s="69"/>
    </row>
    <row r="329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  <c r="AM329" s="69"/>
      <c r="AN329" s="69"/>
      <c r="AO329" s="69"/>
      <c r="AP329" s="69"/>
      <c r="AQ329" s="69"/>
      <c r="AR329" s="69"/>
      <c r="AS329" s="69"/>
      <c r="AT329" s="69"/>
      <c r="AU329" s="69"/>
      <c r="AV329" s="69"/>
    </row>
    <row r="330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  <c r="AM330" s="69"/>
      <c r="AN330" s="69"/>
      <c r="AO330" s="69"/>
      <c r="AP330" s="69"/>
      <c r="AQ330" s="69"/>
      <c r="AR330" s="69"/>
      <c r="AS330" s="69"/>
      <c r="AT330" s="69"/>
      <c r="AU330" s="69"/>
      <c r="AV330" s="69"/>
    </row>
    <row r="331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  <c r="AM331" s="69"/>
      <c r="AN331" s="69"/>
      <c r="AO331" s="69"/>
      <c r="AP331" s="69"/>
      <c r="AQ331" s="69"/>
      <c r="AR331" s="69"/>
      <c r="AS331" s="69"/>
      <c r="AT331" s="69"/>
      <c r="AU331" s="69"/>
      <c r="AV331" s="69"/>
    </row>
    <row r="332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  <c r="AM332" s="69"/>
      <c r="AN332" s="69"/>
      <c r="AO332" s="69"/>
      <c r="AP332" s="69"/>
      <c r="AQ332" s="69"/>
      <c r="AR332" s="69"/>
      <c r="AS332" s="69"/>
      <c r="AT332" s="69"/>
      <c r="AU332" s="69"/>
      <c r="AV332" s="69"/>
    </row>
    <row r="33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  <c r="AM333" s="69"/>
      <c r="AN333" s="69"/>
      <c r="AO333" s="69"/>
      <c r="AP333" s="69"/>
      <c r="AQ333" s="69"/>
      <c r="AR333" s="69"/>
      <c r="AS333" s="69"/>
      <c r="AT333" s="69"/>
      <c r="AU333" s="69"/>
      <c r="AV333" s="69"/>
    </row>
    <row r="334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  <c r="AM334" s="69"/>
      <c r="AN334" s="69"/>
      <c r="AO334" s="69"/>
      <c r="AP334" s="69"/>
      <c r="AQ334" s="69"/>
      <c r="AR334" s="69"/>
      <c r="AS334" s="69"/>
      <c r="AT334" s="69"/>
      <c r="AU334" s="69"/>
      <c r="AV334" s="69"/>
    </row>
    <row r="335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  <c r="AM335" s="69"/>
      <c r="AN335" s="69"/>
      <c r="AO335" s="69"/>
      <c r="AP335" s="69"/>
      <c r="AQ335" s="69"/>
      <c r="AR335" s="69"/>
      <c r="AS335" s="69"/>
      <c r="AT335" s="69"/>
      <c r="AU335" s="69"/>
      <c r="AV335" s="69"/>
    </row>
    <row r="336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  <c r="AM336" s="69"/>
      <c r="AN336" s="69"/>
      <c r="AO336" s="69"/>
      <c r="AP336" s="69"/>
      <c r="AQ336" s="69"/>
      <c r="AR336" s="69"/>
      <c r="AS336" s="69"/>
      <c r="AT336" s="69"/>
      <c r="AU336" s="69"/>
      <c r="AV336" s="69"/>
    </row>
    <row r="337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  <c r="AM337" s="69"/>
      <c r="AN337" s="69"/>
      <c r="AO337" s="69"/>
      <c r="AP337" s="69"/>
      <c r="AQ337" s="69"/>
      <c r="AR337" s="69"/>
      <c r="AS337" s="69"/>
      <c r="AT337" s="69"/>
      <c r="AU337" s="69"/>
      <c r="AV337" s="69"/>
    </row>
    <row r="338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</row>
    <row r="339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</row>
    <row r="340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  <c r="AM340" s="69"/>
      <c r="AN340" s="69"/>
      <c r="AO340" s="69"/>
      <c r="AP340" s="69"/>
      <c r="AQ340" s="69"/>
      <c r="AR340" s="69"/>
      <c r="AS340" s="69"/>
      <c r="AT340" s="69"/>
      <c r="AU340" s="69"/>
      <c r="AV340" s="69"/>
    </row>
    <row r="341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  <c r="AM341" s="69"/>
      <c r="AN341" s="69"/>
      <c r="AO341" s="69"/>
      <c r="AP341" s="69"/>
      <c r="AQ341" s="69"/>
      <c r="AR341" s="69"/>
      <c r="AS341" s="69"/>
      <c r="AT341" s="69"/>
      <c r="AU341" s="69"/>
      <c r="AV341" s="69"/>
    </row>
    <row r="342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  <c r="AM342" s="69"/>
      <c r="AN342" s="69"/>
      <c r="AO342" s="69"/>
      <c r="AP342" s="69"/>
      <c r="AQ342" s="69"/>
      <c r="AR342" s="69"/>
      <c r="AS342" s="69"/>
      <c r="AT342" s="69"/>
      <c r="AU342" s="69"/>
      <c r="AV342" s="69"/>
    </row>
    <row r="34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  <c r="AM343" s="69"/>
      <c r="AN343" s="69"/>
      <c r="AO343" s="69"/>
      <c r="AP343" s="69"/>
      <c r="AQ343" s="69"/>
      <c r="AR343" s="69"/>
      <c r="AS343" s="69"/>
      <c r="AT343" s="69"/>
      <c r="AU343" s="69"/>
      <c r="AV343" s="69"/>
    </row>
    <row r="344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  <c r="AM344" s="69"/>
      <c r="AN344" s="69"/>
      <c r="AO344" s="69"/>
      <c r="AP344" s="69"/>
      <c r="AQ344" s="69"/>
      <c r="AR344" s="69"/>
      <c r="AS344" s="69"/>
      <c r="AT344" s="69"/>
      <c r="AU344" s="69"/>
      <c r="AV344" s="69"/>
    </row>
    <row r="345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  <c r="AM345" s="69"/>
      <c r="AN345" s="69"/>
      <c r="AO345" s="69"/>
      <c r="AP345" s="69"/>
      <c r="AQ345" s="69"/>
      <c r="AR345" s="69"/>
      <c r="AS345" s="69"/>
      <c r="AT345" s="69"/>
      <c r="AU345" s="69"/>
      <c r="AV345" s="69"/>
    </row>
    <row r="346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  <c r="AM346" s="69"/>
      <c r="AN346" s="69"/>
      <c r="AO346" s="69"/>
      <c r="AP346" s="69"/>
      <c r="AQ346" s="69"/>
      <c r="AR346" s="69"/>
      <c r="AS346" s="69"/>
      <c r="AT346" s="69"/>
      <c r="AU346" s="69"/>
      <c r="AV346" s="69"/>
    </row>
    <row r="347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  <c r="AM347" s="69"/>
      <c r="AN347" s="69"/>
      <c r="AO347" s="69"/>
      <c r="AP347" s="69"/>
      <c r="AQ347" s="69"/>
      <c r="AR347" s="69"/>
      <c r="AS347" s="69"/>
      <c r="AT347" s="69"/>
      <c r="AU347" s="69"/>
      <c r="AV347" s="69"/>
    </row>
    <row r="348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  <c r="AM348" s="69"/>
      <c r="AN348" s="69"/>
      <c r="AO348" s="69"/>
      <c r="AP348" s="69"/>
      <c r="AQ348" s="69"/>
      <c r="AR348" s="69"/>
      <c r="AS348" s="69"/>
      <c r="AT348" s="69"/>
      <c r="AU348" s="69"/>
      <c r="AV348" s="69"/>
    </row>
    <row r="349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  <c r="AM349" s="69"/>
      <c r="AN349" s="69"/>
      <c r="AO349" s="69"/>
      <c r="AP349" s="69"/>
      <c r="AQ349" s="69"/>
      <c r="AR349" s="69"/>
      <c r="AS349" s="69"/>
      <c r="AT349" s="69"/>
      <c r="AU349" s="69"/>
      <c r="AV349" s="69"/>
    </row>
    <row r="350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  <c r="AM350" s="69"/>
      <c r="AN350" s="69"/>
      <c r="AO350" s="69"/>
      <c r="AP350" s="69"/>
      <c r="AQ350" s="69"/>
      <c r="AR350" s="69"/>
      <c r="AS350" s="69"/>
      <c r="AT350" s="69"/>
      <c r="AU350" s="69"/>
      <c r="AV350" s="69"/>
    </row>
    <row r="351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  <c r="AM351" s="69"/>
      <c r="AN351" s="69"/>
      <c r="AO351" s="69"/>
      <c r="AP351" s="69"/>
      <c r="AQ351" s="69"/>
      <c r="AR351" s="69"/>
      <c r="AS351" s="69"/>
      <c r="AT351" s="69"/>
      <c r="AU351" s="69"/>
      <c r="AV351" s="69"/>
    </row>
    <row r="352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</row>
    <row r="35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  <c r="AM353" s="69"/>
      <c r="AN353" s="69"/>
      <c r="AO353" s="69"/>
      <c r="AP353" s="69"/>
      <c r="AQ353" s="69"/>
      <c r="AR353" s="69"/>
      <c r="AS353" s="69"/>
      <c r="AT353" s="69"/>
      <c r="AU353" s="69"/>
      <c r="AV353" s="69"/>
    </row>
    <row r="354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  <c r="AM354" s="69"/>
      <c r="AN354" s="69"/>
      <c r="AO354" s="69"/>
      <c r="AP354" s="69"/>
      <c r="AQ354" s="69"/>
      <c r="AR354" s="69"/>
      <c r="AS354" s="69"/>
      <c r="AT354" s="69"/>
      <c r="AU354" s="69"/>
      <c r="AV354" s="69"/>
    </row>
    <row r="355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</row>
    <row r="356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  <c r="AM356" s="69"/>
      <c r="AN356" s="69"/>
      <c r="AO356" s="69"/>
      <c r="AP356" s="69"/>
      <c r="AQ356" s="69"/>
      <c r="AR356" s="69"/>
      <c r="AS356" s="69"/>
      <c r="AT356" s="69"/>
      <c r="AU356" s="69"/>
      <c r="AV356" s="69"/>
    </row>
    <row r="357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  <c r="AM357" s="69"/>
      <c r="AN357" s="69"/>
      <c r="AO357" s="69"/>
      <c r="AP357" s="69"/>
      <c r="AQ357" s="69"/>
      <c r="AR357" s="69"/>
      <c r="AS357" s="69"/>
      <c r="AT357" s="69"/>
      <c r="AU357" s="69"/>
      <c r="AV357" s="69"/>
    </row>
    <row r="358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  <c r="AM358" s="69"/>
      <c r="AN358" s="69"/>
      <c r="AO358" s="69"/>
      <c r="AP358" s="69"/>
      <c r="AQ358" s="69"/>
      <c r="AR358" s="69"/>
      <c r="AS358" s="69"/>
      <c r="AT358" s="69"/>
      <c r="AU358" s="69"/>
      <c r="AV358" s="69"/>
    </row>
    <row r="359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  <c r="AM359" s="69"/>
      <c r="AN359" s="69"/>
      <c r="AO359" s="69"/>
      <c r="AP359" s="69"/>
      <c r="AQ359" s="69"/>
      <c r="AR359" s="69"/>
      <c r="AS359" s="69"/>
      <c r="AT359" s="69"/>
      <c r="AU359" s="69"/>
      <c r="AV359" s="69"/>
    </row>
    <row r="360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69"/>
      <c r="AS360" s="69"/>
      <c r="AT360" s="69"/>
      <c r="AU360" s="69"/>
      <c r="AV360" s="69"/>
    </row>
    <row r="361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  <c r="AM361" s="69"/>
      <c r="AN361" s="69"/>
      <c r="AO361" s="69"/>
      <c r="AP361" s="69"/>
      <c r="AQ361" s="69"/>
      <c r="AR361" s="69"/>
      <c r="AS361" s="69"/>
      <c r="AT361" s="69"/>
      <c r="AU361" s="69"/>
      <c r="AV361" s="69"/>
    </row>
    <row r="362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  <c r="AM362" s="69"/>
      <c r="AN362" s="69"/>
      <c r="AO362" s="69"/>
      <c r="AP362" s="69"/>
      <c r="AQ362" s="69"/>
      <c r="AR362" s="69"/>
      <c r="AS362" s="69"/>
      <c r="AT362" s="69"/>
      <c r="AU362" s="69"/>
      <c r="AV362" s="69"/>
    </row>
    <row r="36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</row>
    <row r="364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  <c r="AM364" s="69"/>
      <c r="AN364" s="69"/>
      <c r="AO364" s="69"/>
      <c r="AP364" s="69"/>
      <c r="AQ364" s="69"/>
      <c r="AR364" s="69"/>
      <c r="AS364" s="69"/>
      <c r="AT364" s="69"/>
      <c r="AU364" s="69"/>
      <c r="AV364" s="69"/>
    </row>
    <row r="365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  <c r="AM365" s="69"/>
      <c r="AN365" s="69"/>
      <c r="AO365" s="69"/>
      <c r="AP365" s="69"/>
      <c r="AQ365" s="69"/>
      <c r="AR365" s="69"/>
      <c r="AS365" s="69"/>
      <c r="AT365" s="69"/>
      <c r="AU365" s="69"/>
      <c r="AV365" s="69"/>
    </row>
    <row r="366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  <c r="AM366" s="69"/>
      <c r="AN366" s="69"/>
      <c r="AO366" s="69"/>
      <c r="AP366" s="69"/>
      <c r="AQ366" s="69"/>
      <c r="AR366" s="69"/>
      <c r="AS366" s="69"/>
      <c r="AT366" s="69"/>
      <c r="AU366" s="69"/>
      <c r="AV366" s="69"/>
    </row>
    <row r="367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</row>
    <row r="368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  <c r="AM368" s="69"/>
      <c r="AN368" s="69"/>
      <c r="AO368" s="69"/>
      <c r="AP368" s="69"/>
      <c r="AQ368" s="69"/>
      <c r="AR368" s="69"/>
      <c r="AS368" s="69"/>
      <c r="AT368" s="69"/>
      <c r="AU368" s="69"/>
      <c r="AV368" s="69"/>
    </row>
    <row r="369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  <c r="AM369" s="69"/>
      <c r="AN369" s="69"/>
      <c r="AO369" s="69"/>
      <c r="AP369" s="69"/>
      <c r="AQ369" s="69"/>
      <c r="AR369" s="69"/>
      <c r="AS369" s="69"/>
      <c r="AT369" s="69"/>
      <c r="AU369" s="69"/>
      <c r="AV369" s="69"/>
    </row>
    <row r="370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  <c r="AM370" s="69"/>
      <c r="AN370" s="69"/>
      <c r="AO370" s="69"/>
      <c r="AP370" s="69"/>
      <c r="AQ370" s="69"/>
      <c r="AR370" s="69"/>
      <c r="AS370" s="69"/>
      <c r="AT370" s="69"/>
      <c r="AU370" s="69"/>
      <c r="AV370" s="69"/>
    </row>
    <row r="371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  <c r="AM371" s="69"/>
      <c r="AN371" s="69"/>
      <c r="AO371" s="69"/>
      <c r="AP371" s="69"/>
      <c r="AQ371" s="69"/>
      <c r="AR371" s="69"/>
      <c r="AS371" s="69"/>
      <c r="AT371" s="69"/>
      <c r="AU371" s="69"/>
      <c r="AV371" s="69"/>
    </row>
    <row r="372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</row>
    <row r="37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  <c r="AM373" s="69"/>
      <c r="AN373" s="69"/>
      <c r="AO373" s="69"/>
      <c r="AP373" s="69"/>
      <c r="AQ373" s="69"/>
      <c r="AR373" s="69"/>
      <c r="AS373" s="69"/>
      <c r="AT373" s="69"/>
      <c r="AU373" s="69"/>
      <c r="AV373" s="69"/>
    </row>
    <row r="374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  <c r="AM374" s="69"/>
      <c r="AN374" s="69"/>
      <c r="AO374" s="69"/>
      <c r="AP374" s="69"/>
      <c r="AQ374" s="69"/>
      <c r="AR374" s="69"/>
      <c r="AS374" s="69"/>
      <c r="AT374" s="69"/>
      <c r="AU374" s="69"/>
      <c r="AV374" s="69"/>
    </row>
    <row r="375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  <c r="AM375" s="69"/>
      <c r="AN375" s="69"/>
      <c r="AO375" s="69"/>
      <c r="AP375" s="69"/>
      <c r="AQ375" s="69"/>
      <c r="AR375" s="69"/>
      <c r="AS375" s="69"/>
      <c r="AT375" s="69"/>
      <c r="AU375" s="69"/>
      <c r="AV375" s="69"/>
    </row>
    <row r="376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  <c r="AM376" s="69"/>
      <c r="AN376" s="69"/>
      <c r="AO376" s="69"/>
      <c r="AP376" s="69"/>
      <c r="AQ376" s="69"/>
      <c r="AR376" s="69"/>
      <c r="AS376" s="69"/>
      <c r="AT376" s="69"/>
      <c r="AU376" s="69"/>
      <c r="AV376" s="69"/>
    </row>
    <row r="377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  <c r="AM377" s="69"/>
      <c r="AN377" s="69"/>
      <c r="AO377" s="69"/>
      <c r="AP377" s="69"/>
      <c r="AQ377" s="69"/>
      <c r="AR377" s="69"/>
      <c r="AS377" s="69"/>
      <c r="AT377" s="69"/>
      <c r="AU377" s="69"/>
      <c r="AV377" s="69"/>
    </row>
    <row r="378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  <c r="AM378" s="69"/>
      <c r="AN378" s="69"/>
      <c r="AO378" s="69"/>
      <c r="AP378" s="69"/>
      <c r="AQ378" s="69"/>
      <c r="AR378" s="69"/>
      <c r="AS378" s="69"/>
      <c r="AT378" s="69"/>
      <c r="AU378" s="69"/>
      <c r="AV378" s="69"/>
    </row>
    <row r="379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  <c r="AM379" s="69"/>
      <c r="AN379" s="69"/>
      <c r="AO379" s="69"/>
      <c r="AP379" s="69"/>
      <c r="AQ379" s="69"/>
      <c r="AR379" s="69"/>
      <c r="AS379" s="69"/>
      <c r="AT379" s="69"/>
      <c r="AU379" s="69"/>
      <c r="AV379" s="69"/>
    </row>
    <row r="380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  <c r="AM380" s="69"/>
      <c r="AN380" s="69"/>
      <c r="AO380" s="69"/>
      <c r="AP380" s="69"/>
      <c r="AQ380" s="69"/>
      <c r="AR380" s="69"/>
      <c r="AS380" s="69"/>
      <c r="AT380" s="69"/>
      <c r="AU380" s="69"/>
      <c r="AV380" s="69"/>
    </row>
    <row r="381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  <c r="AM381" s="69"/>
      <c r="AN381" s="69"/>
      <c r="AO381" s="69"/>
      <c r="AP381" s="69"/>
      <c r="AQ381" s="69"/>
      <c r="AR381" s="69"/>
      <c r="AS381" s="69"/>
      <c r="AT381" s="69"/>
      <c r="AU381" s="69"/>
      <c r="AV381" s="69"/>
    </row>
    <row r="382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</row>
    <row r="38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  <c r="AM383" s="69"/>
      <c r="AN383" s="69"/>
      <c r="AO383" s="69"/>
      <c r="AP383" s="69"/>
      <c r="AQ383" s="69"/>
      <c r="AR383" s="69"/>
      <c r="AS383" s="69"/>
      <c r="AT383" s="69"/>
      <c r="AU383" s="69"/>
      <c r="AV383" s="69"/>
    </row>
    <row r="384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  <c r="AM384" s="69"/>
      <c r="AN384" s="69"/>
      <c r="AO384" s="69"/>
      <c r="AP384" s="69"/>
      <c r="AQ384" s="69"/>
      <c r="AR384" s="69"/>
      <c r="AS384" s="69"/>
      <c r="AT384" s="69"/>
      <c r="AU384" s="69"/>
      <c r="AV384" s="69"/>
    </row>
    <row r="385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  <c r="AM385" s="69"/>
      <c r="AN385" s="69"/>
      <c r="AO385" s="69"/>
      <c r="AP385" s="69"/>
      <c r="AQ385" s="69"/>
      <c r="AR385" s="69"/>
      <c r="AS385" s="69"/>
      <c r="AT385" s="69"/>
      <c r="AU385" s="69"/>
      <c r="AV385" s="69"/>
    </row>
    <row r="386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  <c r="AM386" s="69"/>
      <c r="AN386" s="69"/>
      <c r="AO386" s="69"/>
      <c r="AP386" s="69"/>
      <c r="AQ386" s="69"/>
      <c r="AR386" s="69"/>
      <c r="AS386" s="69"/>
      <c r="AT386" s="69"/>
      <c r="AU386" s="69"/>
      <c r="AV386" s="69"/>
    </row>
    <row r="387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</row>
    <row r="388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  <c r="AM388" s="69"/>
      <c r="AN388" s="69"/>
      <c r="AO388" s="69"/>
      <c r="AP388" s="69"/>
      <c r="AQ388" s="69"/>
      <c r="AR388" s="69"/>
      <c r="AS388" s="69"/>
      <c r="AT388" s="69"/>
      <c r="AU388" s="69"/>
      <c r="AV388" s="69"/>
    </row>
    <row r="389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  <c r="AM389" s="69"/>
      <c r="AN389" s="69"/>
      <c r="AO389" s="69"/>
      <c r="AP389" s="69"/>
      <c r="AQ389" s="69"/>
      <c r="AR389" s="69"/>
      <c r="AS389" s="69"/>
      <c r="AT389" s="69"/>
      <c r="AU389" s="69"/>
      <c r="AV389" s="69"/>
    </row>
    <row r="390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  <c r="AM390" s="69"/>
      <c r="AN390" s="69"/>
      <c r="AO390" s="69"/>
      <c r="AP390" s="69"/>
      <c r="AQ390" s="69"/>
      <c r="AR390" s="69"/>
      <c r="AS390" s="69"/>
      <c r="AT390" s="69"/>
      <c r="AU390" s="69"/>
      <c r="AV390" s="69"/>
    </row>
    <row r="391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  <c r="AM391" s="69"/>
      <c r="AN391" s="69"/>
      <c r="AO391" s="69"/>
      <c r="AP391" s="69"/>
      <c r="AQ391" s="69"/>
      <c r="AR391" s="69"/>
      <c r="AS391" s="69"/>
      <c r="AT391" s="69"/>
      <c r="AU391" s="69"/>
      <c r="AV391" s="69"/>
    </row>
    <row r="392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  <c r="AM392" s="69"/>
      <c r="AN392" s="69"/>
      <c r="AO392" s="69"/>
      <c r="AP392" s="69"/>
      <c r="AQ392" s="69"/>
      <c r="AR392" s="69"/>
      <c r="AS392" s="69"/>
      <c r="AT392" s="69"/>
      <c r="AU392" s="69"/>
      <c r="AV392" s="69"/>
    </row>
    <row r="39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  <c r="AM393" s="69"/>
      <c r="AN393" s="69"/>
      <c r="AO393" s="69"/>
      <c r="AP393" s="69"/>
      <c r="AQ393" s="69"/>
      <c r="AR393" s="69"/>
      <c r="AS393" s="69"/>
      <c r="AT393" s="69"/>
      <c r="AU393" s="69"/>
      <c r="AV393" s="69"/>
    </row>
    <row r="394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  <c r="AM394" s="69"/>
      <c r="AN394" s="69"/>
      <c r="AO394" s="69"/>
      <c r="AP394" s="69"/>
      <c r="AQ394" s="69"/>
      <c r="AR394" s="69"/>
      <c r="AS394" s="69"/>
      <c r="AT394" s="69"/>
      <c r="AU394" s="69"/>
      <c r="AV394" s="69"/>
    </row>
    <row r="395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  <c r="AM395" s="69"/>
      <c r="AN395" s="69"/>
      <c r="AO395" s="69"/>
      <c r="AP395" s="69"/>
      <c r="AQ395" s="69"/>
      <c r="AR395" s="69"/>
      <c r="AS395" s="69"/>
      <c r="AT395" s="69"/>
      <c r="AU395" s="69"/>
      <c r="AV395" s="69"/>
    </row>
    <row r="396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  <c r="AM396" s="69"/>
      <c r="AN396" s="69"/>
      <c r="AO396" s="69"/>
      <c r="AP396" s="69"/>
      <c r="AQ396" s="69"/>
      <c r="AR396" s="69"/>
      <c r="AS396" s="69"/>
      <c r="AT396" s="69"/>
      <c r="AU396" s="69"/>
      <c r="AV396" s="69"/>
    </row>
    <row r="397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  <c r="AM397" s="69"/>
      <c r="AN397" s="69"/>
      <c r="AO397" s="69"/>
      <c r="AP397" s="69"/>
      <c r="AQ397" s="69"/>
      <c r="AR397" s="69"/>
      <c r="AS397" s="69"/>
      <c r="AT397" s="69"/>
      <c r="AU397" s="69"/>
      <c r="AV397" s="69"/>
    </row>
    <row r="398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  <c r="AM398" s="69"/>
      <c r="AN398" s="69"/>
      <c r="AO398" s="69"/>
      <c r="AP398" s="69"/>
      <c r="AQ398" s="69"/>
      <c r="AR398" s="69"/>
      <c r="AS398" s="69"/>
      <c r="AT398" s="69"/>
      <c r="AU398" s="69"/>
      <c r="AV398" s="69"/>
    </row>
    <row r="399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</row>
    <row r="400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  <c r="AM400" s="69"/>
      <c r="AN400" s="69"/>
      <c r="AO400" s="69"/>
      <c r="AP400" s="69"/>
      <c r="AQ400" s="69"/>
      <c r="AR400" s="69"/>
      <c r="AS400" s="69"/>
      <c r="AT400" s="69"/>
      <c r="AU400" s="69"/>
      <c r="AV400" s="69"/>
    </row>
    <row r="401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  <c r="AM401" s="69"/>
      <c r="AN401" s="69"/>
      <c r="AO401" s="69"/>
      <c r="AP401" s="69"/>
      <c r="AQ401" s="69"/>
      <c r="AR401" s="69"/>
      <c r="AS401" s="69"/>
      <c r="AT401" s="69"/>
      <c r="AU401" s="69"/>
      <c r="AV401" s="69"/>
    </row>
    <row r="402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  <c r="AM402" s="69"/>
      <c r="AN402" s="69"/>
      <c r="AO402" s="69"/>
      <c r="AP402" s="69"/>
      <c r="AQ402" s="69"/>
      <c r="AR402" s="69"/>
      <c r="AS402" s="69"/>
      <c r="AT402" s="69"/>
      <c r="AU402" s="69"/>
      <c r="AV402" s="69"/>
    </row>
    <row r="40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</row>
    <row r="404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  <c r="AM404" s="69"/>
      <c r="AN404" s="69"/>
      <c r="AO404" s="69"/>
      <c r="AP404" s="69"/>
      <c r="AQ404" s="69"/>
      <c r="AR404" s="69"/>
      <c r="AS404" s="69"/>
      <c r="AT404" s="69"/>
      <c r="AU404" s="69"/>
      <c r="AV404" s="69"/>
    </row>
    <row r="405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  <c r="AM405" s="69"/>
      <c r="AN405" s="69"/>
      <c r="AO405" s="69"/>
      <c r="AP405" s="69"/>
      <c r="AQ405" s="69"/>
      <c r="AR405" s="69"/>
      <c r="AS405" s="69"/>
      <c r="AT405" s="69"/>
      <c r="AU405" s="69"/>
      <c r="AV405" s="69"/>
    </row>
    <row r="406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  <c r="AM406" s="69"/>
      <c r="AN406" s="69"/>
      <c r="AO406" s="69"/>
      <c r="AP406" s="69"/>
      <c r="AQ406" s="69"/>
      <c r="AR406" s="69"/>
      <c r="AS406" s="69"/>
      <c r="AT406" s="69"/>
      <c r="AU406" s="69"/>
      <c r="AV406" s="69"/>
    </row>
    <row r="407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  <c r="AM407" s="69"/>
      <c r="AN407" s="69"/>
      <c r="AO407" s="69"/>
      <c r="AP407" s="69"/>
      <c r="AQ407" s="69"/>
      <c r="AR407" s="69"/>
      <c r="AS407" s="69"/>
      <c r="AT407" s="69"/>
      <c r="AU407" s="69"/>
      <c r="AV407" s="69"/>
    </row>
    <row r="408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  <c r="AM408" s="69"/>
      <c r="AN408" s="69"/>
      <c r="AO408" s="69"/>
      <c r="AP408" s="69"/>
      <c r="AQ408" s="69"/>
      <c r="AR408" s="69"/>
      <c r="AS408" s="69"/>
      <c r="AT408" s="69"/>
      <c r="AU408" s="69"/>
      <c r="AV408" s="69"/>
    </row>
    <row r="409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  <c r="AM409" s="69"/>
      <c r="AN409" s="69"/>
      <c r="AO409" s="69"/>
      <c r="AP409" s="69"/>
      <c r="AQ409" s="69"/>
      <c r="AR409" s="69"/>
      <c r="AS409" s="69"/>
      <c r="AT409" s="69"/>
      <c r="AU409" s="69"/>
      <c r="AV409" s="69"/>
    </row>
    <row r="410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  <c r="AM410" s="69"/>
      <c r="AN410" s="69"/>
      <c r="AO410" s="69"/>
      <c r="AP410" s="69"/>
      <c r="AQ410" s="69"/>
      <c r="AR410" s="69"/>
      <c r="AS410" s="69"/>
      <c r="AT410" s="69"/>
      <c r="AU410" s="69"/>
      <c r="AV410" s="69"/>
    </row>
    <row r="411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  <c r="AM411" s="69"/>
      <c r="AN411" s="69"/>
      <c r="AO411" s="69"/>
      <c r="AP411" s="69"/>
      <c r="AQ411" s="69"/>
      <c r="AR411" s="69"/>
      <c r="AS411" s="69"/>
      <c r="AT411" s="69"/>
      <c r="AU411" s="69"/>
      <c r="AV411" s="69"/>
    </row>
    <row r="412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  <c r="AM412" s="69"/>
      <c r="AN412" s="69"/>
      <c r="AO412" s="69"/>
      <c r="AP412" s="69"/>
      <c r="AQ412" s="69"/>
      <c r="AR412" s="69"/>
      <c r="AS412" s="69"/>
      <c r="AT412" s="69"/>
      <c r="AU412" s="69"/>
      <c r="AV412" s="69"/>
    </row>
    <row r="4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  <c r="AM413" s="69"/>
      <c r="AN413" s="69"/>
      <c r="AO413" s="69"/>
      <c r="AP413" s="69"/>
      <c r="AQ413" s="69"/>
      <c r="AR413" s="69"/>
      <c r="AS413" s="69"/>
      <c r="AT413" s="69"/>
      <c r="AU413" s="69"/>
      <c r="AV413" s="69"/>
    </row>
    <row r="414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  <c r="AM414" s="69"/>
      <c r="AN414" s="69"/>
      <c r="AO414" s="69"/>
      <c r="AP414" s="69"/>
      <c r="AQ414" s="69"/>
      <c r="AR414" s="69"/>
      <c r="AS414" s="69"/>
      <c r="AT414" s="69"/>
      <c r="AU414" s="69"/>
      <c r="AV414" s="69"/>
    </row>
    <row r="415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</row>
    <row r="416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  <c r="AM416" s="69"/>
      <c r="AN416" s="69"/>
      <c r="AO416" s="69"/>
      <c r="AP416" s="69"/>
      <c r="AQ416" s="69"/>
      <c r="AR416" s="69"/>
      <c r="AS416" s="69"/>
      <c r="AT416" s="69"/>
      <c r="AU416" s="69"/>
      <c r="AV416" s="69"/>
    </row>
    <row r="417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69"/>
      <c r="AN417" s="69"/>
      <c r="AO417" s="69"/>
      <c r="AP417" s="69"/>
      <c r="AQ417" s="69"/>
      <c r="AR417" s="69"/>
      <c r="AS417" s="69"/>
      <c r="AT417" s="69"/>
      <c r="AU417" s="69"/>
      <c r="AV417" s="69"/>
    </row>
    <row r="418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  <c r="AM418" s="69"/>
      <c r="AN418" s="69"/>
      <c r="AO418" s="69"/>
      <c r="AP418" s="69"/>
      <c r="AQ418" s="69"/>
      <c r="AR418" s="69"/>
      <c r="AS418" s="69"/>
      <c r="AT418" s="69"/>
      <c r="AU418" s="69"/>
      <c r="AV418" s="69"/>
    </row>
    <row r="419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  <c r="AM419" s="69"/>
      <c r="AN419" s="69"/>
      <c r="AO419" s="69"/>
      <c r="AP419" s="69"/>
      <c r="AQ419" s="69"/>
      <c r="AR419" s="69"/>
      <c r="AS419" s="69"/>
      <c r="AT419" s="69"/>
      <c r="AU419" s="69"/>
      <c r="AV419" s="69"/>
    </row>
    <row r="420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  <c r="AM420" s="69"/>
      <c r="AN420" s="69"/>
      <c r="AO420" s="69"/>
      <c r="AP420" s="69"/>
      <c r="AQ420" s="69"/>
      <c r="AR420" s="69"/>
      <c r="AS420" s="69"/>
      <c r="AT420" s="69"/>
      <c r="AU420" s="69"/>
      <c r="AV420" s="69"/>
    </row>
    <row r="421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  <c r="AM421" s="69"/>
      <c r="AN421" s="69"/>
      <c r="AO421" s="69"/>
      <c r="AP421" s="69"/>
      <c r="AQ421" s="69"/>
      <c r="AR421" s="69"/>
      <c r="AS421" s="69"/>
      <c r="AT421" s="69"/>
      <c r="AU421" s="69"/>
      <c r="AV421" s="69"/>
    </row>
    <row r="422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  <c r="AM422" s="69"/>
      <c r="AN422" s="69"/>
      <c r="AO422" s="69"/>
      <c r="AP422" s="69"/>
      <c r="AQ422" s="69"/>
      <c r="AR422" s="69"/>
      <c r="AS422" s="69"/>
      <c r="AT422" s="69"/>
      <c r="AU422" s="69"/>
      <c r="AV422" s="69"/>
    </row>
    <row r="42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</row>
    <row r="424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  <c r="AM424" s="69"/>
      <c r="AN424" s="69"/>
      <c r="AO424" s="69"/>
      <c r="AP424" s="69"/>
      <c r="AQ424" s="69"/>
      <c r="AR424" s="69"/>
      <c r="AS424" s="69"/>
      <c r="AT424" s="69"/>
      <c r="AU424" s="69"/>
      <c r="AV424" s="69"/>
    </row>
    <row r="425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  <c r="AM425" s="69"/>
      <c r="AN425" s="69"/>
      <c r="AO425" s="69"/>
      <c r="AP425" s="69"/>
      <c r="AQ425" s="69"/>
      <c r="AR425" s="69"/>
      <c r="AS425" s="69"/>
      <c r="AT425" s="69"/>
      <c r="AU425" s="69"/>
      <c r="AV425" s="69"/>
    </row>
    <row r="426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  <c r="AM426" s="69"/>
      <c r="AN426" s="69"/>
      <c r="AO426" s="69"/>
      <c r="AP426" s="69"/>
      <c r="AQ426" s="69"/>
      <c r="AR426" s="69"/>
      <c r="AS426" s="69"/>
      <c r="AT426" s="69"/>
      <c r="AU426" s="69"/>
      <c r="AV426" s="69"/>
    </row>
    <row r="427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</row>
    <row r="428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  <c r="AM428" s="69"/>
      <c r="AN428" s="69"/>
      <c r="AO428" s="69"/>
      <c r="AP428" s="69"/>
      <c r="AQ428" s="69"/>
      <c r="AR428" s="69"/>
      <c r="AS428" s="69"/>
      <c r="AT428" s="69"/>
      <c r="AU428" s="69"/>
      <c r="AV428" s="69"/>
    </row>
    <row r="429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  <c r="AM429" s="69"/>
      <c r="AN429" s="69"/>
      <c r="AO429" s="69"/>
      <c r="AP429" s="69"/>
      <c r="AQ429" s="69"/>
      <c r="AR429" s="69"/>
      <c r="AS429" s="69"/>
      <c r="AT429" s="69"/>
      <c r="AU429" s="69"/>
      <c r="AV429" s="69"/>
    </row>
    <row r="430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  <c r="AM430" s="69"/>
      <c r="AN430" s="69"/>
      <c r="AO430" s="69"/>
      <c r="AP430" s="69"/>
      <c r="AQ430" s="69"/>
      <c r="AR430" s="69"/>
      <c r="AS430" s="69"/>
      <c r="AT430" s="69"/>
      <c r="AU430" s="69"/>
      <c r="AV430" s="69"/>
    </row>
    <row r="431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  <c r="AM431" s="69"/>
      <c r="AN431" s="69"/>
      <c r="AO431" s="69"/>
      <c r="AP431" s="69"/>
      <c r="AQ431" s="69"/>
      <c r="AR431" s="69"/>
      <c r="AS431" s="69"/>
      <c r="AT431" s="69"/>
      <c r="AU431" s="69"/>
      <c r="AV431" s="69"/>
    </row>
    <row r="432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  <c r="AM432" s="69"/>
      <c r="AN432" s="69"/>
      <c r="AO432" s="69"/>
      <c r="AP432" s="69"/>
      <c r="AQ432" s="69"/>
      <c r="AR432" s="69"/>
      <c r="AS432" s="69"/>
      <c r="AT432" s="69"/>
      <c r="AU432" s="69"/>
      <c r="AV432" s="69"/>
    </row>
    <row r="43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  <c r="AM433" s="69"/>
      <c r="AN433" s="69"/>
      <c r="AO433" s="69"/>
      <c r="AP433" s="69"/>
      <c r="AQ433" s="69"/>
      <c r="AR433" s="69"/>
      <c r="AS433" s="69"/>
      <c r="AT433" s="69"/>
      <c r="AU433" s="69"/>
      <c r="AV433" s="69"/>
    </row>
    <row r="434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  <c r="AM434" s="69"/>
      <c r="AN434" s="69"/>
      <c r="AO434" s="69"/>
      <c r="AP434" s="69"/>
      <c r="AQ434" s="69"/>
      <c r="AR434" s="69"/>
      <c r="AS434" s="69"/>
      <c r="AT434" s="69"/>
      <c r="AU434" s="69"/>
      <c r="AV434" s="69"/>
    </row>
    <row r="435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  <c r="AM435" s="69"/>
      <c r="AN435" s="69"/>
      <c r="AO435" s="69"/>
      <c r="AP435" s="69"/>
      <c r="AQ435" s="69"/>
      <c r="AR435" s="69"/>
      <c r="AS435" s="69"/>
      <c r="AT435" s="69"/>
      <c r="AU435" s="69"/>
      <c r="AV435" s="69"/>
    </row>
    <row r="436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  <c r="AM436" s="69"/>
      <c r="AN436" s="69"/>
      <c r="AO436" s="69"/>
      <c r="AP436" s="69"/>
      <c r="AQ436" s="69"/>
      <c r="AR436" s="69"/>
      <c r="AS436" s="69"/>
      <c r="AT436" s="69"/>
      <c r="AU436" s="69"/>
      <c r="AV436" s="69"/>
    </row>
    <row r="437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  <c r="AM437" s="69"/>
      <c r="AN437" s="69"/>
      <c r="AO437" s="69"/>
      <c r="AP437" s="69"/>
      <c r="AQ437" s="69"/>
      <c r="AR437" s="69"/>
      <c r="AS437" s="69"/>
      <c r="AT437" s="69"/>
      <c r="AU437" s="69"/>
      <c r="AV437" s="69"/>
    </row>
    <row r="438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  <c r="AM438" s="69"/>
      <c r="AN438" s="69"/>
      <c r="AO438" s="69"/>
      <c r="AP438" s="69"/>
      <c r="AQ438" s="69"/>
      <c r="AR438" s="69"/>
      <c r="AS438" s="69"/>
      <c r="AT438" s="69"/>
      <c r="AU438" s="69"/>
      <c r="AV438" s="69"/>
    </row>
    <row r="439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  <c r="AM439" s="69"/>
      <c r="AN439" s="69"/>
      <c r="AO439" s="69"/>
      <c r="AP439" s="69"/>
      <c r="AQ439" s="69"/>
      <c r="AR439" s="69"/>
      <c r="AS439" s="69"/>
      <c r="AT439" s="69"/>
      <c r="AU439" s="69"/>
      <c r="AV439" s="69"/>
    </row>
    <row r="440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</row>
    <row r="441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  <c r="AM441" s="69"/>
      <c r="AN441" s="69"/>
      <c r="AO441" s="69"/>
      <c r="AP441" s="69"/>
      <c r="AQ441" s="69"/>
      <c r="AR441" s="69"/>
      <c r="AS441" s="69"/>
      <c r="AT441" s="69"/>
      <c r="AU441" s="69"/>
      <c r="AV441" s="69"/>
    </row>
    <row r="442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  <c r="AM442" s="69"/>
      <c r="AN442" s="69"/>
      <c r="AO442" s="69"/>
      <c r="AP442" s="69"/>
      <c r="AQ442" s="69"/>
      <c r="AR442" s="69"/>
      <c r="AS442" s="69"/>
      <c r="AT442" s="69"/>
      <c r="AU442" s="69"/>
      <c r="AV442" s="69"/>
    </row>
    <row r="44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69"/>
      <c r="AN443" s="69"/>
      <c r="AO443" s="69"/>
      <c r="AP443" s="69"/>
      <c r="AQ443" s="69"/>
      <c r="AR443" s="69"/>
      <c r="AS443" s="69"/>
      <c r="AT443" s="69"/>
      <c r="AU443" s="69"/>
      <c r="AV443" s="69"/>
    </row>
    <row r="444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  <c r="AM444" s="69"/>
      <c r="AN444" s="69"/>
      <c r="AO444" s="69"/>
      <c r="AP444" s="69"/>
      <c r="AQ444" s="69"/>
      <c r="AR444" s="69"/>
      <c r="AS444" s="69"/>
      <c r="AT444" s="69"/>
      <c r="AU444" s="69"/>
      <c r="AV444" s="69"/>
    </row>
    <row r="445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  <c r="AM445" s="69"/>
      <c r="AN445" s="69"/>
      <c r="AO445" s="69"/>
      <c r="AP445" s="69"/>
      <c r="AQ445" s="69"/>
      <c r="AR445" s="69"/>
      <c r="AS445" s="69"/>
      <c r="AT445" s="69"/>
      <c r="AU445" s="69"/>
      <c r="AV445" s="69"/>
    </row>
    <row r="446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  <c r="AM446" s="69"/>
      <c r="AN446" s="69"/>
      <c r="AO446" s="69"/>
      <c r="AP446" s="69"/>
      <c r="AQ446" s="69"/>
      <c r="AR446" s="69"/>
      <c r="AS446" s="69"/>
      <c r="AT446" s="69"/>
      <c r="AU446" s="69"/>
      <c r="AV446" s="69"/>
    </row>
    <row r="447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  <c r="AM447" s="69"/>
      <c r="AN447" s="69"/>
      <c r="AO447" s="69"/>
      <c r="AP447" s="69"/>
      <c r="AQ447" s="69"/>
      <c r="AR447" s="69"/>
      <c r="AS447" s="69"/>
      <c r="AT447" s="69"/>
      <c r="AU447" s="69"/>
      <c r="AV447" s="69"/>
    </row>
    <row r="448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  <c r="AM448" s="69"/>
      <c r="AN448" s="69"/>
      <c r="AO448" s="69"/>
      <c r="AP448" s="69"/>
      <c r="AQ448" s="69"/>
      <c r="AR448" s="69"/>
      <c r="AS448" s="69"/>
      <c r="AT448" s="69"/>
      <c r="AU448" s="69"/>
      <c r="AV448" s="69"/>
    </row>
    <row r="449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  <c r="AM449" s="69"/>
      <c r="AN449" s="69"/>
      <c r="AO449" s="69"/>
      <c r="AP449" s="69"/>
      <c r="AQ449" s="69"/>
      <c r="AR449" s="69"/>
      <c r="AS449" s="69"/>
      <c r="AT449" s="69"/>
      <c r="AU449" s="69"/>
      <c r="AV449" s="69"/>
    </row>
    <row r="450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  <c r="AM450" s="69"/>
      <c r="AN450" s="69"/>
      <c r="AO450" s="69"/>
      <c r="AP450" s="69"/>
      <c r="AQ450" s="69"/>
      <c r="AR450" s="69"/>
      <c r="AS450" s="69"/>
      <c r="AT450" s="69"/>
      <c r="AU450" s="69"/>
      <c r="AV450" s="69"/>
    </row>
    <row r="451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  <c r="AM451" s="69"/>
      <c r="AN451" s="69"/>
      <c r="AO451" s="69"/>
      <c r="AP451" s="69"/>
      <c r="AQ451" s="69"/>
      <c r="AR451" s="69"/>
      <c r="AS451" s="69"/>
      <c r="AT451" s="69"/>
      <c r="AU451" s="69"/>
      <c r="AV451" s="69"/>
    </row>
    <row r="452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  <c r="AM452" s="69"/>
      <c r="AN452" s="69"/>
      <c r="AO452" s="69"/>
      <c r="AP452" s="69"/>
      <c r="AQ452" s="69"/>
      <c r="AR452" s="69"/>
      <c r="AS452" s="69"/>
      <c r="AT452" s="69"/>
      <c r="AU452" s="69"/>
      <c r="AV452" s="69"/>
    </row>
    <row r="45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  <c r="AM453" s="69"/>
      <c r="AN453" s="69"/>
      <c r="AO453" s="69"/>
      <c r="AP453" s="69"/>
      <c r="AQ453" s="69"/>
      <c r="AR453" s="69"/>
      <c r="AS453" s="69"/>
      <c r="AT453" s="69"/>
      <c r="AU453" s="69"/>
      <c r="AV453" s="69"/>
    </row>
    <row r="454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  <c r="AM454" s="69"/>
      <c r="AN454" s="69"/>
      <c r="AO454" s="69"/>
      <c r="AP454" s="69"/>
      <c r="AQ454" s="69"/>
      <c r="AR454" s="69"/>
      <c r="AS454" s="69"/>
      <c r="AT454" s="69"/>
      <c r="AU454" s="69"/>
      <c r="AV454" s="69"/>
    </row>
    <row r="455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  <c r="AM455" s="69"/>
      <c r="AN455" s="69"/>
      <c r="AO455" s="69"/>
      <c r="AP455" s="69"/>
      <c r="AQ455" s="69"/>
      <c r="AR455" s="69"/>
      <c r="AS455" s="69"/>
      <c r="AT455" s="69"/>
      <c r="AU455" s="69"/>
      <c r="AV455" s="69"/>
    </row>
    <row r="456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  <c r="AM456" s="69"/>
      <c r="AN456" s="69"/>
      <c r="AO456" s="69"/>
      <c r="AP456" s="69"/>
      <c r="AQ456" s="69"/>
      <c r="AR456" s="69"/>
      <c r="AS456" s="69"/>
      <c r="AT456" s="69"/>
      <c r="AU456" s="69"/>
      <c r="AV456" s="69"/>
    </row>
    <row r="457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  <c r="AM457" s="69"/>
      <c r="AN457" s="69"/>
      <c r="AO457" s="69"/>
      <c r="AP457" s="69"/>
      <c r="AQ457" s="69"/>
      <c r="AR457" s="69"/>
      <c r="AS457" s="69"/>
      <c r="AT457" s="69"/>
      <c r="AU457" s="69"/>
      <c r="AV457" s="69"/>
    </row>
    <row r="458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  <c r="AM458" s="69"/>
      <c r="AN458" s="69"/>
      <c r="AO458" s="69"/>
      <c r="AP458" s="69"/>
      <c r="AQ458" s="69"/>
      <c r="AR458" s="69"/>
      <c r="AS458" s="69"/>
      <c r="AT458" s="69"/>
      <c r="AU458" s="69"/>
      <c r="AV458" s="69"/>
    </row>
    <row r="459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  <c r="AM459" s="69"/>
      <c r="AN459" s="69"/>
      <c r="AO459" s="69"/>
      <c r="AP459" s="69"/>
      <c r="AQ459" s="69"/>
      <c r="AR459" s="69"/>
      <c r="AS459" s="69"/>
      <c r="AT459" s="69"/>
      <c r="AU459" s="69"/>
      <c r="AV459" s="69"/>
    </row>
    <row r="460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  <c r="AM460" s="69"/>
      <c r="AN460" s="69"/>
      <c r="AO460" s="69"/>
      <c r="AP460" s="69"/>
      <c r="AQ460" s="69"/>
      <c r="AR460" s="69"/>
      <c r="AS460" s="69"/>
      <c r="AT460" s="69"/>
      <c r="AU460" s="69"/>
      <c r="AV460" s="69"/>
    </row>
    <row r="461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  <c r="AM461" s="69"/>
      <c r="AN461" s="69"/>
      <c r="AO461" s="69"/>
      <c r="AP461" s="69"/>
      <c r="AQ461" s="69"/>
      <c r="AR461" s="69"/>
      <c r="AS461" s="69"/>
      <c r="AT461" s="69"/>
      <c r="AU461" s="69"/>
      <c r="AV461" s="69"/>
    </row>
    <row r="462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  <c r="AM462" s="69"/>
      <c r="AN462" s="69"/>
      <c r="AO462" s="69"/>
      <c r="AP462" s="69"/>
      <c r="AQ462" s="69"/>
      <c r="AR462" s="69"/>
      <c r="AS462" s="69"/>
      <c r="AT462" s="69"/>
      <c r="AU462" s="69"/>
      <c r="AV462" s="69"/>
    </row>
    <row r="46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  <c r="AM463" s="69"/>
      <c r="AN463" s="69"/>
      <c r="AO463" s="69"/>
      <c r="AP463" s="69"/>
      <c r="AQ463" s="69"/>
      <c r="AR463" s="69"/>
      <c r="AS463" s="69"/>
      <c r="AT463" s="69"/>
      <c r="AU463" s="69"/>
      <c r="AV463" s="69"/>
    </row>
    <row r="464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  <c r="AM464" s="69"/>
      <c r="AN464" s="69"/>
      <c r="AO464" s="69"/>
      <c r="AP464" s="69"/>
      <c r="AQ464" s="69"/>
      <c r="AR464" s="69"/>
      <c r="AS464" s="69"/>
      <c r="AT464" s="69"/>
      <c r="AU464" s="69"/>
      <c r="AV464" s="69"/>
    </row>
    <row r="465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  <c r="AM465" s="69"/>
      <c r="AN465" s="69"/>
      <c r="AO465" s="69"/>
      <c r="AP465" s="69"/>
      <c r="AQ465" s="69"/>
      <c r="AR465" s="69"/>
      <c r="AS465" s="69"/>
      <c r="AT465" s="69"/>
      <c r="AU465" s="69"/>
      <c r="AV465" s="69"/>
    </row>
    <row r="466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  <c r="AM466" s="69"/>
      <c r="AN466" s="69"/>
      <c r="AO466" s="69"/>
      <c r="AP466" s="69"/>
      <c r="AQ466" s="69"/>
      <c r="AR466" s="69"/>
      <c r="AS466" s="69"/>
      <c r="AT466" s="69"/>
      <c r="AU466" s="69"/>
      <c r="AV466" s="69"/>
    </row>
    <row r="467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  <c r="AM467" s="69"/>
      <c r="AN467" s="69"/>
      <c r="AO467" s="69"/>
      <c r="AP467" s="69"/>
      <c r="AQ467" s="69"/>
      <c r="AR467" s="69"/>
      <c r="AS467" s="69"/>
      <c r="AT467" s="69"/>
      <c r="AU467" s="69"/>
      <c r="AV467" s="69"/>
    </row>
    <row r="468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  <c r="AM468" s="69"/>
      <c r="AN468" s="69"/>
      <c r="AO468" s="69"/>
      <c r="AP468" s="69"/>
      <c r="AQ468" s="69"/>
      <c r="AR468" s="69"/>
      <c r="AS468" s="69"/>
      <c r="AT468" s="69"/>
      <c r="AU468" s="69"/>
      <c r="AV468" s="69"/>
    </row>
    <row r="469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  <c r="AM469" s="69"/>
      <c r="AN469" s="69"/>
      <c r="AO469" s="69"/>
      <c r="AP469" s="69"/>
      <c r="AQ469" s="69"/>
      <c r="AR469" s="69"/>
      <c r="AS469" s="69"/>
      <c r="AT469" s="69"/>
      <c r="AU469" s="69"/>
      <c r="AV469" s="69"/>
    </row>
    <row r="470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  <c r="AM470" s="69"/>
      <c r="AN470" s="69"/>
      <c r="AO470" s="69"/>
      <c r="AP470" s="69"/>
      <c r="AQ470" s="69"/>
      <c r="AR470" s="69"/>
      <c r="AS470" s="69"/>
      <c r="AT470" s="69"/>
      <c r="AU470" s="69"/>
      <c r="AV470" s="69"/>
    </row>
    <row r="471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  <c r="AM471" s="69"/>
      <c r="AN471" s="69"/>
      <c r="AO471" s="69"/>
      <c r="AP471" s="69"/>
      <c r="AQ471" s="69"/>
      <c r="AR471" s="69"/>
      <c r="AS471" s="69"/>
      <c r="AT471" s="69"/>
      <c r="AU471" s="69"/>
      <c r="AV471" s="69"/>
    </row>
    <row r="472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  <c r="AM472" s="69"/>
      <c r="AN472" s="69"/>
      <c r="AO472" s="69"/>
      <c r="AP472" s="69"/>
      <c r="AQ472" s="69"/>
      <c r="AR472" s="69"/>
      <c r="AS472" s="69"/>
      <c r="AT472" s="69"/>
      <c r="AU472" s="69"/>
      <c r="AV472" s="69"/>
    </row>
    <row r="47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  <c r="AM473" s="69"/>
      <c r="AN473" s="69"/>
      <c r="AO473" s="69"/>
      <c r="AP473" s="69"/>
      <c r="AQ473" s="69"/>
      <c r="AR473" s="69"/>
      <c r="AS473" s="69"/>
      <c r="AT473" s="69"/>
      <c r="AU473" s="69"/>
      <c r="AV473" s="69"/>
    </row>
    <row r="474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</row>
    <row r="475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</row>
    <row r="476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</row>
    <row r="477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</row>
    <row r="478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</row>
    <row r="479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</row>
    <row r="480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</row>
    <row r="481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</row>
    <row r="482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</row>
    <row r="48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</row>
    <row r="484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</row>
    <row r="485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  <c r="AM485" s="69"/>
      <c r="AN485" s="69"/>
      <c r="AO485" s="69"/>
      <c r="AP485" s="69"/>
      <c r="AQ485" s="69"/>
      <c r="AR485" s="69"/>
      <c r="AS485" s="69"/>
      <c r="AT485" s="69"/>
      <c r="AU485" s="69"/>
      <c r="AV485" s="69"/>
    </row>
    <row r="486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  <c r="AM486" s="69"/>
      <c r="AN486" s="69"/>
      <c r="AO486" s="69"/>
      <c r="AP486" s="69"/>
      <c r="AQ486" s="69"/>
      <c r="AR486" s="69"/>
      <c r="AS486" s="69"/>
      <c r="AT486" s="69"/>
      <c r="AU486" s="69"/>
      <c r="AV486" s="69"/>
    </row>
    <row r="487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  <c r="AM487" s="69"/>
      <c r="AN487" s="69"/>
      <c r="AO487" s="69"/>
      <c r="AP487" s="69"/>
      <c r="AQ487" s="69"/>
      <c r="AR487" s="69"/>
      <c r="AS487" s="69"/>
      <c r="AT487" s="69"/>
      <c r="AU487" s="69"/>
      <c r="AV487" s="69"/>
    </row>
    <row r="488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  <c r="AM488" s="69"/>
      <c r="AN488" s="69"/>
      <c r="AO488" s="69"/>
      <c r="AP488" s="69"/>
      <c r="AQ488" s="69"/>
      <c r="AR488" s="69"/>
      <c r="AS488" s="69"/>
      <c r="AT488" s="69"/>
      <c r="AU488" s="69"/>
      <c r="AV488" s="69"/>
    </row>
    <row r="489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  <c r="AM489" s="69"/>
      <c r="AN489" s="69"/>
      <c r="AO489" s="69"/>
      <c r="AP489" s="69"/>
      <c r="AQ489" s="69"/>
      <c r="AR489" s="69"/>
      <c r="AS489" s="69"/>
      <c r="AT489" s="69"/>
      <c r="AU489" s="69"/>
      <c r="AV489" s="69"/>
    </row>
    <row r="490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  <c r="AM490" s="69"/>
      <c r="AN490" s="69"/>
      <c r="AO490" s="69"/>
      <c r="AP490" s="69"/>
      <c r="AQ490" s="69"/>
      <c r="AR490" s="69"/>
      <c r="AS490" s="69"/>
      <c r="AT490" s="69"/>
      <c r="AU490" s="69"/>
      <c r="AV490" s="69"/>
    </row>
    <row r="491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  <c r="AM491" s="69"/>
      <c r="AN491" s="69"/>
      <c r="AO491" s="69"/>
      <c r="AP491" s="69"/>
      <c r="AQ491" s="69"/>
      <c r="AR491" s="69"/>
      <c r="AS491" s="69"/>
      <c r="AT491" s="69"/>
      <c r="AU491" s="69"/>
      <c r="AV491" s="69"/>
    </row>
    <row r="492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  <c r="AN492" s="69"/>
      <c r="AO492" s="69"/>
      <c r="AP492" s="69"/>
      <c r="AQ492" s="69"/>
      <c r="AR492" s="69"/>
      <c r="AS492" s="69"/>
      <c r="AT492" s="69"/>
      <c r="AU492" s="69"/>
      <c r="AV492" s="69"/>
    </row>
    <row r="49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  <c r="AM493" s="69"/>
      <c r="AN493" s="69"/>
      <c r="AO493" s="69"/>
      <c r="AP493" s="69"/>
      <c r="AQ493" s="69"/>
      <c r="AR493" s="69"/>
      <c r="AS493" s="69"/>
      <c r="AT493" s="69"/>
      <c r="AU493" s="69"/>
      <c r="AV493" s="69"/>
    </row>
    <row r="494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  <c r="AM494" s="69"/>
      <c r="AN494" s="69"/>
      <c r="AO494" s="69"/>
      <c r="AP494" s="69"/>
      <c r="AQ494" s="69"/>
      <c r="AR494" s="69"/>
      <c r="AS494" s="69"/>
      <c r="AT494" s="69"/>
      <c r="AU494" s="69"/>
      <c r="AV494" s="69"/>
    </row>
    <row r="495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  <c r="AM495" s="69"/>
      <c r="AN495" s="69"/>
      <c r="AO495" s="69"/>
      <c r="AP495" s="69"/>
      <c r="AQ495" s="69"/>
      <c r="AR495" s="69"/>
      <c r="AS495" s="69"/>
      <c r="AT495" s="69"/>
      <c r="AU495" s="69"/>
      <c r="AV495" s="69"/>
    </row>
    <row r="496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  <c r="AM496" s="69"/>
      <c r="AN496" s="69"/>
      <c r="AO496" s="69"/>
      <c r="AP496" s="69"/>
      <c r="AQ496" s="69"/>
      <c r="AR496" s="69"/>
      <c r="AS496" s="69"/>
      <c r="AT496" s="69"/>
      <c r="AU496" s="69"/>
      <c r="AV496" s="69"/>
    </row>
    <row r="497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  <c r="AM497" s="69"/>
      <c r="AN497" s="69"/>
      <c r="AO497" s="69"/>
      <c r="AP497" s="69"/>
      <c r="AQ497" s="69"/>
      <c r="AR497" s="69"/>
      <c r="AS497" s="69"/>
      <c r="AT497" s="69"/>
      <c r="AU497" s="69"/>
      <c r="AV497" s="69"/>
    </row>
    <row r="498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  <c r="AM498" s="69"/>
      <c r="AN498" s="69"/>
      <c r="AO498" s="69"/>
      <c r="AP498" s="69"/>
      <c r="AQ498" s="69"/>
      <c r="AR498" s="69"/>
      <c r="AS498" s="69"/>
      <c r="AT498" s="69"/>
      <c r="AU498" s="69"/>
      <c r="AV498" s="69"/>
    </row>
    <row r="499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  <c r="AM499" s="69"/>
      <c r="AN499" s="69"/>
      <c r="AO499" s="69"/>
      <c r="AP499" s="69"/>
      <c r="AQ499" s="69"/>
      <c r="AR499" s="69"/>
      <c r="AS499" s="69"/>
      <c r="AT499" s="69"/>
      <c r="AU499" s="69"/>
      <c r="AV499" s="69"/>
    </row>
    <row r="500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  <c r="AM500" s="69"/>
      <c r="AN500" s="69"/>
      <c r="AO500" s="69"/>
      <c r="AP500" s="69"/>
      <c r="AQ500" s="69"/>
      <c r="AR500" s="69"/>
      <c r="AS500" s="69"/>
      <c r="AT500" s="69"/>
      <c r="AU500" s="69"/>
      <c r="AV500" s="69"/>
    </row>
    <row r="501" ht="15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  <c r="AM501" s="69"/>
      <c r="AN501" s="69"/>
      <c r="AO501" s="69"/>
      <c r="AP501" s="69"/>
      <c r="AQ501" s="69"/>
      <c r="AR501" s="69"/>
      <c r="AS501" s="69"/>
      <c r="AT501" s="69"/>
      <c r="AU501" s="69"/>
      <c r="AV501" s="69"/>
    </row>
    <row r="502" ht="15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  <c r="AM502" s="69"/>
      <c r="AN502" s="69"/>
      <c r="AO502" s="69"/>
      <c r="AP502" s="69"/>
      <c r="AQ502" s="69"/>
      <c r="AR502" s="69"/>
      <c r="AS502" s="69"/>
      <c r="AT502" s="69"/>
      <c r="AU502" s="69"/>
      <c r="AV502" s="69"/>
    </row>
    <row r="503" ht="15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  <c r="AM503" s="69"/>
      <c r="AN503" s="69"/>
      <c r="AO503" s="69"/>
      <c r="AP503" s="69"/>
      <c r="AQ503" s="69"/>
      <c r="AR503" s="69"/>
      <c r="AS503" s="69"/>
      <c r="AT503" s="69"/>
      <c r="AU503" s="69"/>
      <c r="AV503" s="69"/>
    </row>
    <row r="504" ht="15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  <c r="AM504" s="69"/>
      <c r="AN504" s="69"/>
      <c r="AO504" s="69"/>
      <c r="AP504" s="69"/>
      <c r="AQ504" s="69"/>
      <c r="AR504" s="69"/>
      <c r="AS504" s="69"/>
      <c r="AT504" s="69"/>
      <c r="AU504" s="69"/>
      <c r="AV504" s="69"/>
    </row>
    <row r="505" ht="15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  <c r="AM505" s="69"/>
      <c r="AN505" s="69"/>
      <c r="AO505" s="69"/>
      <c r="AP505" s="69"/>
      <c r="AQ505" s="69"/>
      <c r="AR505" s="69"/>
      <c r="AS505" s="69"/>
      <c r="AT505" s="69"/>
      <c r="AU505" s="69"/>
      <c r="AV505" s="69"/>
    </row>
    <row r="506" ht="15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  <c r="AM506" s="69"/>
      <c r="AN506" s="69"/>
      <c r="AO506" s="69"/>
      <c r="AP506" s="69"/>
      <c r="AQ506" s="69"/>
      <c r="AR506" s="69"/>
      <c r="AS506" s="69"/>
      <c r="AT506" s="69"/>
      <c r="AU506" s="69"/>
      <c r="AV506" s="69"/>
    </row>
    <row r="507" ht="15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</row>
    <row r="508" ht="15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  <c r="AM508" s="69"/>
      <c r="AN508" s="69"/>
      <c r="AO508" s="69"/>
      <c r="AP508" s="69"/>
      <c r="AQ508" s="69"/>
      <c r="AR508" s="69"/>
      <c r="AS508" s="69"/>
      <c r="AT508" s="69"/>
      <c r="AU508" s="69"/>
      <c r="AV508" s="69"/>
    </row>
    <row r="509" ht="15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  <c r="AM509" s="69"/>
      <c r="AN509" s="69"/>
      <c r="AO509" s="69"/>
      <c r="AP509" s="69"/>
      <c r="AQ509" s="69"/>
      <c r="AR509" s="69"/>
      <c r="AS509" s="69"/>
      <c r="AT509" s="69"/>
      <c r="AU509" s="69"/>
      <c r="AV509" s="69"/>
    </row>
    <row r="510" ht="15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  <c r="AM510" s="69"/>
      <c r="AN510" s="69"/>
      <c r="AO510" s="69"/>
      <c r="AP510" s="69"/>
      <c r="AQ510" s="69"/>
      <c r="AR510" s="69"/>
      <c r="AS510" s="69"/>
      <c r="AT510" s="69"/>
      <c r="AU510" s="69"/>
      <c r="AV510" s="69"/>
    </row>
    <row r="511" ht="15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  <c r="AM511" s="69"/>
      <c r="AN511" s="69"/>
      <c r="AO511" s="69"/>
      <c r="AP511" s="69"/>
      <c r="AQ511" s="69"/>
      <c r="AR511" s="69"/>
      <c r="AS511" s="69"/>
      <c r="AT511" s="69"/>
      <c r="AU511" s="69"/>
      <c r="AV511" s="69"/>
    </row>
    <row r="512" ht="15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  <c r="AM512" s="69"/>
      <c r="AN512" s="69"/>
      <c r="AO512" s="69"/>
      <c r="AP512" s="69"/>
      <c r="AQ512" s="69"/>
      <c r="AR512" s="69"/>
      <c r="AS512" s="69"/>
      <c r="AT512" s="69"/>
      <c r="AU512" s="69"/>
      <c r="AV512" s="69"/>
    </row>
    <row r="513" ht="15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  <c r="AM513" s="69"/>
      <c r="AN513" s="69"/>
      <c r="AO513" s="69"/>
      <c r="AP513" s="69"/>
      <c r="AQ513" s="69"/>
      <c r="AR513" s="69"/>
      <c r="AS513" s="69"/>
      <c r="AT513" s="69"/>
      <c r="AU513" s="69"/>
      <c r="AV513" s="69"/>
    </row>
    <row r="514" ht="15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  <c r="AM514" s="69"/>
      <c r="AN514" s="69"/>
      <c r="AO514" s="69"/>
      <c r="AP514" s="69"/>
      <c r="AQ514" s="69"/>
      <c r="AR514" s="69"/>
      <c r="AS514" s="69"/>
      <c r="AT514" s="69"/>
      <c r="AU514" s="69"/>
      <c r="AV514" s="69"/>
    </row>
    <row r="515" ht="15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  <c r="AM515" s="69"/>
      <c r="AN515" s="69"/>
      <c r="AO515" s="69"/>
      <c r="AP515" s="69"/>
      <c r="AQ515" s="69"/>
      <c r="AR515" s="69"/>
      <c r="AS515" s="69"/>
      <c r="AT515" s="69"/>
      <c r="AU515" s="69"/>
      <c r="AV515" s="69"/>
    </row>
    <row r="516" ht="15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  <c r="AM516" s="69"/>
      <c r="AN516" s="69"/>
      <c r="AO516" s="69"/>
      <c r="AP516" s="69"/>
      <c r="AQ516" s="69"/>
      <c r="AR516" s="69"/>
      <c r="AS516" s="69"/>
      <c r="AT516" s="69"/>
      <c r="AU516" s="69"/>
      <c r="AV516" s="69"/>
    </row>
    <row r="517" ht="15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  <c r="AM517" s="69"/>
      <c r="AN517" s="69"/>
      <c r="AO517" s="69"/>
      <c r="AP517" s="69"/>
      <c r="AQ517" s="69"/>
      <c r="AR517" s="69"/>
      <c r="AS517" s="69"/>
      <c r="AT517" s="69"/>
      <c r="AU517" s="69"/>
      <c r="AV517" s="69"/>
    </row>
    <row r="518" ht="15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  <c r="AM518" s="69"/>
      <c r="AN518" s="69"/>
      <c r="AO518" s="69"/>
      <c r="AP518" s="69"/>
      <c r="AQ518" s="69"/>
      <c r="AR518" s="69"/>
      <c r="AS518" s="69"/>
      <c r="AT518" s="69"/>
      <c r="AU518" s="69"/>
      <c r="AV518" s="69"/>
    </row>
    <row r="519" ht="15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  <c r="AM519" s="69"/>
      <c r="AN519" s="69"/>
      <c r="AO519" s="69"/>
      <c r="AP519" s="69"/>
      <c r="AQ519" s="69"/>
      <c r="AR519" s="69"/>
      <c r="AS519" s="69"/>
      <c r="AT519" s="69"/>
      <c r="AU519" s="69"/>
      <c r="AV519" s="69"/>
    </row>
    <row r="520" ht="15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  <c r="AM520" s="69"/>
      <c r="AN520" s="69"/>
      <c r="AO520" s="69"/>
      <c r="AP520" s="69"/>
      <c r="AQ520" s="69"/>
      <c r="AR520" s="69"/>
      <c r="AS520" s="69"/>
      <c r="AT520" s="69"/>
      <c r="AU520" s="69"/>
      <c r="AV520" s="69"/>
    </row>
    <row r="521" ht="15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  <c r="AM521" s="69"/>
      <c r="AN521" s="69"/>
      <c r="AO521" s="69"/>
      <c r="AP521" s="69"/>
      <c r="AQ521" s="69"/>
      <c r="AR521" s="69"/>
      <c r="AS521" s="69"/>
      <c r="AT521" s="69"/>
      <c r="AU521" s="69"/>
      <c r="AV521" s="69"/>
    </row>
    <row r="522" ht="15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  <c r="AM522" s="69"/>
      <c r="AN522" s="69"/>
      <c r="AO522" s="69"/>
      <c r="AP522" s="69"/>
      <c r="AQ522" s="69"/>
      <c r="AR522" s="69"/>
      <c r="AS522" s="69"/>
      <c r="AT522" s="69"/>
      <c r="AU522" s="69"/>
      <c r="AV522" s="69"/>
    </row>
    <row r="523" ht="15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</row>
    <row r="524" ht="15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</row>
    <row r="525" ht="15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  <c r="AM525" s="69"/>
      <c r="AN525" s="69"/>
      <c r="AO525" s="69"/>
      <c r="AP525" s="69"/>
      <c r="AQ525" s="69"/>
      <c r="AR525" s="69"/>
      <c r="AS525" s="69"/>
      <c r="AT525" s="69"/>
      <c r="AU525" s="69"/>
      <c r="AV525" s="69"/>
    </row>
    <row r="526" ht="15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  <c r="AM526" s="69"/>
      <c r="AN526" s="69"/>
      <c r="AO526" s="69"/>
      <c r="AP526" s="69"/>
      <c r="AQ526" s="69"/>
      <c r="AR526" s="69"/>
      <c r="AS526" s="69"/>
      <c r="AT526" s="69"/>
      <c r="AU526" s="69"/>
      <c r="AV526" s="69"/>
    </row>
    <row r="527" ht="15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  <c r="AM527" s="69"/>
      <c r="AN527" s="69"/>
      <c r="AO527" s="69"/>
      <c r="AP527" s="69"/>
      <c r="AQ527" s="69"/>
      <c r="AR527" s="69"/>
      <c r="AS527" s="69"/>
      <c r="AT527" s="69"/>
      <c r="AU527" s="69"/>
      <c r="AV527" s="69"/>
    </row>
    <row r="528" ht="15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  <c r="AM528" s="69"/>
      <c r="AN528" s="69"/>
      <c r="AO528" s="69"/>
      <c r="AP528" s="69"/>
      <c r="AQ528" s="69"/>
      <c r="AR528" s="69"/>
      <c r="AS528" s="69"/>
      <c r="AT528" s="69"/>
      <c r="AU528" s="69"/>
      <c r="AV528" s="69"/>
    </row>
    <row r="529" ht="15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  <c r="AM529" s="69"/>
      <c r="AN529" s="69"/>
      <c r="AO529" s="69"/>
      <c r="AP529" s="69"/>
      <c r="AQ529" s="69"/>
      <c r="AR529" s="69"/>
      <c r="AS529" s="69"/>
      <c r="AT529" s="69"/>
      <c r="AU529" s="69"/>
      <c r="AV529" s="69"/>
    </row>
    <row r="530" ht="15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  <c r="AM530" s="69"/>
      <c r="AN530" s="69"/>
      <c r="AO530" s="69"/>
      <c r="AP530" s="69"/>
      <c r="AQ530" s="69"/>
      <c r="AR530" s="69"/>
      <c r="AS530" s="69"/>
      <c r="AT530" s="69"/>
      <c r="AU530" s="69"/>
      <c r="AV530" s="69"/>
    </row>
    <row r="531" ht="15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  <c r="AM531" s="69"/>
      <c r="AN531" s="69"/>
      <c r="AO531" s="69"/>
      <c r="AP531" s="69"/>
      <c r="AQ531" s="69"/>
      <c r="AR531" s="69"/>
      <c r="AS531" s="69"/>
      <c r="AT531" s="69"/>
      <c r="AU531" s="69"/>
      <c r="AV531" s="69"/>
    </row>
    <row r="532" ht="15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  <c r="AM532" s="69"/>
      <c r="AN532" s="69"/>
      <c r="AO532" s="69"/>
      <c r="AP532" s="69"/>
      <c r="AQ532" s="69"/>
      <c r="AR532" s="69"/>
      <c r="AS532" s="69"/>
      <c r="AT532" s="69"/>
      <c r="AU532" s="69"/>
      <c r="AV532" s="69"/>
    </row>
    <row r="533" ht="15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  <c r="AM533" s="69"/>
      <c r="AN533" s="69"/>
      <c r="AO533" s="69"/>
      <c r="AP533" s="69"/>
      <c r="AQ533" s="69"/>
      <c r="AR533" s="69"/>
      <c r="AS533" s="69"/>
      <c r="AT533" s="69"/>
      <c r="AU533" s="69"/>
      <c r="AV533" s="69"/>
    </row>
    <row r="534" ht="15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  <c r="AM534" s="69"/>
      <c r="AN534" s="69"/>
      <c r="AO534" s="69"/>
      <c r="AP534" s="69"/>
      <c r="AQ534" s="69"/>
      <c r="AR534" s="69"/>
      <c r="AS534" s="69"/>
      <c r="AT534" s="69"/>
      <c r="AU534" s="69"/>
      <c r="AV534" s="69"/>
    </row>
    <row r="535" ht="15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  <c r="AM535" s="69"/>
      <c r="AN535" s="69"/>
      <c r="AO535" s="69"/>
      <c r="AP535" s="69"/>
      <c r="AQ535" s="69"/>
      <c r="AR535" s="69"/>
      <c r="AS535" s="69"/>
      <c r="AT535" s="69"/>
      <c r="AU535" s="69"/>
      <c r="AV535" s="69"/>
    </row>
    <row r="536" ht="15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  <c r="AM536" s="69"/>
      <c r="AN536" s="69"/>
      <c r="AO536" s="69"/>
      <c r="AP536" s="69"/>
      <c r="AQ536" s="69"/>
      <c r="AR536" s="69"/>
      <c r="AS536" s="69"/>
      <c r="AT536" s="69"/>
      <c r="AU536" s="69"/>
      <c r="AV536" s="69"/>
    </row>
    <row r="537" ht="15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  <c r="AM537" s="69"/>
      <c r="AN537" s="69"/>
      <c r="AO537" s="69"/>
      <c r="AP537" s="69"/>
      <c r="AQ537" s="69"/>
      <c r="AR537" s="69"/>
      <c r="AS537" s="69"/>
      <c r="AT537" s="69"/>
      <c r="AU537" s="69"/>
      <c r="AV537" s="69"/>
    </row>
    <row r="538" ht="15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  <c r="AM538" s="69"/>
      <c r="AN538" s="69"/>
      <c r="AO538" s="69"/>
      <c r="AP538" s="69"/>
      <c r="AQ538" s="69"/>
      <c r="AR538" s="69"/>
      <c r="AS538" s="69"/>
      <c r="AT538" s="69"/>
      <c r="AU538" s="69"/>
      <c r="AV538" s="69"/>
    </row>
    <row r="539" ht="15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  <c r="AM539" s="69"/>
      <c r="AN539" s="69"/>
      <c r="AO539" s="69"/>
      <c r="AP539" s="69"/>
      <c r="AQ539" s="69"/>
      <c r="AR539" s="69"/>
      <c r="AS539" s="69"/>
      <c r="AT539" s="69"/>
      <c r="AU539" s="69"/>
      <c r="AV539" s="69"/>
    </row>
    <row r="540" ht="15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  <c r="AM540" s="69"/>
      <c r="AN540" s="69"/>
      <c r="AO540" s="69"/>
      <c r="AP540" s="69"/>
      <c r="AQ540" s="69"/>
      <c r="AR540" s="69"/>
      <c r="AS540" s="69"/>
      <c r="AT540" s="69"/>
      <c r="AU540" s="69"/>
      <c r="AV540" s="69"/>
    </row>
    <row r="541" ht="15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  <c r="AM541" s="69"/>
      <c r="AN541" s="69"/>
      <c r="AO541" s="69"/>
      <c r="AP541" s="69"/>
      <c r="AQ541" s="69"/>
      <c r="AR541" s="69"/>
      <c r="AS541" s="69"/>
      <c r="AT541" s="69"/>
      <c r="AU541" s="69"/>
      <c r="AV541" s="69"/>
    </row>
    <row r="542" ht="15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  <c r="AM542" s="69"/>
      <c r="AN542" s="69"/>
      <c r="AO542" s="69"/>
      <c r="AP542" s="69"/>
      <c r="AQ542" s="69"/>
      <c r="AR542" s="69"/>
      <c r="AS542" s="69"/>
      <c r="AT542" s="69"/>
      <c r="AU542" s="69"/>
      <c r="AV542" s="69"/>
    </row>
    <row r="543" ht="15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  <c r="AM543" s="69"/>
      <c r="AN543" s="69"/>
      <c r="AO543" s="69"/>
      <c r="AP543" s="69"/>
      <c r="AQ543" s="69"/>
      <c r="AR543" s="69"/>
      <c r="AS543" s="69"/>
      <c r="AT543" s="69"/>
      <c r="AU543" s="69"/>
      <c r="AV543" s="69"/>
    </row>
    <row r="544" ht="15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  <c r="AM544" s="69"/>
      <c r="AN544" s="69"/>
      <c r="AO544" s="69"/>
      <c r="AP544" s="69"/>
      <c r="AQ544" s="69"/>
      <c r="AR544" s="69"/>
      <c r="AS544" s="69"/>
      <c r="AT544" s="69"/>
      <c r="AU544" s="69"/>
      <c r="AV544" s="69"/>
    </row>
    <row r="545" ht="15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  <c r="AM545" s="69"/>
      <c r="AN545" s="69"/>
      <c r="AO545" s="69"/>
      <c r="AP545" s="69"/>
      <c r="AQ545" s="69"/>
      <c r="AR545" s="69"/>
      <c r="AS545" s="69"/>
      <c r="AT545" s="69"/>
      <c r="AU545" s="69"/>
      <c r="AV545" s="69"/>
    </row>
    <row r="546" ht="15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  <c r="AM546" s="69"/>
      <c r="AN546" s="69"/>
      <c r="AO546" s="69"/>
      <c r="AP546" s="69"/>
      <c r="AQ546" s="69"/>
      <c r="AR546" s="69"/>
      <c r="AS546" s="69"/>
      <c r="AT546" s="69"/>
      <c r="AU546" s="69"/>
      <c r="AV546" s="69"/>
    </row>
    <row r="547" ht="15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  <c r="AM547" s="69"/>
      <c r="AN547" s="69"/>
      <c r="AO547" s="69"/>
      <c r="AP547" s="69"/>
      <c r="AQ547" s="69"/>
      <c r="AR547" s="69"/>
      <c r="AS547" s="69"/>
      <c r="AT547" s="69"/>
      <c r="AU547" s="69"/>
      <c r="AV547" s="69"/>
    </row>
    <row r="548" ht="15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  <c r="AM548" s="69"/>
      <c r="AN548" s="69"/>
      <c r="AO548" s="69"/>
      <c r="AP548" s="69"/>
      <c r="AQ548" s="69"/>
      <c r="AR548" s="69"/>
      <c r="AS548" s="69"/>
      <c r="AT548" s="69"/>
      <c r="AU548" s="69"/>
      <c r="AV548" s="69"/>
    </row>
    <row r="549" ht="15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  <c r="AM549" s="69"/>
      <c r="AN549" s="69"/>
      <c r="AO549" s="69"/>
      <c r="AP549" s="69"/>
      <c r="AQ549" s="69"/>
      <c r="AR549" s="69"/>
      <c r="AS549" s="69"/>
      <c r="AT549" s="69"/>
      <c r="AU549" s="69"/>
      <c r="AV549" s="69"/>
    </row>
    <row r="550" ht="15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  <c r="AM550" s="69"/>
      <c r="AN550" s="69"/>
      <c r="AO550" s="69"/>
      <c r="AP550" s="69"/>
      <c r="AQ550" s="69"/>
      <c r="AR550" s="69"/>
      <c r="AS550" s="69"/>
      <c r="AT550" s="69"/>
      <c r="AU550" s="69"/>
      <c r="AV550" s="69"/>
    </row>
    <row r="551" ht="15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  <c r="AM551" s="69"/>
      <c r="AN551" s="69"/>
      <c r="AO551" s="69"/>
      <c r="AP551" s="69"/>
      <c r="AQ551" s="69"/>
      <c r="AR551" s="69"/>
      <c r="AS551" s="69"/>
      <c r="AT551" s="69"/>
      <c r="AU551" s="69"/>
      <c r="AV551" s="69"/>
    </row>
    <row r="552" ht="15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  <c r="AM552" s="69"/>
      <c r="AN552" s="69"/>
      <c r="AO552" s="69"/>
      <c r="AP552" s="69"/>
      <c r="AQ552" s="69"/>
      <c r="AR552" s="69"/>
      <c r="AS552" s="69"/>
      <c r="AT552" s="69"/>
      <c r="AU552" s="69"/>
      <c r="AV552" s="69"/>
    </row>
    <row r="553" ht="15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  <c r="AM553" s="69"/>
      <c r="AN553" s="69"/>
      <c r="AO553" s="69"/>
      <c r="AP553" s="69"/>
      <c r="AQ553" s="69"/>
      <c r="AR553" s="69"/>
      <c r="AS553" s="69"/>
      <c r="AT553" s="69"/>
      <c r="AU553" s="69"/>
      <c r="AV553" s="69"/>
    </row>
    <row r="554" ht="15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  <c r="AM554" s="69"/>
      <c r="AN554" s="69"/>
      <c r="AO554" s="69"/>
      <c r="AP554" s="69"/>
      <c r="AQ554" s="69"/>
      <c r="AR554" s="69"/>
      <c r="AS554" s="69"/>
      <c r="AT554" s="69"/>
      <c r="AU554" s="69"/>
      <c r="AV554" s="69"/>
    </row>
    <row r="555" ht="15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  <c r="AM555" s="69"/>
      <c r="AN555" s="69"/>
      <c r="AO555" s="69"/>
      <c r="AP555" s="69"/>
      <c r="AQ555" s="69"/>
      <c r="AR555" s="69"/>
      <c r="AS555" s="69"/>
      <c r="AT555" s="69"/>
      <c r="AU555" s="69"/>
      <c r="AV555" s="69"/>
    </row>
    <row r="556" ht="15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  <c r="AM556" s="69"/>
      <c r="AN556" s="69"/>
      <c r="AO556" s="69"/>
      <c r="AP556" s="69"/>
      <c r="AQ556" s="69"/>
      <c r="AR556" s="69"/>
      <c r="AS556" s="69"/>
      <c r="AT556" s="69"/>
      <c r="AU556" s="69"/>
      <c r="AV556" s="69"/>
    </row>
    <row r="557" ht="15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  <c r="AM557" s="69"/>
      <c r="AN557" s="69"/>
      <c r="AO557" s="69"/>
      <c r="AP557" s="69"/>
      <c r="AQ557" s="69"/>
      <c r="AR557" s="69"/>
      <c r="AS557" s="69"/>
      <c r="AT557" s="69"/>
      <c r="AU557" s="69"/>
      <c r="AV557" s="69"/>
    </row>
    <row r="558" ht="15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  <c r="AM558" s="69"/>
      <c r="AN558" s="69"/>
      <c r="AO558" s="69"/>
      <c r="AP558" s="69"/>
      <c r="AQ558" s="69"/>
      <c r="AR558" s="69"/>
      <c r="AS558" s="69"/>
      <c r="AT558" s="69"/>
      <c r="AU558" s="69"/>
      <c r="AV558" s="69"/>
    </row>
    <row r="559" ht="15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  <c r="AM559" s="69"/>
      <c r="AN559" s="69"/>
      <c r="AO559" s="69"/>
      <c r="AP559" s="69"/>
      <c r="AQ559" s="69"/>
      <c r="AR559" s="69"/>
      <c r="AS559" s="69"/>
      <c r="AT559" s="69"/>
      <c r="AU559" s="69"/>
      <c r="AV559" s="69"/>
    </row>
    <row r="560" ht="15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  <c r="AM560" s="69"/>
      <c r="AN560" s="69"/>
      <c r="AO560" s="69"/>
      <c r="AP560" s="69"/>
      <c r="AQ560" s="69"/>
      <c r="AR560" s="69"/>
      <c r="AS560" s="69"/>
      <c r="AT560" s="69"/>
      <c r="AU560" s="69"/>
      <c r="AV560" s="69"/>
    </row>
    <row r="561" ht="15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  <c r="AM561" s="69"/>
      <c r="AN561" s="69"/>
      <c r="AO561" s="69"/>
      <c r="AP561" s="69"/>
      <c r="AQ561" s="69"/>
      <c r="AR561" s="69"/>
      <c r="AS561" s="69"/>
      <c r="AT561" s="69"/>
      <c r="AU561" s="69"/>
      <c r="AV561" s="69"/>
    </row>
    <row r="562" ht="15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  <c r="AM562" s="69"/>
      <c r="AN562" s="69"/>
      <c r="AO562" s="69"/>
      <c r="AP562" s="69"/>
      <c r="AQ562" s="69"/>
      <c r="AR562" s="69"/>
      <c r="AS562" s="69"/>
      <c r="AT562" s="69"/>
      <c r="AU562" s="69"/>
      <c r="AV562" s="69"/>
    </row>
    <row r="563" ht="15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  <c r="AM563" s="69"/>
      <c r="AN563" s="69"/>
      <c r="AO563" s="69"/>
      <c r="AP563" s="69"/>
      <c r="AQ563" s="69"/>
      <c r="AR563" s="69"/>
      <c r="AS563" s="69"/>
      <c r="AT563" s="69"/>
      <c r="AU563" s="69"/>
      <c r="AV563" s="69"/>
    </row>
    <row r="564" ht="15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  <c r="AM564" s="69"/>
      <c r="AN564" s="69"/>
      <c r="AO564" s="69"/>
      <c r="AP564" s="69"/>
      <c r="AQ564" s="69"/>
      <c r="AR564" s="69"/>
      <c r="AS564" s="69"/>
      <c r="AT564" s="69"/>
      <c r="AU564" s="69"/>
      <c r="AV564" s="69"/>
    </row>
    <row r="565" ht="15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  <c r="AM565" s="69"/>
      <c r="AN565" s="69"/>
      <c r="AO565" s="69"/>
      <c r="AP565" s="69"/>
      <c r="AQ565" s="69"/>
      <c r="AR565" s="69"/>
      <c r="AS565" s="69"/>
      <c r="AT565" s="69"/>
      <c r="AU565" s="69"/>
      <c r="AV565" s="69"/>
    </row>
    <row r="566" ht="15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  <c r="AM566" s="69"/>
      <c r="AN566" s="69"/>
      <c r="AO566" s="69"/>
      <c r="AP566" s="69"/>
      <c r="AQ566" s="69"/>
      <c r="AR566" s="69"/>
      <c r="AS566" s="69"/>
      <c r="AT566" s="69"/>
      <c r="AU566" s="69"/>
      <c r="AV566" s="69"/>
    </row>
    <row r="567" ht="15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  <c r="AM567" s="69"/>
      <c r="AN567" s="69"/>
      <c r="AO567" s="69"/>
      <c r="AP567" s="69"/>
      <c r="AQ567" s="69"/>
      <c r="AR567" s="69"/>
      <c r="AS567" s="69"/>
      <c r="AT567" s="69"/>
      <c r="AU567" s="69"/>
      <c r="AV567" s="69"/>
    </row>
    <row r="568" ht="15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  <c r="AM568" s="69"/>
      <c r="AN568" s="69"/>
      <c r="AO568" s="69"/>
      <c r="AP568" s="69"/>
      <c r="AQ568" s="69"/>
      <c r="AR568" s="69"/>
      <c r="AS568" s="69"/>
      <c r="AT568" s="69"/>
      <c r="AU568" s="69"/>
      <c r="AV568" s="69"/>
    </row>
    <row r="569" ht="15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  <c r="AM569" s="69"/>
      <c r="AN569" s="69"/>
      <c r="AO569" s="69"/>
      <c r="AP569" s="69"/>
      <c r="AQ569" s="69"/>
      <c r="AR569" s="69"/>
      <c r="AS569" s="69"/>
      <c r="AT569" s="69"/>
      <c r="AU569" s="69"/>
      <c r="AV569" s="69"/>
    </row>
    <row r="570" ht="15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  <c r="AM570" s="69"/>
      <c r="AN570" s="69"/>
      <c r="AO570" s="69"/>
      <c r="AP570" s="69"/>
      <c r="AQ570" s="69"/>
      <c r="AR570" s="69"/>
      <c r="AS570" s="69"/>
      <c r="AT570" s="69"/>
      <c r="AU570" s="69"/>
      <c r="AV570" s="69"/>
    </row>
    <row r="571" ht="15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  <c r="AM571" s="69"/>
      <c r="AN571" s="69"/>
      <c r="AO571" s="69"/>
      <c r="AP571" s="69"/>
      <c r="AQ571" s="69"/>
      <c r="AR571" s="69"/>
      <c r="AS571" s="69"/>
      <c r="AT571" s="69"/>
      <c r="AU571" s="69"/>
      <c r="AV571" s="69"/>
    </row>
    <row r="572" ht="15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  <c r="AM572" s="69"/>
      <c r="AN572" s="69"/>
      <c r="AO572" s="69"/>
      <c r="AP572" s="69"/>
      <c r="AQ572" s="69"/>
      <c r="AR572" s="69"/>
      <c r="AS572" s="69"/>
      <c r="AT572" s="69"/>
      <c r="AU572" s="69"/>
      <c r="AV572" s="69"/>
    </row>
    <row r="573" ht="15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  <c r="AM573" s="69"/>
      <c r="AN573" s="69"/>
      <c r="AO573" s="69"/>
      <c r="AP573" s="69"/>
      <c r="AQ573" s="69"/>
      <c r="AR573" s="69"/>
      <c r="AS573" s="69"/>
      <c r="AT573" s="69"/>
      <c r="AU573" s="69"/>
      <c r="AV573" s="69"/>
    </row>
    <row r="574" ht="15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  <c r="AM574" s="69"/>
      <c r="AN574" s="69"/>
      <c r="AO574" s="69"/>
      <c r="AP574" s="69"/>
      <c r="AQ574" s="69"/>
      <c r="AR574" s="69"/>
      <c r="AS574" s="69"/>
      <c r="AT574" s="69"/>
      <c r="AU574" s="69"/>
      <c r="AV574" s="69"/>
    </row>
    <row r="575" ht="15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  <c r="AM575" s="69"/>
      <c r="AN575" s="69"/>
      <c r="AO575" s="69"/>
      <c r="AP575" s="69"/>
      <c r="AQ575" s="69"/>
      <c r="AR575" s="69"/>
      <c r="AS575" s="69"/>
      <c r="AT575" s="69"/>
      <c r="AU575" s="69"/>
      <c r="AV575" s="69"/>
    </row>
    <row r="576" ht="15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  <c r="AM576" s="69"/>
      <c r="AN576" s="69"/>
      <c r="AO576" s="69"/>
      <c r="AP576" s="69"/>
      <c r="AQ576" s="69"/>
      <c r="AR576" s="69"/>
      <c r="AS576" s="69"/>
      <c r="AT576" s="69"/>
      <c r="AU576" s="69"/>
      <c r="AV576" s="69"/>
    </row>
    <row r="577" ht="15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  <c r="AM577" s="69"/>
      <c r="AN577" s="69"/>
      <c r="AO577" s="69"/>
      <c r="AP577" s="69"/>
      <c r="AQ577" s="69"/>
      <c r="AR577" s="69"/>
      <c r="AS577" s="69"/>
      <c r="AT577" s="69"/>
      <c r="AU577" s="69"/>
      <c r="AV577" s="69"/>
    </row>
    <row r="578" ht="15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  <c r="AM578" s="69"/>
      <c r="AN578" s="69"/>
      <c r="AO578" s="69"/>
      <c r="AP578" s="69"/>
      <c r="AQ578" s="69"/>
      <c r="AR578" s="69"/>
      <c r="AS578" s="69"/>
      <c r="AT578" s="69"/>
      <c r="AU578" s="69"/>
      <c r="AV578" s="69"/>
    </row>
    <row r="579" ht="15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  <c r="AM579" s="69"/>
      <c r="AN579" s="69"/>
      <c r="AO579" s="69"/>
      <c r="AP579" s="69"/>
      <c r="AQ579" s="69"/>
      <c r="AR579" s="69"/>
      <c r="AS579" s="69"/>
      <c r="AT579" s="69"/>
      <c r="AU579" s="69"/>
      <c r="AV579" s="69"/>
    </row>
    <row r="580" ht="15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  <c r="AM580" s="69"/>
      <c r="AN580" s="69"/>
      <c r="AO580" s="69"/>
      <c r="AP580" s="69"/>
      <c r="AQ580" s="69"/>
      <c r="AR580" s="69"/>
      <c r="AS580" s="69"/>
      <c r="AT580" s="69"/>
      <c r="AU580" s="69"/>
      <c r="AV580" s="69"/>
    </row>
    <row r="581" ht="15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  <c r="AM581" s="69"/>
      <c r="AN581" s="69"/>
      <c r="AO581" s="69"/>
      <c r="AP581" s="69"/>
      <c r="AQ581" s="69"/>
      <c r="AR581" s="69"/>
      <c r="AS581" s="69"/>
      <c r="AT581" s="69"/>
      <c r="AU581" s="69"/>
      <c r="AV581" s="69"/>
    </row>
    <row r="582" ht="15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  <c r="AM582" s="69"/>
      <c r="AN582" s="69"/>
      <c r="AO582" s="69"/>
      <c r="AP582" s="69"/>
      <c r="AQ582" s="69"/>
      <c r="AR582" s="69"/>
      <c r="AS582" s="69"/>
      <c r="AT582" s="69"/>
      <c r="AU582" s="69"/>
      <c r="AV582" s="69"/>
    </row>
    <row r="583" ht="15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  <c r="AM583" s="69"/>
      <c r="AN583" s="69"/>
      <c r="AO583" s="69"/>
      <c r="AP583" s="69"/>
      <c r="AQ583" s="69"/>
      <c r="AR583" s="69"/>
      <c r="AS583" s="69"/>
      <c r="AT583" s="69"/>
      <c r="AU583" s="69"/>
      <c r="AV583" s="69"/>
    </row>
    <row r="584" ht="15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  <c r="AM584" s="69"/>
      <c r="AN584" s="69"/>
      <c r="AO584" s="69"/>
      <c r="AP584" s="69"/>
      <c r="AQ584" s="69"/>
      <c r="AR584" s="69"/>
      <c r="AS584" s="69"/>
      <c r="AT584" s="69"/>
      <c r="AU584" s="69"/>
      <c r="AV584" s="69"/>
    </row>
    <row r="585" ht="15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  <c r="AM585" s="69"/>
      <c r="AN585" s="69"/>
      <c r="AO585" s="69"/>
      <c r="AP585" s="69"/>
      <c r="AQ585" s="69"/>
      <c r="AR585" s="69"/>
      <c r="AS585" s="69"/>
      <c r="AT585" s="69"/>
      <c r="AU585" s="69"/>
      <c r="AV585" s="69"/>
    </row>
    <row r="586" ht="15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  <c r="AM586" s="69"/>
      <c r="AN586" s="69"/>
      <c r="AO586" s="69"/>
      <c r="AP586" s="69"/>
      <c r="AQ586" s="69"/>
      <c r="AR586" s="69"/>
      <c r="AS586" s="69"/>
      <c r="AT586" s="69"/>
      <c r="AU586" s="69"/>
      <c r="AV586" s="69"/>
    </row>
    <row r="587" ht="15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  <c r="AM587" s="69"/>
      <c r="AN587" s="69"/>
      <c r="AO587" s="69"/>
      <c r="AP587" s="69"/>
      <c r="AQ587" s="69"/>
      <c r="AR587" s="69"/>
      <c r="AS587" s="69"/>
      <c r="AT587" s="69"/>
      <c r="AU587" s="69"/>
      <c r="AV587" s="69"/>
    </row>
    <row r="588" ht="15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  <c r="AM588" s="69"/>
      <c r="AN588" s="69"/>
      <c r="AO588" s="69"/>
      <c r="AP588" s="69"/>
      <c r="AQ588" s="69"/>
      <c r="AR588" s="69"/>
      <c r="AS588" s="69"/>
      <c r="AT588" s="69"/>
      <c r="AU588" s="69"/>
      <c r="AV588" s="69"/>
    </row>
    <row r="589" ht="15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  <c r="AM589" s="69"/>
      <c r="AN589" s="69"/>
      <c r="AO589" s="69"/>
      <c r="AP589" s="69"/>
      <c r="AQ589" s="69"/>
      <c r="AR589" s="69"/>
      <c r="AS589" s="69"/>
      <c r="AT589" s="69"/>
      <c r="AU589" s="69"/>
      <c r="AV589" s="69"/>
    </row>
    <row r="590" ht="15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  <c r="AM590" s="69"/>
      <c r="AN590" s="69"/>
      <c r="AO590" s="69"/>
      <c r="AP590" s="69"/>
      <c r="AQ590" s="69"/>
      <c r="AR590" s="69"/>
      <c r="AS590" s="69"/>
      <c r="AT590" s="69"/>
      <c r="AU590" s="69"/>
      <c r="AV590" s="69"/>
    </row>
    <row r="591" ht="15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</row>
    <row r="592" ht="15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  <c r="AM592" s="69"/>
      <c r="AN592" s="69"/>
      <c r="AO592" s="69"/>
      <c r="AP592" s="69"/>
      <c r="AQ592" s="69"/>
      <c r="AR592" s="69"/>
      <c r="AS592" s="69"/>
      <c r="AT592" s="69"/>
      <c r="AU592" s="69"/>
      <c r="AV592" s="69"/>
    </row>
    <row r="593" ht="15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  <c r="AM593" s="69"/>
      <c r="AN593" s="69"/>
      <c r="AO593" s="69"/>
      <c r="AP593" s="69"/>
      <c r="AQ593" s="69"/>
      <c r="AR593" s="69"/>
      <c r="AS593" s="69"/>
      <c r="AT593" s="69"/>
      <c r="AU593" s="69"/>
      <c r="AV593" s="69"/>
    </row>
    <row r="594" ht="15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  <c r="AM594" s="69"/>
      <c r="AN594" s="69"/>
      <c r="AO594" s="69"/>
      <c r="AP594" s="69"/>
      <c r="AQ594" s="69"/>
      <c r="AR594" s="69"/>
      <c r="AS594" s="69"/>
      <c r="AT594" s="69"/>
      <c r="AU594" s="69"/>
      <c r="AV594" s="69"/>
    </row>
    <row r="595" ht="15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  <c r="AM595" s="69"/>
      <c r="AN595" s="69"/>
      <c r="AO595" s="69"/>
      <c r="AP595" s="69"/>
      <c r="AQ595" s="69"/>
      <c r="AR595" s="69"/>
      <c r="AS595" s="69"/>
      <c r="AT595" s="69"/>
      <c r="AU595" s="69"/>
      <c r="AV595" s="69"/>
    </row>
    <row r="596" ht="15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  <c r="AM596" s="69"/>
      <c r="AN596" s="69"/>
      <c r="AO596" s="69"/>
      <c r="AP596" s="69"/>
      <c r="AQ596" s="69"/>
      <c r="AR596" s="69"/>
      <c r="AS596" s="69"/>
      <c r="AT596" s="69"/>
      <c r="AU596" s="69"/>
      <c r="AV596" s="69"/>
    </row>
    <row r="597" ht="15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  <c r="AM597" s="69"/>
      <c r="AN597" s="69"/>
      <c r="AO597" s="69"/>
      <c r="AP597" s="69"/>
      <c r="AQ597" s="69"/>
      <c r="AR597" s="69"/>
      <c r="AS597" s="69"/>
      <c r="AT597" s="69"/>
      <c r="AU597" s="69"/>
      <c r="AV597" s="69"/>
    </row>
    <row r="598" ht="15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  <c r="AM598" s="69"/>
      <c r="AN598" s="69"/>
      <c r="AO598" s="69"/>
      <c r="AP598" s="69"/>
      <c r="AQ598" s="69"/>
      <c r="AR598" s="69"/>
      <c r="AS598" s="69"/>
      <c r="AT598" s="69"/>
      <c r="AU598" s="69"/>
      <c r="AV598" s="69"/>
    </row>
    <row r="599" ht="15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  <c r="AM599" s="69"/>
      <c r="AN599" s="69"/>
      <c r="AO599" s="69"/>
      <c r="AP599" s="69"/>
      <c r="AQ599" s="69"/>
      <c r="AR599" s="69"/>
      <c r="AS599" s="69"/>
      <c r="AT599" s="69"/>
      <c r="AU599" s="69"/>
      <c r="AV599" s="69"/>
    </row>
    <row r="600" ht="15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  <c r="AM600" s="69"/>
      <c r="AN600" s="69"/>
      <c r="AO600" s="69"/>
      <c r="AP600" s="69"/>
      <c r="AQ600" s="69"/>
      <c r="AR600" s="69"/>
      <c r="AS600" s="69"/>
      <c r="AT600" s="69"/>
      <c r="AU600" s="69"/>
      <c r="AV600" s="69"/>
    </row>
    <row r="601" ht="15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  <c r="AM601" s="69"/>
      <c r="AN601" s="69"/>
      <c r="AO601" s="69"/>
      <c r="AP601" s="69"/>
      <c r="AQ601" s="69"/>
      <c r="AR601" s="69"/>
      <c r="AS601" s="69"/>
      <c r="AT601" s="69"/>
      <c r="AU601" s="69"/>
      <c r="AV601" s="69"/>
    </row>
    <row r="602" ht="15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  <c r="AM602" s="69"/>
      <c r="AN602" s="69"/>
      <c r="AO602" s="69"/>
      <c r="AP602" s="69"/>
      <c r="AQ602" s="69"/>
      <c r="AR602" s="69"/>
      <c r="AS602" s="69"/>
      <c r="AT602" s="69"/>
      <c r="AU602" s="69"/>
      <c r="AV602" s="69"/>
    </row>
    <row r="603" ht="15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  <c r="AM603" s="69"/>
      <c r="AN603" s="69"/>
      <c r="AO603" s="69"/>
      <c r="AP603" s="69"/>
      <c r="AQ603" s="69"/>
      <c r="AR603" s="69"/>
      <c r="AS603" s="69"/>
      <c r="AT603" s="69"/>
      <c r="AU603" s="69"/>
      <c r="AV603" s="69"/>
    </row>
    <row r="604" ht="15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  <c r="AM604" s="69"/>
      <c r="AN604" s="69"/>
      <c r="AO604" s="69"/>
      <c r="AP604" s="69"/>
      <c r="AQ604" s="69"/>
      <c r="AR604" s="69"/>
      <c r="AS604" s="69"/>
      <c r="AT604" s="69"/>
      <c r="AU604" s="69"/>
      <c r="AV604" s="69"/>
    </row>
    <row r="605" ht="15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  <c r="AM605" s="69"/>
      <c r="AN605" s="69"/>
      <c r="AO605" s="69"/>
      <c r="AP605" s="69"/>
      <c r="AQ605" s="69"/>
      <c r="AR605" s="69"/>
      <c r="AS605" s="69"/>
      <c r="AT605" s="69"/>
      <c r="AU605" s="69"/>
      <c r="AV605" s="69"/>
    </row>
    <row r="606" ht="15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  <c r="AM606" s="69"/>
      <c r="AN606" s="69"/>
      <c r="AO606" s="69"/>
      <c r="AP606" s="69"/>
      <c r="AQ606" s="69"/>
      <c r="AR606" s="69"/>
      <c r="AS606" s="69"/>
      <c r="AT606" s="69"/>
      <c r="AU606" s="69"/>
      <c r="AV606" s="69"/>
    </row>
    <row r="607" ht="15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  <c r="AM607" s="69"/>
      <c r="AN607" s="69"/>
      <c r="AO607" s="69"/>
      <c r="AP607" s="69"/>
      <c r="AQ607" s="69"/>
      <c r="AR607" s="69"/>
      <c r="AS607" s="69"/>
      <c r="AT607" s="69"/>
      <c r="AU607" s="69"/>
      <c r="AV607" s="69"/>
    </row>
    <row r="608" ht="15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  <c r="AM608" s="69"/>
      <c r="AN608" s="69"/>
      <c r="AO608" s="69"/>
      <c r="AP608" s="69"/>
      <c r="AQ608" s="69"/>
      <c r="AR608" s="69"/>
      <c r="AS608" s="69"/>
      <c r="AT608" s="69"/>
      <c r="AU608" s="69"/>
      <c r="AV608" s="69"/>
    </row>
    <row r="609" ht="15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  <c r="AM609" s="69"/>
      <c r="AN609" s="69"/>
      <c r="AO609" s="69"/>
      <c r="AP609" s="69"/>
      <c r="AQ609" s="69"/>
      <c r="AR609" s="69"/>
      <c r="AS609" s="69"/>
      <c r="AT609" s="69"/>
      <c r="AU609" s="69"/>
      <c r="AV609" s="69"/>
    </row>
    <row r="610" ht="15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  <c r="AM610" s="69"/>
      <c r="AN610" s="69"/>
      <c r="AO610" s="69"/>
      <c r="AP610" s="69"/>
      <c r="AQ610" s="69"/>
      <c r="AR610" s="69"/>
      <c r="AS610" s="69"/>
      <c r="AT610" s="69"/>
      <c r="AU610" s="69"/>
      <c r="AV610" s="69"/>
    </row>
    <row r="611" ht="15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  <c r="AM611" s="69"/>
      <c r="AN611" s="69"/>
      <c r="AO611" s="69"/>
      <c r="AP611" s="69"/>
      <c r="AQ611" s="69"/>
      <c r="AR611" s="69"/>
      <c r="AS611" s="69"/>
      <c r="AT611" s="69"/>
      <c r="AU611" s="69"/>
      <c r="AV611" s="69"/>
    </row>
    <row r="612" ht="15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  <c r="AM612" s="69"/>
      <c r="AN612" s="69"/>
      <c r="AO612" s="69"/>
      <c r="AP612" s="69"/>
      <c r="AQ612" s="69"/>
      <c r="AR612" s="69"/>
      <c r="AS612" s="69"/>
      <c r="AT612" s="69"/>
      <c r="AU612" s="69"/>
      <c r="AV612" s="69"/>
    </row>
    <row r="613" ht="15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  <c r="AM613" s="69"/>
      <c r="AN613" s="69"/>
      <c r="AO613" s="69"/>
      <c r="AP613" s="69"/>
      <c r="AQ613" s="69"/>
      <c r="AR613" s="69"/>
      <c r="AS613" s="69"/>
      <c r="AT613" s="69"/>
      <c r="AU613" s="69"/>
      <c r="AV613" s="69"/>
    </row>
    <row r="614" ht="15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  <c r="AM614" s="69"/>
      <c r="AN614" s="69"/>
      <c r="AO614" s="69"/>
      <c r="AP614" s="69"/>
      <c r="AQ614" s="69"/>
      <c r="AR614" s="69"/>
      <c r="AS614" s="69"/>
      <c r="AT614" s="69"/>
      <c r="AU614" s="69"/>
      <c r="AV614" s="69"/>
    </row>
    <row r="615" ht="15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  <c r="AM615" s="69"/>
      <c r="AN615" s="69"/>
      <c r="AO615" s="69"/>
      <c r="AP615" s="69"/>
      <c r="AQ615" s="69"/>
      <c r="AR615" s="69"/>
      <c r="AS615" s="69"/>
      <c r="AT615" s="69"/>
      <c r="AU615" s="69"/>
      <c r="AV615" s="69"/>
    </row>
    <row r="616" ht="15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  <c r="AM616" s="69"/>
      <c r="AN616" s="69"/>
      <c r="AO616" s="69"/>
      <c r="AP616" s="69"/>
      <c r="AQ616" s="69"/>
      <c r="AR616" s="69"/>
      <c r="AS616" s="69"/>
      <c r="AT616" s="69"/>
      <c r="AU616" s="69"/>
      <c r="AV616" s="69"/>
    </row>
    <row r="617" ht="15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  <c r="AM617" s="69"/>
      <c r="AN617" s="69"/>
      <c r="AO617" s="69"/>
      <c r="AP617" s="69"/>
      <c r="AQ617" s="69"/>
      <c r="AR617" s="69"/>
      <c r="AS617" s="69"/>
      <c r="AT617" s="69"/>
      <c r="AU617" s="69"/>
      <c r="AV617" s="69"/>
    </row>
    <row r="618" ht="15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  <c r="AM618" s="69"/>
      <c r="AN618" s="69"/>
      <c r="AO618" s="69"/>
      <c r="AP618" s="69"/>
      <c r="AQ618" s="69"/>
      <c r="AR618" s="69"/>
      <c r="AS618" s="69"/>
      <c r="AT618" s="69"/>
      <c r="AU618" s="69"/>
      <c r="AV618" s="69"/>
    </row>
    <row r="619" ht="15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  <c r="AM619" s="69"/>
      <c r="AN619" s="69"/>
      <c r="AO619" s="69"/>
      <c r="AP619" s="69"/>
      <c r="AQ619" s="69"/>
      <c r="AR619" s="69"/>
      <c r="AS619" s="69"/>
      <c r="AT619" s="69"/>
      <c r="AU619" s="69"/>
      <c r="AV619" s="69"/>
    </row>
    <row r="620" ht="15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  <c r="AM620" s="69"/>
      <c r="AN620" s="69"/>
      <c r="AO620" s="69"/>
      <c r="AP620" s="69"/>
      <c r="AQ620" s="69"/>
      <c r="AR620" s="69"/>
      <c r="AS620" s="69"/>
      <c r="AT620" s="69"/>
      <c r="AU620" s="69"/>
      <c r="AV620" s="69"/>
    </row>
    <row r="621" ht="15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  <c r="AM621" s="69"/>
      <c r="AN621" s="69"/>
      <c r="AO621" s="69"/>
      <c r="AP621" s="69"/>
      <c r="AQ621" s="69"/>
      <c r="AR621" s="69"/>
      <c r="AS621" s="69"/>
      <c r="AT621" s="69"/>
      <c r="AU621" s="69"/>
      <c r="AV621" s="69"/>
    </row>
    <row r="622" ht="15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  <c r="AM622" s="69"/>
      <c r="AN622" s="69"/>
      <c r="AO622" s="69"/>
      <c r="AP622" s="69"/>
      <c r="AQ622" s="69"/>
      <c r="AR622" s="69"/>
      <c r="AS622" s="69"/>
      <c r="AT622" s="69"/>
      <c r="AU622" s="69"/>
      <c r="AV622" s="69"/>
    </row>
    <row r="623" ht="15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  <c r="AM623" s="69"/>
      <c r="AN623" s="69"/>
      <c r="AO623" s="69"/>
      <c r="AP623" s="69"/>
      <c r="AQ623" s="69"/>
      <c r="AR623" s="69"/>
      <c r="AS623" s="69"/>
      <c r="AT623" s="69"/>
      <c r="AU623" s="69"/>
      <c r="AV623" s="69"/>
    </row>
    <row r="624" ht="15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  <c r="AM624" s="69"/>
      <c r="AN624" s="69"/>
      <c r="AO624" s="69"/>
      <c r="AP624" s="69"/>
      <c r="AQ624" s="69"/>
      <c r="AR624" s="69"/>
      <c r="AS624" s="69"/>
      <c r="AT624" s="69"/>
      <c r="AU624" s="69"/>
      <c r="AV624" s="69"/>
    </row>
    <row r="625" ht="15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  <c r="AM625" s="69"/>
      <c r="AN625" s="69"/>
      <c r="AO625" s="69"/>
      <c r="AP625" s="69"/>
      <c r="AQ625" s="69"/>
      <c r="AR625" s="69"/>
      <c r="AS625" s="69"/>
      <c r="AT625" s="69"/>
      <c r="AU625" s="69"/>
      <c r="AV625" s="69"/>
    </row>
    <row r="626" ht="15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  <c r="AM626" s="69"/>
      <c r="AN626" s="69"/>
      <c r="AO626" s="69"/>
      <c r="AP626" s="69"/>
      <c r="AQ626" s="69"/>
      <c r="AR626" s="69"/>
      <c r="AS626" s="69"/>
      <c r="AT626" s="69"/>
      <c r="AU626" s="69"/>
      <c r="AV626" s="69"/>
    </row>
    <row r="627" ht="15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  <c r="AM627" s="69"/>
      <c r="AN627" s="69"/>
      <c r="AO627" s="69"/>
      <c r="AP627" s="69"/>
      <c r="AQ627" s="69"/>
      <c r="AR627" s="69"/>
      <c r="AS627" s="69"/>
      <c r="AT627" s="69"/>
      <c r="AU627" s="69"/>
      <c r="AV627" s="69"/>
    </row>
    <row r="628" ht="15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  <c r="AM628" s="69"/>
      <c r="AN628" s="69"/>
      <c r="AO628" s="69"/>
      <c r="AP628" s="69"/>
      <c r="AQ628" s="69"/>
      <c r="AR628" s="69"/>
      <c r="AS628" s="69"/>
      <c r="AT628" s="69"/>
      <c r="AU628" s="69"/>
      <c r="AV628" s="69"/>
    </row>
    <row r="629" ht="15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  <c r="AM629" s="69"/>
      <c r="AN629" s="69"/>
      <c r="AO629" s="69"/>
      <c r="AP629" s="69"/>
      <c r="AQ629" s="69"/>
      <c r="AR629" s="69"/>
      <c r="AS629" s="69"/>
      <c r="AT629" s="69"/>
      <c r="AU629" s="69"/>
      <c r="AV629" s="69"/>
    </row>
    <row r="630" ht="15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  <c r="AM630" s="69"/>
      <c r="AN630" s="69"/>
      <c r="AO630" s="69"/>
      <c r="AP630" s="69"/>
      <c r="AQ630" s="69"/>
      <c r="AR630" s="69"/>
      <c r="AS630" s="69"/>
      <c r="AT630" s="69"/>
      <c r="AU630" s="69"/>
      <c r="AV630" s="69"/>
    </row>
    <row r="631" ht="15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  <c r="AM631" s="69"/>
      <c r="AN631" s="69"/>
      <c r="AO631" s="69"/>
      <c r="AP631" s="69"/>
      <c r="AQ631" s="69"/>
      <c r="AR631" s="69"/>
      <c r="AS631" s="69"/>
      <c r="AT631" s="69"/>
      <c r="AU631" s="69"/>
      <c r="AV631" s="69"/>
    </row>
    <row r="632" ht="15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  <c r="AM632" s="69"/>
      <c r="AN632" s="69"/>
      <c r="AO632" s="69"/>
      <c r="AP632" s="69"/>
      <c r="AQ632" s="69"/>
      <c r="AR632" s="69"/>
      <c r="AS632" s="69"/>
      <c r="AT632" s="69"/>
      <c r="AU632" s="69"/>
      <c r="AV632" s="69"/>
    </row>
    <row r="633" ht="15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  <c r="AM633" s="69"/>
      <c r="AN633" s="69"/>
      <c r="AO633" s="69"/>
      <c r="AP633" s="69"/>
      <c r="AQ633" s="69"/>
      <c r="AR633" s="69"/>
      <c r="AS633" s="69"/>
      <c r="AT633" s="69"/>
      <c r="AU633" s="69"/>
      <c r="AV633" s="69"/>
    </row>
    <row r="634" ht="15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  <c r="AM634" s="69"/>
      <c r="AN634" s="69"/>
      <c r="AO634" s="69"/>
      <c r="AP634" s="69"/>
      <c r="AQ634" s="69"/>
      <c r="AR634" s="69"/>
      <c r="AS634" s="69"/>
      <c r="AT634" s="69"/>
      <c r="AU634" s="69"/>
      <c r="AV634" s="69"/>
    </row>
    <row r="635" ht="15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  <c r="AM635" s="69"/>
      <c r="AN635" s="69"/>
      <c r="AO635" s="69"/>
      <c r="AP635" s="69"/>
      <c r="AQ635" s="69"/>
      <c r="AR635" s="69"/>
      <c r="AS635" s="69"/>
      <c r="AT635" s="69"/>
      <c r="AU635" s="69"/>
      <c r="AV635" s="69"/>
    </row>
    <row r="636" ht="15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  <c r="AM636" s="69"/>
      <c r="AN636" s="69"/>
      <c r="AO636" s="69"/>
      <c r="AP636" s="69"/>
      <c r="AQ636" s="69"/>
      <c r="AR636" s="69"/>
      <c r="AS636" s="69"/>
      <c r="AT636" s="69"/>
      <c r="AU636" s="69"/>
      <c r="AV636" s="69"/>
    </row>
    <row r="637" ht="15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  <c r="AM637" s="69"/>
      <c r="AN637" s="69"/>
      <c r="AO637" s="69"/>
      <c r="AP637" s="69"/>
      <c r="AQ637" s="69"/>
      <c r="AR637" s="69"/>
      <c r="AS637" s="69"/>
      <c r="AT637" s="69"/>
      <c r="AU637" s="69"/>
      <c r="AV637" s="69"/>
    </row>
    <row r="638" ht="15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  <c r="AM638" s="69"/>
      <c r="AN638" s="69"/>
      <c r="AO638" s="69"/>
      <c r="AP638" s="69"/>
      <c r="AQ638" s="69"/>
      <c r="AR638" s="69"/>
      <c r="AS638" s="69"/>
      <c r="AT638" s="69"/>
      <c r="AU638" s="69"/>
      <c r="AV638" s="69"/>
    </row>
    <row r="639" ht="15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  <c r="AM639" s="69"/>
      <c r="AN639" s="69"/>
      <c r="AO639" s="69"/>
      <c r="AP639" s="69"/>
      <c r="AQ639" s="69"/>
      <c r="AR639" s="69"/>
      <c r="AS639" s="69"/>
      <c r="AT639" s="69"/>
      <c r="AU639" s="69"/>
      <c r="AV639" s="69"/>
    </row>
    <row r="640" ht="15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  <c r="AM640" s="69"/>
      <c r="AN640" s="69"/>
      <c r="AO640" s="69"/>
      <c r="AP640" s="69"/>
      <c r="AQ640" s="69"/>
      <c r="AR640" s="69"/>
      <c r="AS640" s="69"/>
      <c r="AT640" s="69"/>
      <c r="AU640" s="69"/>
      <c r="AV640" s="69"/>
    </row>
    <row r="641" ht="15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  <c r="AM641" s="69"/>
      <c r="AN641" s="69"/>
      <c r="AO641" s="69"/>
      <c r="AP641" s="69"/>
      <c r="AQ641" s="69"/>
      <c r="AR641" s="69"/>
      <c r="AS641" s="69"/>
      <c r="AT641" s="69"/>
      <c r="AU641" s="69"/>
      <c r="AV641" s="69"/>
    </row>
    <row r="642" ht="15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  <c r="AM642" s="69"/>
      <c r="AN642" s="69"/>
      <c r="AO642" s="69"/>
      <c r="AP642" s="69"/>
      <c r="AQ642" s="69"/>
      <c r="AR642" s="69"/>
      <c r="AS642" s="69"/>
      <c r="AT642" s="69"/>
      <c r="AU642" s="69"/>
      <c r="AV642" s="69"/>
    </row>
    <row r="643" ht="15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  <c r="AM643" s="69"/>
      <c r="AN643" s="69"/>
      <c r="AO643" s="69"/>
      <c r="AP643" s="69"/>
      <c r="AQ643" s="69"/>
      <c r="AR643" s="69"/>
      <c r="AS643" s="69"/>
      <c r="AT643" s="69"/>
      <c r="AU643" s="69"/>
      <c r="AV643" s="69"/>
    </row>
    <row r="644" ht="15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  <c r="AM644" s="69"/>
      <c r="AN644" s="69"/>
      <c r="AO644" s="69"/>
      <c r="AP644" s="69"/>
      <c r="AQ644" s="69"/>
      <c r="AR644" s="69"/>
      <c r="AS644" s="69"/>
      <c r="AT644" s="69"/>
      <c r="AU644" s="69"/>
      <c r="AV644" s="69"/>
    </row>
    <row r="645" ht="15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  <c r="AM645" s="69"/>
      <c r="AN645" s="69"/>
      <c r="AO645" s="69"/>
      <c r="AP645" s="69"/>
      <c r="AQ645" s="69"/>
      <c r="AR645" s="69"/>
      <c r="AS645" s="69"/>
      <c r="AT645" s="69"/>
      <c r="AU645" s="69"/>
      <c r="AV645" s="69"/>
    </row>
    <row r="646" ht="15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  <c r="AM646" s="69"/>
      <c r="AN646" s="69"/>
      <c r="AO646" s="69"/>
      <c r="AP646" s="69"/>
      <c r="AQ646" s="69"/>
      <c r="AR646" s="69"/>
      <c r="AS646" s="69"/>
      <c r="AT646" s="69"/>
      <c r="AU646" s="69"/>
      <c r="AV646" s="69"/>
    </row>
    <row r="647" ht="15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  <c r="AM647" s="69"/>
      <c r="AN647" s="69"/>
      <c r="AO647" s="69"/>
      <c r="AP647" s="69"/>
      <c r="AQ647" s="69"/>
      <c r="AR647" s="69"/>
      <c r="AS647" s="69"/>
      <c r="AT647" s="69"/>
      <c r="AU647" s="69"/>
      <c r="AV647" s="69"/>
    </row>
    <row r="648" ht="15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  <c r="AM648" s="69"/>
      <c r="AN648" s="69"/>
      <c r="AO648" s="69"/>
      <c r="AP648" s="69"/>
      <c r="AQ648" s="69"/>
      <c r="AR648" s="69"/>
      <c r="AS648" s="69"/>
      <c r="AT648" s="69"/>
      <c r="AU648" s="69"/>
      <c r="AV648" s="69"/>
    </row>
    <row r="649" ht="15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  <c r="AM649" s="69"/>
      <c r="AN649" s="69"/>
      <c r="AO649" s="69"/>
      <c r="AP649" s="69"/>
      <c r="AQ649" s="69"/>
      <c r="AR649" s="69"/>
      <c r="AS649" s="69"/>
      <c r="AT649" s="69"/>
      <c r="AU649" s="69"/>
      <c r="AV649" s="69"/>
    </row>
    <row r="650" ht="15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  <c r="AM650" s="69"/>
      <c r="AN650" s="69"/>
      <c r="AO650" s="69"/>
      <c r="AP650" s="69"/>
      <c r="AQ650" s="69"/>
      <c r="AR650" s="69"/>
      <c r="AS650" s="69"/>
      <c r="AT650" s="69"/>
      <c r="AU650" s="69"/>
      <c r="AV650" s="69"/>
    </row>
    <row r="651" ht="15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  <c r="AM651" s="69"/>
      <c r="AN651" s="69"/>
      <c r="AO651" s="69"/>
      <c r="AP651" s="69"/>
      <c r="AQ651" s="69"/>
      <c r="AR651" s="69"/>
      <c r="AS651" s="69"/>
      <c r="AT651" s="69"/>
      <c r="AU651" s="69"/>
      <c r="AV651" s="69"/>
    </row>
    <row r="652" ht="15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  <c r="AM652" s="69"/>
      <c r="AN652" s="69"/>
      <c r="AO652" s="69"/>
      <c r="AP652" s="69"/>
      <c r="AQ652" s="69"/>
      <c r="AR652" s="69"/>
      <c r="AS652" s="69"/>
      <c r="AT652" s="69"/>
      <c r="AU652" s="69"/>
      <c r="AV652" s="69"/>
    </row>
    <row r="653" ht="15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  <c r="AM653" s="69"/>
      <c r="AN653" s="69"/>
      <c r="AO653" s="69"/>
      <c r="AP653" s="69"/>
      <c r="AQ653" s="69"/>
      <c r="AR653" s="69"/>
      <c r="AS653" s="69"/>
      <c r="AT653" s="69"/>
      <c r="AU653" s="69"/>
      <c r="AV653" s="69"/>
    </row>
    <row r="654" ht="15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  <c r="AM654" s="69"/>
      <c r="AN654" s="69"/>
      <c r="AO654" s="69"/>
      <c r="AP654" s="69"/>
      <c r="AQ654" s="69"/>
      <c r="AR654" s="69"/>
      <c r="AS654" s="69"/>
      <c r="AT654" s="69"/>
      <c r="AU654" s="69"/>
      <c r="AV654" s="69"/>
    </row>
    <row r="655" ht="15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  <c r="AM655" s="69"/>
      <c r="AN655" s="69"/>
      <c r="AO655" s="69"/>
      <c r="AP655" s="69"/>
      <c r="AQ655" s="69"/>
      <c r="AR655" s="69"/>
      <c r="AS655" s="69"/>
      <c r="AT655" s="69"/>
      <c r="AU655" s="69"/>
      <c r="AV655" s="69"/>
    </row>
    <row r="656" ht="15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  <c r="AM656" s="69"/>
      <c r="AN656" s="69"/>
      <c r="AO656" s="69"/>
      <c r="AP656" s="69"/>
      <c r="AQ656" s="69"/>
      <c r="AR656" s="69"/>
      <c r="AS656" s="69"/>
      <c r="AT656" s="69"/>
      <c r="AU656" s="69"/>
      <c r="AV656" s="69"/>
    </row>
    <row r="657" ht="15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  <c r="AM657" s="69"/>
      <c r="AN657" s="69"/>
      <c r="AO657" s="69"/>
      <c r="AP657" s="69"/>
      <c r="AQ657" s="69"/>
      <c r="AR657" s="69"/>
      <c r="AS657" s="69"/>
      <c r="AT657" s="69"/>
      <c r="AU657" s="69"/>
      <c r="AV657" s="69"/>
    </row>
    <row r="658" ht="15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  <c r="AM658" s="69"/>
      <c r="AN658" s="69"/>
      <c r="AO658" s="69"/>
      <c r="AP658" s="69"/>
      <c r="AQ658" s="69"/>
      <c r="AR658" s="69"/>
      <c r="AS658" s="69"/>
      <c r="AT658" s="69"/>
      <c r="AU658" s="69"/>
      <c r="AV658" s="69"/>
    </row>
    <row r="659" ht="15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  <c r="AM659" s="69"/>
      <c r="AN659" s="69"/>
      <c r="AO659" s="69"/>
      <c r="AP659" s="69"/>
      <c r="AQ659" s="69"/>
      <c r="AR659" s="69"/>
      <c r="AS659" s="69"/>
      <c r="AT659" s="69"/>
      <c r="AU659" s="69"/>
      <c r="AV659" s="69"/>
    </row>
    <row r="660" ht="15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  <c r="AM660" s="69"/>
      <c r="AN660" s="69"/>
      <c r="AO660" s="69"/>
      <c r="AP660" s="69"/>
      <c r="AQ660" s="69"/>
      <c r="AR660" s="69"/>
      <c r="AS660" s="69"/>
      <c r="AT660" s="69"/>
      <c r="AU660" s="69"/>
      <c r="AV660" s="69"/>
    </row>
    <row r="661" ht="15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  <c r="AM661" s="69"/>
      <c r="AN661" s="69"/>
      <c r="AO661" s="69"/>
      <c r="AP661" s="69"/>
      <c r="AQ661" s="69"/>
      <c r="AR661" s="69"/>
      <c r="AS661" s="69"/>
      <c r="AT661" s="69"/>
      <c r="AU661" s="69"/>
      <c r="AV661" s="69"/>
    </row>
    <row r="662" ht="15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  <c r="AM662" s="69"/>
      <c r="AN662" s="69"/>
      <c r="AO662" s="69"/>
      <c r="AP662" s="69"/>
      <c r="AQ662" s="69"/>
      <c r="AR662" s="69"/>
      <c r="AS662" s="69"/>
      <c r="AT662" s="69"/>
      <c r="AU662" s="69"/>
      <c r="AV662" s="69"/>
    </row>
    <row r="663" ht="15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  <c r="AM663" s="69"/>
      <c r="AN663" s="69"/>
      <c r="AO663" s="69"/>
      <c r="AP663" s="69"/>
      <c r="AQ663" s="69"/>
      <c r="AR663" s="69"/>
      <c r="AS663" s="69"/>
      <c r="AT663" s="69"/>
      <c r="AU663" s="69"/>
      <c r="AV663" s="69"/>
    </row>
    <row r="664" ht="15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  <c r="AM664" s="69"/>
      <c r="AN664" s="69"/>
      <c r="AO664" s="69"/>
      <c r="AP664" s="69"/>
      <c r="AQ664" s="69"/>
      <c r="AR664" s="69"/>
      <c r="AS664" s="69"/>
      <c r="AT664" s="69"/>
      <c r="AU664" s="69"/>
      <c r="AV664" s="69"/>
    </row>
    <row r="665" ht="15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  <c r="AM665" s="69"/>
      <c r="AN665" s="69"/>
      <c r="AO665" s="69"/>
      <c r="AP665" s="69"/>
      <c r="AQ665" s="69"/>
      <c r="AR665" s="69"/>
      <c r="AS665" s="69"/>
      <c r="AT665" s="69"/>
      <c r="AU665" s="69"/>
      <c r="AV665" s="69"/>
    </row>
    <row r="666" ht="15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  <c r="AM666" s="69"/>
      <c r="AN666" s="69"/>
      <c r="AO666" s="69"/>
      <c r="AP666" s="69"/>
      <c r="AQ666" s="69"/>
      <c r="AR666" s="69"/>
      <c r="AS666" s="69"/>
      <c r="AT666" s="69"/>
      <c r="AU666" s="69"/>
      <c r="AV666" s="69"/>
    </row>
    <row r="667" ht="15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  <c r="AM667" s="69"/>
      <c r="AN667" s="69"/>
      <c r="AO667" s="69"/>
      <c r="AP667" s="69"/>
      <c r="AQ667" s="69"/>
      <c r="AR667" s="69"/>
      <c r="AS667" s="69"/>
      <c r="AT667" s="69"/>
      <c r="AU667" s="69"/>
      <c r="AV667" s="69"/>
    </row>
    <row r="668" ht="15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  <c r="AM668" s="69"/>
      <c r="AN668" s="69"/>
      <c r="AO668" s="69"/>
      <c r="AP668" s="69"/>
      <c r="AQ668" s="69"/>
      <c r="AR668" s="69"/>
      <c r="AS668" s="69"/>
      <c r="AT668" s="69"/>
      <c r="AU668" s="69"/>
      <c r="AV668" s="69"/>
    </row>
    <row r="669" ht="15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  <c r="AM669" s="69"/>
      <c r="AN669" s="69"/>
      <c r="AO669" s="69"/>
      <c r="AP669" s="69"/>
      <c r="AQ669" s="69"/>
      <c r="AR669" s="69"/>
      <c r="AS669" s="69"/>
      <c r="AT669" s="69"/>
      <c r="AU669" s="69"/>
      <c r="AV669" s="69"/>
    </row>
    <row r="670" ht="15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  <c r="AM670" s="69"/>
      <c r="AN670" s="69"/>
      <c r="AO670" s="69"/>
      <c r="AP670" s="69"/>
      <c r="AQ670" s="69"/>
      <c r="AR670" s="69"/>
      <c r="AS670" s="69"/>
      <c r="AT670" s="69"/>
      <c r="AU670" s="69"/>
      <c r="AV670" s="69"/>
    </row>
    <row r="671" ht="15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  <c r="AM671" s="69"/>
      <c r="AN671" s="69"/>
      <c r="AO671" s="69"/>
      <c r="AP671" s="69"/>
      <c r="AQ671" s="69"/>
      <c r="AR671" s="69"/>
      <c r="AS671" s="69"/>
      <c r="AT671" s="69"/>
      <c r="AU671" s="69"/>
      <c r="AV671" s="69"/>
    </row>
    <row r="672" ht="15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  <c r="AM672" s="69"/>
      <c r="AN672" s="69"/>
      <c r="AO672" s="69"/>
      <c r="AP672" s="69"/>
      <c r="AQ672" s="69"/>
      <c r="AR672" s="69"/>
      <c r="AS672" s="69"/>
      <c r="AT672" s="69"/>
      <c r="AU672" s="69"/>
      <c r="AV672" s="69"/>
    </row>
    <row r="673" ht="15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  <c r="AM673" s="69"/>
      <c r="AN673" s="69"/>
      <c r="AO673" s="69"/>
      <c r="AP673" s="69"/>
      <c r="AQ673" s="69"/>
      <c r="AR673" s="69"/>
      <c r="AS673" s="69"/>
      <c r="AT673" s="69"/>
      <c r="AU673" s="69"/>
      <c r="AV673" s="69"/>
    </row>
    <row r="674" ht="15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  <c r="AM674" s="69"/>
      <c r="AN674" s="69"/>
      <c r="AO674" s="69"/>
      <c r="AP674" s="69"/>
      <c r="AQ674" s="69"/>
      <c r="AR674" s="69"/>
      <c r="AS674" s="69"/>
      <c r="AT674" s="69"/>
      <c r="AU674" s="69"/>
      <c r="AV674" s="69"/>
    </row>
    <row r="675" ht="15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  <c r="AM675" s="69"/>
      <c r="AN675" s="69"/>
      <c r="AO675" s="69"/>
      <c r="AP675" s="69"/>
      <c r="AQ675" s="69"/>
      <c r="AR675" s="69"/>
      <c r="AS675" s="69"/>
      <c r="AT675" s="69"/>
      <c r="AU675" s="69"/>
      <c r="AV675" s="69"/>
    </row>
    <row r="676" ht="15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</row>
    <row r="677" ht="15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  <c r="AM677" s="69"/>
      <c r="AN677" s="69"/>
      <c r="AO677" s="69"/>
      <c r="AP677" s="69"/>
      <c r="AQ677" s="69"/>
      <c r="AR677" s="69"/>
      <c r="AS677" s="69"/>
      <c r="AT677" s="69"/>
      <c r="AU677" s="69"/>
      <c r="AV677" s="69"/>
    </row>
    <row r="678" ht="15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  <c r="AM678" s="69"/>
      <c r="AN678" s="69"/>
      <c r="AO678" s="69"/>
      <c r="AP678" s="69"/>
      <c r="AQ678" s="69"/>
      <c r="AR678" s="69"/>
      <c r="AS678" s="69"/>
      <c r="AT678" s="69"/>
      <c r="AU678" s="69"/>
      <c r="AV678" s="69"/>
    </row>
    <row r="679" ht="15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  <c r="AM679" s="69"/>
      <c r="AN679" s="69"/>
      <c r="AO679" s="69"/>
      <c r="AP679" s="69"/>
      <c r="AQ679" s="69"/>
      <c r="AR679" s="69"/>
      <c r="AS679" s="69"/>
      <c r="AT679" s="69"/>
      <c r="AU679" s="69"/>
      <c r="AV679" s="69"/>
    </row>
    <row r="680" ht="15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  <c r="AM680" s="69"/>
      <c r="AN680" s="69"/>
      <c r="AO680" s="69"/>
      <c r="AP680" s="69"/>
      <c r="AQ680" s="69"/>
      <c r="AR680" s="69"/>
      <c r="AS680" s="69"/>
      <c r="AT680" s="69"/>
      <c r="AU680" s="69"/>
      <c r="AV680" s="69"/>
    </row>
    <row r="681" ht="15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  <c r="AM681" s="69"/>
      <c r="AN681" s="69"/>
      <c r="AO681" s="69"/>
      <c r="AP681" s="69"/>
      <c r="AQ681" s="69"/>
      <c r="AR681" s="69"/>
      <c r="AS681" s="69"/>
      <c r="AT681" s="69"/>
      <c r="AU681" s="69"/>
      <c r="AV681" s="69"/>
    </row>
    <row r="682" ht="15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  <c r="AM682" s="69"/>
      <c r="AN682" s="69"/>
      <c r="AO682" s="69"/>
      <c r="AP682" s="69"/>
      <c r="AQ682" s="69"/>
      <c r="AR682" s="69"/>
      <c r="AS682" s="69"/>
      <c r="AT682" s="69"/>
      <c r="AU682" s="69"/>
      <c r="AV682" s="69"/>
    </row>
    <row r="683" ht="15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  <c r="AM683" s="69"/>
      <c r="AN683" s="69"/>
      <c r="AO683" s="69"/>
      <c r="AP683" s="69"/>
      <c r="AQ683" s="69"/>
      <c r="AR683" s="69"/>
      <c r="AS683" s="69"/>
      <c r="AT683" s="69"/>
      <c r="AU683" s="69"/>
      <c r="AV683" s="69"/>
    </row>
    <row r="684" ht="15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  <c r="AM684" s="69"/>
      <c r="AN684" s="69"/>
      <c r="AO684" s="69"/>
      <c r="AP684" s="69"/>
      <c r="AQ684" s="69"/>
      <c r="AR684" s="69"/>
      <c r="AS684" s="69"/>
      <c r="AT684" s="69"/>
      <c r="AU684" s="69"/>
      <c r="AV684" s="69"/>
    </row>
    <row r="685" ht="15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  <c r="AM685" s="69"/>
      <c r="AN685" s="69"/>
      <c r="AO685" s="69"/>
      <c r="AP685" s="69"/>
      <c r="AQ685" s="69"/>
      <c r="AR685" s="69"/>
      <c r="AS685" s="69"/>
      <c r="AT685" s="69"/>
      <c r="AU685" s="69"/>
      <c r="AV685" s="69"/>
    </row>
    <row r="686" ht="15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  <c r="AM686" s="69"/>
      <c r="AN686" s="69"/>
      <c r="AO686" s="69"/>
      <c r="AP686" s="69"/>
      <c r="AQ686" s="69"/>
      <c r="AR686" s="69"/>
      <c r="AS686" s="69"/>
      <c r="AT686" s="69"/>
      <c r="AU686" s="69"/>
      <c r="AV686" s="69"/>
    </row>
    <row r="687" ht="15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  <c r="AM687" s="69"/>
      <c r="AN687" s="69"/>
      <c r="AO687" s="69"/>
      <c r="AP687" s="69"/>
      <c r="AQ687" s="69"/>
      <c r="AR687" s="69"/>
      <c r="AS687" s="69"/>
      <c r="AT687" s="69"/>
      <c r="AU687" s="69"/>
      <c r="AV687" s="69"/>
    </row>
    <row r="688" ht="15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  <c r="AM688" s="69"/>
      <c r="AN688" s="69"/>
      <c r="AO688" s="69"/>
      <c r="AP688" s="69"/>
      <c r="AQ688" s="69"/>
      <c r="AR688" s="69"/>
      <c r="AS688" s="69"/>
      <c r="AT688" s="69"/>
      <c r="AU688" s="69"/>
      <c r="AV688" s="69"/>
    </row>
    <row r="689" ht="15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  <c r="AM689" s="69"/>
      <c r="AN689" s="69"/>
      <c r="AO689" s="69"/>
      <c r="AP689" s="69"/>
      <c r="AQ689" s="69"/>
      <c r="AR689" s="69"/>
      <c r="AS689" s="69"/>
      <c r="AT689" s="69"/>
      <c r="AU689" s="69"/>
      <c r="AV689" s="69"/>
    </row>
    <row r="690" ht="15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  <c r="AM690" s="69"/>
      <c r="AN690" s="69"/>
      <c r="AO690" s="69"/>
      <c r="AP690" s="69"/>
      <c r="AQ690" s="69"/>
      <c r="AR690" s="69"/>
      <c r="AS690" s="69"/>
      <c r="AT690" s="69"/>
      <c r="AU690" s="69"/>
      <c r="AV690" s="69"/>
    </row>
    <row r="691" ht="15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  <c r="AM691" s="69"/>
      <c r="AN691" s="69"/>
      <c r="AO691" s="69"/>
      <c r="AP691" s="69"/>
      <c r="AQ691" s="69"/>
      <c r="AR691" s="69"/>
      <c r="AS691" s="69"/>
      <c r="AT691" s="69"/>
      <c r="AU691" s="69"/>
      <c r="AV691" s="69"/>
    </row>
    <row r="692" ht="15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  <c r="AM692" s="69"/>
      <c r="AN692" s="69"/>
      <c r="AO692" s="69"/>
      <c r="AP692" s="69"/>
      <c r="AQ692" s="69"/>
      <c r="AR692" s="69"/>
      <c r="AS692" s="69"/>
      <c r="AT692" s="69"/>
      <c r="AU692" s="69"/>
      <c r="AV692" s="69"/>
    </row>
    <row r="693" ht="15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  <c r="AM693" s="69"/>
      <c r="AN693" s="69"/>
      <c r="AO693" s="69"/>
      <c r="AP693" s="69"/>
      <c r="AQ693" s="69"/>
      <c r="AR693" s="69"/>
      <c r="AS693" s="69"/>
      <c r="AT693" s="69"/>
      <c r="AU693" s="69"/>
      <c r="AV693" s="69"/>
    </row>
    <row r="694" ht="15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  <c r="AM694" s="69"/>
      <c r="AN694" s="69"/>
      <c r="AO694" s="69"/>
      <c r="AP694" s="69"/>
      <c r="AQ694" s="69"/>
      <c r="AR694" s="69"/>
      <c r="AS694" s="69"/>
      <c r="AT694" s="69"/>
      <c r="AU694" s="69"/>
      <c r="AV694" s="69"/>
    </row>
    <row r="695" ht="15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  <c r="AM695" s="69"/>
      <c r="AN695" s="69"/>
      <c r="AO695" s="69"/>
      <c r="AP695" s="69"/>
      <c r="AQ695" s="69"/>
      <c r="AR695" s="69"/>
      <c r="AS695" s="69"/>
      <c r="AT695" s="69"/>
      <c r="AU695" s="69"/>
      <c r="AV695" s="69"/>
    </row>
    <row r="696" ht="15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  <c r="AM696" s="69"/>
      <c r="AN696" s="69"/>
      <c r="AO696" s="69"/>
      <c r="AP696" s="69"/>
      <c r="AQ696" s="69"/>
      <c r="AR696" s="69"/>
      <c r="AS696" s="69"/>
      <c r="AT696" s="69"/>
      <c r="AU696" s="69"/>
      <c r="AV696" s="69"/>
    </row>
    <row r="697" ht="15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  <c r="AM697" s="69"/>
      <c r="AN697" s="69"/>
      <c r="AO697" s="69"/>
      <c r="AP697" s="69"/>
      <c r="AQ697" s="69"/>
      <c r="AR697" s="69"/>
      <c r="AS697" s="69"/>
      <c r="AT697" s="69"/>
      <c r="AU697" s="69"/>
      <c r="AV697" s="69"/>
    </row>
    <row r="698" ht="15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  <c r="AM698" s="69"/>
      <c r="AN698" s="69"/>
      <c r="AO698" s="69"/>
      <c r="AP698" s="69"/>
      <c r="AQ698" s="69"/>
      <c r="AR698" s="69"/>
      <c r="AS698" s="69"/>
      <c r="AT698" s="69"/>
      <c r="AU698" s="69"/>
      <c r="AV698" s="69"/>
    </row>
    <row r="699" ht="15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  <c r="AM699" s="69"/>
      <c r="AN699" s="69"/>
      <c r="AO699" s="69"/>
      <c r="AP699" s="69"/>
      <c r="AQ699" s="69"/>
      <c r="AR699" s="69"/>
      <c r="AS699" s="69"/>
      <c r="AT699" s="69"/>
      <c r="AU699" s="69"/>
      <c r="AV699" s="69"/>
    </row>
    <row r="700" ht="15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  <c r="AM700" s="69"/>
      <c r="AN700" s="69"/>
      <c r="AO700" s="69"/>
      <c r="AP700" s="69"/>
      <c r="AQ700" s="69"/>
      <c r="AR700" s="69"/>
      <c r="AS700" s="69"/>
      <c r="AT700" s="69"/>
      <c r="AU700" s="69"/>
      <c r="AV700" s="69"/>
    </row>
    <row r="701" ht="15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  <c r="AM701" s="69"/>
      <c r="AN701" s="69"/>
      <c r="AO701" s="69"/>
      <c r="AP701" s="69"/>
      <c r="AQ701" s="69"/>
      <c r="AR701" s="69"/>
      <c r="AS701" s="69"/>
      <c r="AT701" s="69"/>
      <c r="AU701" s="69"/>
      <c r="AV701" s="69"/>
    </row>
    <row r="702" ht="15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  <c r="AM702" s="69"/>
      <c r="AN702" s="69"/>
      <c r="AO702" s="69"/>
      <c r="AP702" s="69"/>
      <c r="AQ702" s="69"/>
      <c r="AR702" s="69"/>
      <c r="AS702" s="69"/>
      <c r="AT702" s="69"/>
      <c r="AU702" s="69"/>
      <c r="AV702" s="69"/>
    </row>
    <row r="703" ht="15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  <c r="AM703" s="69"/>
      <c r="AN703" s="69"/>
      <c r="AO703" s="69"/>
      <c r="AP703" s="69"/>
      <c r="AQ703" s="69"/>
      <c r="AR703" s="69"/>
      <c r="AS703" s="69"/>
      <c r="AT703" s="69"/>
      <c r="AU703" s="69"/>
      <c r="AV703" s="69"/>
    </row>
    <row r="704" ht="15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  <c r="AM704" s="69"/>
      <c r="AN704" s="69"/>
      <c r="AO704" s="69"/>
      <c r="AP704" s="69"/>
      <c r="AQ704" s="69"/>
      <c r="AR704" s="69"/>
      <c r="AS704" s="69"/>
      <c r="AT704" s="69"/>
      <c r="AU704" s="69"/>
      <c r="AV704" s="69"/>
    </row>
    <row r="705" ht="15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  <c r="AM705" s="69"/>
      <c r="AN705" s="69"/>
      <c r="AO705" s="69"/>
      <c r="AP705" s="69"/>
      <c r="AQ705" s="69"/>
      <c r="AR705" s="69"/>
      <c r="AS705" s="69"/>
      <c r="AT705" s="69"/>
      <c r="AU705" s="69"/>
      <c r="AV705" s="69"/>
    </row>
    <row r="706" ht="15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  <c r="AM706" s="69"/>
      <c r="AN706" s="69"/>
      <c r="AO706" s="69"/>
      <c r="AP706" s="69"/>
      <c r="AQ706" s="69"/>
      <c r="AR706" s="69"/>
      <c r="AS706" s="69"/>
      <c r="AT706" s="69"/>
      <c r="AU706" s="69"/>
      <c r="AV706" s="69"/>
    </row>
    <row r="707" ht="15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  <c r="AM707" s="69"/>
      <c r="AN707" s="69"/>
      <c r="AO707" s="69"/>
      <c r="AP707" s="69"/>
      <c r="AQ707" s="69"/>
      <c r="AR707" s="69"/>
      <c r="AS707" s="69"/>
      <c r="AT707" s="69"/>
      <c r="AU707" s="69"/>
      <c r="AV707" s="69"/>
    </row>
    <row r="708" ht="15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  <c r="AM708" s="69"/>
      <c r="AN708" s="69"/>
      <c r="AO708" s="69"/>
      <c r="AP708" s="69"/>
      <c r="AQ708" s="69"/>
      <c r="AR708" s="69"/>
      <c r="AS708" s="69"/>
      <c r="AT708" s="69"/>
      <c r="AU708" s="69"/>
      <c r="AV708" s="69"/>
    </row>
    <row r="709" ht="15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  <c r="AM709" s="69"/>
      <c r="AN709" s="69"/>
      <c r="AO709" s="69"/>
      <c r="AP709" s="69"/>
      <c r="AQ709" s="69"/>
      <c r="AR709" s="69"/>
      <c r="AS709" s="69"/>
      <c r="AT709" s="69"/>
      <c r="AU709" s="69"/>
      <c r="AV709" s="69"/>
    </row>
    <row r="710" ht="15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  <c r="AM710" s="69"/>
      <c r="AN710" s="69"/>
      <c r="AO710" s="69"/>
      <c r="AP710" s="69"/>
      <c r="AQ710" s="69"/>
      <c r="AR710" s="69"/>
      <c r="AS710" s="69"/>
      <c r="AT710" s="69"/>
      <c r="AU710" s="69"/>
      <c r="AV710" s="69"/>
    </row>
    <row r="711" ht="15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  <c r="AM711" s="69"/>
      <c r="AN711" s="69"/>
      <c r="AO711" s="69"/>
      <c r="AP711" s="69"/>
      <c r="AQ711" s="69"/>
      <c r="AR711" s="69"/>
      <c r="AS711" s="69"/>
      <c r="AT711" s="69"/>
      <c r="AU711" s="69"/>
      <c r="AV711" s="69"/>
    </row>
    <row r="712" ht="15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  <c r="AM712" s="69"/>
      <c r="AN712" s="69"/>
      <c r="AO712" s="69"/>
      <c r="AP712" s="69"/>
      <c r="AQ712" s="69"/>
      <c r="AR712" s="69"/>
      <c r="AS712" s="69"/>
      <c r="AT712" s="69"/>
      <c r="AU712" s="69"/>
      <c r="AV712" s="69"/>
    </row>
    <row r="713" ht="15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  <c r="AM713" s="69"/>
      <c r="AN713" s="69"/>
      <c r="AO713" s="69"/>
      <c r="AP713" s="69"/>
      <c r="AQ713" s="69"/>
      <c r="AR713" s="69"/>
      <c r="AS713" s="69"/>
      <c r="AT713" s="69"/>
      <c r="AU713" s="69"/>
      <c r="AV713" s="69"/>
    </row>
    <row r="714" ht="15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  <c r="AM714" s="69"/>
      <c r="AN714" s="69"/>
      <c r="AO714" s="69"/>
      <c r="AP714" s="69"/>
      <c r="AQ714" s="69"/>
      <c r="AR714" s="69"/>
      <c r="AS714" s="69"/>
      <c r="AT714" s="69"/>
      <c r="AU714" s="69"/>
      <c r="AV714" s="69"/>
    </row>
    <row r="715" ht="15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  <c r="AM715" s="69"/>
      <c r="AN715" s="69"/>
      <c r="AO715" s="69"/>
      <c r="AP715" s="69"/>
      <c r="AQ715" s="69"/>
      <c r="AR715" s="69"/>
      <c r="AS715" s="69"/>
      <c r="AT715" s="69"/>
      <c r="AU715" s="69"/>
      <c r="AV715" s="69"/>
    </row>
    <row r="716" ht="15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  <c r="AM716" s="69"/>
      <c r="AN716" s="69"/>
      <c r="AO716" s="69"/>
      <c r="AP716" s="69"/>
      <c r="AQ716" s="69"/>
      <c r="AR716" s="69"/>
      <c r="AS716" s="69"/>
      <c r="AT716" s="69"/>
      <c r="AU716" s="69"/>
      <c r="AV716" s="69"/>
    </row>
    <row r="717" ht="15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  <c r="AM717" s="69"/>
      <c r="AN717" s="69"/>
      <c r="AO717" s="69"/>
      <c r="AP717" s="69"/>
      <c r="AQ717" s="69"/>
      <c r="AR717" s="69"/>
      <c r="AS717" s="69"/>
      <c r="AT717" s="69"/>
      <c r="AU717" s="69"/>
      <c r="AV717" s="69"/>
    </row>
    <row r="718" ht="15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  <c r="AM718" s="69"/>
      <c r="AN718" s="69"/>
      <c r="AO718" s="69"/>
      <c r="AP718" s="69"/>
      <c r="AQ718" s="69"/>
      <c r="AR718" s="69"/>
      <c r="AS718" s="69"/>
      <c r="AT718" s="69"/>
      <c r="AU718" s="69"/>
      <c r="AV718" s="69"/>
    </row>
    <row r="719" ht="15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  <c r="AM719" s="69"/>
      <c r="AN719" s="69"/>
      <c r="AO719" s="69"/>
      <c r="AP719" s="69"/>
      <c r="AQ719" s="69"/>
      <c r="AR719" s="69"/>
      <c r="AS719" s="69"/>
      <c r="AT719" s="69"/>
      <c r="AU719" s="69"/>
      <c r="AV719" s="69"/>
    </row>
    <row r="720" ht="15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  <c r="AM720" s="69"/>
      <c r="AN720" s="69"/>
      <c r="AO720" s="69"/>
      <c r="AP720" s="69"/>
      <c r="AQ720" s="69"/>
      <c r="AR720" s="69"/>
      <c r="AS720" s="69"/>
      <c r="AT720" s="69"/>
      <c r="AU720" s="69"/>
      <c r="AV720" s="69"/>
    </row>
    <row r="721" ht="15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  <c r="AM721" s="69"/>
      <c r="AN721" s="69"/>
      <c r="AO721" s="69"/>
      <c r="AP721" s="69"/>
      <c r="AQ721" s="69"/>
      <c r="AR721" s="69"/>
      <c r="AS721" s="69"/>
      <c r="AT721" s="69"/>
      <c r="AU721" s="69"/>
      <c r="AV721" s="69"/>
    </row>
    <row r="722" ht="15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  <c r="AM722" s="69"/>
      <c r="AN722" s="69"/>
      <c r="AO722" s="69"/>
      <c r="AP722" s="69"/>
      <c r="AQ722" s="69"/>
      <c r="AR722" s="69"/>
      <c r="AS722" s="69"/>
      <c r="AT722" s="69"/>
      <c r="AU722" s="69"/>
      <c r="AV722" s="69"/>
    </row>
    <row r="723" ht="15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  <c r="AM723" s="69"/>
      <c r="AN723" s="69"/>
      <c r="AO723" s="69"/>
      <c r="AP723" s="69"/>
      <c r="AQ723" s="69"/>
      <c r="AR723" s="69"/>
      <c r="AS723" s="69"/>
      <c r="AT723" s="69"/>
      <c r="AU723" s="69"/>
      <c r="AV723" s="69"/>
    </row>
    <row r="724" ht="15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  <c r="AM724" s="69"/>
      <c r="AN724" s="69"/>
      <c r="AO724" s="69"/>
      <c r="AP724" s="69"/>
      <c r="AQ724" s="69"/>
      <c r="AR724" s="69"/>
      <c r="AS724" s="69"/>
      <c r="AT724" s="69"/>
      <c r="AU724" s="69"/>
      <c r="AV724" s="69"/>
    </row>
    <row r="725" ht="15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  <c r="AM725" s="69"/>
      <c r="AN725" s="69"/>
      <c r="AO725" s="69"/>
      <c r="AP725" s="69"/>
      <c r="AQ725" s="69"/>
      <c r="AR725" s="69"/>
      <c r="AS725" s="69"/>
      <c r="AT725" s="69"/>
      <c r="AU725" s="69"/>
      <c r="AV725" s="69"/>
    </row>
    <row r="726" ht="15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  <c r="AM726" s="69"/>
      <c r="AN726" s="69"/>
      <c r="AO726" s="69"/>
      <c r="AP726" s="69"/>
      <c r="AQ726" s="69"/>
      <c r="AR726" s="69"/>
      <c r="AS726" s="69"/>
      <c r="AT726" s="69"/>
      <c r="AU726" s="69"/>
      <c r="AV726" s="69"/>
    </row>
    <row r="727" ht="15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  <c r="AM727" s="69"/>
      <c r="AN727" s="69"/>
      <c r="AO727" s="69"/>
      <c r="AP727" s="69"/>
      <c r="AQ727" s="69"/>
      <c r="AR727" s="69"/>
      <c r="AS727" s="69"/>
      <c r="AT727" s="69"/>
      <c r="AU727" s="69"/>
      <c r="AV727" s="69"/>
    </row>
    <row r="728" ht="15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  <c r="AM728" s="69"/>
      <c r="AN728" s="69"/>
      <c r="AO728" s="69"/>
      <c r="AP728" s="69"/>
      <c r="AQ728" s="69"/>
      <c r="AR728" s="69"/>
      <c r="AS728" s="69"/>
      <c r="AT728" s="69"/>
      <c r="AU728" s="69"/>
      <c r="AV728" s="69"/>
    </row>
    <row r="729" ht="15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  <c r="AM729" s="69"/>
      <c r="AN729" s="69"/>
      <c r="AO729" s="69"/>
      <c r="AP729" s="69"/>
      <c r="AQ729" s="69"/>
      <c r="AR729" s="69"/>
      <c r="AS729" s="69"/>
      <c r="AT729" s="69"/>
      <c r="AU729" s="69"/>
      <c r="AV729" s="69"/>
    </row>
    <row r="730" ht="15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  <c r="AM730" s="69"/>
      <c r="AN730" s="69"/>
      <c r="AO730" s="69"/>
      <c r="AP730" s="69"/>
      <c r="AQ730" s="69"/>
      <c r="AR730" s="69"/>
      <c r="AS730" s="69"/>
      <c r="AT730" s="69"/>
      <c r="AU730" s="69"/>
      <c r="AV730" s="69"/>
    </row>
    <row r="731" ht="15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  <c r="AM731" s="69"/>
      <c r="AN731" s="69"/>
      <c r="AO731" s="69"/>
      <c r="AP731" s="69"/>
      <c r="AQ731" s="69"/>
      <c r="AR731" s="69"/>
      <c r="AS731" s="69"/>
      <c r="AT731" s="69"/>
      <c r="AU731" s="69"/>
      <c r="AV731" s="69"/>
    </row>
    <row r="732" ht="15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  <c r="AM732" s="69"/>
      <c r="AN732" s="69"/>
      <c r="AO732" s="69"/>
      <c r="AP732" s="69"/>
      <c r="AQ732" s="69"/>
      <c r="AR732" s="69"/>
      <c r="AS732" s="69"/>
      <c r="AT732" s="69"/>
      <c r="AU732" s="69"/>
      <c r="AV732" s="69"/>
    </row>
    <row r="733" ht="15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  <c r="AM733" s="69"/>
      <c r="AN733" s="69"/>
      <c r="AO733" s="69"/>
      <c r="AP733" s="69"/>
      <c r="AQ733" s="69"/>
      <c r="AR733" s="69"/>
      <c r="AS733" s="69"/>
      <c r="AT733" s="69"/>
      <c r="AU733" s="69"/>
      <c r="AV733" s="69"/>
    </row>
    <row r="734" ht="15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  <c r="AM734" s="69"/>
      <c r="AN734" s="69"/>
      <c r="AO734" s="69"/>
      <c r="AP734" s="69"/>
      <c r="AQ734" s="69"/>
      <c r="AR734" s="69"/>
      <c r="AS734" s="69"/>
      <c r="AT734" s="69"/>
      <c r="AU734" s="69"/>
      <c r="AV734" s="69"/>
    </row>
    <row r="735" ht="15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  <c r="AM735" s="69"/>
      <c r="AN735" s="69"/>
      <c r="AO735" s="69"/>
      <c r="AP735" s="69"/>
      <c r="AQ735" s="69"/>
      <c r="AR735" s="69"/>
      <c r="AS735" s="69"/>
      <c r="AT735" s="69"/>
      <c r="AU735" s="69"/>
      <c r="AV735" s="69"/>
    </row>
    <row r="736" ht="15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  <c r="AM736" s="69"/>
      <c r="AN736" s="69"/>
      <c r="AO736" s="69"/>
      <c r="AP736" s="69"/>
      <c r="AQ736" s="69"/>
      <c r="AR736" s="69"/>
      <c r="AS736" s="69"/>
      <c r="AT736" s="69"/>
      <c r="AU736" s="69"/>
      <c r="AV736" s="69"/>
    </row>
    <row r="737" ht="15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  <c r="AM737" s="69"/>
      <c r="AN737" s="69"/>
      <c r="AO737" s="69"/>
      <c r="AP737" s="69"/>
      <c r="AQ737" s="69"/>
      <c r="AR737" s="69"/>
      <c r="AS737" s="69"/>
      <c r="AT737" s="69"/>
      <c r="AU737" s="69"/>
      <c r="AV737" s="69"/>
    </row>
    <row r="738" ht="15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  <c r="AM738" s="69"/>
      <c r="AN738" s="69"/>
      <c r="AO738" s="69"/>
      <c r="AP738" s="69"/>
      <c r="AQ738" s="69"/>
      <c r="AR738" s="69"/>
      <c r="AS738" s="69"/>
      <c r="AT738" s="69"/>
      <c r="AU738" s="69"/>
      <c r="AV738" s="69"/>
    </row>
    <row r="739" ht="15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  <c r="AM739" s="69"/>
      <c r="AN739" s="69"/>
      <c r="AO739" s="69"/>
      <c r="AP739" s="69"/>
      <c r="AQ739" s="69"/>
      <c r="AR739" s="69"/>
      <c r="AS739" s="69"/>
      <c r="AT739" s="69"/>
      <c r="AU739" s="69"/>
      <c r="AV739" s="69"/>
    </row>
    <row r="740" ht="15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  <c r="AM740" s="69"/>
      <c r="AN740" s="69"/>
      <c r="AO740" s="69"/>
      <c r="AP740" s="69"/>
      <c r="AQ740" s="69"/>
      <c r="AR740" s="69"/>
      <c r="AS740" s="69"/>
      <c r="AT740" s="69"/>
      <c r="AU740" s="69"/>
      <c r="AV740" s="69"/>
    </row>
    <row r="741" ht="15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  <c r="AM741" s="69"/>
      <c r="AN741" s="69"/>
      <c r="AO741" s="69"/>
      <c r="AP741" s="69"/>
      <c r="AQ741" s="69"/>
      <c r="AR741" s="69"/>
      <c r="AS741" s="69"/>
      <c r="AT741" s="69"/>
      <c r="AU741" s="69"/>
      <c r="AV741" s="69"/>
    </row>
    <row r="742" ht="15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  <c r="AM742" s="69"/>
      <c r="AN742" s="69"/>
      <c r="AO742" s="69"/>
      <c r="AP742" s="69"/>
      <c r="AQ742" s="69"/>
      <c r="AR742" s="69"/>
      <c r="AS742" s="69"/>
      <c r="AT742" s="69"/>
      <c r="AU742" s="69"/>
      <c r="AV742" s="69"/>
    </row>
    <row r="743" ht="15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  <c r="AM743" s="69"/>
      <c r="AN743" s="69"/>
      <c r="AO743" s="69"/>
      <c r="AP743" s="69"/>
      <c r="AQ743" s="69"/>
      <c r="AR743" s="69"/>
      <c r="AS743" s="69"/>
      <c r="AT743" s="69"/>
      <c r="AU743" s="69"/>
      <c r="AV743" s="69"/>
    </row>
    <row r="744" ht="15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  <c r="AM744" s="69"/>
      <c r="AN744" s="69"/>
      <c r="AO744" s="69"/>
      <c r="AP744" s="69"/>
      <c r="AQ744" s="69"/>
      <c r="AR744" s="69"/>
      <c r="AS744" s="69"/>
      <c r="AT744" s="69"/>
      <c r="AU744" s="69"/>
      <c r="AV744" s="69"/>
    </row>
    <row r="745" ht="15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  <c r="AM745" s="69"/>
      <c r="AN745" s="69"/>
      <c r="AO745" s="69"/>
      <c r="AP745" s="69"/>
      <c r="AQ745" s="69"/>
      <c r="AR745" s="69"/>
      <c r="AS745" s="69"/>
      <c r="AT745" s="69"/>
      <c r="AU745" s="69"/>
      <c r="AV745" s="69"/>
    </row>
    <row r="746" ht="15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  <c r="AM746" s="69"/>
      <c r="AN746" s="69"/>
      <c r="AO746" s="69"/>
      <c r="AP746" s="69"/>
      <c r="AQ746" s="69"/>
      <c r="AR746" s="69"/>
      <c r="AS746" s="69"/>
      <c r="AT746" s="69"/>
      <c r="AU746" s="69"/>
      <c r="AV746" s="69"/>
    </row>
    <row r="747" ht="15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  <c r="AM747" s="69"/>
      <c r="AN747" s="69"/>
      <c r="AO747" s="69"/>
      <c r="AP747" s="69"/>
      <c r="AQ747" s="69"/>
      <c r="AR747" s="69"/>
      <c r="AS747" s="69"/>
      <c r="AT747" s="69"/>
      <c r="AU747" s="69"/>
      <c r="AV747" s="69"/>
    </row>
    <row r="748" ht="15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  <c r="AM748" s="69"/>
      <c r="AN748" s="69"/>
      <c r="AO748" s="69"/>
      <c r="AP748" s="69"/>
      <c r="AQ748" s="69"/>
      <c r="AR748" s="69"/>
      <c r="AS748" s="69"/>
      <c r="AT748" s="69"/>
      <c r="AU748" s="69"/>
      <c r="AV748" s="69"/>
    </row>
    <row r="749" ht="15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  <c r="AM749" s="69"/>
      <c r="AN749" s="69"/>
      <c r="AO749" s="69"/>
      <c r="AP749" s="69"/>
      <c r="AQ749" s="69"/>
      <c r="AR749" s="69"/>
      <c r="AS749" s="69"/>
      <c r="AT749" s="69"/>
      <c r="AU749" s="69"/>
      <c r="AV749" s="69"/>
    </row>
    <row r="750" ht="15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  <c r="AM750" s="69"/>
      <c r="AN750" s="69"/>
      <c r="AO750" s="69"/>
      <c r="AP750" s="69"/>
      <c r="AQ750" s="69"/>
      <c r="AR750" s="69"/>
      <c r="AS750" s="69"/>
      <c r="AT750" s="69"/>
      <c r="AU750" s="69"/>
      <c r="AV750" s="69"/>
    </row>
    <row r="751" ht="15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  <c r="AM751" s="69"/>
      <c r="AN751" s="69"/>
      <c r="AO751" s="69"/>
      <c r="AP751" s="69"/>
      <c r="AQ751" s="69"/>
      <c r="AR751" s="69"/>
      <c r="AS751" s="69"/>
      <c r="AT751" s="69"/>
      <c r="AU751" s="69"/>
      <c r="AV751" s="69"/>
    </row>
    <row r="752" ht="15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  <c r="AM752" s="69"/>
      <c r="AN752" s="69"/>
      <c r="AO752" s="69"/>
      <c r="AP752" s="69"/>
      <c r="AQ752" s="69"/>
      <c r="AR752" s="69"/>
      <c r="AS752" s="69"/>
      <c r="AT752" s="69"/>
      <c r="AU752" s="69"/>
      <c r="AV752" s="69"/>
    </row>
    <row r="753" ht="15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  <c r="AM753" s="69"/>
      <c r="AN753" s="69"/>
      <c r="AO753" s="69"/>
      <c r="AP753" s="69"/>
      <c r="AQ753" s="69"/>
      <c r="AR753" s="69"/>
      <c r="AS753" s="69"/>
      <c r="AT753" s="69"/>
      <c r="AU753" s="69"/>
      <c r="AV753" s="69"/>
    </row>
    <row r="754" ht="15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  <c r="AM754" s="69"/>
      <c r="AN754" s="69"/>
      <c r="AO754" s="69"/>
      <c r="AP754" s="69"/>
      <c r="AQ754" s="69"/>
      <c r="AR754" s="69"/>
      <c r="AS754" s="69"/>
      <c r="AT754" s="69"/>
      <c r="AU754" s="69"/>
      <c r="AV754" s="69"/>
    </row>
    <row r="755" ht="15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  <c r="AM755" s="69"/>
      <c r="AN755" s="69"/>
      <c r="AO755" s="69"/>
      <c r="AP755" s="69"/>
      <c r="AQ755" s="69"/>
      <c r="AR755" s="69"/>
      <c r="AS755" s="69"/>
      <c r="AT755" s="69"/>
      <c r="AU755" s="69"/>
      <c r="AV755" s="69"/>
    </row>
    <row r="756" ht="15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  <c r="AM756" s="69"/>
      <c r="AN756" s="69"/>
      <c r="AO756" s="69"/>
      <c r="AP756" s="69"/>
      <c r="AQ756" s="69"/>
      <c r="AR756" s="69"/>
      <c r="AS756" s="69"/>
      <c r="AT756" s="69"/>
      <c r="AU756" s="69"/>
      <c r="AV756" s="69"/>
    </row>
    <row r="757" ht="15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  <c r="AM757" s="69"/>
      <c r="AN757" s="69"/>
      <c r="AO757" s="69"/>
      <c r="AP757" s="69"/>
      <c r="AQ757" s="69"/>
      <c r="AR757" s="69"/>
      <c r="AS757" s="69"/>
      <c r="AT757" s="69"/>
      <c r="AU757" s="69"/>
      <c r="AV757" s="69"/>
    </row>
    <row r="758" ht="15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  <c r="AM758" s="69"/>
      <c r="AN758" s="69"/>
      <c r="AO758" s="69"/>
      <c r="AP758" s="69"/>
      <c r="AQ758" s="69"/>
      <c r="AR758" s="69"/>
      <c r="AS758" s="69"/>
      <c r="AT758" s="69"/>
      <c r="AU758" s="69"/>
      <c r="AV758" s="69"/>
    </row>
    <row r="759" ht="15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  <c r="AM759" s="69"/>
      <c r="AN759" s="69"/>
      <c r="AO759" s="69"/>
      <c r="AP759" s="69"/>
      <c r="AQ759" s="69"/>
      <c r="AR759" s="69"/>
      <c r="AS759" s="69"/>
      <c r="AT759" s="69"/>
      <c r="AU759" s="69"/>
      <c r="AV759" s="69"/>
    </row>
    <row r="760" ht="15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  <c r="AM760" s="69"/>
      <c r="AN760" s="69"/>
      <c r="AO760" s="69"/>
      <c r="AP760" s="69"/>
      <c r="AQ760" s="69"/>
      <c r="AR760" s="69"/>
      <c r="AS760" s="69"/>
      <c r="AT760" s="69"/>
      <c r="AU760" s="69"/>
      <c r="AV760" s="69"/>
    </row>
    <row r="761" ht="15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</row>
    <row r="762" ht="15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  <c r="AM762" s="69"/>
      <c r="AN762" s="69"/>
      <c r="AO762" s="69"/>
      <c r="AP762" s="69"/>
      <c r="AQ762" s="69"/>
      <c r="AR762" s="69"/>
      <c r="AS762" s="69"/>
      <c r="AT762" s="69"/>
      <c r="AU762" s="69"/>
      <c r="AV762" s="69"/>
    </row>
    <row r="763" ht="15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  <c r="AM763" s="69"/>
      <c r="AN763" s="69"/>
      <c r="AO763" s="69"/>
      <c r="AP763" s="69"/>
      <c r="AQ763" s="69"/>
      <c r="AR763" s="69"/>
      <c r="AS763" s="69"/>
      <c r="AT763" s="69"/>
      <c r="AU763" s="69"/>
      <c r="AV763" s="69"/>
    </row>
    <row r="764" ht="15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  <c r="AM764" s="69"/>
      <c r="AN764" s="69"/>
      <c r="AO764" s="69"/>
      <c r="AP764" s="69"/>
      <c r="AQ764" s="69"/>
      <c r="AR764" s="69"/>
      <c r="AS764" s="69"/>
      <c r="AT764" s="69"/>
      <c r="AU764" s="69"/>
      <c r="AV764" s="69"/>
    </row>
    <row r="765" ht="15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  <c r="AM765" s="69"/>
      <c r="AN765" s="69"/>
      <c r="AO765" s="69"/>
      <c r="AP765" s="69"/>
      <c r="AQ765" s="69"/>
      <c r="AR765" s="69"/>
      <c r="AS765" s="69"/>
      <c r="AT765" s="69"/>
      <c r="AU765" s="69"/>
      <c r="AV765" s="69"/>
    </row>
    <row r="766" ht="15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  <c r="AM766" s="69"/>
      <c r="AN766" s="69"/>
      <c r="AO766" s="69"/>
      <c r="AP766" s="69"/>
      <c r="AQ766" s="69"/>
      <c r="AR766" s="69"/>
      <c r="AS766" s="69"/>
      <c r="AT766" s="69"/>
      <c r="AU766" s="69"/>
      <c r="AV766" s="69"/>
    </row>
    <row r="767" ht="15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  <c r="AM767" s="69"/>
      <c r="AN767" s="69"/>
      <c r="AO767" s="69"/>
      <c r="AP767" s="69"/>
      <c r="AQ767" s="69"/>
      <c r="AR767" s="69"/>
      <c r="AS767" s="69"/>
      <c r="AT767" s="69"/>
      <c r="AU767" s="69"/>
      <c r="AV767" s="69"/>
    </row>
    <row r="768" ht="15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  <c r="AM768" s="69"/>
      <c r="AN768" s="69"/>
      <c r="AO768" s="69"/>
      <c r="AP768" s="69"/>
      <c r="AQ768" s="69"/>
      <c r="AR768" s="69"/>
      <c r="AS768" s="69"/>
      <c r="AT768" s="69"/>
      <c r="AU768" s="69"/>
      <c r="AV768" s="69"/>
    </row>
    <row r="769" ht="15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  <c r="AM769" s="69"/>
      <c r="AN769" s="69"/>
      <c r="AO769" s="69"/>
      <c r="AP769" s="69"/>
      <c r="AQ769" s="69"/>
      <c r="AR769" s="69"/>
      <c r="AS769" s="69"/>
      <c r="AT769" s="69"/>
      <c r="AU769" s="69"/>
      <c r="AV769" s="69"/>
    </row>
    <row r="770" ht="15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  <c r="AM770" s="69"/>
      <c r="AN770" s="69"/>
      <c r="AO770" s="69"/>
      <c r="AP770" s="69"/>
      <c r="AQ770" s="69"/>
      <c r="AR770" s="69"/>
      <c r="AS770" s="69"/>
      <c r="AT770" s="69"/>
      <c r="AU770" s="69"/>
      <c r="AV770" s="69"/>
    </row>
    <row r="771" ht="15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  <c r="AM771" s="69"/>
      <c r="AN771" s="69"/>
      <c r="AO771" s="69"/>
      <c r="AP771" s="69"/>
      <c r="AQ771" s="69"/>
      <c r="AR771" s="69"/>
      <c r="AS771" s="69"/>
      <c r="AT771" s="69"/>
      <c r="AU771" s="69"/>
      <c r="AV771" s="69"/>
    </row>
    <row r="772" ht="15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  <c r="AM772" s="69"/>
      <c r="AN772" s="69"/>
      <c r="AO772" s="69"/>
      <c r="AP772" s="69"/>
      <c r="AQ772" s="69"/>
      <c r="AR772" s="69"/>
      <c r="AS772" s="69"/>
      <c r="AT772" s="69"/>
      <c r="AU772" s="69"/>
      <c r="AV772" s="69"/>
    </row>
    <row r="773" ht="15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  <c r="AM773" s="69"/>
      <c r="AN773" s="69"/>
      <c r="AO773" s="69"/>
      <c r="AP773" s="69"/>
      <c r="AQ773" s="69"/>
      <c r="AR773" s="69"/>
      <c r="AS773" s="69"/>
      <c r="AT773" s="69"/>
      <c r="AU773" s="69"/>
      <c r="AV773" s="69"/>
    </row>
    <row r="774" ht="15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  <c r="AM774" s="69"/>
      <c r="AN774" s="69"/>
      <c r="AO774" s="69"/>
      <c r="AP774" s="69"/>
      <c r="AQ774" s="69"/>
      <c r="AR774" s="69"/>
      <c r="AS774" s="69"/>
      <c r="AT774" s="69"/>
      <c r="AU774" s="69"/>
      <c r="AV774" s="69"/>
    </row>
    <row r="775" ht="15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  <c r="AM775" s="69"/>
      <c r="AN775" s="69"/>
      <c r="AO775" s="69"/>
      <c r="AP775" s="69"/>
      <c r="AQ775" s="69"/>
      <c r="AR775" s="69"/>
      <c r="AS775" s="69"/>
      <c r="AT775" s="69"/>
      <c r="AU775" s="69"/>
      <c r="AV775" s="69"/>
    </row>
    <row r="776" ht="15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  <c r="AM776" s="69"/>
      <c r="AN776" s="69"/>
      <c r="AO776" s="69"/>
      <c r="AP776" s="69"/>
      <c r="AQ776" s="69"/>
      <c r="AR776" s="69"/>
      <c r="AS776" s="69"/>
      <c r="AT776" s="69"/>
      <c r="AU776" s="69"/>
      <c r="AV776" s="69"/>
    </row>
    <row r="777" ht="15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  <c r="AM777" s="69"/>
      <c r="AN777" s="69"/>
      <c r="AO777" s="69"/>
      <c r="AP777" s="69"/>
      <c r="AQ777" s="69"/>
      <c r="AR777" s="69"/>
      <c r="AS777" s="69"/>
      <c r="AT777" s="69"/>
      <c r="AU777" s="69"/>
      <c r="AV777" s="69"/>
    </row>
    <row r="778" ht="15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  <c r="AM778" s="69"/>
      <c r="AN778" s="69"/>
      <c r="AO778" s="69"/>
      <c r="AP778" s="69"/>
      <c r="AQ778" s="69"/>
      <c r="AR778" s="69"/>
      <c r="AS778" s="69"/>
      <c r="AT778" s="69"/>
      <c r="AU778" s="69"/>
      <c r="AV778" s="69"/>
    </row>
    <row r="779" ht="15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  <c r="AM779" s="69"/>
      <c r="AN779" s="69"/>
      <c r="AO779" s="69"/>
      <c r="AP779" s="69"/>
      <c r="AQ779" s="69"/>
      <c r="AR779" s="69"/>
      <c r="AS779" s="69"/>
      <c r="AT779" s="69"/>
      <c r="AU779" s="69"/>
      <c r="AV779" s="69"/>
    </row>
    <row r="780" ht="15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  <c r="AM780" s="69"/>
      <c r="AN780" s="69"/>
      <c r="AO780" s="69"/>
      <c r="AP780" s="69"/>
      <c r="AQ780" s="69"/>
      <c r="AR780" s="69"/>
      <c r="AS780" s="69"/>
      <c r="AT780" s="69"/>
      <c r="AU780" s="69"/>
      <c r="AV780" s="69"/>
    </row>
    <row r="781" ht="15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  <c r="AM781" s="69"/>
      <c r="AN781" s="69"/>
      <c r="AO781" s="69"/>
      <c r="AP781" s="69"/>
      <c r="AQ781" s="69"/>
      <c r="AR781" s="69"/>
      <c r="AS781" s="69"/>
      <c r="AT781" s="69"/>
      <c r="AU781" s="69"/>
      <c r="AV781" s="69"/>
    </row>
    <row r="782" ht="15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  <c r="AM782" s="69"/>
      <c r="AN782" s="69"/>
      <c r="AO782" s="69"/>
      <c r="AP782" s="69"/>
      <c r="AQ782" s="69"/>
      <c r="AR782" s="69"/>
      <c r="AS782" s="69"/>
      <c r="AT782" s="69"/>
      <c r="AU782" s="69"/>
      <c r="AV782" s="69"/>
    </row>
    <row r="783" ht="15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  <c r="AM783" s="69"/>
      <c r="AN783" s="69"/>
      <c r="AO783" s="69"/>
      <c r="AP783" s="69"/>
      <c r="AQ783" s="69"/>
      <c r="AR783" s="69"/>
      <c r="AS783" s="69"/>
      <c r="AT783" s="69"/>
      <c r="AU783" s="69"/>
      <c r="AV783" s="69"/>
    </row>
    <row r="784" ht="15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  <c r="AM784" s="69"/>
      <c r="AN784" s="69"/>
      <c r="AO784" s="69"/>
      <c r="AP784" s="69"/>
      <c r="AQ784" s="69"/>
      <c r="AR784" s="69"/>
      <c r="AS784" s="69"/>
      <c r="AT784" s="69"/>
      <c r="AU784" s="69"/>
      <c r="AV784" s="69"/>
    </row>
    <row r="785" ht="15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  <c r="AM785" s="69"/>
      <c r="AN785" s="69"/>
      <c r="AO785" s="69"/>
      <c r="AP785" s="69"/>
      <c r="AQ785" s="69"/>
      <c r="AR785" s="69"/>
      <c r="AS785" s="69"/>
      <c r="AT785" s="69"/>
      <c r="AU785" s="69"/>
      <c r="AV785" s="69"/>
    </row>
    <row r="786" ht="15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  <c r="AM786" s="69"/>
      <c r="AN786" s="69"/>
      <c r="AO786" s="69"/>
      <c r="AP786" s="69"/>
      <c r="AQ786" s="69"/>
      <c r="AR786" s="69"/>
      <c r="AS786" s="69"/>
      <c r="AT786" s="69"/>
      <c r="AU786" s="69"/>
      <c r="AV786" s="69"/>
    </row>
    <row r="787" ht="15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  <c r="AM787" s="69"/>
      <c r="AN787" s="69"/>
      <c r="AO787" s="69"/>
      <c r="AP787" s="69"/>
      <c r="AQ787" s="69"/>
      <c r="AR787" s="69"/>
      <c r="AS787" s="69"/>
      <c r="AT787" s="69"/>
      <c r="AU787" s="69"/>
      <c r="AV787" s="69"/>
    </row>
    <row r="788" ht="15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  <c r="AM788" s="69"/>
      <c r="AN788" s="69"/>
      <c r="AO788" s="69"/>
      <c r="AP788" s="69"/>
      <c r="AQ788" s="69"/>
      <c r="AR788" s="69"/>
      <c r="AS788" s="69"/>
      <c r="AT788" s="69"/>
      <c r="AU788" s="69"/>
      <c r="AV788" s="69"/>
    </row>
    <row r="789" ht="15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  <c r="AM789" s="69"/>
      <c r="AN789" s="69"/>
      <c r="AO789" s="69"/>
      <c r="AP789" s="69"/>
      <c r="AQ789" s="69"/>
      <c r="AR789" s="69"/>
      <c r="AS789" s="69"/>
      <c r="AT789" s="69"/>
      <c r="AU789" s="69"/>
      <c r="AV789" s="69"/>
    </row>
    <row r="790" ht="15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  <c r="AM790" s="69"/>
      <c r="AN790" s="69"/>
      <c r="AO790" s="69"/>
      <c r="AP790" s="69"/>
      <c r="AQ790" s="69"/>
      <c r="AR790" s="69"/>
      <c r="AS790" s="69"/>
      <c r="AT790" s="69"/>
      <c r="AU790" s="69"/>
      <c r="AV790" s="69"/>
    </row>
    <row r="791" ht="15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  <c r="AM791" s="69"/>
      <c r="AN791" s="69"/>
      <c r="AO791" s="69"/>
      <c r="AP791" s="69"/>
      <c r="AQ791" s="69"/>
      <c r="AR791" s="69"/>
      <c r="AS791" s="69"/>
      <c r="AT791" s="69"/>
      <c r="AU791" s="69"/>
      <c r="AV791" s="69"/>
    </row>
    <row r="792" ht="15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  <c r="AM792" s="69"/>
      <c r="AN792" s="69"/>
      <c r="AO792" s="69"/>
      <c r="AP792" s="69"/>
      <c r="AQ792" s="69"/>
      <c r="AR792" s="69"/>
      <c r="AS792" s="69"/>
      <c r="AT792" s="69"/>
      <c r="AU792" s="69"/>
      <c r="AV792" s="69"/>
    </row>
    <row r="793" ht="15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  <c r="AM793" s="69"/>
      <c r="AN793" s="69"/>
      <c r="AO793" s="69"/>
      <c r="AP793" s="69"/>
      <c r="AQ793" s="69"/>
      <c r="AR793" s="69"/>
      <c r="AS793" s="69"/>
      <c r="AT793" s="69"/>
      <c r="AU793" s="69"/>
      <c r="AV793" s="69"/>
    </row>
    <row r="794" ht="15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  <c r="AM794" s="69"/>
      <c r="AN794" s="69"/>
      <c r="AO794" s="69"/>
      <c r="AP794" s="69"/>
      <c r="AQ794" s="69"/>
      <c r="AR794" s="69"/>
      <c r="AS794" s="69"/>
      <c r="AT794" s="69"/>
      <c r="AU794" s="69"/>
      <c r="AV794" s="69"/>
    </row>
    <row r="795" ht="15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  <c r="AM795" s="69"/>
      <c r="AN795" s="69"/>
      <c r="AO795" s="69"/>
      <c r="AP795" s="69"/>
      <c r="AQ795" s="69"/>
      <c r="AR795" s="69"/>
      <c r="AS795" s="69"/>
      <c r="AT795" s="69"/>
      <c r="AU795" s="69"/>
      <c r="AV795" s="69"/>
    </row>
    <row r="796" ht="15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  <c r="AM796" s="69"/>
      <c r="AN796" s="69"/>
      <c r="AO796" s="69"/>
      <c r="AP796" s="69"/>
      <c r="AQ796" s="69"/>
      <c r="AR796" s="69"/>
      <c r="AS796" s="69"/>
      <c r="AT796" s="69"/>
      <c r="AU796" s="69"/>
      <c r="AV796" s="69"/>
    </row>
    <row r="797" ht="15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  <c r="AM797" s="69"/>
      <c r="AN797" s="69"/>
      <c r="AO797" s="69"/>
      <c r="AP797" s="69"/>
      <c r="AQ797" s="69"/>
      <c r="AR797" s="69"/>
      <c r="AS797" s="69"/>
      <c r="AT797" s="69"/>
      <c r="AU797" s="69"/>
      <c r="AV797" s="69"/>
    </row>
    <row r="798" ht="15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  <c r="AM798" s="69"/>
      <c r="AN798" s="69"/>
      <c r="AO798" s="69"/>
      <c r="AP798" s="69"/>
      <c r="AQ798" s="69"/>
      <c r="AR798" s="69"/>
      <c r="AS798" s="69"/>
      <c r="AT798" s="69"/>
      <c r="AU798" s="69"/>
      <c r="AV798" s="69"/>
    </row>
    <row r="799" ht="15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  <c r="AM799" s="69"/>
      <c r="AN799" s="69"/>
      <c r="AO799" s="69"/>
      <c r="AP799" s="69"/>
      <c r="AQ799" s="69"/>
      <c r="AR799" s="69"/>
      <c r="AS799" s="69"/>
      <c r="AT799" s="69"/>
      <c r="AU799" s="69"/>
      <c r="AV799" s="69"/>
    </row>
    <row r="800" ht="15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  <c r="AM800" s="69"/>
      <c r="AN800" s="69"/>
      <c r="AO800" s="69"/>
      <c r="AP800" s="69"/>
      <c r="AQ800" s="69"/>
      <c r="AR800" s="69"/>
      <c r="AS800" s="69"/>
      <c r="AT800" s="69"/>
      <c r="AU800" s="69"/>
      <c r="AV800" s="69"/>
    </row>
    <row r="801" ht="15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  <c r="AM801" s="69"/>
      <c r="AN801" s="69"/>
      <c r="AO801" s="69"/>
      <c r="AP801" s="69"/>
      <c r="AQ801" s="69"/>
      <c r="AR801" s="69"/>
      <c r="AS801" s="69"/>
      <c r="AT801" s="69"/>
      <c r="AU801" s="69"/>
      <c r="AV801" s="69"/>
    </row>
    <row r="802" ht="15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  <c r="AM802" s="69"/>
      <c r="AN802" s="69"/>
      <c r="AO802" s="69"/>
      <c r="AP802" s="69"/>
      <c r="AQ802" s="69"/>
      <c r="AR802" s="69"/>
      <c r="AS802" s="69"/>
      <c r="AT802" s="69"/>
      <c r="AU802" s="69"/>
      <c r="AV802" s="69"/>
    </row>
    <row r="803" ht="15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  <c r="AM803" s="69"/>
      <c r="AN803" s="69"/>
      <c r="AO803" s="69"/>
      <c r="AP803" s="69"/>
      <c r="AQ803" s="69"/>
      <c r="AR803" s="69"/>
      <c r="AS803" s="69"/>
      <c r="AT803" s="69"/>
      <c r="AU803" s="69"/>
      <c r="AV803" s="69"/>
    </row>
    <row r="804" ht="15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  <c r="AM804" s="69"/>
      <c r="AN804" s="69"/>
      <c r="AO804" s="69"/>
      <c r="AP804" s="69"/>
      <c r="AQ804" s="69"/>
      <c r="AR804" s="69"/>
      <c r="AS804" s="69"/>
      <c r="AT804" s="69"/>
      <c r="AU804" s="69"/>
      <c r="AV804" s="69"/>
    </row>
    <row r="805" ht="15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  <c r="AM805" s="69"/>
      <c r="AN805" s="69"/>
      <c r="AO805" s="69"/>
      <c r="AP805" s="69"/>
      <c r="AQ805" s="69"/>
      <c r="AR805" s="69"/>
      <c r="AS805" s="69"/>
      <c r="AT805" s="69"/>
      <c r="AU805" s="69"/>
      <c r="AV805" s="69"/>
    </row>
    <row r="806" ht="15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  <c r="AM806" s="69"/>
      <c r="AN806" s="69"/>
      <c r="AO806" s="69"/>
      <c r="AP806" s="69"/>
      <c r="AQ806" s="69"/>
      <c r="AR806" s="69"/>
      <c r="AS806" s="69"/>
      <c r="AT806" s="69"/>
      <c r="AU806" s="69"/>
      <c r="AV806" s="69"/>
    </row>
    <row r="807" ht="15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  <c r="AM807" s="69"/>
      <c r="AN807" s="69"/>
      <c r="AO807" s="69"/>
      <c r="AP807" s="69"/>
      <c r="AQ807" s="69"/>
      <c r="AR807" s="69"/>
      <c r="AS807" s="69"/>
      <c r="AT807" s="69"/>
      <c r="AU807" s="69"/>
      <c r="AV807" s="69"/>
    </row>
    <row r="808" ht="15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  <c r="AM808" s="69"/>
      <c r="AN808" s="69"/>
      <c r="AO808" s="69"/>
      <c r="AP808" s="69"/>
      <c r="AQ808" s="69"/>
      <c r="AR808" s="69"/>
      <c r="AS808" s="69"/>
      <c r="AT808" s="69"/>
      <c r="AU808" s="69"/>
      <c r="AV808" s="69"/>
    </row>
    <row r="809" ht="15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  <c r="AM809" s="69"/>
      <c r="AN809" s="69"/>
      <c r="AO809" s="69"/>
      <c r="AP809" s="69"/>
      <c r="AQ809" s="69"/>
      <c r="AR809" s="69"/>
      <c r="AS809" s="69"/>
      <c r="AT809" s="69"/>
      <c r="AU809" s="69"/>
      <c r="AV809" s="69"/>
    </row>
    <row r="810" ht="15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  <c r="AM810" s="69"/>
      <c r="AN810" s="69"/>
      <c r="AO810" s="69"/>
      <c r="AP810" s="69"/>
      <c r="AQ810" s="69"/>
      <c r="AR810" s="69"/>
      <c r="AS810" s="69"/>
      <c r="AT810" s="69"/>
      <c r="AU810" s="69"/>
      <c r="AV810" s="69"/>
    </row>
    <row r="811" ht="15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  <c r="AM811" s="69"/>
      <c r="AN811" s="69"/>
      <c r="AO811" s="69"/>
      <c r="AP811" s="69"/>
      <c r="AQ811" s="69"/>
      <c r="AR811" s="69"/>
      <c r="AS811" s="69"/>
      <c r="AT811" s="69"/>
      <c r="AU811" s="69"/>
      <c r="AV811" s="69"/>
    </row>
    <row r="812" ht="15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  <c r="AM812" s="69"/>
      <c r="AN812" s="69"/>
      <c r="AO812" s="69"/>
      <c r="AP812" s="69"/>
      <c r="AQ812" s="69"/>
      <c r="AR812" s="69"/>
      <c r="AS812" s="69"/>
      <c r="AT812" s="69"/>
      <c r="AU812" s="69"/>
      <c r="AV812" s="69"/>
    </row>
    <row r="813" ht="15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  <c r="AM813" s="69"/>
      <c r="AN813" s="69"/>
      <c r="AO813" s="69"/>
      <c r="AP813" s="69"/>
      <c r="AQ813" s="69"/>
      <c r="AR813" s="69"/>
      <c r="AS813" s="69"/>
      <c r="AT813" s="69"/>
      <c r="AU813" s="69"/>
      <c r="AV813" s="69"/>
    </row>
    <row r="814" ht="15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  <c r="AM814" s="69"/>
      <c r="AN814" s="69"/>
      <c r="AO814" s="69"/>
      <c r="AP814" s="69"/>
      <c r="AQ814" s="69"/>
      <c r="AR814" s="69"/>
      <c r="AS814" s="69"/>
      <c r="AT814" s="69"/>
      <c r="AU814" s="69"/>
      <c r="AV814" s="69"/>
    </row>
    <row r="815" ht="15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  <c r="AM815" s="69"/>
      <c r="AN815" s="69"/>
      <c r="AO815" s="69"/>
      <c r="AP815" s="69"/>
      <c r="AQ815" s="69"/>
      <c r="AR815" s="69"/>
      <c r="AS815" s="69"/>
      <c r="AT815" s="69"/>
      <c r="AU815" s="69"/>
      <c r="AV815" s="69"/>
    </row>
    <row r="816" ht="15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  <c r="AM816" s="69"/>
      <c r="AN816" s="69"/>
      <c r="AO816" s="69"/>
      <c r="AP816" s="69"/>
      <c r="AQ816" s="69"/>
      <c r="AR816" s="69"/>
      <c r="AS816" s="69"/>
      <c r="AT816" s="69"/>
      <c r="AU816" s="69"/>
      <c r="AV816" s="69"/>
    </row>
    <row r="817" ht="15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  <c r="AM817" s="69"/>
      <c r="AN817" s="69"/>
      <c r="AO817" s="69"/>
      <c r="AP817" s="69"/>
      <c r="AQ817" s="69"/>
      <c r="AR817" s="69"/>
      <c r="AS817" s="69"/>
      <c r="AT817" s="69"/>
      <c r="AU817" s="69"/>
      <c r="AV817" s="69"/>
    </row>
    <row r="818" ht="15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  <c r="AM818" s="69"/>
      <c r="AN818" s="69"/>
      <c r="AO818" s="69"/>
      <c r="AP818" s="69"/>
      <c r="AQ818" s="69"/>
      <c r="AR818" s="69"/>
      <c r="AS818" s="69"/>
      <c r="AT818" s="69"/>
      <c r="AU818" s="69"/>
      <c r="AV818" s="69"/>
    </row>
    <row r="819" ht="15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  <c r="AM819" s="69"/>
      <c r="AN819" s="69"/>
      <c r="AO819" s="69"/>
      <c r="AP819" s="69"/>
      <c r="AQ819" s="69"/>
      <c r="AR819" s="69"/>
      <c r="AS819" s="69"/>
      <c r="AT819" s="69"/>
      <c r="AU819" s="69"/>
      <c r="AV819" s="69"/>
    </row>
    <row r="820" ht="15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  <c r="AM820" s="69"/>
      <c r="AN820" s="69"/>
      <c r="AO820" s="69"/>
      <c r="AP820" s="69"/>
      <c r="AQ820" s="69"/>
      <c r="AR820" s="69"/>
      <c r="AS820" s="69"/>
      <c r="AT820" s="69"/>
      <c r="AU820" s="69"/>
      <c r="AV820" s="69"/>
    </row>
    <row r="821" ht="15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  <c r="AM821" s="69"/>
      <c r="AN821" s="69"/>
      <c r="AO821" s="69"/>
      <c r="AP821" s="69"/>
      <c r="AQ821" s="69"/>
      <c r="AR821" s="69"/>
      <c r="AS821" s="69"/>
      <c r="AT821" s="69"/>
      <c r="AU821" s="69"/>
      <c r="AV821" s="69"/>
    </row>
    <row r="822" ht="15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  <c r="AM822" s="69"/>
      <c r="AN822" s="69"/>
      <c r="AO822" s="69"/>
      <c r="AP822" s="69"/>
      <c r="AQ822" s="69"/>
      <c r="AR822" s="69"/>
      <c r="AS822" s="69"/>
      <c r="AT822" s="69"/>
      <c r="AU822" s="69"/>
      <c r="AV822" s="69"/>
    </row>
    <row r="823" ht="15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  <c r="AM823" s="69"/>
      <c r="AN823" s="69"/>
      <c r="AO823" s="69"/>
      <c r="AP823" s="69"/>
      <c r="AQ823" s="69"/>
      <c r="AR823" s="69"/>
      <c r="AS823" s="69"/>
      <c r="AT823" s="69"/>
      <c r="AU823" s="69"/>
      <c r="AV823" s="69"/>
    </row>
    <row r="824" ht="15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  <c r="AM824" s="69"/>
      <c r="AN824" s="69"/>
      <c r="AO824" s="69"/>
      <c r="AP824" s="69"/>
      <c r="AQ824" s="69"/>
      <c r="AR824" s="69"/>
      <c r="AS824" s="69"/>
      <c r="AT824" s="69"/>
      <c r="AU824" s="69"/>
      <c r="AV824" s="69"/>
    </row>
    <row r="825" ht="15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  <c r="AM825" s="69"/>
      <c r="AN825" s="69"/>
      <c r="AO825" s="69"/>
      <c r="AP825" s="69"/>
      <c r="AQ825" s="69"/>
      <c r="AR825" s="69"/>
      <c r="AS825" s="69"/>
      <c r="AT825" s="69"/>
      <c r="AU825" s="69"/>
      <c r="AV825" s="69"/>
    </row>
    <row r="826" ht="15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  <c r="AM826" s="69"/>
      <c r="AN826" s="69"/>
      <c r="AO826" s="69"/>
      <c r="AP826" s="69"/>
      <c r="AQ826" s="69"/>
      <c r="AR826" s="69"/>
      <c r="AS826" s="69"/>
      <c r="AT826" s="69"/>
      <c r="AU826" s="69"/>
      <c r="AV826" s="69"/>
    </row>
    <row r="827" ht="15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  <c r="AM827" s="69"/>
      <c r="AN827" s="69"/>
      <c r="AO827" s="69"/>
      <c r="AP827" s="69"/>
      <c r="AQ827" s="69"/>
      <c r="AR827" s="69"/>
      <c r="AS827" s="69"/>
      <c r="AT827" s="69"/>
      <c r="AU827" s="69"/>
      <c r="AV827" s="69"/>
    </row>
    <row r="828" ht="15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  <c r="AM828" s="69"/>
      <c r="AN828" s="69"/>
      <c r="AO828" s="69"/>
      <c r="AP828" s="69"/>
      <c r="AQ828" s="69"/>
      <c r="AR828" s="69"/>
      <c r="AS828" s="69"/>
      <c r="AT828" s="69"/>
      <c r="AU828" s="69"/>
      <c r="AV828" s="69"/>
    </row>
    <row r="829" ht="15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  <c r="AM829" s="69"/>
      <c r="AN829" s="69"/>
      <c r="AO829" s="69"/>
      <c r="AP829" s="69"/>
      <c r="AQ829" s="69"/>
      <c r="AR829" s="69"/>
      <c r="AS829" s="69"/>
      <c r="AT829" s="69"/>
      <c r="AU829" s="69"/>
      <c r="AV829" s="69"/>
    </row>
    <row r="830" ht="15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  <c r="AM830" s="69"/>
      <c r="AN830" s="69"/>
      <c r="AO830" s="69"/>
      <c r="AP830" s="69"/>
      <c r="AQ830" s="69"/>
      <c r="AR830" s="69"/>
      <c r="AS830" s="69"/>
      <c r="AT830" s="69"/>
      <c r="AU830" s="69"/>
      <c r="AV830" s="69"/>
    </row>
    <row r="831" ht="15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  <c r="AM831" s="69"/>
      <c r="AN831" s="69"/>
      <c r="AO831" s="69"/>
      <c r="AP831" s="69"/>
      <c r="AQ831" s="69"/>
      <c r="AR831" s="69"/>
      <c r="AS831" s="69"/>
      <c r="AT831" s="69"/>
      <c r="AU831" s="69"/>
      <c r="AV831" s="69"/>
    </row>
    <row r="832" ht="15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  <c r="AM832" s="69"/>
      <c r="AN832" s="69"/>
      <c r="AO832" s="69"/>
      <c r="AP832" s="69"/>
      <c r="AQ832" s="69"/>
      <c r="AR832" s="69"/>
      <c r="AS832" s="69"/>
      <c r="AT832" s="69"/>
      <c r="AU832" s="69"/>
      <c r="AV832" s="69"/>
    </row>
    <row r="833" ht="15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  <c r="AM833" s="69"/>
      <c r="AN833" s="69"/>
      <c r="AO833" s="69"/>
      <c r="AP833" s="69"/>
      <c r="AQ833" s="69"/>
      <c r="AR833" s="69"/>
      <c r="AS833" s="69"/>
      <c r="AT833" s="69"/>
      <c r="AU833" s="69"/>
      <c r="AV833" s="69"/>
    </row>
    <row r="834" ht="15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  <c r="AM834" s="69"/>
      <c r="AN834" s="69"/>
      <c r="AO834" s="69"/>
      <c r="AP834" s="69"/>
      <c r="AQ834" s="69"/>
      <c r="AR834" s="69"/>
      <c r="AS834" s="69"/>
      <c r="AT834" s="69"/>
      <c r="AU834" s="69"/>
      <c r="AV834" s="69"/>
    </row>
    <row r="835" ht="15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  <c r="AM835" s="69"/>
      <c r="AN835" s="69"/>
      <c r="AO835" s="69"/>
      <c r="AP835" s="69"/>
      <c r="AQ835" s="69"/>
      <c r="AR835" s="69"/>
      <c r="AS835" s="69"/>
      <c r="AT835" s="69"/>
      <c r="AU835" s="69"/>
      <c r="AV835" s="69"/>
    </row>
    <row r="836" ht="15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  <c r="AM836" s="69"/>
      <c r="AN836" s="69"/>
      <c r="AO836" s="69"/>
      <c r="AP836" s="69"/>
      <c r="AQ836" s="69"/>
      <c r="AR836" s="69"/>
      <c r="AS836" s="69"/>
      <c r="AT836" s="69"/>
      <c r="AU836" s="69"/>
      <c r="AV836" s="69"/>
    </row>
    <row r="837" ht="15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  <c r="AM837" s="69"/>
      <c r="AN837" s="69"/>
      <c r="AO837" s="69"/>
      <c r="AP837" s="69"/>
      <c r="AQ837" s="69"/>
      <c r="AR837" s="69"/>
      <c r="AS837" s="69"/>
      <c r="AT837" s="69"/>
      <c r="AU837" s="69"/>
      <c r="AV837" s="69"/>
    </row>
    <row r="838" ht="15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  <c r="AM838" s="69"/>
      <c r="AN838" s="69"/>
      <c r="AO838" s="69"/>
      <c r="AP838" s="69"/>
      <c r="AQ838" s="69"/>
      <c r="AR838" s="69"/>
      <c r="AS838" s="69"/>
      <c r="AT838" s="69"/>
      <c r="AU838" s="69"/>
      <c r="AV838" s="69"/>
    </row>
    <row r="839" ht="15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  <c r="AM839" s="69"/>
      <c r="AN839" s="69"/>
      <c r="AO839" s="69"/>
      <c r="AP839" s="69"/>
      <c r="AQ839" s="69"/>
      <c r="AR839" s="69"/>
      <c r="AS839" s="69"/>
      <c r="AT839" s="69"/>
      <c r="AU839" s="69"/>
      <c r="AV839" s="69"/>
    </row>
    <row r="840" ht="15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  <c r="AM840" s="69"/>
      <c r="AN840" s="69"/>
      <c r="AO840" s="69"/>
      <c r="AP840" s="69"/>
      <c r="AQ840" s="69"/>
      <c r="AR840" s="69"/>
      <c r="AS840" s="69"/>
      <c r="AT840" s="69"/>
      <c r="AU840" s="69"/>
      <c r="AV840" s="69"/>
    </row>
    <row r="841" ht="15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  <c r="AM841" s="69"/>
      <c r="AN841" s="69"/>
      <c r="AO841" s="69"/>
      <c r="AP841" s="69"/>
      <c r="AQ841" s="69"/>
      <c r="AR841" s="69"/>
      <c r="AS841" s="69"/>
      <c r="AT841" s="69"/>
      <c r="AU841" s="69"/>
      <c r="AV841" s="69"/>
    </row>
    <row r="842" ht="15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  <c r="AM842" s="69"/>
      <c r="AN842" s="69"/>
      <c r="AO842" s="69"/>
      <c r="AP842" s="69"/>
      <c r="AQ842" s="69"/>
      <c r="AR842" s="69"/>
      <c r="AS842" s="69"/>
      <c r="AT842" s="69"/>
      <c r="AU842" s="69"/>
      <c r="AV842" s="69"/>
    </row>
    <row r="843" ht="15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  <c r="AM843" s="69"/>
      <c r="AN843" s="69"/>
      <c r="AO843" s="69"/>
      <c r="AP843" s="69"/>
      <c r="AQ843" s="69"/>
      <c r="AR843" s="69"/>
      <c r="AS843" s="69"/>
      <c r="AT843" s="69"/>
      <c r="AU843" s="69"/>
      <c r="AV843" s="69"/>
    </row>
    <row r="844" ht="15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  <c r="AM844" s="69"/>
      <c r="AN844" s="69"/>
      <c r="AO844" s="69"/>
      <c r="AP844" s="69"/>
      <c r="AQ844" s="69"/>
      <c r="AR844" s="69"/>
      <c r="AS844" s="69"/>
      <c r="AT844" s="69"/>
      <c r="AU844" s="69"/>
      <c r="AV844" s="69"/>
    </row>
    <row r="845" ht="15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  <c r="AM845" s="69"/>
      <c r="AN845" s="69"/>
      <c r="AO845" s="69"/>
      <c r="AP845" s="69"/>
      <c r="AQ845" s="69"/>
      <c r="AR845" s="69"/>
      <c r="AS845" s="69"/>
      <c r="AT845" s="69"/>
      <c r="AU845" s="69"/>
      <c r="AV845" s="69"/>
    </row>
    <row r="846" ht="15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</row>
    <row r="847" ht="15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  <c r="AM847" s="69"/>
      <c r="AN847" s="69"/>
      <c r="AO847" s="69"/>
      <c r="AP847" s="69"/>
      <c r="AQ847" s="69"/>
      <c r="AR847" s="69"/>
      <c r="AS847" s="69"/>
      <c r="AT847" s="69"/>
      <c r="AU847" s="69"/>
      <c r="AV847" s="69"/>
    </row>
    <row r="848" ht="15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  <c r="AM848" s="69"/>
      <c r="AN848" s="69"/>
      <c r="AO848" s="69"/>
      <c r="AP848" s="69"/>
      <c r="AQ848" s="69"/>
      <c r="AR848" s="69"/>
      <c r="AS848" s="69"/>
      <c r="AT848" s="69"/>
      <c r="AU848" s="69"/>
      <c r="AV848" s="69"/>
    </row>
    <row r="849" ht="15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  <c r="AM849" s="69"/>
      <c r="AN849" s="69"/>
      <c r="AO849" s="69"/>
      <c r="AP849" s="69"/>
      <c r="AQ849" s="69"/>
      <c r="AR849" s="69"/>
      <c r="AS849" s="69"/>
      <c r="AT849" s="69"/>
      <c r="AU849" s="69"/>
      <c r="AV849" s="69"/>
    </row>
    <row r="850" ht="15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  <c r="AM850" s="69"/>
      <c r="AN850" s="69"/>
      <c r="AO850" s="69"/>
      <c r="AP850" s="69"/>
      <c r="AQ850" s="69"/>
      <c r="AR850" s="69"/>
      <c r="AS850" s="69"/>
      <c r="AT850" s="69"/>
      <c r="AU850" s="69"/>
      <c r="AV850" s="69"/>
    </row>
    <row r="851" ht="15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  <c r="AM851" s="69"/>
      <c r="AN851" s="69"/>
      <c r="AO851" s="69"/>
      <c r="AP851" s="69"/>
      <c r="AQ851" s="69"/>
      <c r="AR851" s="69"/>
      <c r="AS851" s="69"/>
      <c r="AT851" s="69"/>
      <c r="AU851" s="69"/>
      <c r="AV851" s="69"/>
    </row>
    <row r="852" ht="15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  <c r="AM852" s="69"/>
      <c r="AN852" s="69"/>
      <c r="AO852" s="69"/>
      <c r="AP852" s="69"/>
      <c r="AQ852" s="69"/>
      <c r="AR852" s="69"/>
      <c r="AS852" s="69"/>
      <c r="AT852" s="69"/>
      <c r="AU852" s="69"/>
      <c r="AV852" s="69"/>
    </row>
    <row r="853" ht="15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  <c r="AM853" s="69"/>
      <c r="AN853" s="69"/>
      <c r="AO853" s="69"/>
      <c r="AP853" s="69"/>
      <c r="AQ853" s="69"/>
      <c r="AR853" s="69"/>
      <c r="AS853" s="69"/>
      <c r="AT853" s="69"/>
      <c r="AU853" s="69"/>
      <c r="AV853" s="69"/>
    </row>
    <row r="854" ht="15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  <c r="AM854" s="69"/>
      <c r="AN854" s="69"/>
      <c r="AO854" s="69"/>
      <c r="AP854" s="69"/>
      <c r="AQ854" s="69"/>
      <c r="AR854" s="69"/>
      <c r="AS854" s="69"/>
      <c r="AT854" s="69"/>
      <c r="AU854" s="69"/>
      <c r="AV854" s="69"/>
    </row>
    <row r="855" ht="15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  <c r="AM855" s="69"/>
      <c r="AN855" s="69"/>
      <c r="AO855" s="69"/>
      <c r="AP855" s="69"/>
      <c r="AQ855" s="69"/>
      <c r="AR855" s="69"/>
      <c r="AS855" s="69"/>
      <c r="AT855" s="69"/>
      <c r="AU855" s="69"/>
      <c r="AV855" s="69"/>
    </row>
    <row r="856" ht="15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  <c r="AM856" s="69"/>
      <c r="AN856" s="69"/>
      <c r="AO856" s="69"/>
      <c r="AP856" s="69"/>
      <c r="AQ856" s="69"/>
      <c r="AR856" s="69"/>
      <c r="AS856" s="69"/>
      <c r="AT856" s="69"/>
      <c r="AU856" s="69"/>
      <c r="AV856" s="69"/>
    </row>
    <row r="857" ht="15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  <c r="AM857" s="69"/>
      <c r="AN857" s="69"/>
      <c r="AO857" s="69"/>
      <c r="AP857" s="69"/>
      <c r="AQ857" s="69"/>
      <c r="AR857" s="69"/>
      <c r="AS857" s="69"/>
      <c r="AT857" s="69"/>
      <c r="AU857" s="69"/>
      <c r="AV857" s="69"/>
    </row>
    <row r="858" ht="15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  <c r="AM858" s="69"/>
      <c r="AN858" s="69"/>
      <c r="AO858" s="69"/>
      <c r="AP858" s="69"/>
      <c r="AQ858" s="69"/>
      <c r="AR858" s="69"/>
      <c r="AS858" s="69"/>
      <c r="AT858" s="69"/>
      <c r="AU858" s="69"/>
      <c r="AV858" s="69"/>
    </row>
    <row r="859" ht="15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  <c r="AM859" s="69"/>
      <c r="AN859" s="69"/>
      <c r="AO859" s="69"/>
      <c r="AP859" s="69"/>
      <c r="AQ859" s="69"/>
      <c r="AR859" s="69"/>
      <c r="AS859" s="69"/>
      <c r="AT859" s="69"/>
      <c r="AU859" s="69"/>
      <c r="AV859" s="69"/>
    </row>
    <row r="860" ht="15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  <c r="AM860" s="69"/>
      <c r="AN860" s="69"/>
      <c r="AO860" s="69"/>
      <c r="AP860" s="69"/>
      <c r="AQ860" s="69"/>
      <c r="AR860" s="69"/>
      <c r="AS860" s="69"/>
      <c r="AT860" s="69"/>
      <c r="AU860" s="69"/>
      <c r="AV860" s="69"/>
    </row>
    <row r="861" ht="15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  <c r="AM861" s="69"/>
      <c r="AN861" s="69"/>
      <c r="AO861" s="69"/>
      <c r="AP861" s="69"/>
      <c r="AQ861" s="69"/>
      <c r="AR861" s="69"/>
      <c r="AS861" s="69"/>
      <c r="AT861" s="69"/>
      <c r="AU861" s="69"/>
      <c r="AV861" s="69"/>
    </row>
    <row r="862" ht="15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  <c r="AM862" s="69"/>
      <c r="AN862" s="69"/>
      <c r="AO862" s="69"/>
      <c r="AP862" s="69"/>
      <c r="AQ862" s="69"/>
      <c r="AR862" s="69"/>
      <c r="AS862" s="69"/>
      <c r="AT862" s="69"/>
      <c r="AU862" s="69"/>
      <c r="AV862" s="69"/>
    </row>
    <row r="863" ht="15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  <c r="AM863" s="69"/>
      <c r="AN863" s="69"/>
      <c r="AO863" s="69"/>
      <c r="AP863" s="69"/>
      <c r="AQ863" s="69"/>
      <c r="AR863" s="69"/>
      <c r="AS863" s="69"/>
      <c r="AT863" s="69"/>
      <c r="AU863" s="69"/>
      <c r="AV863" s="69"/>
    </row>
    <row r="864" ht="15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  <c r="AM864" s="69"/>
      <c r="AN864" s="69"/>
      <c r="AO864" s="69"/>
      <c r="AP864" s="69"/>
      <c r="AQ864" s="69"/>
      <c r="AR864" s="69"/>
      <c r="AS864" s="69"/>
      <c r="AT864" s="69"/>
      <c r="AU864" s="69"/>
      <c r="AV864" s="69"/>
    </row>
    <row r="865" ht="15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  <c r="AM865" s="69"/>
      <c r="AN865" s="69"/>
      <c r="AO865" s="69"/>
      <c r="AP865" s="69"/>
      <c r="AQ865" s="69"/>
      <c r="AR865" s="69"/>
      <c r="AS865" s="69"/>
      <c r="AT865" s="69"/>
      <c r="AU865" s="69"/>
      <c r="AV865" s="69"/>
    </row>
    <row r="866" ht="15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  <c r="AM866" s="69"/>
      <c r="AN866" s="69"/>
      <c r="AO866" s="69"/>
      <c r="AP866" s="69"/>
      <c r="AQ866" s="69"/>
      <c r="AR866" s="69"/>
      <c r="AS866" s="69"/>
      <c r="AT866" s="69"/>
      <c r="AU866" s="69"/>
      <c r="AV866" s="69"/>
    </row>
    <row r="867" ht="15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  <c r="AM867" s="69"/>
      <c r="AN867" s="69"/>
      <c r="AO867" s="69"/>
      <c r="AP867" s="69"/>
      <c r="AQ867" s="69"/>
      <c r="AR867" s="69"/>
      <c r="AS867" s="69"/>
      <c r="AT867" s="69"/>
      <c r="AU867" s="69"/>
      <c r="AV867" s="69"/>
    </row>
    <row r="868" ht="15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  <c r="AM868" s="69"/>
      <c r="AN868" s="69"/>
      <c r="AO868" s="69"/>
      <c r="AP868" s="69"/>
      <c r="AQ868" s="69"/>
      <c r="AR868" s="69"/>
      <c r="AS868" s="69"/>
      <c r="AT868" s="69"/>
      <c r="AU868" s="69"/>
      <c r="AV868" s="69"/>
    </row>
    <row r="869" ht="15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  <c r="AM869" s="69"/>
      <c r="AN869" s="69"/>
      <c r="AO869" s="69"/>
      <c r="AP869" s="69"/>
      <c r="AQ869" s="69"/>
      <c r="AR869" s="69"/>
      <c r="AS869" s="69"/>
      <c r="AT869" s="69"/>
      <c r="AU869" s="69"/>
      <c r="AV869" s="69"/>
    </row>
    <row r="870" ht="15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  <c r="AM870" s="69"/>
      <c r="AN870" s="69"/>
      <c r="AO870" s="69"/>
      <c r="AP870" s="69"/>
      <c r="AQ870" s="69"/>
      <c r="AR870" s="69"/>
      <c r="AS870" s="69"/>
      <c r="AT870" s="69"/>
      <c r="AU870" s="69"/>
      <c r="AV870" s="69"/>
    </row>
    <row r="871" ht="15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  <c r="AM871" s="69"/>
      <c r="AN871" s="69"/>
      <c r="AO871" s="69"/>
      <c r="AP871" s="69"/>
      <c r="AQ871" s="69"/>
      <c r="AR871" s="69"/>
      <c r="AS871" s="69"/>
      <c r="AT871" s="69"/>
      <c r="AU871" s="69"/>
      <c r="AV871" s="69"/>
    </row>
    <row r="872" ht="15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  <c r="AM872" s="69"/>
      <c r="AN872" s="69"/>
      <c r="AO872" s="69"/>
      <c r="AP872" s="69"/>
      <c r="AQ872" s="69"/>
      <c r="AR872" s="69"/>
      <c r="AS872" s="69"/>
      <c r="AT872" s="69"/>
      <c r="AU872" s="69"/>
      <c r="AV872" s="69"/>
    </row>
    <row r="873" ht="15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  <c r="AM873" s="69"/>
      <c r="AN873" s="69"/>
      <c r="AO873" s="69"/>
      <c r="AP873" s="69"/>
      <c r="AQ873" s="69"/>
      <c r="AR873" s="69"/>
      <c r="AS873" s="69"/>
      <c r="AT873" s="69"/>
      <c r="AU873" s="69"/>
      <c r="AV873" s="69"/>
    </row>
    <row r="874" ht="15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  <c r="AM874" s="69"/>
      <c r="AN874" s="69"/>
      <c r="AO874" s="69"/>
      <c r="AP874" s="69"/>
      <c r="AQ874" s="69"/>
      <c r="AR874" s="69"/>
      <c r="AS874" s="69"/>
      <c r="AT874" s="69"/>
      <c r="AU874" s="69"/>
      <c r="AV874" s="69"/>
    </row>
    <row r="875" ht="15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  <c r="AM875" s="69"/>
      <c r="AN875" s="69"/>
      <c r="AO875" s="69"/>
      <c r="AP875" s="69"/>
      <c r="AQ875" s="69"/>
      <c r="AR875" s="69"/>
      <c r="AS875" s="69"/>
      <c r="AT875" s="69"/>
      <c r="AU875" s="69"/>
      <c r="AV875" s="69"/>
    </row>
    <row r="876" ht="15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  <c r="AM876" s="69"/>
      <c r="AN876" s="69"/>
      <c r="AO876" s="69"/>
      <c r="AP876" s="69"/>
      <c r="AQ876" s="69"/>
      <c r="AR876" s="69"/>
      <c r="AS876" s="69"/>
      <c r="AT876" s="69"/>
      <c r="AU876" s="69"/>
      <c r="AV876" s="69"/>
    </row>
    <row r="877" ht="15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  <c r="AM877" s="69"/>
      <c r="AN877" s="69"/>
      <c r="AO877" s="69"/>
      <c r="AP877" s="69"/>
      <c r="AQ877" s="69"/>
      <c r="AR877" s="69"/>
      <c r="AS877" s="69"/>
      <c r="AT877" s="69"/>
      <c r="AU877" s="69"/>
      <c r="AV877" s="69"/>
    </row>
    <row r="878" ht="15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  <c r="AM878" s="69"/>
      <c r="AN878" s="69"/>
      <c r="AO878" s="69"/>
      <c r="AP878" s="69"/>
      <c r="AQ878" s="69"/>
      <c r="AR878" s="69"/>
      <c r="AS878" s="69"/>
      <c r="AT878" s="69"/>
      <c r="AU878" s="69"/>
      <c r="AV878" s="69"/>
    </row>
    <row r="879" ht="15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  <c r="AM879" s="69"/>
      <c r="AN879" s="69"/>
      <c r="AO879" s="69"/>
      <c r="AP879" s="69"/>
      <c r="AQ879" s="69"/>
      <c r="AR879" s="69"/>
      <c r="AS879" s="69"/>
      <c r="AT879" s="69"/>
      <c r="AU879" s="69"/>
      <c r="AV879" s="69"/>
    </row>
    <row r="880" ht="15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  <c r="AM880" s="69"/>
      <c r="AN880" s="69"/>
      <c r="AO880" s="69"/>
      <c r="AP880" s="69"/>
      <c r="AQ880" s="69"/>
      <c r="AR880" s="69"/>
      <c r="AS880" s="69"/>
      <c r="AT880" s="69"/>
      <c r="AU880" s="69"/>
      <c r="AV880" s="69"/>
    </row>
    <row r="881" ht="15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  <c r="AM881" s="69"/>
      <c r="AN881" s="69"/>
      <c r="AO881" s="69"/>
      <c r="AP881" s="69"/>
      <c r="AQ881" s="69"/>
      <c r="AR881" s="69"/>
      <c r="AS881" s="69"/>
      <c r="AT881" s="69"/>
      <c r="AU881" s="69"/>
      <c r="AV881" s="69"/>
    </row>
    <row r="882" ht="15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  <c r="AM882" s="69"/>
      <c r="AN882" s="69"/>
      <c r="AO882" s="69"/>
      <c r="AP882" s="69"/>
      <c r="AQ882" s="69"/>
      <c r="AR882" s="69"/>
      <c r="AS882" s="69"/>
      <c r="AT882" s="69"/>
      <c r="AU882" s="69"/>
      <c r="AV882" s="69"/>
    </row>
    <row r="883" ht="15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  <c r="AM883" s="69"/>
      <c r="AN883" s="69"/>
      <c r="AO883" s="69"/>
      <c r="AP883" s="69"/>
      <c r="AQ883" s="69"/>
      <c r="AR883" s="69"/>
      <c r="AS883" s="69"/>
      <c r="AT883" s="69"/>
      <c r="AU883" s="69"/>
      <c r="AV883" s="69"/>
    </row>
    <row r="884" ht="15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  <c r="AM884" s="69"/>
      <c r="AN884" s="69"/>
      <c r="AO884" s="69"/>
      <c r="AP884" s="69"/>
      <c r="AQ884" s="69"/>
      <c r="AR884" s="69"/>
      <c r="AS884" s="69"/>
      <c r="AT884" s="69"/>
      <c r="AU884" s="69"/>
      <c r="AV884" s="69"/>
    </row>
    <row r="885" ht="15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  <c r="AM885" s="69"/>
      <c r="AN885" s="69"/>
      <c r="AO885" s="69"/>
      <c r="AP885" s="69"/>
      <c r="AQ885" s="69"/>
      <c r="AR885" s="69"/>
      <c r="AS885" s="69"/>
      <c r="AT885" s="69"/>
      <c r="AU885" s="69"/>
      <c r="AV885" s="69"/>
    </row>
    <row r="886" ht="15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  <c r="AM886" s="69"/>
      <c r="AN886" s="69"/>
      <c r="AO886" s="69"/>
      <c r="AP886" s="69"/>
      <c r="AQ886" s="69"/>
      <c r="AR886" s="69"/>
      <c r="AS886" s="69"/>
      <c r="AT886" s="69"/>
      <c r="AU886" s="69"/>
      <c r="AV886" s="69"/>
    </row>
    <row r="887" ht="15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  <c r="AM887" s="69"/>
      <c r="AN887" s="69"/>
      <c r="AO887" s="69"/>
      <c r="AP887" s="69"/>
      <c r="AQ887" s="69"/>
      <c r="AR887" s="69"/>
      <c r="AS887" s="69"/>
      <c r="AT887" s="69"/>
      <c r="AU887" s="69"/>
      <c r="AV887" s="69"/>
    </row>
    <row r="888" ht="15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  <c r="AM888" s="69"/>
      <c r="AN888" s="69"/>
      <c r="AO888" s="69"/>
      <c r="AP888" s="69"/>
      <c r="AQ888" s="69"/>
      <c r="AR888" s="69"/>
      <c r="AS888" s="69"/>
      <c r="AT888" s="69"/>
      <c r="AU888" s="69"/>
      <c r="AV888" s="69"/>
    </row>
    <row r="889" ht="15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  <c r="AM889" s="69"/>
      <c r="AN889" s="69"/>
      <c r="AO889" s="69"/>
      <c r="AP889" s="69"/>
      <c r="AQ889" s="69"/>
      <c r="AR889" s="69"/>
      <c r="AS889" s="69"/>
      <c r="AT889" s="69"/>
      <c r="AU889" s="69"/>
      <c r="AV889" s="69"/>
    </row>
    <row r="890" ht="15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  <c r="AM890" s="69"/>
      <c r="AN890" s="69"/>
      <c r="AO890" s="69"/>
      <c r="AP890" s="69"/>
      <c r="AQ890" s="69"/>
      <c r="AR890" s="69"/>
      <c r="AS890" s="69"/>
      <c r="AT890" s="69"/>
      <c r="AU890" s="69"/>
      <c r="AV890" s="69"/>
    </row>
    <row r="891" ht="15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  <c r="AM891" s="69"/>
      <c r="AN891" s="69"/>
      <c r="AO891" s="69"/>
      <c r="AP891" s="69"/>
      <c r="AQ891" s="69"/>
      <c r="AR891" s="69"/>
      <c r="AS891" s="69"/>
      <c r="AT891" s="69"/>
      <c r="AU891" s="69"/>
      <c r="AV891" s="69"/>
    </row>
    <row r="892" ht="15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  <c r="AM892" s="69"/>
      <c r="AN892" s="69"/>
      <c r="AO892" s="69"/>
      <c r="AP892" s="69"/>
      <c r="AQ892" s="69"/>
      <c r="AR892" s="69"/>
      <c r="AS892" s="69"/>
      <c r="AT892" s="69"/>
      <c r="AU892" s="69"/>
      <c r="AV892" s="69"/>
    </row>
    <row r="893" ht="15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  <c r="AM893" s="69"/>
      <c r="AN893" s="69"/>
      <c r="AO893" s="69"/>
      <c r="AP893" s="69"/>
      <c r="AQ893" s="69"/>
      <c r="AR893" s="69"/>
      <c r="AS893" s="69"/>
      <c r="AT893" s="69"/>
      <c r="AU893" s="69"/>
      <c r="AV893" s="69"/>
    </row>
    <row r="894" ht="15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  <c r="AM894" s="69"/>
      <c r="AN894" s="69"/>
      <c r="AO894" s="69"/>
      <c r="AP894" s="69"/>
      <c r="AQ894" s="69"/>
      <c r="AR894" s="69"/>
      <c r="AS894" s="69"/>
      <c r="AT894" s="69"/>
      <c r="AU894" s="69"/>
      <c r="AV894" s="69"/>
    </row>
    <row r="895" ht="15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  <c r="AM895" s="69"/>
      <c r="AN895" s="69"/>
      <c r="AO895" s="69"/>
      <c r="AP895" s="69"/>
      <c r="AQ895" s="69"/>
      <c r="AR895" s="69"/>
      <c r="AS895" s="69"/>
      <c r="AT895" s="69"/>
      <c r="AU895" s="69"/>
      <c r="AV895" s="69"/>
    </row>
    <row r="896" ht="15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  <c r="AM896" s="69"/>
      <c r="AN896" s="69"/>
      <c r="AO896" s="69"/>
      <c r="AP896" s="69"/>
      <c r="AQ896" s="69"/>
      <c r="AR896" s="69"/>
      <c r="AS896" s="69"/>
      <c r="AT896" s="69"/>
      <c r="AU896" s="69"/>
      <c r="AV896" s="69"/>
    </row>
    <row r="897" ht="15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  <c r="AM897" s="69"/>
      <c r="AN897" s="69"/>
      <c r="AO897" s="69"/>
      <c r="AP897" s="69"/>
      <c r="AQ897" s="69"/>
      <c r="AR897" s="69"/>
      <c r="AS897" s="69"/>
      <c r="AT897" s="69"/>
      <c r="AU897" s="69"/>
      <c r="AV897" s="69"/>
    </row>
    <row r="898" ht="15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  <c r="AM898" s="69"/>
      <c r="AN898" s="69"/>
      <c r="AO898" s="69"/>
      <c r="AP898" s="69"/>
      <c r="AQ898" s="69"/>
      <c r="AR898" s="69"/>
      <c r="AS898" s="69"/>
      <c r="AT898" s="69"/>
      <c r="AU898" s="69"/>
      <c r="AV898" s="69"/>
    </row>
    <row r="899" ht="15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  <c r="AM899" s="69"/>
      <c r="AN899" s="69"/>
      <c r="AO899" s="69"/>
      <c r="AP899" s="69"/>
      <c r="AQ899" s="69"/>
      <c r="AR899" s="69"/>
      <c r="AS899" s="69"/>
      <c r="AT899" s="69"/>
      <c r="AU899" s="69"/>
      <c r="AV899" s="69"/>
    </row>
    <row r="900" ht="15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  <c r="AM900" s="69"/>
      <c r="AN900" s="69"/>
      <c r="AO900" s="69"/>
      <c r="AP900" s="69"/>
      <c r="AQ900" s="69"/>
      <c r="AR900" s="69"/>
      <c r="AS900" s="69"/>
      <c r="AT900" s="69"/>
      <c r="AU900" s="69"/>
      <c r="AV900" s="69"/>
    </row>
    <row r="901" ht="15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  <c r="AM901" s="69"/>
      <c r="AN901" s="69"/>
      <c r="AO901" s="69"/>
      <c r="AP901" s="69"/>
      <c r="AQ901" s="69"/>
      <c r="AR901" s="69"/>
      <c r="AS901" s="69"/>
      <c r="AT901" s="69"/>
      <c r="AU901" s="69"/>
      <c r="AV901" s="69"/>
    </row>
    <row r="902" ht="15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  <c r="AM902" s="69"/>
      <c r="AN902" s="69"/>
      <c r="AO902" s="69"/>
      <c r="AP902" s="69"/>
      <c r="AQ902" s="69"/>
      <c r="AR902" s="69"/>
      <c r="AS902" s="69"/>
      <c r="AT902" s="69"/>
      <c r="AU902" s="69"/>
      <c r="AV902" s="69"/>
    </row>
    <row r="903" ht="15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  <c r="AM903" s="69"/>
      <c r="AN903" s="69"/>
      <c r="AO903" s="69"/>
      <c r="AP903" s="69"/>
      <c r="AQ903" s="69"/>
      <c r="AR903" s="69"/>
      <c r="AS903" s="69"/>
      <c r="AT903" s="69"/>
      <c r="AU903" s="69"/>
      <c r="AV903" s="69"/>
    </row>
    <row r="904" ht="15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  <c r="AM904" s="69"/>
      <c r="AN904" s="69"/>
      <c r="AO904" s="69"/>
      <c r="AP904" s="69"/>
      <c r="AQ904" s="69"/>
      <c r="AR904" s="69"/>
      <c r="AS904" s="69"/>
      <c r="AT904" s="69"/>
      <c r="AU904" s="69"/>
      <c r="AV904" s="69"/>
    </row>
    <row r="905" ht="15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  <c r="AM905" s="69"/>
      <c r="AN905" s="69"/>
      <c r="AO905" s="69"/>
      <c r="AP905" s="69"/>
      <c r="AQ905" s="69"/>
      <c r="AR905" s="69"/>
      <c r="AS905" s="69"/>
      <c r="AT905" s="69"/>
      <c r="AU905" s="69"/>
      <c r="AV905" s="69"/>
    </row>
    <row r="906" ht="15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  <c r="AM906" s="69"/>
      <c r="AN906" s="69"/>
      <c r="AO906" s="69"/>
      <c r="AP906" s="69"/>
      <c r="AQ906" s="69"/>
      <c r="AR906" s="69"/>
      <c r="AS906" s="69"/>
      <c r="AT906" s="69"/>
      <c r="AU906" s="69"/>
      <c r="AV906" s="69"/>
    </row>
    <row r="907" ht="15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  <c r="AM907" s="69"/>
      <c r="AN907" s="69"/>
      <c r="AO907" s="69"/>
      <c r="AP907" s="69"/>
      <c r="AQ907" s="69"/>
      <c r="AR907" s="69"/>
      <c r="AS907" s="69"/>
      <c r="AT907" s="69"/>
      <c r="AU907" s="69"/>
      <c r="AV907" s="69"/>
    </row>
    <row r="908" ht="15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  <c r="AM908" s="69"/>
      <c r="AN908" s="69"/>
      <c r="AO908" s="69"/>
      <c r="AP908" s="69"/>
      <c r="AQ908" s="69"/>
      <c r="AR908" s="69"/>
      <c r="AS908" s="69"/>
      <c r="AT908" s="69"/>
      <c r="AU908" s="69"/>
      <c r="AV908" s="69"/>
    </row>
    <row r="909" ht="15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  <c r="AM909" s="69"/>
      <c r="AN909" s="69"/>
      <c r="AO909" s="69"/>
      <c r="AP909" s="69"/>
      <c r="AQ909" s="69"/>
      <c r="AR909" s="69"/>
      <c r="AS909" s="69"/>
      <c r="AT909" s="69"/>
      <c r="AU909" s="69"/>
      <c r="AV909" s="69"/>
    </row>
    <row r="910" ht="15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  <c r="AM910" s="69"/>
      <c r="AN910" s="69"/>
      <c r="AO910" s="69"/>
      <c r="AP910" s="69"/>
      <c r="AQ910" s="69"/>
      <c r="AR910" s="69"/>
      <c r="AS910" s="69"/>
      <c r="AT910" s="69"/>
      <c r="AU910" s="69"/>
      <c r="AV910" s="69"/>
    </row>
    <row r="911" ht="15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  <c r="AM911" s="69"/>
      <c r="AN911" s="69"/>
      <c r="AO911" s="69"/>
      <c r="AP911" s="69"/>
      <c r="AQ911" s="69"/>
      <c r="AR911" s="69"/>
      <c r="AS911" s="69"/>
      <c r="AT911" s="69"/>
      <c r="AU911" s="69"/>
      <c r="AV911" s="69"/>
    </row>
    <row r="912" ht="15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  <c r="AM912" s="69"/>
      <c r="AN912" s="69"/>
      <c r="AO912" s="69"/>
      <c r="AP912" s="69"/>
      <c r="AQ912" s="69"/>
      <c r="AR912" s="69"/>
      <c r="AS912" s="69"/>
      <c r="AT912" s="69"/>
      <c r="AU912" s="69"/>
      <c r="AV912" s="69"/>
    </row>
    <row r="913" ht="15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  <c r="AM913" s="69"/>
      <c r="AN913" s="69"/>
      <c r="AO913" s="69"/>
      <c r="AP913" s="69"/>
      <c r="AQ913" s="69"/>
      <c r="AR913" s="69"/>
      <c r="AS913" s="69"/>
      <c r="AT913" s="69"/>
      <c r="AU913" s="69"/>
      <c r="AV913" s="69"/>
    </row>
    <row r="914" ht="15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  <c r="AM914" s="69"/>
      <c r="AN914" s="69"/>
      <c r="AO914" s="69"/>
      <c r="AP914" s="69"/>
      <c r="AQ914" s="69"/>
      <c r="AR914" s="69"/>
      <c r="AS914" s="69"/>
      <c r="AT914" s="69"/>
      <c r="AU914" s="69"/>
      <c r="AV914" s="69"/>
    </row>
    <row r="915" ht="15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  <c r="AM915" s="69"/>
      <c r="AN915" s="69"/>
      <c r="AO915" s="69"/>
      <c r="AP915" s="69"/>
      <c r="AQ915" s="69"/>
      <c r="AR915" s="69"/>
      <c r="AS915" s="69"/>
      <c r="AT915" s="69"/>
      <c r="AU915" s="69"/>
      <c r="AV915" s="69"/>
    </row>
    <row r="916" ht="15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  <c r="AM916" s="69"/>
      <c r="AN916" s="69"/>
      <c r="AO916" s="69"/>
      <c r="AP916" s="69"/>
      <c r="AQ916" s="69"/>
      <c r="AR916" s="69"/>
      <c r="AS916" s="69"/>
      <c r="AT916" s="69"/>
      <c r="AU916" s="69"/>
      <c r="AV916" s="69"/>
    </row>
    <row r="917" ht="15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  <c r="AM917" s="69"/>
      <c r="AN917" s="69"/>
      <c r="AO917" s="69"/>
      <c r="AP917" s="69"/>
      <c r="AQ917" s="69"/>
      <c r="AR917" s="69"/>
      <c r="AS917" s="69"/>
      <c r="AT917" s="69"/>
      <c r="AU917" s="69"/>
      <c r="AV917" s="69"/>
    </row>
    <row r="918" ht="15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  <c r="AM918" s="69"/>
      <c r="AN918" s="69"/>
      <c r="AO918" s="69"/>
      <c r="AP918" s="69"/>
      <c r="AQ918" s="69"/>
      <c r="AR918" s="69"/>
      <c r="AS918" s="69"/>
      <c r="AT918" s="69"/>
      <c r="AU918" s="69"/>
      <c r="AV918" s="69"/>
    </row>
    <row r="919" ht="15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  <c r="AM919" s="69"/>
      <c r="AN919" s="69"/>
      <c r="AO919" s="69"/>
      <c r="AP919" s="69"/>
      <c r="AQ919" s="69"/>
      <c r="AR919" s="69"/>
      <c r="AS919" s="69"/>
      <c r="AT919" s="69"/>
      <c r="AU919" s="69"/>
      <c r="AV919" s="69"/>
    </row>
    <row r="920" ht="15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  <c r="AM920" s="69"/>
      <c r="AN920" s="69"/>
      <c r="AO920" s="69"/>
      <c r="AP920" s="69"/>
      <c r="AQ920" s="69"/>
      <c r="AR920" s="69"/>
      <c r="AS920" s="69"/>
      <c r="AT920" s="69"/>
      <c r="AU920" s="69"/>
      <c r="AV920" s="69"/>
    </row>
    <row r="921" ht="15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  <c r="AM921" s="69"/>
      <c r="AN921" s="69"/>
      <c r="AO921" s="69"/>
      <c r="AP921" s="69"/>
      <c r="AQ921" s="69"/>
      <c r="AR921" s="69"/>
      <c r="AS921" s="69"/>
      <c r="AT921" s="69"/>
      <c r="AU921" s="69"/>
      <c r="AV921" s="69"/>
    </row>
    <row r="922" ht="15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  <c r="AM922" s="69"/>
      <c r="AN922" s="69"/>
      <c r="AO922" s="69"/>
      <c r="AP922" s="69"/>
      <c r="AQ922" s="69"/>
      <c r="AR922" s="69"/>
      <c r="AS922" s="69"/>
      <c r="AT922" s="69"/>
      <c r="AU922" s="69"/>
      <c r="AV922" s="69"/>
    </row>
    <row r="923" ht="15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  <c r="AM923" s="69"/>
      <c r="AN923" s="69"/>
      <c r="AO923" s="69"/>
      <c r="AP923" s="69"/>
      <c r="AQ923" s="69"/>
      <c r="AR923" s="69"/>
      <c r="AS923" s="69"/>
      <c r="AT923" s="69"/>
      <c r="AU923" s="69"/>
      <c r="AV923" s="69"/>
    </row>
    <row r="924" ht="15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  <c r="AM924" s="69"/>
      <c r="AN924" s="69"/>
      <c r="AO924" s="69"/>
      <c r="AP924" s="69"/>
      <c r="AQ924" s="69"/>
      <c r="AR924" s="69"/>
      <c r="AS924" s="69"/>
      <c r="AT924" s="69"/>
      <c r="AU924" s="69"/>
      <c r="AV924" s="69"/>
    </row>
    <row r="925" ht="15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  <c r="AM925" s="69"/>
      <c r="AN925" s="69"/>
      <c r="AO925" s="69"/>
      <c r="AP925" s="69"/>
      <c r="AQ925" s="69"/>
      <c r="AR925" s="69"/>
      <c r="AS925" s="69"/>
      <c r="AT925" s="69"/>
      <c r="AU925" s="69"/>
      <c r="AV925" s="69"/>
    </row>
    <row r="926" ht="15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  <c r="AM926" s="69"/>
      <c r="AN926" s="69"/>
      <c r="AO926" s="69"/>
      <c r="AP926" s="69"/>
      <c r="AQ926" s="69"/>
      <c r="AR926" s="69"/>
      <c r="AS926" s="69"/>
      <c r="AT926" s="69"/>
      <c r="AU926" s="69"/>
      <c r="AV926" s="69"/>
    </row>
    <row r="927" ht="15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  <c r="AM927" s="69"/>
      <c r="AN927" s="69"/>
      <c r="AO927" s="69"/>
      <c r="AP927" s="69"/>
      <c r="AQ927" s="69"/>
      <c r="AR927" s="69"/>
      <c r="AS927" s="69"/>
      <c r="AT927" s="69"/>
      <c r="AU927" s="69"/>
      <c r="AV927" s="69"/>
    </row>
    <row r="928" ht="15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  <c r="AM928" s="69"/>
      <c r="AN928" s="69"/>
      <c r="AO928" s="69"/>
      <c r="AP928" s="69"/>
      <c r="AQ928" s="69"/>
      <c r="AR928" s="69"/>
      <c r="AS928" s="69"/>
      <c r="AT928" s="69"/>
      <c r="AU928" s="69"/>
      <c r="AV928" s="69"/>
    </row>
    <row r="929" ht="15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  <c r="AM929" s="69"/>
      <c r="AN929" s="69"/>
      <c r="AO929" s="69"/>
      <c r="AP929" s="69"/>
      <c r="AQ929" s="69"/>
      <c r="AR929" s="69"/>
      <c r="AS929" s="69"/>
      <c r="AT929" s="69"/>
      <c r="AU929" s="69"/>
      <c r="AV929" s="69"/>
    </row>
    <row r="930" ht="15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</row>
    <row r="931" ht="15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  <c r="AM931" s="69"/>
      <c r="AN931" s="69"/>
      <c r="AO931" s="69"/>
      <c r="AP931" s="69"/>
      <c r="AQ931" s="69"/>
      <c r="AR931" s="69"/>
      <c r="AS931" s="69"/>
      <c r="AT931" s="69"/>
      <c r="AU931" s="69"/>
      <c r="AV931" s="69"/>
    </row>
    <row r="932" ht="15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  <c r="AM932" s="69"/>
      <c r="AN932" s="69"/>
      <c r="AO932" s="69"/>
      <c r="AP932" s="69"/>
      <c r="AQ932" s="69"/>
      <c r="AR932" s="69"/>
      <c r="AS932" s="69"/>
      <c r="AT932" s="69"/>
      <c r="AU932" s="69"/>
      <c r="AV932" s="69"/>
    </row>
    <row r="933" ht="15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  <c r="AM933" s="69"/>
      <c r="AN933" s="69"/>
      <c r="AO933" s="69"/>
      <c r="AP933" s="69"/>
      <c r="AQ933" s="69"/>
      <c r="AR933" s="69"/>
      <c r="AS933" s="69"/>
      <c r="AT933" s="69"/>
      <c r="AU933" s="69"/>
      <c r="AV933" s="69"/>
    </row>
    <row r="934" ht="15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  <c r="AM934" s="69"/>
      <c r="AN934" s="69"/>
      <c r="AO934" s="69"/>
      <c r="AP934" s="69"/>
      <c r="AQ934" s="69"/>
      <c r="AR934" s="69"/>
      <c r="AS934" s="69"/>
      <c r="AT934" s="69"/>
      <c r="AU934" s="69"/>
      <c r="AV934" s="69"/>
    </row>
    <row r="935" ht="15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  <c r="AM935" s="69"/>
      <c r="AN935" s="69"/>
      <c r="AO935" s="69"/>
      <c r="AP935" s="69"/>
      <c r="AQ935" s="69"/>
      <c r="AR935" s="69"/>
      <c r="AS935" s="69"/>
      <c r="AT935" s="69"/>
      <c r="AU935" s="69"/>
      <c r="AV935" s="69"/>
    </row>
    <row r="936" ht="15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  <c r="AM936" s="69"/>
      <c r="AN936" s="69"/>
      <c r="AO936" s="69"/>
      <c r="AP936" s="69"/>
      <c r="AQ936" s="69"/>
      <c r="AR936" s="69"/>
      <c r="AS936" s="69"/>
      <c r="AT936" s="69"/>
      <c r="AU936" s="69"/>
      <c r="AV936" s="69"/>
    </row>
    <row r="937" ht="15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  <c r="AM937" s="69"/>
      <c r="AN937" s="69"/>
      <c r="AO937" s="69"/>
      <c r="AP937" s="69"/>
      <c r="AQ937" s="69"/>
      <c r="AR937" s="69"/>
      <c r="AS937" s="69"/>
      <c r="AT937" s="69"/>
      <c r="AU937" s="69"/>
      <c r="AV937" s="69"/>
    </row>
    <row r="938" ht="15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  <c r="AM938" s="69"/>
      <c r="AN938" s="69"/>
      <c r="AO938" s="69"/>
      <c r="AP938" s="69"/>
      <c r="AQ938" s="69"/>
      <c r="AR938" s="69"/>
      <c r="AS938" s="69"/>
      <c r="AT938" s="69"/>
      <c r="AU938" s="69"/>
      <c r="AV938" s="69"/>
    </row>
    <row r="939" ht="15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  <c r="AM939" s="69"/>
      <c r="AN939" s="69"/>
      <c r="AO939" s="69"/>
      <c r="AP939" s="69"/>
      <c r="AQ939" s="69"/>
      <c r="AR939" s="69"/>
      <c r="AS939" s="69"/>
      <c r="AT939" s="69"/>
      <c r="AU939" s="69"/>
      <c r="AV939" s="69"/>
    </row>
    <row r="940" ht="15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  <c r="AM940" s="69"/>
      <c r="AN940" s="69"/>
      <c r="AO940" s="69"/>
      <c r="AP940" s="69"/>
      <c r="AQ940" s="69"/>
      <c r="AR940" s="69"/>
      <c r="AS940" s="69"/>
      <c r="AT940" s="69"/>
      <c r="AU940" s="69"/>
      <c r="AV940" s="69"/>
    </row>
    <row r="941" ht="15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  <c r="AM941" s="69"/>
      <c r="AN941" s="69"/>
      <c r="AO941" s="69"/>
      <c r="AP941" s="69"/>
      <c r="AQ941" s="69"/>
      <c r="AR941" s="69"/>
      <c r="AS941" s="69"/>
      <c r="AT941" s="69"/>
      <c r="AU941" s="69"/>
      <c r="AV941" s="69"/>
    </row>
    <row r="942" ht="15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  <c r="AM942" s="69"/>
      <c r="AN942" s="69"/>
      <c r="AO942" s="69"/>
      <c r="AP942" s="69"/>
      <c r="AQ942" s="69"/>
      <c r="AR942" s="69"/>
      <c r="AS942" s="69"/>
      <c r="AT942" s="69"/>
      <c r="AU942" s="69"/>
      <c r="AV942" s="69"/>
    </row>
    <row r="943" ht="15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  <c r="AM943" s="69"/>
      <c r="AN943" s="69"/>
      <c r="AO943" s="69"/>
      <c r="AP943" s="69"/>
      <c r="AQ943" s="69"/>
      <c r="AR943" s="69"/>
      <c r="AS943" s="69"/>
      <c r="AT943" s="69"/>
      <c r="AU943" s="69"/>
      <c r="AV943" s="69"/>
    </row>
    <row r="944" ht="15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  <c r="AM944" s="69"/>
      <c r="AN944" s="69"/>
      <c r="AO944" s="69"/>
      <c r="AP944" s="69"/>
      <c r="AQ944" s="69"/>
      <c r="AR944" s="69"/>
      <c r="AS944" s="69"/>
      <c r="AT944" s="69"/>
      <c r="AU944" s="69"/>
      <c r="AV944" s="69"/>
    </row>
    <row r="945" ht="15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  <c r="AM945" s="69"/>
      <c r="AN945" s="69"/>
      <c r="AO945" s="69"/>
      <c r="AP945" s="69"/>
      <c r="AQ945" s="69"/>
      <c r="AR945" s="69"/>
      <c r="AS945" s="69"/>
      <c r="AT945" s="69"/>
      <c r="AU945" s="69"/>
      <c r="AV945" s="69"/>
    </row>
    <row r="946" ht="15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  <c r="AM946" s="69"/>
      <c r="AN946" s="69"/>
      <c r="AO946" s="69"/>
      <c r="AP946" s="69"/>
      <c r="AQ946" s="69"/>
      <c r="AR946" s="69"/>
      <c r="AS946" s="69"/>
      <c r="AT946" s="69"/>
      <c r="AU946" s="69"/>
      <c r="AV946" s="69"/>
    </row>
    <row r="947" ht="15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  <c r="AM947" s="69"/>
      <c r="AN947" s="69"/>
      <c r="AO947" s="69"/>
      <c r="AP947" s="69"/>
      <c r="AQ947" s="69"/>
      <c r="AR947" s="69"/>
      <c r="AS947" s="69"/>
      <c r="AT947" s="69"/>
      <c r="AU947" s="69"/>
      <c r="AV947" s="69"/>
    </row>
    <row r="948" ht="15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  <c r="AM948" s="69"/>
      <c r="AN948" s="69"/>
      <c r="AO948" s="69"/>
      <c r="AP948" s="69"/>
      <c r="AQ948" s="69"/>
      <c r="AR948" s="69"/>
      <c r="AS948" s="69"/>
      <c r="AT948" s="69"/>
      <c r="AU948" s="69"/>
      <c r="AV948" s="69"/>
    </row>
    <row r="949" ht="15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  <c r="AM949" s="69"/>
      <c r="AN949" s="69"/>
      <c r="AO949" s="69"/>
      <c r="AP949" s="69"/>
      <c r="AQ949" s="69"/>
      <c r="AR949" s="69"/>
      <c r="AS949" s="69"/>
      <c r="AT949" s="69"/>
      <c r="AU949" s="69"/>
      <c r="AV949" s="69"/>
    </row>
    <row r="950" ht="15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  <c r="AM950" s="69"/>
      <c r="AN950" s="69"/>
      <c r="AO950" s="69"/>
      <c r="AP950" s="69"/>
      <c r="AQ950" s="69"/>
      <c r="AR950" s="69"/>
      <c r="AS950" s="69"/>
      <c r="AT950" s="69"/>
      <c r="AU950" s="69"/>
      <c r="AV950" s="69"/>
    </row>
    <row r="951" ht="15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  <c r="AM951" s="69"/>
      <c r="AN951" s="69"/>
      <c r="AO951" s="69"/>
      <c r="AP951" s="69"/>
      <c r="AQ951" s="69"/>
      <c r="AR951" s="69"/>
      <c r="AS951" s="69"/>
      <c r="AT951" s="69"/>
      <c r="AU951" s="69"/>
      <c r="AV951" s="69"/>
    </row>
    <row r="952" ht="15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  <c r="AM952" s="69"/>
      <c r="AN952" s="69"/>
      <c r="AO952" s="69"/>
      <c r="AP952" s="69"/>
      <c r="AQ952" s="69"/>
      <c r="AR952" s="69"/>
      <c r="AS952" s="69"/>
      <c r="AT952" s="69"/>
      <c r="AU952" s="69"/>
      <c r="AV952" s="69"/>
    </row>
    <row r="953" ht="15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  <c r="AM953" s="69"/>
      <c r="AN953" s="69"/>
      <c r="AO953" s="69"/>
      <c r="AP953" s="69"/>
      <c r="AQ953" s="69"/>
      <c r="AR953" s="69"/>
      <c r="AS953" s="69"/>
      <c r="AT953" s="69"/>
      <c r="AU953" s="69"/>
      <c r="AV953" s="69"/>
    </row>
    <row r="954" ht="15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  <c r="AM954" s="69"/>
      <c r="AN954" s="69"/>
      <c r="AO954" s="69"/>
      <c r="AP954" s="69"/>
      <c r="AQ954" s="69"/>
      <c r="AR954" s="69"/>
      <c r="AS954" s="69"/>
      <c r="AT954" s="69"/>
      <c r="AU954" s="69"/>
      <c r="AV954" s="69"/>
    </row>
    <row r="955" ht="15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  <c r="AM955" s="69"/>
      <c r="AN955" s="69"/>
      <c r="AO955" s="69"/>
      <c r="AP955" s="69"/>
      <c r="AQ955" s="69"/>
      <c r="AR955" s="69"/>
      <c r="AS955" s="69"/>
      <c r="AT955" s="69"/>
      <c r="AU955" s="69"/>
      <c r="AV955" s="69"/>
    </row>
    <row r="956" ht="15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  <c r="AM956" s="69"/>
      <c r="AN956" s="69"/>
      <c r="AO956" s="69"/>
      <c r="AP956" s="69"/>
      <c r="AQ956" s="69"/>
      <c r="AR956" s="69"/>
      <c r="AS956" s="69"/>
      <c r="AT956" s="69"/>
      <c r="AU956" s="69"/>
      <c r="AV956" s="69"/>
    </row>
    <row r="957" ht="15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  <c r="AM957" s="69"/>
      <c r="AN957" s="69"/>
      <c r="AO957" s="69"/>
      <c r="AP957" s="69"/>
      <c r="AQ957" s="69"/>
      <c r="AR957" s="69"/>
      <c r="AS957" s="69"/>
      <c r="AT957" s="69"/>
      <c r="AU957" s="69"/>
      <c r="AV957" s="69"/>
    </row>
    <row r="958" ht="15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  <c r="AM958" s="69"/>
      <c r="AN958" s="69"/>
      <c r="AO958" s="69"/>
      <c r="AP958" s="69"/>
      <c r="AQ958" s="69"/>
      <c r="AR958" s="69"/>
      <c r="AS958" s="69"/>
      <c r="AT958" s="69"/>
      <c r="AU958" s="69"/>
      <c r="AV958" s="69"/>
    </row>
    <row r="959" ht="15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  <c r="AM959" s="69"/>
      <c r="AN959" s="69"/>
      <c r="AO959" s="69"/>
      <c r="AP959" s="69"/>
      <c r="AQ959" s="69"/>
      <c r="AR959" s="69"/>
      <c r="AS959" s="69"/>
      <c r="AT959" s="69"/>
      <c r="AU959" s="69"/>
      <c r="AV959" s="69"/>
    </row>
    <row r="960" ht="15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  <c r="AM960" s="69"/>
      <c r="AN960" s="69"/>
      <c r="AO960" s="69"/>
      <c r="AP960" s="69"/>
      <c r="AQ960" s="69"/>
      <c r="AR960" s="69"/>
      <c r="AS960" s="69"/>
      <c r="AT960" s="69"/>
      <c r="AU960" s="69"/>
      <c r="AV960" s="69"/>
    </row>
    <row r="961" ht="15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  <c r="AM961" s="69"/>
      <c r="AN961" s="69"/>
      <c r="AO961" s="69"/>
      <c r="AP961" s="69"/>
      <c r="AQ961" s="69"/>
      <c r="AR961" s="69"/>
      <c r="AS961" s="69"/>
      <c r="AT961" s="69"/>
      <c r="AU961" s="69"/>
      <c r="AV961" s="69"/>
    </row>
    <row r="962" ht="15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  <c r="AM962" s="69"/>
      <c r="AN962" s="69"/>
      <c r="AO962" s="69"/>
      <c r="AP962" s="69"/>
      <c r="AQ962" s="69"/>
      <c r="AR962" s="69"/>
      <c r="AS962" s="69"/>
      <c r="AT962" s="69"/>
      <c r="AU962" s="69"/>
      <c r="AV962" s="69"/>
    </row>
    <row r="963" ht="15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  <c r="AM963" s="69"/>
      <c r="AN963" s="69"/>
      <c r="AO963" s="69"/>
      <c r="AP963" s="69"/>
      <c r="AQ963" s="69"/>
      <c r="AR963" s="69"/>
      <c r="AS963" s="69"/>
      <c r="AT963" s="69"/>
      <c r="AU963" s="69"/>
      <c r="AV963" s="69"/>
    </row>
    <row r="964" ht="15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  <c r="AM964" s="69"/>
      <c r="AN964" s="69"/>
      <c r="AO964" s="69"/>
      <c r="AP964" s="69"/>
      <c r="AQ964" s="69"/>
      <c r="AR964" s="69"/>
      <c r="AS964" s="69"/>
      <c r="AT964" s="69"/>
      <c r="AU964" s="69"/>
      <c r="AV964" s="69"/>
    </row>
    <row r="965" ht="15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  <c r="AM965" s="69"/>
      <c r="AN965" s="69"/>
      <c r="AO965" s="69"/>
      <c r="AP965" s="69"/>
      <c r="AQ965" s="69"/>
      <c r="AR965" s="69"/>
      <c r="AS965" s="69"/>
      <c r="AT965" s="69"/>
      <c r="AU965" s="69"/>
      <c r="AV965" s="69"/>
    </row>
    <row r="966" ht="15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  <c r="AM966" s="69"/>
      <c r="AN966" s="69"/>
      <c r="AO966" s="69"/>
      <c r="AP966" s="69"/>
      <c r="AQ966" s="69"/>
      <c r="AR966" s="69"/>
      <c r="AS966" s="69"/>
      <c r="AT966" s="69"/>
      <c r="AU966" s="69"/>
      <c r="AV966" s="69"/>
    </row>
    <row r="967" ht="15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  <c r="AM967" s="69"/>
      <c r="AN967" s="69"/>
      <c r="AO967" s="69"/>
      <c r="AP967" s="69"/>
      <c r="AQ967" s="69"/>
      <c r="AR967" s="69"/>
      <c r="AS967" s="69"/>
      <c r="AT967" s="69"/>
      <c r="AU967" s="69"/>
      <c r="AV967" s="69"/>
    </row>
    <row r="968" ht="15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  <c r="AM968" s="69"/>
      <c r="AN968" s="69"/>
      <c r="AO968" s="69"/>
      <c r="AP968" s="69"/>
      <c r="AQ968" s="69"/>
      <c r="AR968" s="69"/>
      <c r="AS968" s="69"/>
      <c r="AT968" s="69"/>
      <c r="AU968" s="69"/>
      <c r="AV968" s="69"/>
    </row>
    <row r="969" ht="15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  <c r="AM969" s="69"/>
      <c r="AN969" s="69"/>
      <c r="AO969" s="69"/>
      <c r="AP969" s="69"/>
      <c r="AQ969" s="69"/>
      <c r="AR969" s="69"/>
      <c r="AS969" s="69"/>
      <c r="AT969" s="69"/>
      <c r="AU969" s="69"/>
      <c r="AV969" s="69"/>
    </row>
    <row r="970" ht="15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  <c r="AM970" s="69"/>
      <c r="AN970" s="69"/>
      <c r="AO970" s="69"/>
      <c r="AP970" s="69"/>
      <c r="AQ970" s="69"/>
      <c r="AR970" s="69"/>
      <c r="AS970" s="69"/>
      <c r="AT970" s="69"/>
      <c r="AU970" s="69"/>
      <c r="AV970" s="69"/>
    </row>
    <row r="971" ht="15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  <c r="AM971" s="69"/>
      <c r="AN971" s="69"/>
      <c r="AO971" s="69"/>
      <c r="AP971" s="69"/>
      <c r="AQ971" s="69"/>
      <c r="AR971" s="69"/>
      <c r="AS971" s="69"/>
      <c r="AT971" s="69"/>
      <c r="AU971" s="69"/>
      <c r="AV971" s="69"/>
    </row>
    <row r="972" ht="15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  <c r="AM972" s="69"/>
      <c r="AN972" s="69"/>
      <c r="AO972" s="69"/>
      <c r="AP972" s="69"/>
      <c r="AQ972" s="69"/>
      <c r="AR972" s="69"/>
      <c r="AS972" s="69"/>
      <c r="AT972" s="69"/>
      <c r="AU972" s="69"/>
      <c r="AV972" s="69"/>
    </row>
    <row r="973" ht="15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  <c r="AM973" s="69"/>
      <c r="AN973" s="69"/>
      <c r="AO973" s="69"/>
      <c r="AP973" s="69"/>
      <c r="AQ973" s="69"/>
      <c r="AR973" s="69"/>
      <c r="AS973" s="69"/>
      <c r="AT973" s="69"/>
      <c r="AU973" s="69"/>
      <c r="AV973" s="69"/>
    </row>
    <row r="974" ht="15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  <c r="AM974" s="69"/>
      <c r="AN974" s="69"/>
      <c r="AO974" s="69"/>
      <c r="AP974" s="69"/>
      <c r="AQ974" s="69"/>
      <c r="AR974" s="69"/>
      <c r="AS974" s="69"/>
      <c r="AT974" s="69"/>
      <c r="AU974" s="69"/>
      <c r="AV974" s="69"/>
    </row>
    <row r="975" ht="15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  <c r="AM975" s="69"/>
      <c r="AN975" s="69"/>
      <c r="AO975" s="69"/>
      <c r="AP975" s="69"/>
      <c r="AQ975" s="69"/>
      <c r="AR975" s="69"/>
      <c r="AS975" s="69"/>
      <c r="AT975" s="69"/>
      <c r="AU975" s="69"/>
      <c r="AV975" s="69"/>
    </row>
    <row r="976" ht="15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  <c r="AM976" s="69"/>
      <c r="AN976" s="69"/>
      <c r="AO976" s="69"/>
      <c r="AP976" s="69"/>
      <c r="AQ976" s="69"/>
      <c r="AR976" s="69"/>
      <c r="AS976" s="69"/>
      <c r="AT976" s="69"/>
      <c r="AU976" s="69"/>
      <c r="AV976" s="69"/>
    </row>
    <row r="977" ht="15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  <c r="AM977" s="69"/>
      <c r="AN977" s="69"/>
      <c r="AO977" s="69"/>
      <c r="AP977" s="69"/>
      <c r="AQ977" s="69"/>
      <c r="AR977" s="69"/>
      <c r="AS977" s="69"/>
      <c r="AT977" s="69"/>
      <c r="AU977" s="69"/>
      <c r="AV977" s="69"/>
    </row>
    <row r="978" ht="15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  <c r="AM978" s="69"/>
      <c r="AN978" s="69"/>
      <c r="AO978" s="69"/>
      <c r="AP978" s="69"/>
      <c r="AQ978" s="69"/>
      <c r="AR978" s="69"/>
      <c r="AS978" s="69"/>
      <c r="AT978" s="69"/>
      <c r="AU978" s="69"/>
      <c r="AV978" s="69"/>
    </row>
    <row r="979" ht="15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  <c r="AM979" s="69"/>
      <c r="AN979" s="69"/>
      <c r="AO979" s="69"/>
      <c r="AP979" s="69"/>
      <c r="AQ979" s="69"/>
      <c r="AR979" s="69"/>
      <c r="AS979" s="69"/>
      <c r="AT979" s="69"/>
      <c r="AU979" s="69"/>
      <c r="AV979" s="69"/>
    </row>
    <row r="980" ht="15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  <c r="AM980" s="69"/>
      <c r="AN980" s="69"/>
      <c r="AO980" s="69"/>
      <c r="AP980" s="69"/>
      <c r="AQ980" s="69"/>
      <c r="AR980" s="69"/>
      <c r="AS980" s="69"/>
      <c r="AT980" s="69"/>
      <c r="AU980" s="69"/>
      <c r="AV980" s="69"/>
    </row>
    <row r="981" ht="15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  <c r="AM981" s="69"/>
      <c r="AN981" s="69"/>
      <c r="AO981" s="69"/>
      <c r="AP981" s="69"/>
      <c r="AQ981" s="69"/>
      <c r="AR981" s="69"/>
      <c r="AS981" s="69"/>
      <c r="AT981" s="69"/>
      <c r="AU981" s="69"/>
      <c r="AV981" s="69"/>
    </row>
    <row r="982" ht="15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  <c r="AM982" s="69"/>
      <c r="AN982" s="69"/>
      <c r="AO982" s="69"/>
      <c r="AP982" s="69"/>
      <c r="AQ982" s="69"/>
      <c r="AR982" s="69"/>
      <c r="AS982" s="69"/>
      <c r="AT982" s="69"/>
      <c r="AU982" s="69"/>
      <c r="AV982" s="69"/>
    </row>
    <row r="983" ht="15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  <c r="AM983" s="69"/>
      <c r="AN983" s="69"/>
      <c r="AO983" s="69"/>
      <c r="AP983" s="69"/>
      <c r="AQ983" s="69"/>
      <c r="AR983" s="69"/>
      <c r="AS983" s="69"/>
      <c r="AT983" s="69"/>
      <c r="AU983" s="69"/>
      <c r="AV983" s="69"/>
    </row>
    <row r="984" ht="15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  <c r="AM984" s="69"/>
      <c r="AN984" s="69"/>
      <c r="AO984" s="69"/>
      <c r="AP984" s="69"/>
      <c r="AQ984" s="69"/>
      <c r="AR984" s="69"/>
      <c r="AS984" s="69"/>
      <c r="AT984" s="69"/>
      <c r="AU984" s="69"/>
      <c r="AV984" s="69"/>
    </row>
    <row r="985" ht="15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  <c r="AM985" s="69"/>
      <c r="AN985" s="69"/>
      <c r="AO985" s="69"/>
      <c r="AP985" s="69"/>
      <c r="AQ985" s="69"/>
      <c r="AR985" s="69"/>
      <c r="AS985" s="69"/>
      <c r="AT985" s="69"/>
      <c r="AU985" s="69"/>
      <c r="AV985" s="69"/>
    </row>
    <row r="986" ht="15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  <c r="AM986" s="69"/>
      <c r="AN986" s="69"/>
      <c r="AO986" s="69"/>
      <c r="AP986" s="69"/>
      <c r="AQ986" s="69"/>
      <c r="AR986" s="69"/>
      <c r="AS986" s="69"/>
      <c r="AT986" s="69"/>
      <c r="AU986" s="69"/>
      <c r="AV986" s="69"/>
    </row>
    <row r="987" ht="15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  <c r="AM987" s="69"/>
      <c r="AN987" s="69"/>
      <c r="AO987" s="69"/>
      <c r="AP987" s="69"/>
      <c r="AQ987" s="69"/>
      <c r="AR987" s="69"/>
      <c r="AS987" s="69"/>
      <c r="AT987" s="69"/>
      <c r="AU987" s="69"/>
      <c r="AV987" s="69"/>
    </row>
    <row r="988" ht="15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  <c r="AM988" s="69"/>
      <c r="AN988" s="69"/>
      <c r="AO988" s="69"/>
      <c r="AP988" s="69"/>
      <c r="AQ988" s="69"/>
      <c r="AR988" s="69"/>
      <c r="AS988" s="69"/>
      <c r="AT988" s="69"/>
      <c r="AU988" s="69"/>
      <c r="AV988" s="69"/>
    </row>
    <row r="989" ht="15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  <c r="AM989" s="69"/>
      <c r="AN989" s="69"/>
      <c r="AO989" s="69"/>
      <c r="AP989" s="69"/>
      <c r="AQ989" s="69"/>
      <c r="AR989" s="69"/>
      <c r="AS989" s="69"/>
      <c r="AT989" s="69"/>
      <c r="AU989" s="69"/>
      <c r="AV989" s="69"/>
    </row>
    <row r="990" ht="15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  <c r="AM990" s="69"/>
      <c r="AN990" s="69"/>
      <c r="AO990" s="69"/>
      <c r="AP990" s="69"/>
      <c r="AQ990" s="69"/>
      <c r="AR990" s="69"/>
      <c r="AS990" s="69"/>
      <c r="AT990" s="69"/>
      <c r="AU990" s="69"/>
      <c r="AV990" s="69"/>
    </row>
    <row r="991" ht="15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  <c r="AM991" s="69"/>
      <c r="AN991" s="69"/>
      <c r="AO991" s="69"/>
      <c r="AP991" s="69"/>
      <c r="AQ991" s="69"/>
      <c r="AR991" s="69"/>
      <c r="AS991" s="69"/>
      <c r="AT991" s="69"/>
      <c r="AU991" s="69"/>
      <c r="AV991" s="69"/>
    </row>
    <row r="992" ht="15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  <c r="AM992" s="69"/>
      <c r="AN992" s="69"/>
      <c r="AO992" s="69"/>
      <c r="AP992" s="69"/>
      <c r="AQ992" s="69"/>
      <c r="AR992" s="69"/>
      <c r="AS992" s="69"/>
      <c r="AT992" s="69"/>
      <c r="AU992" s="69"/>
      <c r="AV992" s="69"/>
    </row>
    <row r="993" ht="15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  <c r="AM993" s="69"/>
      <c r="AN993" s="69"/>
      <c r="AO993" s="69"/>
      <c r="AP993" s="69"/>
      <c r="AQ993" s="69"/>
      <c r="AR993" s="69"/>
      <c r="AS993" s="69"/>
      <c r="AT993" s="69"/>
      <c r="AU993" s="69"/>
      <c r="AV993" s="69"/>
    </row>
    <row r="994" ht="15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  <c r="AM994" s="69"/>
      <c r="AN994" s="69"/>
      <c r="AO994" s="69"/>
      <c r="AP994" s="69"/>
      <c r="AQ994" s="69"/>
      <c r="AR994" s="69"/>
      <c r="AS994" s="69"/>
      <c r="AT994" s="69"/>
      <c r="AU994" s="69"/>
      <c r="AV994" s="69"/>
    </row>
    <row r="995" ht="15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  <c r="AM995" s="69"/>
      <c r="AN995" s="69"/>
      <c r="AO995" s="69"/>
      <c r="AP995" s="69"/>
      <c r="AQ995" s="69"/>
      <c r="AR995" s="69"/>
      <c r="AS995" s="69"/>
      <c r="AT995" s="69"/>
      <c r="AU995" s="69"/>
      <c r="AV995" s="69"/>
    </row>
    <row r="996" ht="15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  <c r="AM996" s="69"/>
      <c r="AN996" s="69"/>
      <c r="AO996" s="69"/>
      <c r="AP996" s="69"/>
      <c r="AQ996" s="69"/>
      <c r="AR996" s="69"/>
      <c r="AS996" s="69"/>
      <c r="AT996" s="69"/>
      <c r="AU996" s="69"/>
      <c r="AV996" s="69"/>
    </row>
    <row r="997" ht="15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  <c r="AM997" s="69"/>
      <c r="AN997" s="69"/>
      <c r="AO997" s="69"/>
      <c r="AP997" s="69"/>
      <c r="AQ997" s="69"/>
      <c r="AR997" s="69"/>
      <c r="AS997" s="69"/>
      <c r="AT997" s="69"/>
      <c r="AU997" s="69"/>
      <c r="AV997" s="69"/>
    </row>
    <row r="998" ht="15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  <c r="AM998" s="69"/>
      <c r="AN998" s="69"/>
      <c r="AO998" s="69"/>
      <c r="AP998" s="69"/>
      <c r="AQ998" s="69"/>
      <c r="AR998" s="69"/>
      <c r="AS998" s="69"/>
      <c r="AT998" s="69"/>
      <c r="AU998" s="69"/>
      <c r="AV998" s="69"/>
    </row>
    <row r="999" ht="15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  <c r="AM999" s="69"/>
      <c r="AN999" s="69"/>
      <c r="AO999" s="69"/>
      <c r="AP999" s="69"/>
      <c r="AQ999" s="69"/>
      <c r="AR999" s="69"/>
      <c r="AS999" s="69"/>
      <c r="AT999" s="69"/>
      <c r="AU999" s="69"/>
      <c r="AV999" s="69"/>
    </row>
    <row r="1000" ht="15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  <c r="AM1000" s="69"/>
      <c r="AN1000" s="69"/>
      <c r="AO1000" s="69"/>
      <c r="AP1000" s="69"/>
      <c r="AQ1000" s="69"/>
      <c r="AR1000" s="69"/>
      <c r="AS1000" s="69"/>
      <c r="AT1000" s="69"/>
      <c r="AU1000" s="69"/>
      <c r="AV1000" s="69"/>
    </row>
  </sheetData>
  <mergeCells count="4">
    <mergeCell ref="A2:I2"/>
    <mergeCell ref="L4:R5"/>
    <mergeCell ref="T4:Y5"/>
    <mergeCell ref="B5:I5"/>
  </mergeCells>
  <conditionalFormatting sqref="T7:X56">
    <cfRule type="cellIs" dxfId="0" priority="1" operator="equal">
      <formula>"FALSE"</formula>
    </cfRule>
  </conditionalFormatting>
  <conditionalFormatting sqref="T1:Y1000">
    <cfRule type="containsText" dxfId="0" priority="2" operator="containsText" text="FALSE">
      <formula>NOT(ISERROR(SEARCH(("FALSE"),(T1))))</formula>
    </cfRule>
  </conditionalFormatting>
  <dataValidations>
    <dataValidation type="custom" allowBlank="1" showErrorMessage="1" sqref="K22">
      <formula1>LT(LEN(K22),(41))</formula1>
    </dataValidation>
    <dataValidation type="custom" allowBlank="1" showErrorMessage="1" sqref="R22">
      <formula1>LT(LEN(R22),(21))</formula1>
    </dataValidation>
  </dataValidation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8000"/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6.33"/>
    <col customWidth="1" min="3" max="3" width="28.44"/>
    <col customWidth="1" min="4" max="4" width="16.11"/>
    <col customWidth="1" min="5" max="5" width="15.78"/>
    <col customWidth="1" min="6" max="6" width="10.11"/>
    <col customWidth="1" min="7" max="8" width="11.44"/>
    <col customWidth="1" min="9" max="9" width="12.11"/>
    <col customWidth="1" min="10" max="10" width="10.78"/>
    <col customWidth="1" hidden="1" min="11" max="11" width="81.0"/>
    <col customWidth="1" min="12" max="14" width="33.11"/>
    <col customWidth="1" min="15" max="15" width="19.33"/>
    <col customWidth="1" min="16" max="18" width="11.44"/>
    <col customWidth="1" min="19" max="27" width="10.33"/>
    <col customWidth="1" min="28" max="47" width="10.56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5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ht="36.75" customHeight="1">
      <c r="A2" s="107"/>
      <c r="B2" s="70"/>
      <c r="C2" s="70"/>
      <c r="D2" s="70"/>
      <c r="E2" s="70"/>
      <c r="F2" s="70"/>
      <c r="G2" s="70"/>
      <c r="H2" s="70"/>
      <c r="I2" s="70"/>
      <c r="J2" s="10"/>
      <c r="K2" s="10"/>
      <c r="L2" s="10"/>
      <c r="M2" s="10"/>
      <c r="N2" s="10"/>
      <c r="O2" s="70"/>
      <c r="P2" s="70"/>
      <c r="Q2" s="70"/>
      <c r="R2" s="70"/>
      <c r="S2" s="10"/>
      <c r="T2" s="10"/>
      <c r="U2" s="10"/>
      <c r="V2" s="10"/>
      <c r="W2" s="10"/>
      <c r="X2" s="10"/>
      <c r="Y2" s="10"/>
      <c r="Z2" s="10"/>
      <c r="AA2" s="10"/>
      <c r="AB2" s="13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</row>
    <row r="3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3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>
      <c r="A4" s="14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3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</row>
    <row r="5">
      <c r="A5" s="14"/>
      <c r="B5" s="20" t="s">
        <v>24</v>
      </c>
      <c r="C5" s="17"/>
      <c r="D5" s="17"/>
      <c r="E5" s="17"/>
      <c r="F5" s="17"/>
      <c r="G5" s="17"/>
      <c r="H5" s="17"/>
      <c r="I5" s="18"/>
      <c r="J5" s="19"/>
      <c r="K5" s="19"/>
      <c r="L5" s="20" t="s">
        <v>2</v>
      </c>
      <c r="M5" s="17"/>
      <c r="N5" s="17"/>
      <c r="O5" s="17"/>
      <c r="P5" s="17"/>
      <c r="Q5" s="17"/>
      <c r="R5" s="17"/>
      <c r="S5" s="18"/>
      <c r="T5" s="10"/>
      <c r="U5" s="10"/>
      <c r="V5" s="10"/>
      <c r="W5" s="10"/>
      <c r="X5" s="10"/>
      <c r="Y5" s="10"/>
      <c r="Z5" s="10"/>
      <c r="AA5" s="10"/>
      <c r="AB5" s="13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>
      <c r="A6" s="14"/>
      <c r="B6" s="21" t="s">
        <v>6</v>
      </c>
      <c r="C6" s="21" t="s">
        <v>98</v>
      </c>
      <c r="D6" s="21" t="s">
        <v>99</v>
      </c>
      <c r="E6" s="21" t="s">
        <v>100</v>
      </c>
      <c r="F6" s="21" t="s">
        <v>101</v>
      </c>
      <c r="G6" s="21" t="s">
        <v>102</v>
      </c>
      <c r="H6" s="21" t="s">
        <v>103</v>
      </c>
      <c r="I6" s="21" t="s">
        <v>104</v>
      </c>
      <c r="J6" s="10"/>
      <c r="K6" s="10"/>
      <c r="L6" s="21" t="s">
        <v>6</v>
      </c>
      <c r="M6" s="21" t="s">
        <v>98</v>
      </c>
      <c r="N6" s="21" t="s">
        <v>99</v>
      </c>
      <c r="O6" s="21" t="s">
        <v>100</v>
      </c>
      <c r="P6" s="21" t="s">
        <v>101</v>
      </c>
      <c r="Q6" s="21" t="s">
        <v>102</v>
      </c>
      <c r="R6" s="21" t="s">
        <v>103</v>
      </c>
      <c r="S6" s="21" t="s">
        <v>104</v>
      </c>
      <c r="T6" s="108" t="s">
        <v>105</v>
      </c>
      <c r="U6" s="109" t="s">
        <v>106</v>
      </c>
      <c r="V6" s="109" t="s">
        <v>107</v>
      </c>
      <c r="W6" s="109" t="s">
        <v>101</v>
      </c>
      <c r="X6" s="109" t="s">
        <v>102</v>
      </c>
      <c r="Y6" s="19" t="s">
        <v>108</v>
      </c>
      <c r="Z6" s="19" t="s">
        <v>109</v>
      </c>
      <c r="AA6" s="19"/>
      <c r="AB6" s="13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>
      <c r="A7" s="14"/>
      <c r="B7" s="30"/>
      <c r="C7" s="30"/>
      <c r="D7" s="30"/>
      <c r="E7" s="30"/>
      <c r="F7" s="30"/>
      <c r="G7" s="30"/>
      <c r="H7" s="30"/>
      <c r="I7" s="30"/>
      <c r="J7" s="10"/>
      <c r="K7" s="10" t="s">
        <v>110</v>
      </c>
      <c r="L7" s="30"/>
      <c r="M7" s="30"/>
      <c r="N7" s="30"/>
      <c r="O7" s="30"/>
      <c r="P7" s="30"/>
      <c r="Q7" s="30"/>
      <c r="R7" s="30"/>
      <c r="S7" s="30"/>
      <c r="T7" s="10" t="b">
        <f t="shared" ref="T7:T31" si="2">IFERROR(IF(SEARCH(":",B7),IF((RIGHT(B7,LEN(B7)-LEN(LEFT(B7,SEARCH(":",B7)+1))))=TRIM(L7),"child ties","research p/c"),"no comma"),B7=TRIM(L7))</f>
        <v>1</v>
      </c>
      <c r="U7" s="10" t="b">
        <f t="shared" ref="U7:Z7" si="1">M7=C7</f>
        <v>1</v>
      </c>
      <c r="V7" s="10" t="b">
        <f t="shared" si="1"/>
        <v>1</v>
      </c>
      <c r="W7" s="10" t="b">
        <f t="shared" si="1"/>
        <v>1</v>
      </c>
      <c r="X7" s="10" t="b">
        <f t="shared" si="1"/>
        <v>1</v>
      </c>
      <c r="Y7" s="10" t="b">
        <f t="shared" si="1"/>
        <v>1</v>
      </c>
      <c r="Z7" s="10" t="b">
        <f t="shared" si="1"/>
        <v>1</v>
      </c>
      <c r="AA7" s="10" t="s">
        <v>111</v>
      </c>
      <c r="AB7" s="13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>
      <c r="A8" s="14"/>
      <c r="B8" s="82"/>
      <c r="C8" s="82"/>
      <c r="D8" s="82"/>
      <c r="E8" s="82"/>
      <c r="F8" s="82"/>
      <c r="G8" s="82"/>
      <c r="H8" s="82"/>
      <c r="I8" s="82"/>
      <c r="J8" s="10"/>
      <c r="K8" s="10" t="s">
        <v>112</v>
      </c>
      <c r="L8" s="82"/>
      <c r="M8" s="82"/>
      <c r="N8" s="82"/>
      <c r="O8" s="82"/>
      <c r="P8" s="82"/>
      <c r="Q8" s="82"/>
      <c r="R8" s="82"/>
      <c r="S8" s="82"/>
      <c r="T8" s="10" t="b">
        <f t="shared" si="2"/>
        <v>1</v>
      </c>
      <c r="U8" s="10" t="b">
        <f t="shared" ref="U8:Z8" si="3">M8=C8</f>
        <v>1</v>
      </c>
      <c r="V8" s="10" t="b">
        <f t="shared" si="3"/>
        <v>1</v>
      </c>
      <c r="W8" s="10" t="b">
        <f t="shared" si="3"/>
        <v>1</v>
      </c>
      <c r="X8" s="10" t="b">
        <f t="shared" si="3"/>
        <v>1</v>
      </c>
      <c r="Y8" s="10" t="b">
        <f t="shared" si="3"/>
        <v>1</v>
      </c>
      <c r="Z8" s="10" t="b">
        <f t="shared" si="3"/>
        <v>1</v>
      </c>
      <c r="AA8" s="10" t="s">
        <v>111</v>
      </c>
      <c r="AB8" s="13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>
      <c r="A9" s="14"/>
      <c r="B9" s="82"/>
      <c r="C9" s="82"/>
      <c r="D9" s="82"/>
      <c r="E9" s="82"/>
      <c r="F9" s="82"/>
      <c r="G9" s="82"/>
      <c r="H9" s="82"/>
      <c r="I9" s="82"/>
      <c r="J9" s="10"/>
      <c r="K9" s="10" t="s">
        <v>113</v>
      </c>
      <c r="L9" s="82"/>
      <c r="M9" s="82"/>
      <c r="N9" s="82"/>
      <c r="O9" s="82"/>
      <c r="P9" s="82"/>
      <c r="Q9" s="82"/>
      <c r="R9" s="82"/>
      <c r="S9" s="82"/>
      <c r="T9" s="10" t="b">
        <f t="shared" si="2"/>
        <v>1</v>
      </c>
      <c r="U9" s="10" t="b">
        <f t="shared" ref="U9:Z9" si="4">M9=C9</f>
        <v>1</v>
      </c>
      <c r="V9" s="10" t="b">
        <f t="shared" si="4"/>
        <v>1</v>
      </c>
      <c r="W9" s="10" t="b">
        <f t="shared" si="4"/>
        <v>1</v>
      </c>
      <c r="X9" s="10" t="b">
        <f t="shared" si="4"/>
        <v>1</v>
      </c>
      <c r="Y9" s="10" t="b">
        <f t="shared" si="4"/>
        <v>1</v>
      </c>
      <c r="Z9" s="10" t="b">
        <f t="shared" si="4"/>
        <v>1</v>
      </c>
      <c r="AA9" s="10" t="s">
        <v>111</v>
      </c>
      <c r="AB9" s="13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>
      <c r="A10" s="14"/>
      <c r="B10" s="82"/>
      <c r="C10" s="82"/>
      <c r="D10" s="82"/>
      <c r="E10" s="82"/>
      <c r="F10" s="82"/>
      <c r="G10" s="82"/>
      <c r="H10" s="82"/>
      <c r="I10" s="82"/>
      <c r="J10" s="10"/>
      <c r="K10" s="10" t="s">
        <v>114</v>
      </c>
      <c r="L10" s="82"/>
      <c r="M10" s="82"/>
      <c r="N10" s="82"/>
      <c r="O10" s="82"/>
      <c r="P10" s="82"/>
      <c r="Q10" s="82"/>
      <c r="R10" s="82"/>
      <c r="S10" s="82"/>
      <c r="T10" s="10" t="b">
        <f t="shared" si="2"/>
        <v>1</v>
      </c>
      <c r="U10" s="10" t="b">
        <f t="shared" ref="U10:Z10" si="5">M10=C10</f>
        <v>1</v>
      </c>
      <c r="V10" s="10" t="b">
        <f t="shared" si="5"/>
        <v>1</v>
      </c>
      <c r="W10" s="10" t="b">
        <f t="shared" si="5"/>
        <v>1</v>
      </c>
      <c r="X10" s="10" t="b">
        <f t="shared" si="5"/>
        <v>1</v>
      </c>
      <c r="Y10" s="10" t="b">
        <f t="shared" si="5"/>
        <v>1</v>
      </c>
      <c r="Z10" s="10" t="b">
        <f t="shared" si="5"/>
        <v>1</v>
      </c>
      <c r="AA10" s="10" t="s">
        <v>111</v>
      </c>
      <c r="AB10" s="13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>
      <c r="A11" s="14"/>
      <c r="B11" s="82"/>
      <c r="C11" s="82"/>
      <c r="D11" s="82"/>
      <c r="E11" s="82"/>
      <c r="F11" s="82"/>
      <c r="G11" s="82"/>
      <c r="H11" s="82"/>
      <c r="I11" s="82"/>
      <c r="J11" s="10"/>
      <c r="K11" s="10" t="s">
        <v>115</v>
      </c>
      <c r="L11" s="82"/>
      <c r="M11" s="82"/>
      <c r="N11" s="82"/>
      <c r="O11" s="82"/>
      <c r="P11" s="82"/>
      <c r="Q11" s="82"/>
      <c r="R11" s="82"/>
      <c r="S11" s="82"/>
      <c r="T11" s="10" t="b">
        <f t="shared" si="2"/>
        <v>1</v>
      </c>
      <c r="U11" s="10" t="b">
        <f t="shared" ref="U11:Z11" si="6">M11=C11</f>
        <v>1</v>
      </c>
      <c r="V11" s="10" t="b">
        <f t="shared" si="6"/>
        <v>1</v>
      </c>
      <c r="W11" s="10" t="b">
        <f t="shared" si="6"/>
        <v>1</v>
      </c>
      <c r="X11" s="10" t="b">
        <f t="shared" si="6"/>
        <v>1</v>
      </c>
      <c r="Y11" s="10" t="b">
        <f t="shared" si="6"/>
        <v>1</v>
      </c>
      <c r="Z11" s="10" t="b">
        <f t="shared" si="6"/>
        <v>1</v>
      </c>
      <c r="AA11" s="10" t="s">
        <v>111</v>
      </c>
      <c r="AB11" s="13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>
      <c r="A12" s="14"/>
      <c r="B12" s="82"/>
      <c r="C12" s="82"/>
      <c r="D12" s="82"/>
      <c r="E12" s="82"/>
      <c r="F12" s="82"/>
      <c r="G12" s="82"/>
      <c r="H12" s="82"/>
      <c r="I12" s="82"/>
      <c r="J12" s="10"/>
      <c r="K12" s="10" t="s">
        <v>116</v>
      </c>
      <c r="L12" s="82"/>
      <c r="M12" s="82"/>
      <c r="N12" s="82"/>
      <c r="O12" s="82"/>
      <c r="P12" s="82"/>
      <c r="Q12" s="82"/>
      <c r="R12" s="82"/>
      <c r="S12" s="82"/>
      <c r="T12" s="10" t="b">
        <f t="shared" si="2"/>
        <v>1</v>
      </c>
      <c r="U12" s="10" t="b">
        <f t="shared" ref="U12:Z12" si="7">M12=C12</f>
        <v>1</v>
      </c>
      <c r="V12" s="10" t="b">
        <f t="shared" si="7"/>
        <v>1</v>
      </c>
      <c r="W12" s="10" t="b">
        <f t="shared" si="7"/>
        <v>1</v>
      </c>
      <c r="X12" s="10" t="b">
        <f t="shared" si="7"/>
        <v>1</v>
      </c>
      <c r="Y12" s="10" t="b">
        <f t="shared" si="7"/>
        <v>1</v>
      </c>
      <c r="Z12" s="10" t="b">
        <f t="shared" si="7"/>
        <v>1</v>
      </c>
      <c r="AA12" s="10" t="s">
        <v>111</v>
      </c>
      <c r="AB12" s="13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>
      <c r="A13" s="14"/>
      <c r="B13" s="82"/>
      <c r="C13" s="82"/>
      <c r="D13" s="82"/>
      <c r="E13" s="82"/>
      <c r="F13" s="82"/>
      <c r="G13" s="82"/>
      <c r="H13" s="82"/>
      <c r="I13" s="82"/>
      <c r="J13" s="10"/>
      <c r="K13" s="10" t="s">
        <v>117</v>
      </c>
      <c r="L13" s="82"/>
      <c r="M13" s="82"/>
      <c r="N13" s="82"/>
      <c r="O13" s="82"/>
      <c r="P13" s="82"/>
      <c r="Q13" s="82"/>
      <c r="R13" s="82"/>
      <c r="S13" s="82"/>
      <c r="T13" s="10" t="b">
        <f t="shared" si="2"/>
        <v>1</v>
      </c>
      <c r="U13" s="10" t="b">
        <f t="shared" ref="U13:Z13" si="8">M13=C13</f>
        <v>1</v>
      </c>
      <c r="V13" s="10" t="b">
        <f t="shared" si="8"/>
        <v>1</v>
      </c>
      <c r="W13" s="10" t="b">
        <f t="shared" si="8"/>
        <v>1</v>
      </c>
      <c r="X13" s="10" t="b">
        <f t="shared" si="8"/>
        <v>1</v>
      </c>
      <c r="Y13" s="10" t="b">
        <f t="shared" si="8"/>
        <v>1</v>
      </c>
      <c r="Z13" s="10" t="b">
        <f t="shared" si="8"/>
        <v>1</v>
      </c>
      <c r="AA13" s="10" t="s">
        <v>111</v>
      </c>
      <c r="AB13" s="13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>
      <c r="A14" s="14"/>
      <c r="B14" s="82"/>
      <c r="C14" s="82"/>
      <c r="D14" s="82"/>
      <c r="E14" s="82"/>
      <c r="F14" s="82"/>
      <c r="G14" s="82"/>
      <c r="H14" s="82"/>
      <c r="I14" s="82"/>
      <c r="J14" s="10"/>
      <c r="K14" s="10" t="s">
        <v>118</v>
      </c>
      <c r="L14" s="82"/>
      <c r="M14" s="82"/>
      <c r="N14" s="82"/>
      <c r="O14" s="82"/>
      <c r="P14" s="82"/>
      <c r="Q14" s="82"/>
      <c r="R14" s="82"/>
      <c r="S14" s="82"/>
      <c r="T14" s="10" t="b">
        <f t="shared" si="2"/>
        <v>1</v>
      </c>
      <c r="U14" s="10" t="b">
        <f t="shared" ref="U14:Z14" si="9">M14=C14</f>
        <v>1</v>
      </c>
      <c r="V14" s="10" t="b">
        <f t="shared" si="9"/>
        <v>1</v>
      </c>
      <c r="W14" s="10" t="b">
        <f t="shared" si="9"/>
        <v>1</v>
      </c>
      <c r="X14" s="10" t="b">
        <f t="shared" si="9"/>
        <v>1</v>
      </c>
      <c r="Y14" s="10" t="b">
        <f t="shared" si="9"/>
        <v>1</v>
      </c>
      <c r="Z14" s="10" t="b">
        <f t="shared" si="9"/>
        <v>1</v>
      </c>
      <c r="AA14" s="10" t="s">
        <v>111</v>
      </c>
      <c r="AB14" s="13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>
      <c r="A15" s="14"/>
      <c r="B15" s="82"/>
      <c r="C15" s="82"/>
      <c r="D15" s="82"/>
      <c r="E15" s="82"/>
      <c r="F15" s="82"/>
      <c r="G15" s="82"/>
      <c r="H15" s="82"/>
      <c r="I15" s="82"/>
      <c r="J15" s="10"/>
      <c r="K15" s="10" t="s">
        <v>119</v>
      </c>
      <c r="L15" s="82"/>
      <c r="M15" s="82"/>
      <c r="N15" s="82"/>
      <c r="O15" s="82"/>
      <c r="P15" s="82"/>
      <c r="Q15" s="82"/>
      <c r="R15" s="82"/>
      <c r="S15" s="82"/>
      <c r="T15" s="10" t="b">
        <f t="shared" si="2"/>
        <v>1</v>
      </c>
      <c r="U15" s="10" t="b">
        <f t="shared" ref="U15:Z15" si="10">M15=C15</f>
        <v>1</v>
      </c>
      <c r="V15" s="10" t="b">
        <f t="shared" si="10"/>
        <v>1</v>
      </c>
      <c r="W15" s="10" t="b">
        <f t="shared" si="10"/>
        <v>1</v>
      </c>
      <c r="X15" s="10" t="b">
        <f t="shared" si="10"/>
        <v>1</v>
      </c>
      <c r="Y15" s="10" t="b">
        <f t="shared" si="10"/>
        <v>1</v>
      </c>
      <c r="Z15" s="10" t="b">
        <f t="shared" si="10"/>
        <v>1</v>
      </c>
      <c r="AA15" s="10"/>
      <c r="AB15" s="13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>
      <c r="A16" s="14"/>
      <c r="B16" s="82"/>
      <c r="C16" s="82"/>
      <c r="D16" s="82"/>
      <c r="E16" s="82"/>
      <c r="F16" s="82"/>
      <c r="G16" s="82"/>
      <c r="H16" s="82"/>
      <c r="I16" s="82"/>
      <c r="J16" s="10"/>
      <c r="K16" s="10" t="s">
        <v>120</v>
      </c>
      <c r="L16" s="82"/>
      <c r="M16" s="82"/>
      <c r="N16" s="82"/>
      <c r="O16" s="82"/>
      <c r="P16" s="82"/>
      <c r="Q16" s="82"/>
      <c r="R16" s="82"/>
      <c r="S16" s="82"/>
      <c r="T16" s="10" t="b">
        <f t="shared" si="2"/>
        <v>1</v>
      </c>
      <c r="U16" s="10" t="b">
        <f t="shared" ref="U16:Z16" si="11">M16=C16</f>
        <v>1</v>
      </c>
      <c r="V16" s="10" t="b">
        <f t="shared" si="11"/>
        <v>1</v>
      </c>
      <c r="W16" s="10" t="b">
        <f t="shared" si="11"/>
        <v>1</v>
      </c>
      <c r="X16" s="10" t="b">
        <f t="shared" si="11"/>
        <v>1</v>
      </c>
      <c r="Y16" s="10" t="b">
        <f t="shared" si="11"/>
        <v>1</v>
      </c>
      <c r="Z16" s="10" t="b">
        <f t="shared" si="11"/>
        <v>1</v>
      </c>
      <c r="AA16" s="10" t="s">
        <v>111</v>
      </c>
      <c r="AB16" s="13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>
      <c r="A17" s="14"/>
      <c r="B17" s="82"/>
      <c r="C17" s="82"/>
      <c r="D17" s="82"/>
      <c r="E17" s="82"/>
      <c r="F17" s="82"/>
      <c r="G17" s="82"/>
      <c r="H17" s="82"/>
      <c r="I17" s="82"/>
      <c r="J17" s="10"/>
      <c r="K17" s="10" t="s">
        <v>121</v>
      </c>
      <c r="L17" s="82"/>
      <c r="M17" s="82"/>
      <c r="N17" s="82"/>
      <c r="O17" s="82"/>
      <c r="P17" s="82"/>
      <c r="Q17" s="82"/>
      <c r="R17" s="82"/>
      <c r="S17" s="82"/>
      <c r="T17" s="10" t="b">
        <f t="shared" si="2"/>
        <v>1</v>
      </c>
      <c r="U17" s="10" t="b">
        <f t="shared" ref="U17:Z17" si="12">M17=C17</f>
        <v>1</v>
      </c>
      <c r="V17" s="10" t="b">
        <f t="shared" si="12"/>
        <v>1</v>
      </c>
      <c r="W17" s="10" t="b">
        <f t="shared" si="12"/>
        <v>1</v>
      </c>
      <c r="X17" s="10" t="b">
        <f t="shared" si="12"/>
        <v>1</v>
      </c>
      <c r="Y17" s="10" t="b">
        <f t="shared" si="12"/>
        <v>1</v>
      </c>
      <c r="Z17" s="10" t="b">
        <f t="shared" si="12"/>
        <v>1</v>
      </c>
      <c r="AA17" s="10" t="s">
        <v>111</v>
      </c>
      <c r="AB17" s="13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>
      <c r="A18" s="14"/>
      <c r="B18" s="82"/>
      <c r="C18" s="82"/>
      <c r="D18" s="82"/>
      <c r="E18" s="82"/>
      <c r="F18" s="82"/>
      <c r="G18" s="82"/>
      <c r="H18" s="82"/>
      <c r="I18" s="82"/>
      <c r="J18" s="10"/>
      <c r="K18" s="10" t="s">
        <v>122</v>
      </c>
      <c r="L18" s="82"/>
      <c r="M18" s="82"/>
      <c r="N18" s="82"/>
      <c r="O18" s="82"/>
      <c r="P18" s="82"/>
      <c r="Q18" s="82"/>
      <c r="R18" s="82"/>
      <c r="S18" s="82"/>
      <c r="T18" s="10" t="b">
        <f t="shared" si="2"/>
        <v>1</v>
      </c>
      <c r="U18" s="10" t="b">
        <f t="shared" ref="U18:Z18" si="13">M18=C18</f>
        <v>1</v>
      </c>
      <c r="V18" s="10" t="b">
        <f t="shared" si="13"/>
        <v>1</v>
      </c>
      <c r="W18" s="10" t="b">
        <f t="shared" si="13"/>
        <v>1</v>
      </c>
      <c r="X18" s="10" t="b">
        <f t="shared" si="13"/>
        <v>1</v>
      </c>
      <c r="Y18" s="10" t="b">
        <f t="shared" si="13"/>
        <v>1</v>
      </c>
      <c r="Z18" s="10" t="b">
        <f t="shared" si="13"/>
        <v>1</v>
      </c>
      <c r="AA18" s="110"/>
      <c r="AB18" s="13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>
      <c r="A19" s="14"/>
      <c r="B19" s="82"/>
      <c r="C19" s="82"/>
      <c r="D19" s="82"/>
      <c r="E19" s="82"/>
      <c r="F19" s="82"/>
      <c r="G19" s="82"/>
      <c r="H19" s="82"/>
      <c r="I19" s="82"/>
      <c r="J19" s="10"/>
      <c r="K19" s="10" t="s">
        <v>123</v>
      </c>
      <c r="L19" s="82"/>
      <c r="M19" s="82"/>
      <c r="N19" s="82"/>
      <c r="O19" s="82"/>
      <c r="P19" s="82"/>
      <c r="Q19" s="82"/>
      <c r="R19" s="82"/>
      <c r="S19" s="82"/>
      <c r="T19" s="10" t="b">
        <f t="shared" si="2"/>
        <v>1</v>
      </c>
      <c r="U19" s="10" t="b">
        <f t="shared" ref="U19:Z19" si="14">M19=C19</f>
        <v>1</v>
      </c>
      <c r="V19" s="10" t="b">
        <f t="shared" si="14"/>
        <v>1</v>
      </c>
      <c r="W19" s="10" t="b">
        <f t="shared" si="14"/>
        <v>1</v>
      </c>
      <c r="X19" s="10" t="b">
        <f t="shared" si="14"/>
        <v>1</v>
      </c>
      <c r="Y19" s="10" t="b">
        <f t="shared" si="14"/>
        <v>1</v>
      </c>
      <c r="Z19" s="10" t="b">
        <f t="shared" si="14"/>
        <v>1</v>
      </c>
      <c r="AA19" s="10" t="s">
        <v>111</v>
      </c>
      <c r="AB19" s="13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>
      <c r="A20" s="14"/>
      <c r="B20" s="82"/>
      <c r="C20" s="82"/>
      <c r="D20" s="82"/>
      <c r="E20" s="82"/>
      <c r="F20" s="82"/>
      <c r="G20" s="82"/>
      <c r="H20" s="82"/>
      <c r="I20" s="82"/>
      <c r="J20" s="10"/>
      <c r="K20" s="10" t="s">
        <v>124</v>
      </c>
      <c r="L20" s="82"/>
      <c r="M20" s="82"/>
      <c r="N20" s="82"/>
      <c r="O20" s="82"/>
      <c r="P20" s="82"/>
      <c r="Q20" s="82"/>
      <c r="R20" s="82"/>
      <c r="S20" s="82"/>
      <c r="T20" s="10" t="b">
        <f t="shared" si="2"/>
        <v>1</v>
      </c>
      <c r="U20" s="10" t="b">
        <f t="shared" ref="U20:Z20" si="15">M20=C20</f>
        <v>1</v>
      </c>
      <c r="V20" s="10" t="b">
        <f t="shared" si="15"/>
        <v>1</v>
      </c>
      <c r="W20" s="10" t="b">
        <f t="shared" si="15"/>
        <v>1</v>
      </c>
      <c r="X20" s="10" t="b">
        <f t="shared" si="15"/>
        <v>1</v>
      </c>
      <c r="Y20" s="10" t="b">
        <f t="shared" si="15"/>
        <v>1</v>
      </c>
      <c r="Z20" s="10" t="b">
        <f t="shared" si="15"/>
        <v>1</v>
      </c>
      <c r="AA20" s="10" t="s">
        <v>111</v>
      </c>
      <c r="AB20" s="13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ht="15.75" customHeight="1">
      <c r="A21" s="14"/>
      <c r="B21" s="82"/>
      <c r="C21" s="82"/>
      <c r="D21" s="82"/>
      <c r="E21" s="82"/>
      <c r="F21" s="82"/>
      <c r="G21" s="82"/>
      <c r="H21" s="82"/>
      <c r="I21" s="82"/>
      <c r="J21" s="10"/>
      <c r="K21" s="10" t="s">
        <v>125</v>
      </c>
      <c r="L21" s="82"/>
      <c r="M21" s="82"/>
      <c r="N21" s="82"/>
      <c r="O21" s="82"/>
      <c r="P21" s="82"/>
      <c r="Q21" s="82"/>
      <c r="R21" s="82"/>
      <c r="S21" s="82"/>
      <c r="T21" s="10" t="b">
        <f t="shared" si="2"/>
        <v>1</v>
      </c>
      <c r="U21" s="10" t="b">
        <f t="shared" ref="U21:Z21" si="16">M21=C21</f>
        <v>1</v>
      </c>
      <c r="V21" s="10" t="b">
        <f t="shared" si="16"/>
        <v>1</v>
      </c>
      <c r="W21" s="10" t="b">
        <f t="shared" si="16"/>
        <v>1</v>
      </c>
      <c r="X21" s="10" t="b">
        <f t="shared" si="16"/>
        <v>1</v>
      </c>
      <c r="Y21" s="10" t="b">
        <f t="shared" si="16"/>
        <v>1</v>
      </c>
      <c r="Z21" s="10" t="b">
        <f t="shared" si="16"/>
        <v>1</v>
      </c>
      <c r="AA21" s="10"/>
      <c r="AB21" s="13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ht="15.75" customHeight="1">
      <c r="A22" s="14"/>
      <c r="B22" s="82"/>
      <c r="C22" s="82"/>
      <c r="D22" s="82"/>
      <c r="E22" s="82"/>
      <c r="F22" s="82"/>
      <c r="G22" s="82"/>
      <c r="H22" s="82"/>
      <c r="I22" s="82"/>
      <c r="J22" s="10"/>
      <c r="K22" s="10" t="s">
        <v>126</v>
      </c>
      <c r="L22" s="82"/>
      <c r="M22" s="82"/>
      <c r="N22" s="82"/>
      <c r="O22" s="82"/>
      <c r="P22" s="82"/>
      <c r="Q22" s="82"/>
      <c r="R22" s="82"/>
      <c r="S22" s="82"/>
      <c r="T22" s="10" t="b">
        <f t="shared" si="2"/>
        <v>1</v>
      </c>
      <c r="U22" s="10" t="b">
        <f t="shared" ref="U22:Z22" si="17">M22=C22</f>
        <v>1</v>
      </c>
      <c r="V22" s="10" t="b">
        <f t="shared" si="17"/>
        <v>1</v>
      </c>
      <c r="W22" s="10" t="b">
        <f t="shared" si="17"/>
        <v>1</v>
      </c>
      <c r="X22" s="10" t="b">
        <f t="shared" si="17"/>
        <v>1</v>
      </c>
      <c r="Y22" s="10" t="b">
        <f t="shared" si="17"/>
        <v>1</v>
      </c>
      <c r="Z22" s="10" t="b">
        <f t="shared" si="17"/>
        <v>1</v>
      </c>
      <c r="AA22" s="10"/>
      <c r="AB22" s="13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ht="15.75" customHeight="1">
      <c r="A23" s="14"/>
      <c r="B23" s="82"/>
      <c r="C23" s="82"/>
      <c r="D23" s="82"/>
      <c r="E23" s="82"/>
      <c r="F23" s="82"/>
      <c r="G23" s="82"/>
      <c r="H23" s="82"/>
      <c r="I23" s="82"/>
      <c r="J23" s="10"/>
      <c r="K23" s="10" t="s">
        <v>127</v>
      </c>
      <c r="L23" s="82"/>
      <c r="M23" s="82"/>
      <c r="N23" s="82"/>
      <c r="O23" s="82"/>
      <c r="P23" s="82"/>
      <c r="Q23" s="82"/>
      <c r="R23" s="82"/>
      <c r="S23" s="82"/>
      <c r="T23" s="10" t="b">
        <f t="shared" si="2"/>
        <v>1</v>
      </c>
      <c r="U23" s="10" t="b">
        <f t="shared" ref="U23:Z23" si="18">M23=C23</f>
        <v>1</v>
      </c>
      <c r="V23" s="10" t="b">
        <f t="shared" si="18"/>
        <v>1</v>
      </c>
      <c r="W23" s="10" t="b">
        <f t="shared" si="18"/>
        <v>1</v>
      </c>
      <c r="X23" s="10" t="b">
        <f t="shared" si="18"/>
        <v>1</v>
      </c>
      <c r="Y23" s="10" t="b">
        <f t="shared" si="18"/>
        <v>1</v>
      </c>
      <c r="Z23" s="10" t="b">
        <f t="shared" si="18"/>
        <v>1</v>
      </c>
      <c r="AA23" s="10" t="s">
        <v>111</v>
      </c>
      <c r="AB23" s="13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ht="15.75" customHeight="1">
      <c r="A24" s="14"/>
      <c r="B24" s="82"/>
      <c r="C24" s="82"/>
      <c r="D24" s="82"/>
      <c r="E24" s="82"/>
      <c r="F24" s="82"/>
      <c r="G24" s="82"/>
      <c r="H24" s="82"/>
      <c r="I24" s="82"/>
      <c r="J24" s="10"/>
      <c r="K24" s="10" t="s">
        <v>128</v>
      </c>
      <c r="L24" s="82"/>
      <c r="M24" s="82"/>
      <c r="N24" s="82"/>
      <c r="O24" s="82"/>
      <c r="P24" s="82"/>
      <c r="Q24" s="82"/>
      <c r="R24" s="82"/>
      <c r="S24" s="82"/>
      <c r="T24" s="10" t="b">
        <f t="shared" si="2"/>
        <v>1</v>
      </c>
      <c r="U24" s="10" t="b">
        <f t="shared" ref="U24:Z24" si="19">M24=C24</f>
        <v>1</v>
      </c>
      <c r="V24" s="10" t="b">
        <f t="shared" si="19"/>
        <v>1</v>
      </c>
      <c r="W24" s="10" t="b">
        <f t="shared" si="19"/>
        <v>1</v>
      </c>
      <c r="X24" s="10" t="b">
        <f t="shared" si="19"/>
        <v>1</v>
      </c>
      <c r="Y24" s="10" t="b">
        <f t="shared" si="19"/>
        <v>1</v>
      </c>
      <c r="Z24" s="10" t="b">
        <f t="shared" si="19"/>
        <v>1</v>
      </c>
      <c r="AA24" s="10"/>
      <c r="AB24" s="13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ht="15.75" customHeight="1">
      <c r="A25" s="14"/>
      <c r="B25" s="82"/>
      <c r="C25" s="82"/>
      <c r="D25" s="82"/>
      <c r="E25" s="82"/>
      <c r="F25" s="82"/>
      <c r="G25" s="82"/>
      <c r="H25" s="82"/>
      <c r="I25" s="82"/>
      <c r="J25" s="10"/>
      <c r="K25" s="10" t="s">
        <v>129</v>
      </c>
      <c r="L25" s="82"/>
      <c r="M25" s="82"/>
      <c r="N25" s="82"/>
      <c r="O25" s="82"/>
      <c r="P25" s="82"/>
      <c r="Q25" s="82"/>
      <c r="R25" s="82"/>
      <c r="S25" s="82"/>
      <c r="T25" s="10" t="b">
        <f t="shared" si="2"/>
        <v>1</v>
      </c>
      <c r="U25" s="10" t="b">
        <f t="shared" ref="U25:Z25" si="20">M25=C25</f>
        <v>1</v>
      </c>
      <c r="V25" s="10" t="b">
        <f t="shared" si="20"/>
        <v>1</v>
      </c>
      <c r="W25" s="10" t="b">
        <f t="shared" si="20"/>
        <v>1</v>
      </c>
      <c r="X25" s="10" t="b">
        <f t="shared" si="20"/>
        <v>1</v>
      </c>
      <c r="Y25" s="10" t="b">
        <f t="shared" si="20"/>
        <v>1</v>
      </c>
      <c r="Z25" s="10" t="b">
        <f t="shared" si="20"/>
        <v>1</v>
      </c>
      <c r="AA25" s="10" t="s">
        <v>111</v>
      </c>
      <c r="AB25" s="13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ht="15.75" customHeight="1">
      <c r="A26" s="14"/>
      <c r="B26" s="82"/>
      <c r="C26" s="82"/>
      <c r="D26" s="82"/>
      <c r="E26" s="82"/>
      <c r="F26" s="82"/>
      <c r="G26" s="82"/>
      <c r="H26" s="82"/>
      <c r="I26" s="82"/>
      <c r="J26" s="10"/>
      <c r="K26" s="10" t="s">
        <v>130</v>
      </c>
      <c r="L26" s="82"/>
      <c r="M26" s="82"/>
      <c r="N26" s="82"/>
      <c r="O26" s="82"/>
      <c r="P26" s="82"/>
      <c r="Q26" s="82"/>
      <c r="R26" s="82"/>
      <c r="S26" s="82"/>
      <c r="T26" s="10" t="b">
        <f t="shared" si="2"/>
        <v>1</v>
      </c>
      <c r="U26" s="10" t="b">
        <f t="shared" ref="U26:Z26" si="21">M26=C26</f>
        <v>1</v>
      </c>
      <c r="V26" s="10" t="b">
        <f t="shared" si="21"/>
        <v>1</v>
      </c>
      <c r="W26" s="10" t="b">
        <f t="shared" si="21"/>
        <v>1</v>
      </c>
      <c r="X26" s="10" t="b">
        <f t="shared" si="21"/>
        <v>1</v>
      </c>
      <c r="Y26" s="10" t="b">
        <f t="shared" si="21"/>
        <v>1</v>
      </c>
      <c r="Z26" s="10" t="b">
        <f t="shared" si="21"/>
        <v>1</v>
      </c>
      <c r="AA26" s="10"/>
      <c r="AB26" s="13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ht="15.75" customHeight="1">
      <c r="A27" s="14"/>
      <c r="B27" s="82"/>
      <c r="C27" s="82"/>
      <c r="D27" s="82"/>
      <c r="E27" s="82"/>
      <c r="F27" s="82"/>
      <c r="G27" s="82"/>
      <c r="H27" s="82"/>
      <c r="I27" s="82"/>
      <c r="J27" s="10"/>
      <c r="K27" s="10" t="s">
        <v>131</v>
      </c>
      <c r="L27" s="82"/>
      <c r="M27" s="82"/>
      <c r="N27" s="82"/>
      <c r="O27" s="82"/>
      <c r="P27" s="82"/>
      <c r="Q27" s="82"/>
      <c r="R27" s="82"/>
      <c r="S27" s="82"/>
      <c r="T27" s="10" t="b">
        <f t="shared" si="2"/>
        <v>1</v>
      </c>
      <c r="U27" s="10" t="b">
        <f t="shared" ref="U27:Z27" si="22">M27=C27</f>
        <v>1</v>
      </c>
      <c r="V27" s="10" t="b">
        <f t="shared" si="22"/>
        <v>1</v>
      </c>
      <c r="W27" s="10" t="b">
        <f t="shared" si="22"/>
        <v>1</v>
      </c>
      <c r="X27" s="10" t="b">
        <f t="shared" si="22"/>
        <v>1</v>
      </c>
      <c r="Y27" s="10" t="b">
        <f t="shared" si="22"/>
        <v>1</v>
      </c>
      <c r="Z27" s="10" t="b">
        <f t="shared" si="22"/>
        <v>1</v>
      </c>
      <c r="AA27" s="10"/>
      <c r="AB27" s="13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ht="15.75" customHeight="1">
      <c r="A28" s="14"/>
      <c r="B28" s="82"/>
      <c r="C28" s="82"/>
      <c r="D28" s="82"/>
      <c r="E28" s="82"/>
      <c r="F28" s="82"/>
      <c r="G28" s="82"/>
      <c r="H28" s="82"/>
      <c r="I28" s="82"/>
      <c r="J28" s="10"/>
      <c r="K28" s="10" t="s">
        <v>132</v>
      </c>
      <c r="L28" s="82"/>
      <c r="M28" s="82"/>
      <c r="N28" s="82"/>
      <c r="O28" s="82"/>
      <c r="P28" s="82"/>
      <c r="Q28" s="82"/>
      <c r="R28" s="82"/>
      <c r="S28" s="82"/>
      <c r="T28" s="10" t="b">
        <f t="shared" si="2"/>
        <v>1</v>
      </c>
      <c r="U28" s="10" t="b">
        <f t="shared" ref="U28:Z28" si="23">M28=C28</f>
        <v>1</v>
      </c>
      <c r="V28" s="10" t="b">
        <f t="shared" si="23"/>
        <v>1</v>
      </c>
      <c r="W28" s="10" t="b">
        <f t="shared" si="23"/>
        <v>1</v>
      </c>
      <c r="X28" s="10" t="b">
        <f t="shared" si="23"/>
        <v>1</v>
      </c>
      <c r="Y28" s="10" t="b">
        <f t="shared" si="23"/>
        <v>1</v>
      </c>
      <c r="Z28" s="10" t="b">
        <f t="shared" si="23"/>
        <v>1</v>
      </c>
      <c r="AA28" s="10" t="s">
        <v>111</v>
      </c>
      <c r="AB28" s="13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ht="15.75" customHeight="1">
      <c r="A29" s="14"/>
      <c r="B29" s="82"/>
      <c r="C29" s="82"/>
      <c r="D29" s="82"/>
      <c r="E29" s="82"/>
      <c r="F29" s="82"/>
      <c r="G29" s="82"/>
      <c r="H29" s="82"/>
      <c r="I29" s="82"/>
      <c r="J29" s="10"/>
      <c r="K29" s="10" t="s">
        <v>133</v>
      </c>
      <c r="L29" s="82"/>
      <c r="M29" s="82"/>
      <c r="N29" s="82"/>
      <c r="O29" s="82"/>
      <c r="P29" s="82"/>
      <c r="Q29" s="82"/>
      <c r="R29" s="82"/>
      <c r="S29" s="82"/>
      <c r="T29" s="10" t="b">
        <f t="shared" si="2"/>
        <v>1</v>
      </c>
      <c r="U29" s="10" t="b">
        <f t="shared" ref="U29:Z29" si="24">M29=C29</f>
        <v>1</v>
      </c>
      <c r="V29" s="10" t="b">
        <f t="shared" si="24"/>
        <v>1</v>
      </c>
      <c r="W29" s="10" t="b">
        <f t="shared" si="24"/>
        <v>1</v>
      </c>
      <c r="X29" s="10" t="b">
        <f t="shared" si="24"/>
        <v>1</v>
      </c>
      <c r="Y29" s="10" t="b">
        <f t="shared" si="24"/>
        <v>1</v>
      </c>
      <c r="Z29" s="10" t="b">
        <f t="shared" si="24"/>
        <v>1</v>
      </c>
      <c r="AA29" s="10"/>
      <c r="AB29" s="13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ht="15.75" customHeight="1">
      <c r="A30" s="14"/>
      <c r="B30" s="82"/>
      <c r="C30" s="82"/>
      <c r="D30" s="82"/>
      <c r="E30" s="82"/>
      <c r="F30" s="82"/>
      <c r="G30" s="82"/>
      <c r="H30" s="82"/>
      <c r="I30" s="82"/>
      <c r="J30" s="10"/>
      <c r="K30" s="10" t="s">
        <v>134</v>
      </c>
      <c r="L30" s="82"/>
      <c r="M30" s="82"/>
      <c r="N30" s="82"/>
      <c r="O30" s="82"/>
      <c r="P30" s="82"/>
      <c r="Q30" s="82"/>
      <c r="R30" s="82"/>
      <c r="S30" s="82"/>
      <c r="T30" s="10" t="b">
        <f t="shared" si="2"/>
        <v>1</v>
      </c>
      <c r="U30" s="10" t="b">
        <f t="shared" ref="U30:Z30" si="25">M30=C30</f>
        <v>1</v>
      </c>
      <c r="V30" s="10" t="b">
        <f t="shared" si="25"/>
        <v>1</v>
      </c>
      <c r="W30" s="10" t="b">
        <f t="shared" si="25"/>
        <v>1</v>
      </c>
      <c r="X30" s="10" t="b">
        <f t="shared" si="25"/>
        <v>1</v>
      </c>
      <c r="Y30" s="10" t="b">
        <f t="shared" si="25"/>
        <v>1</v>
      </c>
      <c r="Z30" s="10" t="b">
        <f t="shared" si="25"/>
        <v>1</v>
      </c>
      <c r="AA30" s="10"/>
      <c r="AB30" s="13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ht="15.75" customHeight="1">
      <c r="A31" s="14"/>
      <c r="B31" s="82"/>
      <c r="C31" s="82"/>
      <c r="D31" s="82"/>
      <c r="E31" s="82"/>
      <c r="F31" s="82"/>
      <c r="G31" s="82"/>
      <c r="H31" s="82"/>
      <c r="I31" s="82"/>
      <c r="J31" s="10"/>
      <c r="K31" s="10" t="s">
        <v>135</v>
      </c>
      <c r="L31" s="82"/>
      <c r="M31" s="82"/>
      <c r="N31" s="82"/>
      <c r="O31" s="82"/>
      <c r="P31" s="82"/>
      <c r="Q31" s="82"/>
      <c r="R31" s="82"/>
      <c r="S31" s="82"/>
      <c r="T31" s="10" t="b">
        <f t="shared" si="2"/>
        <v>1</v>
      </c>
      <c r="U31" s="10" t="b">
        <f t="shared" ref="U31:Z31" si="26">M31=C31</f>
        <v>1</v>
      </c>
      <c r="V31" s="10" t="b">
        <f t="shared" si="26"/>
        <v>1</v>
      </c>
      <c r="W31" s="10" t="b">
        <f t="shared" si="26"/>
        <v>1</v>
      </c>
      <c r="X31" s="10" t="b">
        <f t="shared" si="26"/>
        <v>1</v>
      </c>
      <c r="Y31" s="10" t="b">
        <f t="shared" si="26"/>
        <v>1</v>
      </c>
      <c r="Z31" s="10" t="b">
        <f t="shared" si="26"/>
        <v>1</v>
      </c>
      <c r="AA31" s="10" t="s">
        <v>111</v>
      </c>
      <c r="AB31" s="13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ht="15.75" customHeight="1">
      <c r="A32" s="14"/>
      <c r="B32" s="82"/>
      <c r="C32" s="82"/>
      <c r="D32" s="82"/>
      <c r="E32" s="82"/>
      <c r="F32" s="82"/>
      <c r="G32" s="82"/>
      <c r="H32" s="82"/>
      <c r="I32" s="82"/>
      <c r="J32" s="10"/>
      <c r="K32" s="10"/>
      <c r="L32" s="82"/>
      <c r="M32" s="82"/>
      <c r="N32" s="82"/>
      <c r="O32" s="82"/>
      <c r="P32" s="82"/>
      <c r="Q32" s="82"/>
      <c r="R32" s="82"/>
      <c r="S32" s="82"/>
      <c r="T32" s="10"/>
      <c r="U32" s="10"/>
      <c r="V32" s="10"/>
      <c r="W32" s="10"/>
      <c r="X32" s="10"/>
      <c r="Y32" s="10"/>
      <c r="Z32" s="10"/>
      <c r="AA32" s="10"/>
      <c r="AB32" s="13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ht="15.75" customHeight="1">
      <c r="A33" s="14"/>
      <c r="B33" s="82"/>
      <c r="C33" s="82"/>
      <c r="D33" s="82"/>
      <c r="E33" s="82"/>
      <c r="F33" s="82"/>
      <c r="G33" s="82"/>
      <c r="H33" s="82"/>
      <c r="I33" s="82"/>
      <c r="J33" s="10"/>
      <c r="K33" s="10"/>
      <c r="L33" s="82"/>
      <c r="M33" s="82"/>
      <c r="N33" s="82"/>
      <c r="O33" s="82"/>
      <c r="P33" s="82"/>
      <c r="Q33" s="82"/>
      <c r="R33" s="82"/>
      <c r="S33" s="82"/>
      <c r="T33" s="10"/>
      <c r="U33" s="10"/>
      <c r="V33" s="10"/>
      <c r="W33" s="10"/>
      <c r="X33" s="10"/>
      <c r="Y33" s="10"/>
      <c r="Z33" s="10"/>
      <c r="AA33" s="10"/>
      <c r="AB33" s="13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ht="15.75" customHeight="1">
      <c r="A34" s="14"/>
      <c r="B34" s="82"/>
      <c r="C34" s="82"/>
      <c r="D34" s="82"/>
      <c r="E34" s="82"/>
      <c r="F34" s="82"/>
      <c r="G34" s="82"/>
      <c r="H34" s="82"/>
      <c r="I34" s="82"/>
      <c r="J34" s="10"/>
      <c r="K34" s="10"/>
      <c r="L34" s="82"/>
      <c r="M34" s="82"/>
      <c r="N34" s="82"/>
      <c r="O34" s="82"/>
      <c r="P34" s="82"/>
      <c r="Q34" s="82"/>
      <c r="R34" s="82"/>
      <c r="S34" s="82"/>
      <c r="T34" s="10"/>
      <c r="U34" s="10"/>
      <c r="V34" s="10"/>
      <c r="W34" s="10"/>
      <c r="X34" s="10"/>
      <c r="Y34" s="10"/>
      <c r="Z34" s="10"/>
      <c r="AA34" s="10"/>
      <c r="AB34" s="13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ht="15.75" customHeight="1">
      <c r="A35" s="14"/>
      <c r="B35" s="82"/>
      <c r="C35" s="82"/>
      <c r="D35" s="82"/>
      <c r="E35" s="82"/>
      <c r="F35" s="82"/>
      <c r="G35" s="82"/>
      <c r="H35" s="82"/>
      <c r="I35" s="82"/>
      <c r="J35" s="10"/>
      <c r="K35" s="10"/>
      <c r="L35" s="82"/>
      <c r="M35" s="82"/>
      <c r="N35" s="82"/>
      <c r="O35" s="82"/>
      <c r="P35" s="82"/>
      <c r="Q35" s="82"/>
      <c r="R35" s="82"/>
      <c r="S35" s="82"/>
      <c r="T35" s="10"/>
      <c r="U35" s="10"/>
      <c r="V35" s="10"/>
      <c r="W35" s="10"/>
      <c r="X35" s="10"/>
      <c r="Y35" s="10"/>
      <c r="Z35" s="10"/>
      <c r="AA35" s="10"/>
      <c r="AB35" s="13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ht="15.75" customHeight="1">
      <c r="A36" s="14"/>
      <c r="B36" s="82"/>
      <c r="C36" s="82"/>
      <c r="D36" s="82"/>
      <c r="E36" s="82"/>
      <c r="F36" s="82"/>
      <c r="G36" s="82"/>
      <c r="H36" s="82"/>
      <c r="I36" s="82"/>
      <c r="J36" s="10"/>
      <c r="K36" s="10"/>
      <c r="L36" s="82"/>
      <c r="M36" s="82"/>
      <c r="N36" s="82"/>
      <c r="O36" s="82"/>
      <c r="P36" s="82"/>
      <c r="Q36" s="82"/>
      <c r="R36" s="82"/>
      <c r="S36" s="82"/>
      <c r="T36" s="10"/>
      <c r="U36" s="10"/>
      <c r="V36" s="10"/>
      <c r="W36" s="10"/>
      <c r="X36" s="10"/>
      <c r="Y36" s="10"/>
      <c r="Z36" s="10"/>
      <c r="AA36" s="10"/>
      <c r="AB36" s="13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ht="15.75" customHeight="1">
      <c r="A37" s="14"/>
      <c r="B37" s="82"/>
      <c r="C37" s="82"/>
      <c r="D37" s="82"/>
      <c r="E37" s="82"/>
      <c r="F37" s="82"/>
      <c r="G37" s="82"/>
      <c r="H37" s="82"/>
      <c r="I37" s="82"/>
      <c r="J37" s="10"/>
      <c r="K37" s="10"/>
      <c r="L37" s="82"/>
      <c r="M37" s="82"/>
      <c r="N37" s="82"/>
      <c r="O37" s="82"/>
      <c r="P37" s="82"/>
      <c r="Q37" s="82"/>
      <c r="R37" s="82"/>
      <c r="S37" s="82"/>
      <c r="T37" s="10"/>
      <c r="U37" s="10"/>
      <c r="V37" s="10"/>
      <c r="W37" s="10"/>
      <c r="X37" s="10"/>
      <c r="Y37" s="10"/>
      <c r="Z37" s="10"/>
      <c r="AA37" s="10"/>
      <c r="AB37" s="13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</row>
    <row r="38" ht="15.75" customHeight="1">
      <c r="A38" s="14"/>
      <c r="B38" s="82"/>
      <c r="C38" s="82"/>
      <c r="D38" s="82"/>
      <c r="E38" s="82"/>
      <c r="F38" s="82"/>
      <c r="G38" s="82"/>
      <c r="H38" s="82"/>
      <c r="I38" s="82"/>
      <c r="J38" s="10"/>
      <c r="K38" s="10"/>
      <c r="L38" s="82"/>
      <c r="M38" s="82"/>
      <c r="N38" s="82"/>
      <c r="O38" s="82"/>
      <c r="P38" s="82"/>
      <c r="Q38" s="82"/>
      <c r="R38" s="82"/>
      <c r="S38" s="82"/>
      <c r="T38" s="10"/>
      <c r="U38" s="10"/>
      <c r="V38" s="10"/>
      <c r="W38" s="10"/>
      <c r="X38" s="10"/>
      <c r="Y38" s="10"/>
      <c r="Z38" s="10"/>
      <c r="AA38" s="10"/>
      <c r="AB38" s="13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ht="15.75" customHeight="1">
      <c r="A39" s="14"/>
      <c r="B39" s="82"/>
      <c r="C39" s="82"/>
      <c r="D39" s="82"/>
      <c r="E39" s="82"/>
      <c r="F39" s="82"/>
      <c r="G39" s="82"/>
      <c r="H39" s="82"/>
      <c r="I39" s="82"/>
      <c r="J39" s="10"/>
      <c r="K39" s="10"/>
      <c r="L39" s="82"/>
      <c r="M39" s="82"/>
      <c r="N39" s="82"/>
      <c r="O39" s="82"/>
      <c r="P39" s="82"/>
      <c r="Q39" s="82"/>
      <c r="R39" s="82"/>
      <c r="S39" s="82"/>
      <c r="T39" s="10"/>
      <c r="U39" s="10"/>
      <c r="V39" s="10"/>
      <c r="W39" s="10"/>
      <c r="X39" s="10"/>
      <c r="Y39" s="10"/>
      <c r="Z39" s="10"/>
      <c r="AA39" s="10"/>
      <c r="AB39" s="13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ht="15.75" customHeight="1">
      <c r="A40" s="14"/>
      <c r="B40" s="82"/>
      <c r="C40" s="82"/>
      <c r="D40" s="82"/>
      <c r="E40" s="82"/>
      <c r="F40" s="82"/>
      <c r="G40" s="82"/>
      <c r="H40" s="82"/>
      <c r="I40" s="82"/>
      <c r="J40" s="10"/>
      <c r="K40" s="10"/>
      <c r="L40" s="82"/>
      <c r="M40" s="82"/>
      <c r="N40" s="82"/>
      <c r="O40" s="82"/>
      <c r="P40" s="82"/>
      <c r="Q40" s="82"/>
      <c r="R40" s="82"/>
      <c r="S40" s="82"/>
      <c r="T40" s="10"/>
      <c r="U40" s="10"/>
      <c r="V40" s="10"/>
      <c r="W40" s="10"/>
      <c r="X40" s="10"/>
      <c r="Y40" s="10"/>
      <c r="Z40" s="10"/>
      <c r="AA40" s="10"/>
      <c r="AB40" s="13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ht="15.75" customHeight="1">
      <c r="A41" s="14"/>
      <c r="B41" s="82"/>
      <c r="C41" s="82"/>
      <c r="D41" s="82"/>
      <c r="E41" s="82"/>
      <c r="F41" s="82"/>
      <c r="G41" s="82"/>
      <c r="H41" s="82"/>
      <c r="I41" s="82"/>
      <c r="J41" s="10"/>
      <c r="K41" s="10"/>
      <c r="L41" s="82"/>
      <c r="M41" s="82"/>
      <c r="N41" s="82"/>
      <c r="O41" s="82"/>
      <c r="P41" s="82"/>
      <c r="Q41" s="82"/>
      <c r="R41" s="82"/>
      <c r="S41" s="82"/>
      <c r="T41" s="10"/>
      <c r="U41" s="10"/>
      <c r="V41" s="10"/>
      <c r="W41" s="10"/>
      <c r="X41" s="10"/>
      <c r="Y41" s="10"/>
      <c r="Z41" s="10"/>
      <c r="AA41" s="10"/>
      <c r="AB41" s="13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ht="15.75" customHeight="1">
      <c r="A42" s="14"/>
      <c r="B42" s="82"/>
      <c r="C42" s="82"/>
      <c r="D42" s="82"/>
      <c r="E42" s="82"/>
      <c r="F42" s="82"/>
      <c r="G42" s="82"/>
      <c r="H42" s="82"/>
      <c r="I42" s="82"/>
      <c r="J42" s="10"/>
      <c r="K42" s="10"/>
      <c r="L42" s="82"/>
      <c r="M42" s="82"/>
      <c r="N42" s="82"/>
      <c r="O42" s="82"/>
      <c r="P42" s="82"/>
      <c r="Q42" s="82"/>
      <c r="R42" s="82"/>
      <c r="S42" s="82"/>
      <c r="T42" s="10"/>
      <c r="U42" s="10"/>
      <c r="V42" s="10"/>
      <c r="W42" s="10"/>
      <c r="X42" s="10"/>
      <c r="Y42" s="10"/>
      <c r="Z42" s="10"/>
      <c r="AA42" s="10"/>
      <c r="AB42" s="13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ht="15.75" customHeight="1">
      <c r="A43" s="14"/>
      <c r="B43" s="82"/>
      <c r="C43" s="82"/>
      <c r="D43" s="82"/>
      <c r="E43" s="82"/>
      <c r="F43" s="82"/>
      <c r="G43" s="82"/>
      <c r="H43" s="82"/>
      <c r="I43" s="82"/>
      <c r="J43" s="10"/>
      <c r="K43" s="10"/>
      <c r="L43" s="82"/>
      <c r="M43" s="82"/>
      <c r="N43" s="82"/>
      <c r="O43" s="82"/>
      <c r="P43" s="82"/>
      <c r="Q43" s="82"/>
      <c r="R43" s="82"/>
      <c r="S43" s="82"/>
      <c r="T43" s="10"/>
      <c r="U43" s="10"/>
      <c r="V43" s="10"/>
      <c r="W43" s="10"/>
      <c r="X43" s="10"/>
      <c r="Y43" s="10"/>
      <c r="Z43" s="10"/>
      <c r="AA43" s="10"/>
      <c r="AB43" s="13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ht="15.75" customHeight="1">
      <c r="A44" s="14"/>
      <c r="B44" s="82"/>
      <c r="C44" s="82"/>
      <c r="D44" s="82"/>
      <c r="E44" s="82"/>
      <c r="F44" s="82"/>
      <c r="G44" s="82"/>
      <c r="H44" s="82"/>
      <c r="I44" s="82"/>
      <c r="J44" s="10"/>
      <c r="K44" s="10"/>
      <c r="L44" s="82"/>
      <c r="M44" s="82"/>
      <c r="N44" s="82"/>
      <c r="O44" s="82"/>
      <c r="P44" s="82"/>
      <c r="Q44" s="82"/>
      <c r="R44" s="82"/>
      <c r="S44" s="82"/>
      <c r="T44" s="10"/>
      <c r="U44" s="10"/>
      <c r="V44" s="10"/>
      <c r="W44" s="10"/>
      <c r="X44" s="10"/>
      <c r="Y44" s="10"/>
      <c r="Z44" s="10"/>
      <c r="AA44" s="10"/>
      <c r="AB44" s="13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ht="15.75" customHeight="1">
      <c r="A45" s="14"/>
      <c r="B45" s="82"/>
      <c r="C45" s="82"/>
      <c r="D45" s="82"/>
      <c r="E45" s="82"/>
      <c r="F45" s="82"/>
      <c r="G45" s="82"/>
      <c r="H45" s="82"/>
      <c r="I45" s="82"/>
      <c r="J45" s="10"/>
      <c r="K45" s="10"/>
      <c r="L45" s="82"/>
      <c r="M45" s="82"/>
      <c r="N45" s="82"/>
      <c r="O45" s="82"/>
      <c r="P45" s="82"/>
      <c r="Q45" s="82"/>
      <c r="R45" s="82"/>
      <c r="S45" s="82"/>
      <c r="T45" s="10"/>
      <c r="U45" s="10"/>
      <c r="V45" s="10"/>
      <c r="W45" s="10"/>
      <c r="X45" s="10"/>
      <c r="Y45" s="10"/>
      <c r="Z45" s="10"/>
      <c r="AA45" s="10"/>
      <c r="AB45" s="13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ht="15.75" customHeight="1">
      <c r="A46" s="14"/>
      <c r="B46" s="82"/>
      <c r="C46" s="82"/>
      <c r="D46" s="82"/>
      <c r="E46" s="82"/>
      <c r="F46" s="82"/>
      <c r="G46" s="82"/>
      <c r="H46" s="82"/>
      <c r="I46" s="82"/>
      <c r="J46" s="10"/>
      <c r="K46" s="10"/>
      <c r="L46" s="82"/>
      <c r="M46" s="82"/>
      <c r="N46" s="82"/>
      <c r="O46" s="82"/>
      <c r="P46" s="82"/>
      <c r="Q46" s="82"/>
      <c r="R46" s="82"/>
      <c r="S46" s="82"/>
      <c r="T46" s="10"/>
      <c r="U46" s="10"/>
      <c r="V46" s="10"/>
      <c r="W46" s="10"/>
      <c r="X46" s="10"/>
      <c r="Y46" s="10"/>
      <c r="Z46" s="10"/>
      <c r="AA46" s="10"/>
      <c r="AB46" s="13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ht="15.75" customHeight="1">
      <c r="A47" s="14"/>
      <c r="B47" s="82"/>
      <c r="C47" s="82"/>
      <c r="D47" s="82"/>
      <c r="E47" s="82"/>
      <c r="F47" s="82"/>
      <c r="G47" s="82"/>
      <c r="H47" s="82"/>
      <c r="I47" s="82"/>
      <c r="J47" s="10"/>
      <c r="K47" s="10"/>
      <c r="L47" s="82"/>
      <c r="M47" s="82"/>
      <c r="N47" s="82"/>
      <c r="O47" s="82"/>
      <c r="P47" s="82"/>
      <c r="Q47" s="82"/>
      <c r="R47" s="82"/>
      <c r="S47" s="82"/>
      <c r="T47" s="10"/>
      <c r="U47" s="10"/>
      <c r="V47" s="10"/>
      <c r="W47" s="10"/>
      <c r="X47" s="10"/>
      <c r="Y47" s="10"/>
      <c r="Z47" s="10"/>
      <c r="AA47" s="10"/>
      <c r="AB47" s="13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ht="15.75" customHeight="1">
      <c r="A48" s="14"/>
      <c r="B48" s="82"/>
      <c r="C48" s="82"/>
      <c r="D48" s="82"/>
      <c r="E48" s="82"/>
      <c r="F48" s="82"/>
      <c r="G48" s="82"/>
      <c r="H48" s="82"/>
      <c r="I48" s="82"/>
      <c r="J48" s="10"/>
      <c r="K48" s="10"/>
      <c r="L48" s="82"/>
      <c r="M48" s="82"/>
      <c r="N48" s="82"/>
      <c r="O48" s="82"/>
      <c r="P48" s="82"/>
      <c r="Q48" s="82"/>
      <c r="R48" s="82"/>
      <c r="S48" s="82"/>
      <c r="T48" s="10"/>
      <c r="U48" s="10"/>
      <c r="V48" s="10"/>
      <c r="W48" s="10"/>
      <c r="X48" s="10"/>
      <c r="Y48" s="10"/>
      <c r="Z48" s="10"/>
      <c r="AA48" s="10"/>
      <c r="AB48" s="13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</row>
    <row r="49" ht="15.75" customHeight="1">
      <c r="A49" s="14"/>
      <c r="B49" s="82"/>
      <c r="C49" s="82"/>
      <c r="D49" s="82"/>
      <c r="E49" s="82"/>
      <c r="F49" s="82"/>
      <c r="G49" s="82"/>
      <c r="H49" s="82"/>
      <c r="I49" s="82"/>
      <c r="J49" s="10"/>
      <c r="K49" s="10" t="s">
        <v>136</v>
      </c>
      <c r="L49" s="82"/>
      <c r="M49" s="82"/>
      <c r="N49" s="82"/>
      <c r="O49" s="82"/>
      <c r="P49" s="82"/>
      <c r="Q49" s="82"/>
      <c r="R49" s="82"/>
      <c r="S49" s="82"/>
      <c r="T49" s="10" t="b">
        <f t="shared" ref="T49:T78" si="28">IFERROR(IF(SEARCH(":",B49),IF((RIGHT(B49,LEN(B49)-LEN(LEFT(B49,SEARCH(":",B49)+1))))=TRIM(L49),"child ties","research p/c"),"no comma"),B49=TRIM(L49))</f>
        <v>1</v>
      </c>
      <c r="U49" s="10" t="b">
        <f t="shared" ref="U49:Z49" si="27">M49=C49</f>
        <v>1</v>
      </c>
      <c r="V49" s="10" t="b">
        <f t="shared" si="27"/>
        <v>1</v>
      </c>
      <c r="W49" s="10" t="b">
        <f t="shared" si="27"/>
        <v>1</v>
      </c>
      <c r="X49" s="10" t="b">
        <f t="shared" si="27"/>
        <v>1</v>
      </c>
      <c r="Y49" s="10" t="b">
        <f t="shared" si="27"/>
        <v>1</v>
      </c>
      <c r="Z49" s="10" t="b">
        <f t="shared" si="27"/>
        <v>1</v>
      </c>
      <c r="AA49" s="10"/>
      <c r="AB49" s="13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  <row r="50" ht="15.75" customHeight="1">
      <c r="A50" s="14"/>
      <c r="B50" s="82"/>
      <c r="C50" s="82"/>
      <c r="D50" s="82"/>
      <c r="E50" s="82"/>
      <c r="F50" s="82"/>
      <c r="G50" s="82"/>
      <c r="H50" s="82"/>
      <c r="I50" s="82"/>
      <c r="J50" s="10"/>
      <c r="K50" s="10" t="s">
        <v>137</v>
      </c>
      <c r="L50" s="82"/>
      <c r="M50" s="82"/>
      <c r="N50" s="82"/>
      <c r="O50" s="82"/>
      <c r="P50" s="82"/>
      <c r="Q50" s="82"/>
      <c r="R50" s="82"/>
      <c r="S50" s="82"/>
      <c r="T50" s="10" t="b">
        <f t="shared" si="28"/>
        <v>1</v>
      </c>
      <c r="U50" s="10" t="b">
        <f t="shared" ref="U50:Z50" si="29">M50=C50</f>
        <v>1</v>
      </c>
      <c r="V50" s="10" t="b">
        <f t="shared" si="29"/>
        <v>1</v>
      </c>
      <c r="W50" s="10" t="b">
        <f t="shared" si="29"/>
        <v>1</v>
      </c>
      <c r="X50" s="10" t="b">
        <f t="shared" si="29"/>
        <v>1</v>
      </c>
      <c r="Y50" s="10" t="b">
        <f t="shared" si="29"/>
        <v>1</v>
      </c>
      <c r="Z50" s="10" t="b">
        <f t="shared" si="29"/>
        <v>1</v>
      </c>
      <c r="AA50" s="10"/>
      <c r="AB50" s="13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</row>
    <row r="51" ht="15.75" customHeight="1">
      <c r="A51" s="14"/>
      <c r="B51" s="82"/>
      <c r="C51" s="82"/>
      <c r="D51" s="82"/>
      <c r="E51" s="82"/>
      <c r="F51" s="82"/>
      <c r="G51" s="82"/>
      <c r="H51" s="82"/>
      <c r="I51" s="82"/>
      <c r="J51" s="10"/>
      <c r="K51" s="10" t="s">
        <v>138</v>
      </c>
      <c r="L51" s="82"/>
      <c r="M51" s="82"/>
      <c r="N51" s="82"/>
      <c r="O51" s="82"/>
      <c r="P51" s="82"/>
      <c r="Q51" s="82"/>
      <c r="R51" s="82"/>
      <c r="S51" s="82"/>
      <c r="T51" s="10" t="b">
        <f t="shared" si="28"/>
        <v>1</v>
      </c>
      <c r="U51" s="10" t="b">
        <f t="shared" ref="U51:Z51" si="30">M51=C51</f>
        <v>1</v>
      </c>
      <c r="V51" s="10" t="b">
        <f t="shared" si="30"/>
        <v>1</v>
      </c>
      <c r="W51" s="10" t="b">
        <f t="shared" si="30"/>
        <v>1</v>
      </c>
      <c r="X51" s="10" t="b">
        <f t="shared" si="30"/>
        <v>1</v>
      </c>
      <c r="Y51" s="10" t="b">
        <f t="shared" si="30"/>
        <v>1</v>
      </c>
      <c r="Z51" s="10" t="b">
        <f t="shared" si="30"/>
        <v>1</v>
      </c>
      <c r="AA51" s="10" t="s">
        <v>111</v>
      </c>
      <c r="AB51" s="13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</row>
    <row r="52" ht="15.75" customHeight="1">
      <c r="A52" s="14"/>
      <c r="B52" s="82"/>
      <c r="C52" s="82"/>
      <c r="D52" s="82"/>
      <c r="E52" s="82"/>
      <c r="F52" s="82"/>
      <c r="G52" s="82"/>
      <c r="H52" s="82"/>
      <c r="I52" s="82"/>
      <c r="J52" s="10"/>
      <c r="K52" s="10" t="s">
        <v>139</v>
      </c>
      <c r="L52" s="82"/>
      <c r="M52" s="82"/>
      <c r="N52" s="82"/>
      <c r="O52" s="82"/>
      <c r="P52" s="82"/>
      <c r="Q52" s="82"/>
      <c r="R52" s="82"/>
      <c r="S52" s="82"/>
      <c r="T52" s="10" t="b">
        <f t="shared" si="28"/>
        <v>1</v>
      </c>
      <c r="U52" s="10" t="b">
        <f t="shared" ref="U52:Z52" si="31">M52=C52</f>
        <v>1</v>
      </c>
      <c r="V52" s="10" t="b">
        <f t="shared" si="31"/>
        <v>1</v>
      </c>
      <c r="W52" s="10" t="b">
        <f t="shared" si="31"/>
        <v>1</v>
      </c>
      <c r="X52" s="10" t="b">
        <f t="shared" si="31"/>
        <v>1</v>
      </c>
      <c r="Y52" s="10" t="b">
        <f t="shared" si="31"/>
        <v>1</v>
      </c>
      <c r="Z52" s="10" t="b">
        <f t="shared" si="31"/>
        <v>1</v>
      </c>
      <c r="AA52" s="10" t="s">
        <v>111</v>
      </c>
      <c r="AB52" s="13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</row>
    <row r="53" ht="15.75" customHeight="1">
      <c r="A53" s="14"/>
      <c r="B53" s="82"/>
      <c r="C53" s="82"/>
      <c r="D53" s="82"/>
      <c r="E53" s="82"/>
      <c r="F53" s="82"/>
      <c r="G53" s="82"/>
      <c r="H53" s="82"/>
      <c r="I53" s="82"/>
      <c r="J53" s="10"/>
      <c r="K53" s="10" t="s">
        <v>140</v>
      </c>
      <c r="L53" s="82"/>
      <c r="M53" s="82"/>
      <c r="N53" s="82"/>
      <c r="O53" s="82"/>
      <c r="P53" s="82"/>
      <c r="Q53" s="82"/>
      <c r="R53" s="82"/>
      <c r="S53" s="82"/>
      <c r="T53" s="10" t="b">
        <f t="shared" si="28"/>
        <v>1</v>
      </c>
      <c r="U53" s="10" t="b">
        <f t="shared" ref="U53:Z53" si="32">M53=C53</f>
        <v>1</v>
      </c>
      <c r="V53" s="10" t="b">
        <f t="shared" si="32"/>
        <v>1</v>
      </c>
      <c r="W53" s="10" t="b">
        <f t="shared" si="32"/>
        <v>1</v>
      </c>
      <c r="X53" s="10" t="b">
        <f t="shared" si="32"/>
        <v>1</v>
      </c>
      <c r="Y53" s="10" t="b">
        <f t="shared" si="32"/>
        <v>1</v>
      </c>
      <c r="Z53" s="10" t="b">
        <f t="shared" si="32"/>
        <v>1</v>
      </c>
      <c r="AA53" s="10"/>
      <c r="AB53" s="13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</row>
    <row r="54" ht="15.75" customHeight="1">
      <c r="A54" s="14"/>
      <c r="B54" s="82"/>
      <c r="C54" s="82"/>
      <c r="D54" s="82"/>
      <c r="E54" s="82"/>
      <c r="F54" s="82"/>
      <c r="G54" s="82"/>
      <c r="H54" s="82"/>
      <c r="I54" s="82"/>
      <c r="J54" s="10"/>
      <c r="K54" s="10" t="s">
        <v>141</v>
      </c>
      <c r="L54" s="82"/>
      <c r="M54" s="82"/>
      <c r="N54" s="82"/>
      <c r="O54" s="82"/>
      <c r="P54" s="82"/>
      <c r="Q54" s="82"/>
      <c r="R54" s="82"/>
      <c r="S54" s="82"/>
      <c r="T54" s="10" t="b">
        <f t="shared" si="28"/>
        <v>1</v>
      </c>
      <c r="U54" s="10" t="b">
        <f t="shared" ref="U54:Z54" si="33">M54=C54</f>
        <v>1</v>
      </c>
      <c r="V54" s="10" t="b">
        <f t="shared" si="33"/>
        <v>1</v>
      </c>
      <c r="W54" s="10" t="b">
        <f t="shared" si="33"/>
        <v>1</v>
      </c>
      <c r="X54" s="10" t="b">
        <f t="shared" si="33"/>
        <v>1</v>
      </c>
      <c r="Y54" s="10" t="b">
        <f t="shared" si="33"/>
        <v>1</v>
      </c>
      <c r="Z54" s="10" t="b">
        <f t="shared" si="33"/>
        <v>1</v>
      </c>
      <c r="AA54" s="10"/>
      <c r="AB54" s="13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</row>
    <row r="55" ht="15.75" customHeight="1">
      <c r="A55" s="14"/>
      <c r="B55" s="82"/>
      <c r="C55" s="82"/>
      <c r="D55" s="82"/>
      <c r="E55" s="82"/>
      <c r="F55" s="82"/>
      <c r="G55" s="82"/>
      <c r="H55" s="82"/>
      <c r="I55" s="82"/>
      <c r="J55" s="10"/>
      <c r="K55" s="10" t="s">
        <v>142</v>
      </c>
      <c r="L55" s="82"/>
      <c r="M55" s="82"/>
      <c r="N55" s="82"/>
      <c r="O55" s="82"/>
      <c r="P55" s="82"/>
      <c r="Q55" s="82"/>
      <c r="R55" s="82"/>
      <c r="S55" s="82"/>
      <c r="T55" s="10" t="b">
        <f t="shared" si="28"/>
        <v>1</v>
      </c>
      <c r="U55" s="10" t="b">
        <f t="shared" ref="U55:Z55" si="34">M55=C55</f>
        <v>1</v>
      </c>
      <c r="V55" s="10" t="b">
        <f t="shared" si="34"/>
        <v>1</v>
      </c>
      <c r="W55" s="10" t="b">
        <f t="shared" si="34"/>
        <v>1</v>
      </c>
      <c r="X55" s="10" t="b">
        <f t="shared" si="34"/>
        <v>1</v>
      </c>
      <c r="Y55" s="10" t="b">
        <f t="shared" si="34"/>
        <v>1</v>
      </c>
      <c r="Z55" s="10" t="b">
        <f t="shared" si="34"/>
        <v>1</v>
      </c>
      <c r="AA55" s="10"/>
      <c r="AB55" s="13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</row>
    <row r="56" ht="15.75" customHeight="1">
      <c r="A56" s="14"/>
      <c r="B56" s="82"/>
      <c r="C56" s="82"/>
      <c r="D56" s="82"/>
      <c r="E56" s="82"/>
      <c r="F56" s="82"/>
      <c r="G56" s="82"/>
      <c r="H56" s="82"/>
      <c r="I56" s="82"/>
      <c r="J56" s="10"/>
      <c r="K56" s="10" t="s">
        <v>143</v>
      </c>
      <c r="L56" s="82"/>
      <c r="M56" s="82"/>
      <c r="N56" s="82"/>
      <c r="O56" s="82"/>
      <c r="P56" s="82"/>
      <c r="Q56" s="82"/>
      <c r="R56" s="82"/>
      <c r="S56" s="82"/>
      <c r="T56" s="10" t="b">
        <f t="shared" si="28"/>
        <v>1</v>
      </c>
      <c r="U56" s="10" t="b">
        <f t="shared" ref="U56:Z56" si="35">M56=C56</f>
        <v>1</v>
      </c>
      <c r="V56" s="10" t="b">
        <f t="shared" si="35"/>
        <v>1</v>
      </c>
      <c r="W56" s="10" t="b">
        <f t="shared" si="35"/>
        <v>1</v>
      </c>
      <c r="X56" s="10" t="b">
        <f t="shared" si="35"/>
        <v>1</v>
      </c>
      <c r="Y56" s="10" t="b">
        <f t="shared" si="35"/>
        <v>1</v>
      </c>
      <c r="Z56" s="10" t="b">
        <f t="shared" si="35"/>
        <v>1</v>
      </c>
      <c r="AA56" s="10"/>
      <c r="AB56" s="13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</row>
    <row r="57" ht="15.75" customHeight="1">
      <c r="A57" s="14"/>
      <c r="B57" s="82"/>
      <c r="C57" s="82"/>
      <c r="D57" s="82"/>
      <c r="E57" s="82"/>
      <c r="F57" s="82"/>
      <c r="G57" s="82"/>
      <c r="H57" s="82"/>
      <c r="I57" s="82"/>
      <c r="J57" s="10"/>
      <c r="K57" s="10" t="s">
        <v>144</v>
      </c>
      <c r="L57" s="82"/>
      <c r="M57" s="82"/>
      <c r="N57" s="82"/>
      <c r="O57" s="82"/>
      <c r="P57" s="82"/>
      <c r="Q57" s="82"/>
      <c r="R57" s="82"/>
      <c r="S57" s="82"/>
      <c r="T57" s="10" t="b">
        <f t="shared" si="28"/>
        <v>1</v>
      </c>
      <c r="U57" s="10" t="b">
        <f t="shared" ref="U57:Z57" si="36">M57=C57</f>
        <v>1</v>
      </c>
      <c r="V57" s="10" t="b">
        <f t="shared" si="36"/>
        <v>1</v>
      </c>
      <c r="W57" s="10" t="b">
        <f t="shared" si="36"/>
        <v>1</v>
      </c>
      <c r="X57" s="10" t="b">
        <f t="shared" si="36"/>
        <v>1</v>
      </c>
      <c r="Y57" s="10" t="b">
        <f t="shared" si="36"/>
        <v>1</v>
      </c>
      <c r="Z57" s="10" t="b">
        <f t="shared" si="36"/>
        <v>1</v>
      </c>
      <c r="AA57" s="10"/>
      <c r="AB57" s="13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</row>
    <row r="58" ht="15.75" customHeight="1">
      <c r="A58" s="14"/>
      <c r="B58" s="82"/>
      <c r="C58" s="82"/>
      <c r="D58" s="82"/>
      <c r="E58" s="82"/>
      <c r="F58" s="82"/>
      <c r="G58" s="82"/>
      <c r="H58" s="82"/>
      <c r="I58" s="82"/>
      <c r="J58" s="10"/>
      <c r="K58" s="10" t="s">
        <v>145</v>
      </c>
      <c r="L58" s="82"/>
      <c r="M58" s="82"/>
      <c r="N58" s="82"/>
      <c r="O58" s="82"/>
      <c r="P58" s="82"/>
      <c r="Q58" s="82"/>
      <c r="R58" s="82"/>
      <c r="S58" s="82"/>
      <c r="T58" s="10" t="b">
        <f t="shared" si="28"/>
        <v>1</v>
      </c>
      <c r="U58" s="10" t="b">
        <f t="shared" ref="U58:Z58" si="37">M58=C58</f>
        <v>1</v>
      </c>
      <c r="V58" s="10" t="b">
        <f t="shared" si="37"/>
        <v>1</v>
      </c>
      <c r="W58" s="10" t="b">
        <f t="shared" si="37"/>
        <v>1</v>
      </c>
      <c r="X58" s="10" t="b">
        <f t="shared" si="37"/>
        <v>1</v>
      </c>
      <c r="Y58" s="10" t="b">
        <f t="shared" si="37"/>
        <v>1</v>
      </c>
      <c r="Z58" s="10" t="b">
        <f t="shared" si="37"/>
        <v>1</v>
      </c>
      <c r="AA58" s="10"/>
      <c r="AB58" s="13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</row>
    <row r="59" ht="15.75" customHeight="1">
      <c r="A59" s="14"/>
      <c r="B59" s="82"/>
      <c r="C59" s="82"/>
      <c r="D59" s="82"/>
      <c r="E59" s="82"/>
      <c r="F59" s="82"/>
      <c r="G59" s="82"/>
      <c r="H59" s="82"/>
      <c r="I59" s="82"/>
      <c r="J59" s="10"/>
      <c r="K59" s="10" t="s">
        <v>146</v>
      </c>
      <c r="L59" s="82"/>
      <c r="M59" s="82"/>
      <c r="N59" s="82"/>
      <c r="O59" s="82"/>
      <c r="P59" s="82"/>
      <c r="Q59" s="82"/>
      <c r="R59" s="82"/>
      <c r="S59" s="82"/>
      <c r="T59" s="10" t="b">
        <f t="shared" si="28"/>
        <v>1</v>
      </c>
      <c r="U59" s="10" t="b">
        <f t="shared" ref="U59:Z59" si="38">M59=C59</f>
        <v>1</v>
      </c>
      <c r="V59" s="10" t="b">
        <f t="shared" si="38"/>
        <v>1</v>
      </c>
      <c r="W59" s="10" t="b">
        <f t="shared" si="38"/>
        <v>1</v>
      </c>
      <c r="X59" s="10" t="b">
        <f t="shared" si="38"/>
        <v>1</v>
      </c>
      <c r="Y59" s="10" t="b">
        <f t="shared" si="38"/>
        <v>1</v>
      </c>
      <c r="Z59" s="10" t="b">
        <f t="shared" si="38"/>
        <v>1</v>
      </c>
      <c r="AA59" s="10"/>
      <c r="AB59" s="13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</row>
    <row r="60" ht="15.75" customHeight="1">
      <c r="A60" s="14"/>
      <c r="B60" s="82"/>
      <c r="C60" s="82"/>
      <c r="D60" s="82"/>
      <c r="E60" s="82"/>
      <c r="F60" s="82"/>
      <c r="G60" s="82"/>
      <c r="H60" s="82"/>
      <c r="I60" s="82"/>
      <c r="J60" s="10"/>
      <c r="K60" s="10" t="s">
        <v>147</v>
      </c>
      <c r="L60" s="82"/>
      <c r="M60" s="82"/>
      <c r="N60" s="82"/>
      <c r="O60" s="82"/>
      <c r="P60" s="82"/>
      <c r="Q60" s="82"/>
      <c r="R60" s="82"/>
      <c r="S60" s="82"/>
      <c r="T60" s="10" t="b">
        <f t="shared" si="28"/>
        <v>1</v>
      </c>
      <c r="U60" s="10" t="b">
        <f t="shared" ref="U60:Z60" si="39">M60=C60</f>
        <v>1</v>
      </c>
      <c r="V60" s="10" t="b">
        <f t="shared" si="39"/>
        <v>1</v>
      </c>
      <c r="W60" s="10" t="b">
        <f t="shared" si="39"/>
        <v>1</v>
      </c>
      <c r="X60" s="10" t="b">
        <f t="shared" si="39"/>
        <v>1</v>
      </c>
      <c r="Y60" s="10" t="b">
        <f t="shared" si="39"/>
        <v>1</v>
      </c>
      <c r="Z60" s="10" t="b">
        <f t="shared" si="39"/>
        <v>1</v>
      </c>
      <c r="AA60" s="10"/>
      <c r="AB60" s="13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</row>
    <row r="61" ht="15.75" customHeight="1">
      <c r="A61" s="14"/>
      <c r="B61" s="82"/>
      <c r="C61" s="82"/>
      <c r="D61" s="82"/>
      <c r="E61" s="82"/>
      <c r="F61" s="82"/>
      <c r="G61" s="82"/>
      <c r="H61" s="82"/>
      <c r="I61" s="82"/>
      <c r="J61" s="10"/>
      <c r="K61" s="10" t="s">
        <v>148</v>
      </c>
      <c r="L61" s="82"/>
      <c r="M61" s="82"/>
      <c r="N61" s="82"/>
      <c r="O61" s="82"/>
      <c r="P61" s="82"/>
      <c r="Q61" s="82"/>
      <c r="R61" s="82"/>
      <c r="S61" s="82"/>
      <c r="T61" s="10" t="b">
        <f t="shared" si="28"/>
        <v>1</v>
      </c>
      <c r="U61" s="10" t="b">
        <f t="shared" ref="U61:Z61" si="40">M61=C61</f>
        <v>1</v>
      </c>
      <c r="V61" s="10" t="b">
        <f t="shared" si="40"/>
        <v>1</v>
      </c>
      <c r="W61" s="10" t="b">
        <f t="shared" si="40"/>
        <v>1</v>
      </c>
      <c r="X61" s="10" t="b">
        <f t="shared" si="40"/>
        <v>1</v>
      </c>
      <c r="Y61" s="10" t="b">
        <f t="shared" si="40"/>
        <v>1</v>
      </c>
      <c r="Z61" s="10" t="b">
        <f t="shared" si="40"/>
        <v>1</v>
      </c>
      <c r="AA61" s="10"/>
      <c r="AB61" s="13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</row>
    <row r="62" ht="15.75" customHeight="1">
      <c r="A62" s="14"/>
      <c r="B62" s="82"/>
      <c r="C62" s="82"/>
      <c r="D62" s="82"/>
      <c r="E62" s="82"/>
      <c r="F62" s="82"/>
      <c r="G62" s="82"/>
      <c r="H62" s="82"/>
      <c r="I62" s="82"/>
      <c r="J62" s="10"/>
      <c r="K62" s="10" t="s">
        <v>149</v>
      </c>
      <c r="L62" s="82"/>
      <c r="M62" s="82"/>
      <c r="N62" s="82"/>
      <c r="O62" s="82"/>
      <c r="P62" s="82"/>
      <c r="Q62" s="82"/>
      <c r="R62" s="82"/>
      <c r="S62" s="82"/>
      <c r="T62" s="10" t="b">
        <f t="shared" si="28"/>
        <v>1</v>
      </c>
      <c r="U62" s="10" t="b">
        <f t="shared" ref="U62:Z62" si="41">M62=C62</f>
        <v>1</v>
      </c>
      <c r="V62" s="10" t="b">
        <f t="shared" si="41"/>
        <v>1</v>
      </c>
      <c r="W62" s="10" t="b">
        <f t="shared" si="41"/>
        <v>1</v>
      </c>
      <c r="X62" s="10" t="b">
        <f t="shared" si="41"/>
        <v>1</v>
      </c>
      <c r="Y62" s="10" t="b">
        <f t="shared" si="41"/>
        <v>1</v>
      </c>
      <c r="Z62" s="10" t="b">
        <f t="shared" si="41"/>
        <v>1</v>
      </c>
      <c r="AA62" s="10"/>
      <c r="AB62" s="13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</row>
    <row r="63" ht="15.75" customHeight="1">
      <c r="A63" s="14"/>
      <c r="B63" s="82"/>
      <c r="C63" s="82"/>
      <c r="D63" s="82"/>
      <c r="E63" s="82"/>
      <c r="F63" s="82"/>
      <c r="G63" s="82"/>
      <c r="H63" s="82"/>
      <c r="I63" s="82"/>
      <c r="J63" s="10"/>
      <c r="K63" s="10" t="s">
        <v>150</v>
      </c>
      <c r="L63" s="82"/>
      <c r="M63" s="82"/>
      <c r="N63" s="82"/>
      <c r="O63" s="82"/>
      <c r="P63" s="82"/>
      <c r="Q63" s="82"/>
      <c r="R63" s="82"/>
      <c r="S63" s="82"/>
      <c r="T63" s="10" t="b">
        <f t="shared" si="28"/>
        <v>1</v>
      </c>
      <c r="U63" s="10" t="b">
        <f t="shared" ref="U63:Z63" si="42">M63=C63</f>
        <v>1</v>
      </c>
      <c r="V63" s="10" t="b">
        <f t="shared" si="42"/>
        <v>1</v>
      </c>
      <c r="W63" s="10" t="b">
        <f t="shared" si="42"/>
        <v>1</v>
      </c>
      <c r="X63" s="10" t="b">
        <f t="shared" si="42"/>
        <v>1</v>
      </c>
      <c r="Y63" s="10" t="b">
        <f t="shared" si="42"/>
        <v>1</v>
      </c>
      <c r="Z63" s="10" t="b">
        <f t="shared" si="42"/>
        <v>1</v>
      </c>
      <c r="AA63" s="10"/>
      <c r="AB63" s="13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</row>
    <row r="64" ht="15.75" customHeight="1">
      <c r="A64" s="14"/>
      <c r="B64" s="82"/>
      <c r="C64" s="82"/>
      <c r="D64" s="82"/>
      <c r="E64" s="82"/>
      <c r="F64" s="82"/>
      <c r="G64" s="82"/>
      <c r="H64" s="82"/>
      <c r="I64" s="82"/>
      <c r="J64" s="10"/>
      <c r="K64" s="10" t="s">
        <v>151</v>
      </c>
      <c r="L64" s="82"/>
      <c r="M64" s="82"/>
      <c r="N64" s="82"/>
      <c r="O64" s="82"/>
      <c r="P64" s="82"/>
      <c r="Q64" s="82"/>
      <c r="R64" s="82"/>
      <c r="S64" s="82"/>
      <c r="T64" s="10" t="b">
        <f t="shared" si="28"/>
        <v>1</v>
      </c>
      <c r="U64" s="10" t="b">
        <f t="shared" ref="U64:Z64" si="43">M64=C64</f>
        <v>1</v>
      </c>
      <c r="V64" s="10" t="b">
        <f t="shared" si="43"/>
        <v>1</v>
      </c>
      <c r="W64" s="10" t="b">
        <f t="shared" si="43"/>
        <v>1</v>
      </c>
      <c r="X64" s="10" t="b">
        <f t="shared" si="43"/>
        <v>1</v>
      </c>
      <c r="Y64" s="10" t="b">
        <f t="shared" si="43"/>
        <v>1</v>
      </c>
      <c r="Z64" s="10" t="b">
        <f t="shared" si="43"/>
        <v>1</v>
      </c>
      <c r="AA64" s="10"/>
      <c r="AB64" s="13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</row>
    <row r="65" ht="15.75" customHeight="1">
      <c r="A65" s="14"/>
      <c r="B65" s="82"/>
      <c r="C65" s="82"/>
      <c r="D65" s="82"/>
      <c r="E65" s="82"/>
      <c r="F65" s="82"/>
      <c r="G65" s="82"/>
      <c r="H65" s="82"/>
      <c r="I65" s="82"/>
      <c r="J65" s="10"/>
      <c r="K65" s="10" t="s">
        <v>152</v>
      </c>
      <c r="L65" s="82"/>
      <c r="M65" s="82"/>
      <c r="N65" s="82"/>
      <c r="O65" s="82"/>
      <c r="P65" s="82"/>
      <c r="Q65" s="82"/>
      <c r="R65" s="82"/>
      <c r="S65" s="82"/>
      <c r="T65" s="10" t="b">
        <f t="shared" si="28"/>
        <v>1</v>
      </c>
      <c r="U65" s="10" t="b">
        <f t="shared" ref="U65:Z65" si="44">M65=C65</f>
        <v>1</v>
      </c>
      <c r="V65" s="10" t="b">
        <f t="shared" si="44"/>
        <v>1</v>
      </c>
      <c r="W65" s="10" t="b">
        <f t="shared" si="44"/>
        <v>1</v>
      </c>
      <c r="X65" s="10" t="b">
        <f t="shared" si="44"/>
        <v>1</v>
      </c>
      <c r="Y65" s="10" t="b">
        <f t="shared" si="44"/>
        <v>1</v>
      </c>
      <c r="Z65" s="10" t="b">
        <f t="shared" si="44"/>
        <v>1</v>
      </c>
      <c r="AA65" s="10"/>
      <c r="AB65" s="13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</row>
    <row r="66" ht="15.75" customHeight="1">
      <c r="A66" s="14"/>
      <c r="B66" s="82"/>
      <c r="C66" s="82"/>
      <c r="D66" s="82"/>
      <c r="E66" s="82"/>
      <c r="F66" s="82"/>
      <c r="G66" s="82"/>
      <c r="H66" s="82"/>
      <c r="I66" s="82"/>
      <c r="J66" s="10"/>
      <c r="K66" s="10" t="s">
        <v>153</v>
      </c>
      <c r="L66" s="82"/>
      <c r="M66" s="82"/>
      <c r="N66" s="82"/>
      <c r="O66" s="82"/>
      <c r="P66" s="82"/>
      <c r="Q66" s="82"/>
      <c r="R66" s="82"/>
      <c r="S66" s="82"/>
      <c r="T66" s="10" t="b">
        <f t="shared" si="28"/>
        <v>1</v>
      </c>
      <c r="U66" s="10" t="b">
        <f t="shared" ref="U66:Z66" si="45">M66=C66</f>
        <v>1</v>
      </c>
      <c r="V66" s="10" t="b">
        <f t="shared" si="45"/>
        <v>1</v>
      </c>
      <c r="W66" s="10" t="b">
        <f t="shared" si="45"/>
        <v>1</v>
      </c>
      <c r="X66" s="10" t="b">
        <f t="shared" si="45"/>
        <v>1</v>
      </c>
      <c r="Y66" s="10" t="b">
        <f t="shared" si="45"/>
        <v>1</v>
      </c>
      <c r="Z66" s="10" t="b">
        <f t="shared" si="45"/>
        <v>1</v>
      </c>
      <c r="AA66" s="10"/>
      <c r="AB66" s="13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</row>
    <row r="67" ht="15.75" customHeight="1">
      <c r="A67" s="14"/>
      <c r="B67" s="82"/>
      <c r="C67" s="82"/>
      <c r="D67" s="82"/>
      <c r="E67" s="82"/>
      <c r="F67" s="82"/>
      <c r="G67" s="82"/>
      <c r="H67" s="82"/>
      <c r="I67" s="82"/>
      <c r="J67" s="10"/>
      <c r="K67" s="10" t="s">
        <v>154</v>
      </c>
      <c r="L67" s="82"/>
      <c r="M67" s="82"/>
      <c r="N67" s="82"/>
      <c r="O67" s="82"/>
      <c r="P67" s="82"/>
      <c r="Q67" s="82"/>
      <c r="R67" s="82"/>
      <c r="S67" s="82"/>
      <c r="T67" s="10" t="b">
        <f t="shared" si="28"/>
        <v>1</v>
      </c>
      <c r="U67" s="10" t="b">
        <f t="shared" ref="U67:Z67" si="46">M67=C67</f>
        <v>1</v>
      </c>
      <c r="V67" s="10" t="b">
        <f t="shared" si="46"/>
        <v>1</v>
      </c>
      <c r="W67" s="10" t="b">
        <f t="shared" si="46"/>
        <v>1</v>
      </c>
      <c r="X67" s="10" t="b">
        <f t="shared" si="46"/>
        <v>1</v>
      </c>
      <c r="Y67" s="10" t="b">
        <f t="shared" si="46"/>
        <v>1</v>
      </c>
      <c r="Z67" s="10" t="b">
        <f t="shared" si="46"/>
        <v>1</v>
      </c>
      <c r="AA67" s="10"/>
      <c r="AB67" s="13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</row>
    <row r="68" ht="15.75" customHeight="1">
      <c r="A68" s="14"/>
      <c r="B68" s="82"/>
      <c r="C68" s="82"/>
      <c r="D68" s="82"/>
      <c r="E68" s="82"/>
      <c r="F68" s="82"/>
      <c r="G68" s="82"/>
      <c r="H68" s="82"/>
      <c r="I68" s="82"/>
      <c r="J68" s="10"/>
      <c r="K68" s="10" t="s">
        <v>155</v>
      </c>
      <c r="L68" s="82"/>
      <c r="M68" s="82"/>
      <c r="N68" s="82"/>
      <c r="O68" s="82"/>
      <c r="P68" s="82"/>
      <c r="Q68" s="82"/>
      <c r="R68" s="82"/>
      <c r="S68" s="82"/>
      <c r="T68" s="10" t="b">
        <f t="shared" si="28"/>
        <v>1</v>
      </c>
      <c r="U68" s="10" t="b">
        <f t="shared" ref="U68:Z68" si="47">M68=C68</f>
        <v>1</v>
      </c>
      <c r="V68" s="10" t="b">
        <f t="shared" si="47"/>
        <v>1</v>
      </c>
      <c r="W68" s="10" t="b">
        <f t="shared" si="47"/>
        <v>1</v>
      </c>
      <c r="X68" s="10" t="b">
        <f t="shared" si="47"/>
        <v>1</v>
      </c>
      <c r="Y68" s="10" t="b">
        <f t="shared" si="47"/>
        <v>1</v>
      </c>
      <c r="Z68" s="10" t="b">
        <f t="shared" si="47"/>
        <v>1</v>
      </c>
      <c r="AA68" s="10"/>
      <c r="AB68" s="13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</row>
    <row r="69" ht="15.75" customHeight="1">
      <c r="A69" s="14"/>
      <c r="B69" s="82"/>
      <c r="C69" s="82"/>
      <c r="D69" s="82"/>
      <c r="E69" s="82"/>
      <c r="F69" s="82"/>
      <c r="G69" s="82"/>
      <c r="H69" s="82"/>
      <c r="I69" s="82"/>
      <c r="J69" s="10"/>
      <c r="K69" s="10" t="s">
        <v>156</v>
      </c>
      <c r="L69" s="82"/>
      <c r="M69" s="82"/>
      <c r="N69" s="82"/>
      <c r="O69" s="82"/>
      <c r="P69" s="82"/>
      <c r="Q69" s="82"/>
      <c r="R69" s="82"/>
      <c r="S69" s="82"/>
      <c r="T69" s="10" t="b">
        <f t="shared" si="28"/>
        <v>1</v>
      </c>
      <c r="U69" s="10" t="b">
        <f t="shared" ref="U69:Z69" si="48">M69=C69</f>
        <v>1</v>
      </c>
      <c r="V69" s="10" t="b">
        <f t="shared" si="48"/>
        <v>1</v>
      </c>
      <c r="W69" s="10" t="b">
        <f t="shared" si="48"/>
        <v>1</v>
      </c>
      <c r="X69" s="10" t="b">
        <f t="shared" si="48"/>
        <v>1</v>
      </c>
      <c r="Y69" s="10" t="b">
        <f t="shared" si="48"/>
        <v>1</v>
      </c>
      <c r="Z69" s="10" t="b">
        <f t="shared" si="48"/>
        <v>1</v>
      </c>
      <c r="AA69" s="10"/>
      <c r="AB69" s="13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</row>
    <row r="70" ht="15.75" customHeight="1">
      <c r="A70" s="14"/>
      <c r="B70" s="82"/>
      <c r="C70" s="82"/>
      <c r="D70" s="82"/>
      <c r="E70" s="82"/>
      <c r="F70" s="82"/>
      <c r="G70" s="82"/>
      <c r="H70" s="82"/>
      <c r="I70" s="82"/>
      <c r="J70" s="10"/>
      <c r="K70" s="10" t="s">
        <v>157</v>
      </c>
      <c r="L70" s="82"/>
      <c r="M70" s="82"/>
      <c r="N70" s="82"/>
      <c r="O70" s="82"/>
      <c r="P70" s="82"/>
      <c r="Q70" s="82"/>
      <c r="R70" s="82"/>
      <c r="S70" s="82"/>
      <c r="T70" s="10" t="b">
        <f t="shared" si="28"/>
        <v>1</v>
      </c>
      <c r="U70" s="10" t="b">
        <f t="shared" ref="U70:Z70" si="49">M70=C70</f>
        <v>1</v>
      </c>
      <c r="V70" s="10" t="b">
        <f t="shared" si="49"/>
        <v>1</v>
      </c>
      <c r="W70" s="10" t="b">
        <f t="shared" si="49"/>
        <v>1</v>
      </c>
      <c r="X70" s="10" t="b">
        <f t="shared" si="49"/>
        <v>1</v>
      </c>
      <c r="Y70" s="10" t="b">
        <f t="shared" si="49"/>
        <v>1</v>
      </c>
      <c r="Z70" s="10" t="b">
        <f t="shared" si="49"/>
        <v>1</v>
      </c>
      <c r="AA70" s="10"/>
      <c r="AB70" s="13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</row>
    <row r="71" ht="15.75" customHeight="1">
      <c r="A71" s="14"/>
      <c r="B71" s="82"/>
      <c r="C71" s="82"/>
      <c r="D71" s="82"/>
      <c r="E71" s="82"/>
      <c r="F71" s="82"/>
      <c r="G71" s="82"/>
      <c r="H71" s="82"/>
      <c r="I71" s="82"/>
      <c r="J71" s="10"/>
      <c r="K71" s="10" t="s">
        <v>158</v>
      </c>
      <c r="L71" s="82"/>
      <c r="M71" s="82"/>
      <c r="N71" s="82"/>
      <c r="O71" s="82"/>
      <c r="P71" s="82"/>
      <c r="Q71" s="82"/>
      <c r="R71" s="82"/>
      <c r="S71" s="82"/>
      <c r="T71" s="10" t="b">
        <f t="shared" si="28"/>
        <v>1</v>
      </c>
      <c r="U71" s="10" t="b">
        <f t="shared" ref="U71:Z71" si="50">M71=C71</f>
        <v>1</v>
      </c>
      <c r="V71" s="10" t="b">
        <f t="shared" si="50"/>
        <v>1</v>
      </c>
      <c r="W71" s="10" t="b">
        <f t="shared" si="50"/>
        <v>1</v>
      </c>
      <c r="X71" s="10" t="b">
        <f t="shared" si="50"/>
        <v>1</v>
      </c>
      <c r="Y71" s="10" t="b">
        <f t="shared" si="50"/>
        <v>1</v>
      </c>
      <c r="Z71" s="10" t="b">
        <f t="shared" si="50"/>
        <v>1</v>
      </c>
      <c r="AA71" s="10"/>
      <c r="AB71" s="13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</row>
    <row r="72" ht="15.75" customHeight="1">
      <c r="A72" s="14"/>
      <c r="B72" s="82"/>
      <c r="C72" s="82"/>
      <c r="D72" s="82"/>
      <c r="E72" s="82"/>
      <c r="F72" s="82"/>
      <c r="G72" s="82"/>
      <c r="H72" s="82"/>
      <c r="I72" s="82"/>
      <c r="J72" s="10"/>
      <c r="K72" s="10" t="s">
        <v>159</v>
      </c>
      <c r="L72" s="82"/>
      <c r="M72" s="82"/>
      <c r="N72" s="82"/>
      <c r="O72" s="82"/>
      <c r="P72" s="82"/>
      <c r="Q72" s="82"/>
      <c r="R72" s="82"/>
      <c r="S72" s="82"/>
      <c r="T72" s="10" t="b">
        <f t="shared" si="28"/>
        <v>1</v>
      </c>
      <c r="U72" s="10" t="b">
        <f t="shared" ref="U72:Z72" si="51">M72=C72</f>
        <v>1</v>
      </c>
      <c r="V72" s="10" t="b">
        <f t="shared" si="51"/>
        <v>1</v>
      </c>
      <c r="W72" s="10" t="b">
        <f t="shared" si="51"/>
        <v>1</v>
      </c>
      <c r="X72" s="10" t="b">
        <f t="shared" si="51"/>
        <v>1</v>
      </c>
      <c r="Y72" s="10" t="b">
        <f t="shared" si="51"/>
        <v>1</v>
      </c>
      <c r="Z72" s="10" t="b">
        <f t="shared" si="51"/>
        <v>1</v>
      </c>
      <c r="AA72" s="10"/>
      <c r="AB72" s="13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</row>
    <row r="73" ht="15.75" customHeight="1">
      <c r="A73" s="14"/>
      <c r="B73" s="82"/>
      <c r="C73" s="82"/>
      <c r="D73" s="82"/>
      <c r="E73" s="82"/>
      <c r="F73" s="82"/>
      <c r="G73" s="82"/>
      <c r="H73" s="82"/>
      <c r="I73" s="82"/>
      <c r="J73" s="10"/>
      <c r="K73" s="10" t="s">
        <v>160</v>
      </c>
      <c r="L73" s="82"/>
      <c r="M73" s="82"/>
      <c r="N73" s="82"/>
      <c r="O73" s="82"/>
      <c r="P73" s="82"/>
      <c r="Q73" s="82"/>
      <c r="R73" s="82"/>
      <c r="S73" s="82"/>
      <c r="T73" s="10" t="b">
        <f t="shared" si="28"/>
        <v>1</v>
      </c>
      <c r="U73" s="10" t="b">
        <f t="shared" ref="U73:Z73" si="52">M73=C73</f>
        <v>1</v>
      </c>
      <c r="V73" s="10" t="b">
        <f t="shared" si="52"/>
        <v>1</v>
      </c>
      <c r="W73" s="10" t="b">
        <f t="shared" si="52"/>
        <v>1</v>
      </c>
      <c r="X73" s="10" t="b">
        <f t="shared" si="52"/>
        <v>1</v>
      </c>
      <c r="Y73" s="10" t="b">
        <f t="shared" si="52"/>
        <v>1</v>
      </c>
      <c r="Z73" s="10" t="b">
        <f t="shared" si="52"/>
        <v>1</v>
      </c>
      <c r="AA73" s="10"/>
      <c r="AB73" s="13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</row>
    <row r="74" ht="15.75" customHeight="1">
      <c r="A74" s="14"/>
      <c r="B74" s="82"/>
      <c r="C74" s="82"/>
      <c r="D74" s="82"/>
      <c r="E74" s="82"/>
      <c r="F74" s="82"/>
      <c r="G74" s="82"/>
      <c r="H74" s="82"/>
      <c r="I74" s="82"/>
      <c r="J74" s="10"/>
      <c r="K74" s="10" t="s">
        <v>161</v>
      </c>
      <c r="L74" s="82"/>
      <c r="M74" s="82"/>
      <c r="N74" s="82"/>
      <c r="O74" s="82"/>
      <c r="P74" s="82"/>
      <c r="Q74" s="82"/>
      <c r="R74" s="82"/>
      <c r="S74" s="82"/>
      <c r="T74" s="10" t="b">
        <f t="shared" si="28"/>
        <v>1</v>
      </c>
      <c r="U74" s="10" t="b">
        <f t="shared" ref="U74:Z74" si="53">M74=C74</f>
        <v>1</v>
      </c>
      <c r="V74" s="10" t="b">
        <f t="shared" si="53"/>
        <v>1</v>
      </c>
      <c r="W74" s="10" t="b">
        <f t="shared" si="53"/>
        <v>1</v>
      </c>
      <c r="X74" s="10" t="b">
        <f t="shared" si="53"/>
        <v>1</v>
      </c>
      <c r="Y74" s="10" t="b">
        <f t="shared" si="53"/>
        <v>1</v>
      </c>
      <c r="Z74" s="10" t="b">
        <f t="shared" si="53"/>
        <v>1</v>
      </c>
      <c r="AA74" s="10"/>
      <c r="AB74" s="13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</row>
    <row r="75" ht="15.75" customHeight="1">
      <c r="A75" s="14"/>
      <c r="B75" s="82"/>
      <c r="C75" s="82"/>
      <c r="D75" s="82"/>
      <c r="E75" s="82"/>
      <c r="F75" s="82"/>
      <c r="G75" s="82"/>
      <c r="H75" s="82"/>
      <c r="I75" s="82"/>
      <c r="J75" s="10"/>
      <c r="K75" s="10" t="s">
        <v>162</v>
      </c>
      <c r="L75" s="82"/>
      <c r="M75" s="82"/>
      <c r="N75" s="82"/>
      <c r="O75" s="82"/>
      <c r="P75" s="82"/>
      <c r="Q75" s="82"/>
      <c r="R75" s="82"/>
      <c r="S75" s="82"/>
      <c r="T75" s="10" t="b">
        <f t="shared" si="28"/>
        <v>1</v>
      </c>
      <c r="U75" s="10" t="b">
        <f t="shared" ref="U75:Z75" si="54">M75=C75</f>
        <v>1</v>
      </c>
      <c r="V75" s="10" t="b">
        <f t="shared" si="54"/>
        <v>1</v>
      </c>
      <c r="W75" s="10" t="b">
        <f t="shared" si="54"/>
        <v>1</v>
      </c>
      <c r="X75" s="10" t="b">
        <f t="shared" si="54"/>
        <v>1</v>
      </c>
      <c r="Y75" s="10" t="b">
        <f t="shared" si="54"/>
        <v>1</v>
      </c>
      <c r="Z75" s="10" t="b">
        <f t="shared" si="54"/>
        <v>1</v>
      </c>
      <c r="AA75" s="10"/>
      <c r="AB75" s="13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</row>
    <row r="76" ht="15.75" customHeight="1">
      <c r="A76" s="14"/>
      <c r="B76" s="82"/>
      <c r="C76" s="82"/>
      <c r="D76" s="82"/>
      <c r="E76" s="82"/>
      <c r="F76" s="82"/>
      <c r="G76" s="82"/>
      <c r="H76" s="82"/>
      <c r="I76" s="82"/>
      <c r="J76" s="10"/>
      <c r="K76" s="10" t="s">
        <v>163</v>
      </c>
      <c r="L76" s="82"/>
      <c r="M76" s="82"/>
      <c r="N76" s="82"/>
      <c r="O76" s="82"/>
      <c r="P76" s="82"/>
      <c r="Q76" s="82"/>
      <c r="R76" s="82"/>
      <c r="S76" s="82"/>
      <c r="T76" s="10" t="b">
        <f t="shared" si="28"/>
        <v>1</v>
      </c>
      <c r="U76" s="10" t="b">
        <f t="shared" ref="U76:Z76" si="55">M76=C76</f>
        <v>1</v>
      </c>
      <c r="V76" s="10" t="b">
        <f t="shared" si="55"/>
        <v>1</v>
      </c>
      <c r="W76" s="10" t="b">
        <f t="shared" si="55"/>
        <v>1</v>
      </c>
      <c r="X76" s="10" t="b">
        <f t="shared" si="55"/>
        <v>1</v>
      </c>
      <c r="Y76" s="10" t="b">
        <f t="shared" si="55"/>
        <v>1</v>
      </c>
      <c r="Z76" s="10" t="b">
        <f t="shared" si="55"/>
        <v>1</v>
      </c>
      <c r="AA76" s="10"/>
      <c r="AB76" s="13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</row>
    <row r="77" ht="15.75" customHeight="1">
      <c r="A77" s="14"/>
      <c r="B77" s="82"/>
      <c r="C77" s="82"/>
      <c r="D77" s="82"/>
      <c r="E77" s="82"/>
      <c r="F77" s="82"/>
      <c r="G77" s="82"/>
      <c r="H77" s="82"/>
      <c r="I77" s="82"/>
      <c r="J77" s="10"/>
      <c r="K77" s="10" t="s">
        <v>164</v>
      </c>
      <c r="L77" s="82"/>
      <c r="M77" s="82"/>
      <c r="N77" s="82"/>
      <c r="O77" s="82"/>
      <c r="P77" s="82"/>
      <c r="Q77" s="82"/>
      <c r="R77" s="82"/>
      <c r="S77" s="82"/>
      <c r="T77" s="10" t="b">
        <f t="shared" si="28"/>
        <v>1</v>
      </c>
      <c r="U77" s="10" t="b">
        <f t="shared" ref="U77:Z77" si="56">M77=C77</f>
        <v>1</v>
      </c>
      <c r="V77" s="10" t="b">
        <f t="shared" si="56"/>
        <v>1</v>
      </c>
      <c r="W77" s="10" t="b">
        <f t="shared" si="56"/>
        <v>1</v>
      </c>
      <c r="X77" s="10" t="b">
        <f t="shared" si="56"/>
        <v>1</v>
      </c>
      <c r="Y77" s="10" t="b">
        <f t="shared" si="56"/>
        <v>1</v>
      </c>
      <c r="Z77" s="10" t="b">
        <f t="shared" si="56"/>
        <v>1</v>
      </c>
      <c r="AA77" s="10"/>
      <c r="AB77" s="13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</row>
    <row r="78" ht="15.75" customHeight="1">
      <c r="A78" s="14"/>
      <c r="B78" s="102"/>
      <c r="C78" s="102"/>
      <c r="D78" s="102"/>
      <c r="E78" s="102"/>
      <c r="F78" s="102"/>
      <c r="G78" s="102"/>
      <c r="H78" s="102"/>
      <c r="I78" s="102"/>
      <c r="J78" s="10"/>
      <c r="K78" s="10" t="s">
        <v>165</v>
      </c>
      <c r="L78" s="102"/>
      <c r="M78" s="102"/>
      <c r="N78" s="102"/>
      <c r="O78" s="102"/>
      <c r="P78" s="102"/>
      <c r="Q78" s="102"/>
      <c r="R78" s="102"/>
      <c r="S78" s="102"/>
      <c r="T78" s="10" t="b">
        <f t="shared" si="28"/>
        <v>1</v>
      </c>
      <c r="U78" s="10" t="b">
        <f t="shared" ref="U78:Z78" si="57">M78=C78</f>
        <v>1</v>
      </c>
      <c r="V78" s="10" t="b">
        <f t="shared" si="57"/>
        <v>1</v>
      </c>
      <c r="W78" s="10" t="b">
        <f t="shared" si="57"/>
        <v>1</v>
      </c>
      <c r="X78" s="10" t="b">
        <f t="shared" si="57"/>
        <v>1</v>
      </c>
      <c r="Y78" s="10" t="b">
        <f t="shared" si="57"/>
        <v>1</v>
      </c>
      <c r="Z78" s="10" t="b">
        <f t="shared" si="57"/>
        <v>1</v>
      </c>
      <c r="AA78" s="10"/>
      <c r="AB78" s="13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</row>
    <row r="79" ht="15.75" customHeight="1">
      <c r="A79" s="14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3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</row>
    <row r="80" ht="15.75" customHeight="1">
      <c r="A80" s="14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3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</row>
    <row r="81" ht="15.75" customHeight="1">
      <c r="A81" s="14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3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</row>
    <row r="82" ht="15.75" customHeight="1">
      <c r="A82" s="14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3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</row>
    <row r="83" ht="15.75" customHeight="1">
      <c r="A83" s="5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5:I5"/>
    <mergeCell ref="L5:S5"/>
  </mergeCells>
  <conditionalFormatting sqref="T7:Z77">
    <cfRule type="cellIs" dxfId="0" priority="1" operator="equal">
      <formula>"FALSE"</formula>
    </cfRule>
  </conditionalFormatting>
  <conditionalFormatting sqref="T78:Z78">
    <cfRule type="cellIs" dxfId="0" priority="2" operator="equal">
      <formula>"FALSE"</formula>
    </cfRule>
  </conditionalFormatting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 outlineLevelCol="1"/>
  <cols>
    <col customWidth="1" min="1" max="1" width="15.33"/>
    <col customWidth="1" min="2" max="2" width="12.78"/>
    <col customWidth="1" min="3" max="4" width="9.11"/>
    <col customWidth="1" min="5" max="5" width="34.33"/>
    <col customWidth="1" min="6" max="6" width="27.33" outlineLevel="1"/>
    <col customWidth="1" min="7" max="7" width="42.33" outlineLevel="1"/>
    <col customWidth="1" min="8" max="8" width="42.67" outlineLevel="1"/>
    <col customWidth="1" min="9" max="9" width="16.33" outlineLevel="1"/>
    <col customWidth="1" min="10" max="10" width="5.78" outlineLevel="1"/>
    <col customWidth="1" min="11" max="11" width="10.44" outlineLevel="1"/>
    <col customWidth="1" min="12" max="12" width="10.11" outlineLevel="1"/>
    <col customWidth="1" min="13" max="13" width="26.33" outlineLevel="1"/>
    <col customWidth="1" min="14" max="14" width="18.44" outlineLevel="1"/>
    <col customWidth="1" min="15" max="15" width="33.11" outlineLevel="1"/>
    <col customWidth="1" min="16" max="16" width="37.44"/>
    <col customWidth="1" min="17" max="17" width="10.33"/>
    <col customWidth="1" min="18" max="18" width="14.11"/>
    <col customWidth="1" min="19" max="20" width="11.67"/>
    <col customWidth="1" min="21" max="21" width="18.0"/>
    <col customWidth="1" min="22" max="22" width="24.0"/>
    <col customWidth="1" min="23" max="23" width="34.11"/>
    <col customWidth="1" min="24" max="26" width="30.67"/>
    <col customWidth="1" min="27" max="27" width="5.0"/>
    <col customWidth="1" min="28" max="28" width="19.67"/>
    <col customWidth="1" min="29" max="29" width="20.67"/>
    <col customWidth="1" min="30" max="30" width="19.67"/>
    <col customWidth="1" min="31" max="31" width="2.33"/>
    <col customWidth="1" min="32" max="32" width="15.78"/>
  </cols>
  <sheetData>
    <row r="1">
      <c r="A1" s="111" t="s">
        <v>166</v>
      </c>
      <c r="B1" s="111" t="s">
        <v>167</v>
      </c>
      <c r="C1" s="111" t="s">
        <v>168</v>
      </c>
      <c r="D1" s="111"/>
      <c r="E1" s="111" t="s">
        <v>169</v>
      </c>
      <c r="F1" s="111" t="s">
        <v>170</v>
      </c>
      <c r="G1" s="111" t="s">
        <v>171</v>
      </c>
      <c r="H1" s="111" t="s">
        <v>172</v>
      </c>
      <c r="I1" s="111" t="s">
        <v>173</v>
      </c>
      <c r="J1" s="111" t="s">
        <v>27</v>
      </c>
      <c r="K1" s="111" t="s">
        <v>174</v>
      </c>
      <c r="L1" s="111" t="s">
        <v>30</v>
      </c>
      <c r="M1" s="111" t="s">
        <v>175</v>
      </c>
      <c r="N1" s="111" t="s">
        <v>176</v>
      </c>
      <c r="O1" s="111" t="s">
        <v>177</v>
      </c>
      <c r="P1" s="111" t="s">
        <v>178</v>
      </c>
      <c r="Q1" s="111" t="s">
        <v>179</v>
      </c>
      <c r="R1" s="112" t="s">
        <v>180</v>
      </c>
      <c r="S1" s="112" t="s">
        <v>181</v>
      </c>
      <c r="T1" s="112" t="s">
        <v>182</v>
      </c>
      <c r="U1" s="111" t="s">
        <v>183</v>
      </c>
      <c r="V1" s="111" t="s">
        <v>184</v>
      </c>
      <c r="W1" s="111" t="s">
        <v>185</v>
      </c>
      <c r="X1" s="111" t="s">
        <v>186</v>
      </c>
      <c r="Y1" s="111" t="s">
        <v>187</v>
      </c>
      <c r="Z1" s="111" t="s">
        <v>188</v>
      </c>
      <c r="AA1" s="113"/>
      <c r="AB1" s="111" t="s">
        <v>189</v>
      </c>
      <c r="AC1" s="114" t="s">
        <v>190</v>
      </c>
      <c r="AD1" s="114" t="s">
        <v>191</v>
      </c>
      <c r="AE1" s="111"/>
      <c r="AF1" s="111" t="s">
        <v>192</v>
      </c>
    </row>
    <row r="2">
      <c r="A2" s="115" t="b">
        <f t="shared" ref="A2:A125" si="1">IF(B2=E2,TRUE,FALSE)</f>
        <v>1</v>
      </c>
      <c r="B2" s="35" t="s">
        <v>89</v>
      </c>
      <c r="C2" s="34"/>
      <c r="D2" s="34">
        <v>1.0</v>
      </c>
      <c r="E2" s="35" t="s">
        <v>89</v>
      </c>
      <c r="F2" s="35" t="s">
        <v>193</v>
      </c>
      <c r="G2" s="35" t="s">
        <v>194</v>
      </c>
      <c r="H2" s="35" t="s">
        <v>195</v>
      </c>
      <c r="I2" s="35" t="s">
        <v>196</v>
      </c>
      <c r="J2" s="35" t="s">
        <v>197</v>
      </c>
      <c r="K2" s="35">
        <v>79746.0</v>
      </c>
      <c r="L2" s="35" t="s">
        <v>198</v>
      </c>
      <c r="M2" s="35" t="s">
        <v>199</v>
      </c>
      <c r="N2" s="35" t="s">
        <v>200</v>
      </c>
      <c r="O2" s="35" t="s">
        <v>201</v>
      </c>
      <c r="P2" s="116" t="s">
        <v>202</v>
      </c>
      <c r="Q2" s="116" t="s">
        <v>203</v>
      </c>
      <c r="R2" s="117">
        <v>20789.991</v>
      </c>
      <c r="S2" s="118"/>
      <c r="T2" s="118"/>
      <c r="U2" s="119"/>
      <c r="V2" s="115"/>
      <c r="W2" s="68"/>
      <c r="X2" s="115"/>
      <c r="Y2" s="115"/>
      <c r="Z2" s="120"/>
      <c r="AA2" s="115"/>
      <c r="AB2" s="68"/>
      <c r="AC2" s="115"/>
      <c r="AD2" s="115"/>
      <c r="AE2" s="115"/>
      <c r="AF2" s="121">
        <v>3.227762908E7</v>
      </c>
    </row>
    <row r="3">
      <c r="A3" s="115" t="b">
        <f t="shared" si="1"/>
        <v>1</v>
      </c>
      <c r="B3" s="35" t="s">
        <v>89</v>
      </c>
      <c r="C3" s="34"/>
      <c r="D3" s="34">
        <v>2.0</v>
      </c>
      <c r="E3" s="35" t="s">
        <v>89</v>
      </c>
      <c r="F3" s="35" t="s">
        <v>193</v>
      </c>
      <c r="G3" s="35" t="s">
        <v>194</v>
      </c>
      <c r="H3" s="35" t="s">
        <v>195</v>
      </c>
      <c r="I3" s="35" t="s">
        <v>196</v>
      </c>
      <c r="J3" s="35" t="s">
        <v>197</v>
      </c>
      <c r="K3" s="35">
        <v>79746.0</v>
      </c>
      <c r="L3" s="35" t="s">
        <v>198</v>
      </c>
      <c r="M3" s="35" t="s">
        <v>199</v>
      </c>
      <c r="N3" s="35" t="s">
        <v>200</v>
      </c>
      <c r="O3" s="35" t="s">
        <v>201</v>
      </c>
      <c r="P3" s="116" t="s">
        <v>204</v>
      </c>
      <c r="Q3" s="116" t="s">
        <v>205</v>
      </c>
      <c r="R3" s="117">
        <v>2.0999999E7</v>
      </c>
      <c r="S3" s="118"/>
      <c r="T3" s="118"/>
      <c r="U3" s="119"/>
      <c r="V3" s="115"/>
      <c r="W3" s="68"/>
      <c r="X3" s="115"/>
      <c r="Y3" s="115"/>
      <c r="Z3" s="120"/>
      <c r="AA3" s="115"/>
      <c r="AB3" s="68"/>
      <c r="AC3" s="115"/>
      <c r="AD3" s="115"/>
      <c r="AE3" s="115"/>
      <c r="AF3" s="120" t="s">
        <v>206</v>
      </c>
    </row>
    <row r="4">
      <c r="A4" s="115" t="b">
        <f t="shared" si="1"/>
        <v>1</v>
      </c>
      <c r="B4" s="35" t="s">
        <v>45</v>
      </c>
      <c r="C4" s="34"/>
      <c r="D4" s="34">
        <v>3.0</v>
      </c>
      <c r="E4" s="35" t="s">
        <v>45</v>
      </c>
      <c r="F4" s="34"/>
      <c r="G4" s="35" t="s">
        <v>207</v>
      </c>
      <c r="H4" s="35" t="s">
        <v>208</v>
      </c>
      <c r="I4" s="35" t="s">
        <v>196</v>
      </c>
      <c r="J4" s="35" t="s">
        <v>197</v>
      </c>
      <c r="K4" s="35">
        <v>78701.0</v>
      </c>
      <c r="L4" s="35" t="s">
        <v>198</v>
      </c>
      <c r="M4" s="35" t="s">
        <v>209</v>
      </c>
      <c r="N4" s="35" t="s">
        <v>210</v>
      </c>
      <c r="O4" s="122" t="s">
        <v>211</v>
      </c>
      <c r="P4" s="116" t="s">
        <v>202</v>
      </c>
      <c r="Q4" s="116" t="s">
        <v>212</v>
      </c>
      <c r="R4" s="117">
        <v>17819.993</v>
      </c>
      <c r="S4" s="118"/>
      <c r="T4" s="118"/>
      <c r="U4" s="119"/>
      <c r="V4" s="115"/>
      <c r="W4" s="68"/>
      <c r="X4" s="115"/>
      <c r="Y4" s="115"/>
      <c r="Z4" s="120"/>
      <c r="AA4" s="115"/>
      <c r="AB4" s="68"/>
      <c r="AC4" s="115"/>
      <c r="AD4" s="115"/>
      <c r="AE4" s="115"/>
      <c r="AF4" s="121">
        <v>2.766653977E7</v>
      </c>
    </row>
    <row r="5">
      <c r="A5" s="115" t="b">
        <f t="shared" si="1"/>
        <v>1</v>
      </c>
      <c r="B5" s="35" t="s">
        <v>45</v>
      </c>
      <c r="C5" s="34"/>
      <c r="D5" s="34">
        <v>4.0</v>
      </c>
      <c r="E5" s="35" t="s">
        <v>45</v>
      </c>
      <c r="F5" s="34"/>
      <c r="G5" s="35" t="s">
        <v>207</v>
      </c>
      <c r="H5" s="35" t="s">
        <v>208</v>
      </c>
      <c r="I5" s="35" t="s">
        <v>196</v>
      </c>
      <c r="J5" s="35" t="s">
        <v>197</v>
      </c>
      <c r="K5" s="35">
        <v>78701.0</v>
      </c>
      <c r="L5" s="35" t="s">
        <v>198</v>
      </c>
      <c r="M5" s="35" t="s">
        <v>209</v>
      </c>
      <c r="N5" s="35" t="s">
        <v>210</v>
      </c>
      <c r="O5" s="122" t="s">
        <v>211</v>
      </c>
      <c r="P5" s="116" t="s">
        <v>204</v>
      </c>
      <c r="Q5" s="116" t="s">
        <v>213</v>
      </c>
      <c r="R5" s="117">
        <v>1.7999999E7</v>
      </c>
      <c r="S5" s="118"/>
      <c r="T5" s="118"/>
      <c r="U5" s="119"/>
      <c r="V5" s="115"/>
      <c r="W5" s="68"/>
      <c r="X5" s="115"/>
      <c r="Y5" s="115"/>
      <c r="Z5" s="120"/>
      <c r="AA5" s="115"/>
      <c r="AB5" s="68"/>
      <c r="AC5" s="115"/>
      <c r="AD5" s="115"/>
      <c r="AE5" s="115"/>
      <c r="AF5" s="120" t="s">
        <v>206</v>
      </c>
    </row>
    <row r="6">
      <c r="A6" s="115" t="b">
        <f t="shared" si="1"/>
        <v>1</v>
      </c>
      <c r="B6" s="35" t="s">
        <v>43</v>
      </c>
      <c r="C6" s="34"/>
      <c r="D6" s="34">
        <v>5.0</v>
      </c>
      <c r="E6" s="35" t="s">
        <v>43</v>
      </c>
      <c r="F6" s="34"/>
      <c r="G6" s="35" t="s">
        <v>207</v>
      </c>
      <c r="H6" s="35" t="s">
        <v>208</v>
      </c>
      <c r="I6" s="35" t="s">
        <v>196</v>
      </c>
      <c r="J6" s="35" t="s">
        <v>197</v>
      </c>
      <c r="K6" s="35">
        <v>78701.0</v>
      </c>
      <c r="L6" s="35" t="s">
        <v>198</v>
      </c>
      <c r="M6" s="35" t="s">
        <v>209</v>
      </c>
      <c r="N6" s="35" t="s">
        <v>210</v>
      </c>
      <c r="O6" s="122" t="s">
        <v>211</v>
      </c>
      <c r="P6" s="116" t="s">
        <v>202</v>
      </c>
      <c r="Q6" s="116" t="s">
        <v>214</v>
      </c>
      <c r="R6" s="117">
        <v>11879.995</v>
      </c>
      <c r="S6" s="118"/>
      <c r="T6" s="118"/>
      <c r="U6" s="119"/>
      <c r="V6" s="115"/>
      <c r="W6" s="68"/>
      <c r="X6" s="115"/>
      <c r="Y6" s="115"/>
      <c r="Z6" s="120"/>
      <c r="AA6" s="115"/>
      <c r="AB6" s="68"/>
      <c r="AC6" s="115"/>
      <c r="AD6" s="115"/>
      <c r="AE6" s="115"/>
      <c r="AF6" s="121">
        <v>1.844435933E7</v>
      </c>
    </row>
    <row r="7">
      <c r="A7" s="115" t="b">
        <f t="shared" si="1"/>
        <v>1</v>
      </c>
      <c r="B7" s="35" t="s">
        <v>43</v>
      </c>
      <c r="C7" s="34"/>
      <c r="D7" s="34">
        <v>6.0</v>
      </c>
      <c r="E7" s="35" t="s">
        <v>43</v>
      </c>
      <c r="F7" s="34"/>
      <c r="G7" s="35" t="s">
        <v>207</v>
      </c>
      <c r="H7" s="35" t="s">
        <v>208</v>
      </c>
      <c r="I7" s="35" t="s">
        <v>196</v>
      </c>
      <c r="J7" s="35" t="s">
        <v>197</v>
      </c>
      <c r="K7" s="35">
        <v>78701.0</v>
      </c>
      <c r="L7" s="35" t="s">
        <v>198</v>
      </c>
      <c r="M7" s="35" t="s">
        <v>209</v>
      </c>
      <c r="N7" s="35" t="s">
        <v>210</v>
      </c>
      <c r="O7" s="122" t="s">
        <v>211</v>
      </c>
      <c r="P7" s="116" t="s">
        <v>204</v>
      </c>
      <c r="Q7" s="116" t="s">
        <v>215</v>
      </c>
      <c r="R7" s="117">
        <v>1.1999999E7</v>
      </c>
      <c r="S7" s="118"/>
      <c r="T7" s="118"/>
      <c r="U7" s="119"/>
      <c r="V7" s="115"/>
      <c r="W7" s="68"/>
      <c r="X7" s="115"/>
      <c r="Y7" s="115"/>
      <c r="Z7" s="120"/>
      <c r="AA7" s="115"/>
      <c r="AB7" s="68"/>
      <c r="AC7" s="115"/>
      <c r="AD7" s="115"/>
      <c r="AE7" s="115"/>
      <c r="AF7" s="120" t="s">
        <v>206</v>
      </c>
    </row>
    <row r="8">
      <c r="A8" s="123" t="b">
        <f t="shared" si="1"/>
        <v>1</v>
      </c>
      <c r="B8" s="99" t="s">
        <v>58</v>
      </c>
      <c r="C8" s="124"/>
      <c r="D8" s="124">
        <v>7.0</v>
      </c>
      <c r="E8" s="99" t="s">
        <v>58</v>
      </c>
      <c r="F8" s="124" t="s">
        <v>216</v>
      </c>
      <c r="G8" s="99" t="s">
        <v>217</v>
      </c>
      <c r="H8" s="99"/>
      <c r="I8" s="99" t="s">
        <v>218</v>
      </c>
      <c r="J8" s="99" t="s">
        <v>219</v>
      </c>
      <c r="K8" s="99">
        <v>60521.0</v>
      </c>
      <c r="L8" s="99" t="s">
        <v>198</v>
      </c>
      <c r="M8" s="99" t="s">
        <v>57</v>
      </c>
      <c r="N8" s="99" t="s">
        <v>220</v>
      </c>
      <c r="O8" s="99" t="s">
        <v>221</v>
      </c>
      <c r="P8" s="125" t="s">
        <v>202</v>
      </c>
      <c r="Q8" s="125" t="s">
        <v>222</v>
      </c>
      <c r="R8" s="126">
        <v>8314.012</v>
      </c>
      <c r="S8" s="127"/>
      <c r="T8" s="127"/>
      <c r="U8" s="128"/>
      <c r="V8" s="123"/>
      <c r="W8" s="129"/>
      <c r="X8" s="123"/>
      <c r="Y8" s="123"/>
      <c r="Z8" s="130"/>
      <c r="AA8" s="123"/>
      <c r="AB8" s="129"/>
      <c r="AC8" s="123"/>
      <c r="AD8" s="123"/>
      <c r="AE8" s="123"/>
      <c r="AF8" s="131">
        <v>7163084.719999999</v>
      </c>
    </row>
    <row r="9">
      <c r="A9" s="123" t="b">
        <f t="shared" si="1"/>
        <v>1</v>
      </c>
      <c r="B9" s="99" t="s">
        <v>58</v>
      </c>
      <c r="C9" s="124"/>
      <c r="D9" s="124">
        <v>8.0</v>
      </c>
      <c r="E9" s="99" t="s">
        <v>58</v>
      </c>
      <c r="F9" s="124" t="s">
        <v>216</v>
      </c>
      <c r="G9" s="99" t="s">
        <v>217</v>
      </c>
      <c r="H9" s="99"/>
      <c r="I9" s="99" t="s">
        <v>218</v>
      </c>
      <c r="J9" s="99" t="s">
        <v>219</v>
      </c>
      <c r="K9" s="99">
        <v>60521.0</v>
      </c>
      <c r="L9" s="99" t="s">
        <v>198</v>
      </c>
      <c r="M9" s="99" t="s">
        <v>57</v>
      </c>
      <c r="N9" s="99" t="s">
        <v>220</v>
      </c>
      <c r="O9" s="99" t="s">
        <v>221</v>
      </c>
      <c r="P9" s="125" t="s">
        <v>204</v>
      </c>
      <c r="Q9" s="125" t="s">
        <v>223</v>
      </c>
      <c r="R9" s="126">
        <v>8397992.0</v>
      </c>
      <c r="S9" s="127"/>
      <c r="T9" s="127"/>
      <c r="U9" s="128"/>
      <c r="V9" s="123"/>
      <c r="W9" s="129"/>
      <c r="X9" s="123"/>
      <c r="Y9" s="123"/>
      <c r="Z9" s="130"/>
      <c r="AA9" s="123"/>
      <c r="AB9" s="129"/>
      <c r="AC9" s="123"/>
      <c r="AD9" s="123"/>
      <c r="AE9" s="123"/>
      <c r="AF9" s="130" t="s">
        <v>206</v>
      </c>
    </row>
    <row r="10">
      <c r="A10" s="115" t="b">
        <f t="shared" si="1"/>
        <v>1</v>
      </c>
      <c r="B10" s="35" t="s">
        <v>95</v>
      </c>
      <c r="C10" s="34"/>
      <c r="D10" s="34">
        <v>9.0</v>
      </c>
      <c r="E10" s="35" t="s">
        <v>95</v>
      </c>
      <c r="F10" s="35" t="s">
        <v>224</v>
      </c>
      <c r="G10" s="35" t="s">
        <v>225</v>
      </c>
      <c r="H10" s="35"/>
      <c r="I10" s="35" t="s">
        <v>226</v>
      </c>
      <c r="J10" s="35" t="s">
        <v>227</v>
      </c>
      <c r="K10" s="35">
        <v>15658.0</v>
      </c>
      <c r="L10" s="35" t="s">
        <v>198</v>
      </c>
      <c r="M10" s="35" t="s">
        <v>228</v>
      </c>
      <c r="N10" s="99" t="s">
        <v>229</v>
      </c>
      <c r="O10" s="35" t="s">
        <v>230</v>
      </c>
      <c r="P10" s="116" t="s">
        <v>202</v>
      </c>
      <c r="Q10" s="116" t="s">
        <v>231</v>
      </c>
      <c r="R10" s="117">
        <v>5120.741</v>
      </c>
      <c r="S10" s="118"/>
      <c r="T10" s="118"/>
      <c r="U10" s="119"/>
      <c r="V10" s="115"/>
      <c r="W10" s="68"/>
      <c r="X10" s="115"/>
      <c r="Y10" s="115"/>
      <c r="Z10" s="120"/>
      <c r="AA10" s="115"/>
      <c r="AB10" s="68"/>
      <c r="AC10" s="115"/>
      <c r="AD10" s="115"/>
      <c r="AE10" s="115"/>
      <c r="AF10" s="121">
        <v>4411865.41</v>
      </c>
    </row>
    <row r="11">
      <c r="A11" s="115" t="b">
        <f t="shared" si="1"/>
        <v>1</v>
      </c>
      <c r="B11" s="35" t="s">
        <v>95</v>
      </c>
      <c r="C11" s="115"/>
      <c r="D11" s="34">
        <v>10.0</v>
      </c>
      <c r="E11" s="35" t="s">
        <v>95</v>
      </c>
      <c r="F11" s="35" t="s">
        <v>224</v>
      </c>
      <c r="G11" s="35" t="s">
        <v>225</v>
      </c>
      <c r="H11" s="35"/>
      <c r="I11" s="35" t="s">
        <v>226</v>
      </c>
      <c r="J11" s="35" t="s">
        <v>227</v>
      </c>
      <c r="K11" s="35">
        <v>15658.0</v>
      </c>
      <c r="L11" s="35" t="s">
        <v>198</v>
      </c>
      <c r="M11" s="35" t="s">
        <v>228</v>
      </c>
      <c r="N11" s="99" t="s">
        <v>229</v>
      </c>
      <c r="O11" s="35" t="s">
        <v>230</v>
      </c>
      <c r="P11" s="116" t="s">
        <v>204</v>
      </c>
      <c r="Q11" s="116" t="s">
        <v>232</v>
      </c>
      <c r="R11" s="117">
        <v>5172465.0</v>
      </c>
      <c r="S11" s="118"/>
      <c r="T11" s="118"/>
      <c r="U11" s="119"/>
      <c r="V11" s="115"/>
      <c r="W11" s="68"/>
      <c r="X11" s="115"/>
      <c r="Y11" s="115"/>
      <c r="Z11" s="120"/>
      <c r="AA11" s="115"/>
      <c r="AB11" s="68"/>
      <c r="AC11" s="115"/>
      <c r="AD11" s="115"/>
      <c r="AE11" s="115"/>
      <c r="AF11" s="120" t="s">
        <v>206</v>
      </c>
    </row>
    <row r="12">
      <c r="A12" s="115" t="b">
        <f t="shared" si="1"/>
        <v>1</v>
      </c>
      <c r="B12" s="35" t="s">
        <v>94</v>
      </c>
      <c r="C12" s="115"/>
      <c r="D12" s="34">
        <v>11.0</v>
      </c>
      <c r="E12" s="35" t="s">
        <v>94</v>
      </c>
      <c r="F12" s="34"/>
      <c r="G12" s="35" t="s">
        <v>233</v>
      </c>
      <c r="H12" s="35"/>
      <c r="I12" s="35" t="s">
        <v>234</v>
      </c>
      <c r="J12" s="35" t="s">
        <v>219</v>
      </c>
      <c r="K12" s="35">
        <v>60101.0</v>
      </c>
      <c r="L12" s="35" t="s">
        <v>198</v>
      </c>
      <c r="M12" s="35" t="s">
        <v>94</v>
      </c>
      <c r="N12" s="99" t="s">
        <v>235</v>
      </c>
      <c r="O12" s="35" t="s">
        <v>236</v>
      </c>
      <c r="P12" s="116" t="s">
        <v>202</v>
      </c>
      <c r="Q12" s="116" t="s">
        <v>237</v>
      </c>
      <c r="R12" s="117">
        <v>1553.535</v>
      </c>
      <c r="S12" s="118"/>
      <c r="T12" s="118"/>
      <c r="U12" s="119"/>
      <c r="V12" s="115"/>
      <c r="W12" s="68"/>
      <c r="X12" s="115"/>
      <c r="Y12" s="115"/>
      <c r="Z12" s="120"/>
      <c r="AA12" s="115"/>
      <c r="AB12" s="68"/>
      <c r="AC12" s="115"/>
      <c r="AD12" s="115"/>
      <c r="AE12" s="115"/>
      <c r="AF12" s="121">
        <v>1421204.83</v>
      </c>
    </row>
    <row r="13">
      <c r="A13" s="115" t="b">
        <f t="shared" si="1"/>
        <v>1</v>
      </c>
      <c r="B13" s="35" t="s">
        <v>94</v>
      </c>
      <c r="C13" s="115"/>
      <c r="D13" s="34">
        <v>12.0</v>
      </c>
      <c r="E13" s="35" t="s">
        <v>94</v>
      </c>
      <c r="F13" s="34"/>
      <c r="G13" s="35" t="s">
        <v>233</v>
      </c>
      <c r="H13" s="35"/>
      <c r="I13" s="35" t="s">
        <v>234</v>
      </c>
      <c r="J13" s="35" t="s">
        <v>219</v>
      </c>
      <c r="K13" s="35">
        <v>60101.0</v>
      </c>
      <c r="L13" s="35" t="s">
        <v>198</v>
      </c>
      <c r="M13" s="35" t="s">
        <v>94</v>
      </c>
      <c r="N13" s="99" t="s">
        <v>235</v>
      </c>
      <c r="O13" s="35" t="s">
        <v>236</v>
      </c>
      <c r="P13" s="116" t="s">
        <v>204</v>
      </c>
      <c r="Q13" s="116" t="s">
        <v>238</v>
      </c>
      <c r="R13" s="117">
        <v>1569227.0</v>
      </c>
      <c r="S13" s="118"/>
      <c r="T13" s="118"/>
      <c r="U13" s="119"/>
      <c r="V13" s="115"/>
      <c r="W13" s="68"/>
      <c r="X13" s="115"/>
      <c r="Y13" s="115"/>
      <c r="Z13" s="120"/>
      <c r="AA13" s="115"/>
      <c r="AB13" s="68"/>
      <c r="AC13" s="115"/>
      <c r="AD13" s="115"/>
      <c r="AE13" s="115"/>
      <c r="AF13" s="120" t="s">
        <v>206</v>
      </c>
    </row>
    <row r="14">
      <c r="A14" s="115" t="b">
        <f t="shared" si="1"/>
        <v>1</v>
      </c>
      <c r="B14" s="35" t="s">
        <v>94</v>
      </c>
      <c r="C14" s="115"/>
      <c r="D14" s="34">
        <v>13.0</v>
      </c>
      <c r="E14" s="35" t="s">
        <v>94</v>
      </c>
      <c r="F14" s="34"/>
      <c r="G14" s="35" t="s">
        <v>233</v>
      </c>
      <c r="H14" s="35"/>
      <c r="I14" s="35" t="s">
        <v>234</v>
      </c>
      <c r="J14" s="35" t="s">
        <v>219</v>
      </c>
      <c r="K14" s="35">
        <v>60101.0</v>
      </c>
      <c r="L14" s="35" t="s">
        <v>198</v>
      </c>
      <c r="M14" s="35" t="s">
        <v>94</v>
      </c>
      <c r="N14" s="99" t="s">
        <v>235</v>
      </c>
      <c r="O14" s="35" t="s">
        <v>236</v>
      </c>
      <c r="P14" s="116" t="s">
        <v>239</v>
      </c>
      <c r="Q14" s="116" t="s">
        <v>240</v>
      </c>
      <c r="R14" s="117">
        <v>200000.0</v>
      </c>
      <c r="S14" s="118"/>
      <c r="T14" s="118"/>
      <c r="U14" s="119"/>
      <c r="V14" s="115"/>
      <c r="W14" s="68"/>
      <c r="X14" s="115"/>
      <c r="Y14" s="115"/>
      <c r="Z14" s="120"/>
      <c r="AA14" s="115"/>
      <c r="AB14" s="68"/>
      <c r="AC14" s="115"/>
      <c r="AD14" s="115"/>
      <c r="AE14" s="115"/>
      <c r="AF14" s="120" t="s">
        <v>206</v>
      </c>
    </row>
    <row r="15">
      <c r="A15" s="115" t="b">
        <f t="shared" si="1"/>
        <v>1</v>
      </c>
      <c r="B15" s="35" t="s">
        <v>94</v>
      </c>
      <c r="C15" s="115"/>
      <c r="D15" s="34">
        <v>14.0</v>
      </c>
      <c r="E15" s="35" t="s">
        <v>94</v>
      </c>
      <c r="F15" s="34"/>
      <c r="G15" s="35" t="s">
        <v>233</v>
      </c>
      <c r="H15" s="35"/>
      <c r="I15" s="35" t="s">
        <v>234</v>
      </c>
      <c r="J15" s="35" t="s">
        <v>219</v>
      </c>
      <c r="K15" s="35">
        <v>60101.0</v>
      </c>
      <c r="L15" s="35" t="s">
        <v>198</v>
      </c>
      <c r="M15" s="35" t="s">
        <v>94</v>
      </c>
      <c r="N15" s="99" t="s">
        <v>235</v>
      </c>
      <c r="O15" s="35" t="s">
        <v>236</v>
      </c>
      <c r="P15" s="116" t="s">
        <v>241</v>
      </c>
      <c r="Q15" s="116" t="s">
        <v>240</v>
      </c>
      <c r="R15" s="117">
        <v>200000.0</v>
      </c>
      <c r="S15" s="118"/>
      <c r="T15" s="118"/>
      <c r="U15" s="119"/>
      <c r="V15" s="115"/>
      <c r="W15" s="68"/>
      <c r="X15" s="115"/>
      <c r="Y15" s="115"/>
      <c r="Z15" s="120"/>
      <c r="AA15" s="115"/>
      <c r="AB15" s="68"/>
      <c r="AC15" s="115"/>
      <c r="AD15" s="115"/>
      <c r="AE15" s="115"/>
      <c r="AF15" s="120" t="s">
        <v>206</v>
      </c>
    </row>
    <row r="16">
      <c r="A16" s="115" t="b">
        <f t="shared" si="1"/>
        <v>1</v>
      </c>
      <c r="B16" s="35" t="s">
        <v>87</v>
      </c>
      <c r="C16" s="115"/>
      <c r="D16" s="34">
        <v>15.0</v>
      </c>
      <c r="E16" s="35" t="s">
        <v>87</v>
      </c>
      <c r="F16" s="34"/>
      <c r="G16" s="35" t="s">
        <v>242</v>
      </c>
      <c r="H16" s="35"/>
      <c r="I16" s="35" t="s">
        <v>218</v>
      </c>
      <c r="J16" s="35" t="s">
        <v>219</v>
      </c>
      <c r="K16" s="35">
        <v>60521.0</v>
      </c>
      <c r="L16" s="35" t="s">
        <v>198</v>
      </c>
      <c r="M16" s="35" t="s">
        <v>87</v>
      </c>
      <c r="N16" s="99" t="s">
        <v>243</v>
      </c>
      <c r="O16" s="35" t="s">
        <v>244</v>
      </c>
      <c r="P16" s="116" t="s">
        <v>202</v>
      </c>
      <c r="Q16" s="116" t="s">
        <v>245</v>
      </c>
      <c r="R16" s="117">
        <v>1095.411</v>
      </c>
      <c r="S16" s="118"/>
      <c r="T16" s="118"/>
      <c r="U16" s="119"/>
      <c r="V16" s="115"/>
      <c r="W16" s="68"/>
      <c r="X16" s="115"/>
      <c r="Y16" s="115"/>
      <c r="Z16" s="120"/>
      <c r="AA16" s="115"/>
      <c r="AB16" s="68"/>
      <c r="AC16" s="115"/>
      <c r="AD16" s="115"/>
      <c r="AE16" s="115"/>
      <c r="AF16" s="121">
        <v>1170235.04</v>
      </c>
    </row>
    <row r="17">
      <c r="A17" s="115" t="b">
        <f t="shared" si="1"/>
        <v>1</v>
      </c>
      <c r="B17" s="35" t="s">
        <v>87</v>
      </c>
      <c r="C17" s="115"/>
      <c r="D17" s="34">
        <v>16.0</v>
      </c>
      <c r="E17" s="35" t="s">
        <v>87</v>
      </c>
      <c r="F17" s="34"/>
      <c r="G17" s="35" t="s">
        <v>242</v>
      </c>
      <c r="H17" s="35"/>
      <c r="I17" s="35" t="s">
        <v>218</v>
      </c>
      <c r="J17" s="35" t="s">
        <v>219</v>
      </c>
      <c r="K17" s="35">
        <v>60521.0</v>
      </c>
      <c r="L17" s="35" t="s">
        <v>198</v>
      </c>
      <c r="M17" s="35" t="s">
        <v>87</v>
      </c>
      <c r="N17" s="99" t="s">
        <v>243</v>
      </c>
      <c r="O17" s="35" t="s">
        <v>244</v>
      </c>
      <c r="P17" s="116" t="s">
        <v>204</v>
      </c>
      <c r="Q17" s="116" t="s">
        <v>246</v>
      </c>
      <c r="R17" s="117">
        <v>1106476.0</v>
      </c>
      <c r="S17" s="118"/>
      <c r="T17" s="118"/>
      <c r="U17" s="119"/>
      <c r="V17" s="115"/>
      <c r="W17" s="68"/>
      <c r="X17" s="115"/>
      <c r="Y17" s="115"/>
      <c r="Z17" s="120"/>
      <c r="AA17" s="115"/>
      <c r="AB17" s="68"/>
      <c r="AC17" s="115"/>
      <c r="AD17" s="115"/>
      <c r="AE17" s="115"/>
      <c r="AF17" s="120" t="s">
        <v>206</v>
      </c>
    </row>
    <row r="18">
      <c r="A18" s="115" t="b">
        <f t="shared" si="1"/>
        <v>1</v>
      </c>
      <c r="B18" s="35" t="s">
        <v>87</v>
      </c>
      <c r="C18" s="115"/>
      <c r="D18" s="34">
        <v>17.0</v>
      </c>
      <c r="E18" s="35" t="s">
        <v>87</v>
      </c>
      <c r="F18" s="34"/>
      <c r="G18" s="35" t="s">
        <v>242</v>
      </c>
      <c r="H18" s="35"/>
      <c r="I18" s="35" t="s">
        <v>218</v>
      </c>
      <c r="J18" s="35" t="s">
        <v>219</v>
      </c>
      <c r="K18" s="35">
        <v>60521.0</v>
      </c>
      <c r="L18" s="35" t="s">
        <v>198</v>
      </c>
      <c r="M18" s="35" t="s">
        <v>87</v>
      </c>
      <c r="N18" s="99" t="s">
        <v>243</v>
      </c>
      <c r="O18" s="35" t="s">
        <v>244</v>
      </c>
      <c r="P18" s="116" t="s">
        <v>239</v>
      </c>
      <c r="Q18" s="116" t="s">
        <v>240</v>
      </c>
      <c r="R18" s="117">
        <v>540000.0</v>
      </c>
      <c r="S18" s="118"/>
      <c r="T18" s="118"/>
      <c r="U18" s="119"/>
      <c r="V18" s="115"/>
      <c r="W18" s="68"/>
      <c r="X18" s="115"/>
      <c r="Y18" s="115"/>
      <c r="Z18" s="120"/>
      <c r="AA18" s="115"/>
      <c r="AB18" s="68"/>
      <c r="AC18" s="115"/>
      <c r="AD18" s="115"/>
      <c r="AE18" s="115"/>
      <c r="AF18" s="120" t="s">
        <v>206</v>
      </c>
    </row>
    <row r="19">
      <c r="A19" s="115" t="b">
        <f t="shared" si="1"/>
        <v>1</v>
      </c>
      <c r="B19" s="35" t="s">
        <v>87</v>
      </c>
      <c r="C19" s="115"/>
      <c r="D19" s="34">
        <v>18.0</v>
      </c>
      <c r="E19" s="35" t="s">
        <v>87</v>
      </c>
      <c r="F19" s="34"/>
      <c r="G19" s="35" t="s">
        <v>242</v>
      </c>
      <c r="H19" s="35"/>
      <c r="I19" s="35" t="s">
        <v>218</v>
      </c>
      <c r="J19" s="35" t="s">
        <v>219</v>
      </c>
      <c r="K19" s="35">
        <v>60521.0</v>
      </c>
      <c r="L19" s="35" t="s">
        <v>198</v>
      </c>
      <c r="M19" s="35" t="s">
        <v>87</v>
      </c>
      <c r="N19" s="99" t="s">
        <v>243</v>
      </c>
      <c r="O19" s="35" t="s">
        <v>244</v>
      </c>
      <c r="P19" s="116" t="s">
        <v>241</v>
      </c>
      <c r="Q19" s="116" t="s">
        <v>240</v>
      </c>
      <c r="R19" s="117">
        <v>540000.0</v>
      </c>
      <c r="S19" s="118"/>
      <c r="T19" s="118"/>
      <c r="U19" s="119"/>
      <c r="V19" s="115"/>
      <c r="W19" s="68"/>
      <c r="X19" s="115"/>
      <c r="Y19" s="115"/>
      <c r="Z19" s="120"/>
      <c r="AA19" s="115"/>
      <c r="AB19" s="68"/>
      <c r="AC19" s="115"/>
      <c r="AD19" s="115"/>
      <c r="AE19" s="115"/>
      <c r="AF19" s="120" t="s">
        <v>206</v>
      </c>
    </row>
    <row r="20">
      <c r="A20" s="115" t="b">
        <f t="shared" si="1"/>
        <v>1</v>
      </c>
      <c r="B20" s="35" t="s">
        <v>63</v>
      </c>
      <c r="C20" s="115"/>
      <c r="D20" s="34">
        <v>19.0</v>
      </c>
      <c r="E20" s="35" t="s">
        <v>63</v>
      </c>
      <c r="F20" s="34"/>
      <c r="G20" s="35" t="s">
        <v>247</v>
      </c>
      <c r="H20" s="35"/>
      <c r="I20" s="35" t="s">
        <v>248</v>
      </c>
      <c r="J20" s="35" t="s">
        <v>249</v>
      </c>
      <c r="K20" s="35">
        <v>29492.0</v>
      </c>
      <c r="L20" s="35" t="s">
        <v>198</v>
      </c>
      <c r="M20" s="35" t="s">
        <v>63</v>
      </c>
      <c r="N20" s="99" t="s">
        <v>250</v>
      </c>
      <c r="O20" s="35" t="s">
        <v>251</v>
      </c>
      <c r="P20" s="116" t="s">
        <v>202</v>
      </c>
      <c r="Q20" s="116" t="s">
        <v>252</v>
      </c>
      <c r="R20" s="117">
        <v>688.686</v>
      </c>
      <c r="S20" s="118"/>
      <c r="T20" s="118"/>
      <c r="U20" s="119"/>
      <c r="V20" s="115"/>
      <c r="W20" s="68"/>
      <c r="X20" s="115"/>
      <c r="Y20" s="115"/>
      <c r="Z20" s="120"/>
      <c r="AA20" s="115"/>
      <c r="AB20" s="68"/>
      <c r="AC20" s="115"/>
      <c r="AD20" s="115"/>
      <c r="AE20" s="115"/>
      <c r="AF20" s="121">
        <v>45206.5</v>
      </c>
    </row>
    <row r="21" ht="15.75" customHeight="1">
      <c r="A21" s="115" t="b">
        <f t="shared" si="1"/>
        <v>1</v>
      </c>
      <c r="B21" s="35" t="s">
        <v>63</v>
      </c>
      <c r="C21" s="115"/>
      <c r="D21" s="34">
        <v>20.0</v>
      </c>
      <c r="E21" s="35" t="s">
        <v>63</v>
      </c>
      <c r="F21" s="34"/>
      <c r="G21" s="35" t="s">
        <v>247</v>
      </c>
      <c r="H21" s="35"/>
      <c r="I21" s="35" t="s">
        <v>248</v>
      </c>
      <c r="J21" s="35" t="s">
        <v>249</v>
      </c>
      <c r="K21" s="35">
        <v>29492.0</v>
      </c>
      <c r="L21" s="35" t="s">
        <v>198</v>
      </c>
      <c r="M21" s="35" t="s">
        <v>63</v>
      </c>
      <c r="N21" s="99" t="s">
        <v>250</v>
      </c>
      <c r="O21" s="35" t="s">
        <v>251</v>
      </c>
      <c r="P21" s="116" t="s">
        <v>204</v>
      </c>
      <c r="Q21" s="116" t="s">
        <v>253</v>
      </c>
      <c r="R21" s="117">
        <v>695642.0</v>
      </c>
      <c r="S21" s="118"/>
      <c r="T21" s="118"/>
      <c r="U21" s="119"/>
      <c r="V21" s="115"/>
      <c r="W21" s="68"/>
      <c r="X21" s="115"/>
      <c r="Y21" s="115"/>
      <c r="Z21" s="120"/>
      <c r="AA21" s="115"/>
      <c r="AB21" s="68"/>
      <c r="AC21" s="115"/>
      <c r="AD21" s="115"/>
      <c r="AE21" s="115"/>
      <c r="AF21" s="120" t="s">
        <v>206</v>
      </c>
    </row>
    <row r="22" ht="15.75" customHeight="1">
      <c r="A22" s="115" t="b">
        <f t="shared" si="1"/>
        <v>1</v>
      </c>
      <c r="B22" s="35" t="s">
        <v>63</v>
      </c>
      <c r="C22" s="115"/>
      <c r="D22" s="34">
        <v>21.0</v>
      </c>
      <c r="E22" s="35" t="s">
        <v>63</v>
      </c>
      <c r="F22" s="34"/>
      <c r="G22" s="35" t="s">
        <v>247</v>
      </c>
      <c r="H22" s="35"/>
      <c r="I22" s="35" t="s">
        <v>248</v>
      </c>
      <c r="J22" s="35" t="s">
        <v>249</v>
      </c>
      <c r="K22" s="35">
        <v>29492.0</v>
      </c>
      <c r="L22" s="35" t="s">
        <v>198</v>
      </c>
      <c r="M22" s="35" t="s">
        <v>63</v>
      </c>
      <c r="N22" s="99" t="s">
        <v>250</v>
      </c>
      <c r="O22" s="35" t="s">
        <v>251</v>
      </c>
      <c r="P22" s="116" t="s">
        <v>239</v>
      </c>
      <c r="Q22" s="116" t="s">
        <v>240</v>
      </c>
      <c r="R22" s="117">
        <v>563000.0</v>
      </c>
      <c r="S22" s="118"/>
      <c r="T22" s="118"/>
      <c r="U22" s="119"/>
      <c r="V22" s="115"/>
      <c r="W22" s="68"/>
      <c r="X22" s="115"/>
      <c r="Y22" s="115"/>
      <c r="Z22" s="120"/>
      <c r="AA22" s="115"/>
      <c r="AB22" s="68"/>
      <c r="AC22" s="115"/>
      <c r="AD22" s="115"/>
      <c r="AE22" s="115"/>
      <c r="AF22" s="120" t="s">
        <v>206</v>
      </c>
    </row>
    <row r="23" ht="15.75" customHeight="1">
      <c r="A23" s="115" t="b">
        <f t="shared" si="1"/>
        <v>1</v>
      </c>
      <c r="B23" s="35" t="s">
        <v>63</v>
      </c>
      <c r="C23" s="115"/>
      <c r="D23" s="34">
        <v>22.0</v>
      </c>
      <c r="E23" s="35" t="s">
        <v>63</v>
      </c>
      <c r="F23" s="34"/>
      <c r="G23" s="35" t="s">
        <v>247</v>
      </c>
      <c r="H23" s="35"/>
      <c r="I23" s="35" t="s">
        <v>248</v>
      </c>
      <c r="J23" s="35" t="s">
        <v>249</v>
      </c>
      <c r="K23" s="35">
        <v>29492.0</v>
      </c>
      <c r="L23" s="35" t="s">
        <v>198</v>
      </c>
      <c r="M23" s="35" t="s">
        <v>63</v>
      </c>
      <c r="N23" s="99" t="s">
        <v>250</v>
      </c>
      <c r="O23" s="35" t="s">
        <v>251</v>
      </c>
      <c r="P23" s="116" t="s">
        <v>241</v>
      </c>
      <c r="Q23" s="116" t="s">
        <v>240</v>
      </c>
      <c r="R23" s="117">
        <v>563000.0</v>
      </c>
      <c r="S23" s="118"/>
      <c r="T23" s="118"/>
      <c r="U23" s="119"/>
      <c r="V23" s="115"/>
      <c r="W23" s="68"/>
      <c r="X23" s="115"/>
      <c r="Y23" s="115"/>
      <c r="Z23" s="120"/>
      <c r="AA23" s="115"/>
      <c r="AB23" s="68"/>
      <c r="AC23" s="115"/>
      <c r="AD23" s="115"/>
      <c r="AE23" s="115"/>
      <c r="AF23" s="120" t="s">
        <v>206</v>
      </c>
    </row>
    <row r="24" ht="15.75" customHeight="1">
      <c r="A24" s="115" t="b">
        <f t="shared" si="1"/>
        <v>1</v>
      </c>
      <c r="B24" s="35" t="s">
        <v>40</v>
      </c>
      <c r="C24" s="115"/>
      <c r="D24" s="34">
        <v>23.0</v>
      </c>
      <c r="E24" s="35" t="s">
        <v>40</v>
      </c>
      <c r="F24" s="34"/>
      <c r="G24" s="35" t="s">
        <v>254</v>
      </c>
      <c r="H24" s="35"/>
      <c r="I24" s="35" t="s">
        <v>255</v>
      </c>
      <c r="J24" s="35" t="s">
        <v>197</v>
      </c>
      <c r="K24" s="35">
        <v>76051.0</v>
      </c>
      <c r="L24" s="35" t="s">
        <v>198</v>
      </c>
      <c r="M24" s="35" t="s">
        <v>40</v>
      </c>
      <c r="N24" s="35" t="s">
        <v>256</v>
      </c>
      <c r="O24" s="35" t="s">
        <v>257</v>
      </c>
      <c r="P24" s="116" t="s">
        <v>202</v>
      </c>
      <c r="Q24" s="116" t="s">
        <v>258</v>
      </c>
      <c r="R24" s="117">
        <v>599.728</v>
      </c>
      <c r="S24" s="118"/>
      <c r="T24" s="118"/>
      <c r="U24" s="119"/>
      <c r="V24" s="115"/>
      <c r="W24" s="68"/>
      <c r="X24" s="115"/>
      <c r="Y24" s="115"/>
      <c r="Z24" s="120"/>
      <c r="AA24" s="115"/>
      <c r="AB24" s="68"/>
      <c r="AC24" s="115"/>
      <c r="AD24" s="115"/>
      <c r="AE24" s="115"/>
      <c r="AF24" s="121">
        <v>882141.3799999999</v>
      </c>
    </row>
    <row r="25" ht="15.75" customHeight="1">
      <c r="A25" s="115" t="b">
        <f t="shared" si="1"/>
        <v>1</v>
      </c>
      <c r="B25" s="35" t="s">
        <v>40</v>
      </c>
      <c r="C25" s="115"/>
      <c r="D25" s="34">
        <v>24.0</v>
      </c>
      <c r="E25" s="35" t="s">
        <v>40</v>
      </c>
      <c r="F25" s="34"/>
      <c r="G25" s="35" t="s">
        <v>254</v>
      </c>
      <c r="H25" s="35"/>
      <c r="I25" s="35" t="s">
        <v>255</v>
      </c>
      <c r="J25" s="35" t="s">
        <v>197</v>
      </c>
      <c r="K25" s="35">
        <v>76051.0</v>
      </c>
      <c r="L25" s="35" t="s">
        <v>198</v>
      </c>
      <c r="M25" s="35" t="s">
        <v>40</v>
      </c>
      <c r="N25" s="35" t="s">
        <v>256</v>
      </c>
      <c r="O25" s="35" t="s">
        <v>257</v>
      </c>
      <c r="P25" s="116" t="s">
        <v>204</v>
      </c>
      <c r="Q25" s="116" t="s">
        <v>259</v>
      </c>
      <c r="R25" s="117">
        <v>605786.0</v>
      </c>
      <c r="S25" s="118"/>
      <c r="T25" s="118"/>
      <c r="U25" s="119"/>
      <c r="V25" s="115"/>
      <c r="W25" s="68"/>
      <c r="X25" s="115"/>
      <c r="Y25" s="115"/>
      <c r="Z25" s="120"/>
      <c r="AA25" s="115"/>
      <c r="AB25" s="68"/>
      <c r="AC25" s="115"/>
      <c r="AD25" s="115"/>
      <c r="AE25" s="115"/>
      <c r="AF25" s="120" t="s">
        <v>206</v>
      </c>
    </row>
    <row r="26" ht="15.75" customHeight="1">
      <c r="A26" s="115" t="b">
        <f t="shared" si="1"/>
        <v>1</v>
      </c>
      <c r="B26" s="35" t="s">
        <v>40</v>
      </c>
      <c r="C26" s="115"/>
      <c r="D26" s="34">
        <v>25.0</v>
      </c>
      <c r="E26" s="35" t="s">
        <v>40</v>
      </c>
      <c r="F26" s="34"/>
      <c r="G26" s="35" t="s">
        <v>254</v>
      </c>
      <c r="H26" s="35"/>
      <c r="I26" s="35" t="s">
        <v>255</v>
      </c>
      <c r="J26" s="35" t="s">
        <v>197</v>
      </c>
      <c r="K26" s="35">
        <v>76051.0</v>
      </c>
      <c r="L26" s="35" t="s">
        <v>198</v>
      </c>
      <c r="M26" s="35" t="s">
        <v>40</v>
      </c>
      <c r="N26" s="35" t="s">
        <v>256</v>
      </c>
      <c r="O26" s="35" t="s">
        <v>257</v>
      </c>
      <c r="P26" s="116" t="s">
        <v>239</v>
      </c>
      <c r="Q26" s="116" t="s">
        <v>240</v>
      </c>
      <c r="R26" s="117">
        <v>440000.0</v>
      </c>
      <c r="S26" s="118"/>
      <c r="T26" s="118"/>
      <c r="U26" s="119"/>
      <c r="V26" s="115"/>
      <c r="W26" s="68"/>
      <c r="X26" s="115"/>
      <c r="Y26" s="115"/>
      <c r="Z26" s="120"/>
      <c r="AA26" s="115"/>
      <c r="AB26" s="68"/>
      <c r="AC26" s="115"/>
      <c r="AD26" s="115"/>
      <c r="AE26" s="115"/>
      <c r="AF26" s="120" t="s">
        <v>206</v>
      </c>
    </row>
    <row r="27" ht="15.75" customHeight="1">
      <c r="A27" s="115" t="b">
        <f t="shared" si="1"/>
        <v>1</v>
      </c>
      <c r="B27" s="35" t="s">
        <v>40</v>
      </c>
      <c r="C27" s="115"/>
      <c r="D27" s="34">
        <v>26.0</v>
      </c>
      <c r="E27" s="35" t="s">
        <v>40</v>
      </c>
      <c r="F27" s="34"/>
      <c r="G27" s="35" t="s">
        <v>254</v>
      </c>
      <c r="H27" s="35"/>
      <c r="I27" s="35" t="s">
        <v>255</v>
      </c>
      <c r="J27" s="35" t="s">
        <v>197</v>
      </c>
      <c r="K27" s="35">
        <v>76051.0</v>
      </c>
      <c r="L27" s="35" t="s">
        <v>198</v>
      </c>
      <c r="M27" s="35" t="s">
        <v>40</v>
      </c>
      <c r="N27" s="35" t="s">
        <v>256</v>
      </c>
      <c r="O27" s="35" t="s">
        <v>257</v>
      </c>
      <c r="P27" s="116" t="s">
        <v>241</v>
      </c>
      <c r="Q27" s="116" t="s">
        <v>240</v>
      </c>
      <c r="R27" s="117">
        <v>440000.0</v>
      </c>
      <c r="S27" s="118"/>
      <c r="T27" s="118"/>
      <c r="U27" s="119"/>
      <c r="V27" s="115"/>
      <c r="W27" s="68"/>
      <c r="X27" s="115"/>
      <c r="Y27" s="115"/>
      <c r="Z27" s="120"/>
      <c r="AA27" s="115"/>
      <c r="AB27" s="68"/>
      <c r="AC27" s="115"/>
      <c r="AD27" s="115"/>
      <c r="AE27" s="115"/>
      <c r="AF27" s="120" t="s">
        <v>206</v>
      </c>
    </row>
    <row r="28" ht="15.75" customHeight="1">
      <c r="A28" s="115" t="b">
        <f t="shared" si="1"/>
        <v>1</v>
      </c>
      <c r="B28" s="35" t="s">
        <v>80</v>
      </c>
      <c r="C28" s="115"/>
      <c r="D28" s="34">
        <v>27.0</v>
      </c>
      <c r="E28" s="35" t="s">
        <v>80</v>
      </c>
      <c r="F28" s="34"/>
      <c r="G28" s="35" t="s">
        <v>260</v>
      </c>
      <c r="H28" s="35"/>
      <c r="I28" s="35" t="s">
        <v>261</v>
      </c>
      <c r="J28" s="35" t="s">
        <v>219</v>
      </c>
      <c r="K28" s="35">
        <v>60462.0</v>
      </c>
      <c r="L28" s="35" t="s">
        <v>198</v>
      </c>
      <c r="M28" s="35" t="s">
        <v>80</v>
      </c>
      <c r="N28" s="99" t="s">
        <v>262</v>
      </c>
      <c r="O28" s="35" t="s">
        <v>263</v>
      </c>
      <c r="P28" s="116" t="s">
        <v>202</v>
      </c>
      <c r="Q28" s="116" t="s">
        <v>264</v>
      </c>
      <c r="R28" s="117">
        <v>572.832</v>
      </c>
      <c r="S28" s="118"/>
      <c r="T28" s="118"/>
      <c r="U28" s="119"/>
      <c r="V28" s="115"/>
      <c r="W28" s="68"/>
      <c r="X28" s="115"/>
      <c r="Y28" s="115"/>
      <c r="Z28" s="120"/>
      <c r="AA28" s="115"/>
      <c r="AB28" s="68"/>
      <c r="AC28" s="115"/>
      <c r="AD28" s="115"/>
      <c r="AE28" s="115"/>
      <c r="AF28" s="121">
        <v>471300.49</v>
      </c>
    </row>
    <row r="29" ht="15.75" customHeight="1">
      <c r="A29" s="115" t="b">
        <f t="shared" si="1"/>
        <v>1</v>
      </c>
      <c r="B29" s="35" t="s">
        <v>80</v>
      </c>
      <c r="C29" s="115"/>
      <c r="D29" s="34">
        <v>28.0</v>
      </c>
      <c r="E29" s="35" t="s">
        <v>80</v>
      </c>
      <c r="F29" s="34"/>
      <c r="G29" s="35" t="s">
        <v>260</v>
      </c>
      <c r="H29" s="35"/>
      <c r="I29" s="35" t="s">
        <v>261</v>
      </c>
      <c r="J29" s="35" t="s">
        <v>219</v>
      </c>
      <c r="K29" s="35">
        <v>60462.0</v>
      </c>
      <c r="L29" s="35" t="s">
        <v>198</v>
      </c>
      <c r="M29" s="35" t="s">
        <v>80</v>
      </c>
      <c r="N29" s="99" t="s">
        <v>262</v>
      </c>
      <c r="O29" s="35" t="s">
        <v>263</v>
      </c>
      <c r="P29" s="116" t="s">
        <v>204</v>
      </c>
      <c r="Q29" s="116" t="s">
        <v>265</v>
      </c>
      <c r="R29" s="117">
        <v>578619.0</v>
      </c>
      <c r="S29" s="118"/>
      <c r="T29" s="118"/>
      <c r="U29" s="119"/>
      <c r="V29" s="115"/>
      <c r="W29" s="68"/>
      <c r="X29" s="115"/>
      <c r="Y29" s="115"/>
      <c r="Z29" s="120"/>
      <c r="AA29" s="115"/>
      <c r="AB29" s="68"/>
      <c r="AC29" s="115"/>
      <c r="AD29" s="115"/>
      <c r="AE29" s="115"/>
      <c r="AF29" s="120" t="s">
        <v>206</v>
      </c>
    </row>
    <row r="30" ht="15.75" customHeight="1">
      <c r="A30" s="115" t="b">
        <f t="shared" si="1"/>
        <v>1</v>
      </c>
      <c r="B30" s="35" t="s">
        <v>80</v>
      </c>
      <c r="C30" s="115"/>
      <c r="D30" s="34">
        <v>29.0</v>
      </c>
      <c r="E30" s="35" t="s">
        <v>80</v>
      </c>
      <c r="F30" s="34"/>
      <c r="G30" s="35" t="s">
        <v>260</v>
      </c>
      <c r="H30" s="35"/>
      <c r="I30" s="35" t="s">
        <v>266</v>
      </c>
      <c r="J30" s="35" t="s">
        <v>219</v>
      </c>
      <c r="K30" s="35">
        <v>60462.0</v>
      </c>
      <c r="L30" s="35" t="s">
        <v>198</v>
      </c>
      <c r="M30" s="35" t="s">
        <v>80</v>
      </c>
      <c r="N30" s="99" t="s">
        <v>262</v>
      </c>
      <c r="O30" s="35" t="s">
        <v>263</v>
      </c>
      <c r="P30" s="116" t="s">
        <v>239</v>
      </c>
      <c r="Q30" s="116" t="s">
        <v>240</v>
      </c>
      <c r="R30" s="117">
        <v>50000.0</v>
      </c>
      <c r="S30" s="118"/>
      <c r="T30" s="118"/>
      <c r="U30" s="119"/>
      <c r="V30" s="115"/>
      <c r="W30" s="68"/>
      <c r="X30" s="115"/>
      <c r="Y30" s="115"/>
      <c r="Z30" s="120"/>
      <c r="AA30" s="115"/>
      <c r="AB30" s="68"/>
      <c r="AC30" s="115"/>
      <c r="AD30" s="115"/>
      <c r="AE30" s="115"/>
      <c r="AF30" s="120" t="s">
        <v>206</v>
      </c>
    </row>
    <row r="31" ht="15.75" customHeight="1">
      <c r="A31" s="115" t="b">
        <f t="shared" si="1"/>
        <v>1</v>
      </c>
      <c r="B31" s="35" t="s">
        <v>80</v>
      </c>
      <c r="C31" s="115"/>
      <c r="D31" s="34">
        <v>30.0</v>
      </c>
      <c r="E31" s="35" t="s">
        <v>80</v>
      </c>
      <c r="F31" s="34"/>
      <c r="G31" s="35" t="s">
        <v>260</v>
      </c>
      <c r="H31" s="35"/>
      <c r="I31" s="35" t="s">
        <v>266</v>
      </c>
      <c r="J31" s="35" t="s">
        <v>219</v>
      </c>
      <c r="K31" s="35">
        <v>60462.0</v>
      </c>
      <c r="L31" s="35" t="s">
        <v>198</v>
      </c>
      <c r="M31" s="35" t="s">
        <v>80</v>
      </c>
      <c r="N31" s="99" t="s">
        <v>262</v>
      </c>
      <c r="O31" s="35" t="s">
        <v>263</v>
      </c>
      <c r="P31" s="116" t="s">
        <v>241</v>
      </c>
      <c r="Q31" s="116" t="s">
        <v>240</v>
      </c>
      <c r="R31" s="117">
        <v>100000.0</v>
      </c>
      <c r="S31" s="118"/>
      <c r="T31" s="118"/>
      <c r="U31" s="119"/>
      <c r="V31" s="115"/>
      <c r="W31" s="68"/>
      <c r="X31" s="115"/>
      <c r="Y31" s="115"/>
      <c r="Z31" s="120"/>
      <c r="AA31" s="115"/>
      <c r="AB31" s="68"/>
      <c r="AC31" s="115"/>
      <c r="AD31" s="115"/>
      <c r="AE31" s="115"/>
      <c r="AF31" s="120" t="s">
        <v>206</v>
      </c>
    </row>
    <row r="32" ht="15.75" customHeight="1">
      <c r="A32" s="115" t="b">
        <f t="shared" si="1"/>
        <v>1</v>
      </c>
      <c r="B32" s="35" t="s">
        <v>92</v>
      </c>
      <c r="C32" s="115"/>
      <c r="D32" s="34">
        <v>31.0</v>
      </c>
      <c r="E32" s="35" t="s">
        <v>92</v>
      </c>
      <c r="F32" s="34"/>
      <c r="G32" s="35" t="s">
        <v>267</v>
      </c>
      <c r="H32" s="35"/>
      <c r="I32" s="35" t="s">
        <v>268</v>
      </c>
      <c r="J32" s="35" t="s">
        <v>197</v>
      </c>
      <c r="K32" s="35">
        <v>78414.0</v>
      </c>
      <c r="L32" s="35" t="s">
        <v>198</v>
      </c>
      <c r="M32" s="35" t="s">
        <v>92</v>
      </c>
      <c r="N32" s="99" t="s">
        <v>269</v>
      </c>
      <c r="O32" s="35" t="s">
        <v>270</v>
      </c>
      <c r="P32" s="116" t="s">
        <v>202</v>
      </c>
      <c r="Q32" s="116" t="s">
        <v>271</v>
      </c>
      <c r="R32" s="117">
        <v>497.47</v>
      </c>
      <c r="S32" s="118"/>
      <c r="T32" s="118"/>
      <c r="U32" s="119"/>
      <c r="V32" s="115"/>
      <c r="W32" s="68"/>
      <c r="X32" s="115"/>
      <c r="Y32" s="115"/>
      <c r="Z32" s="120"/>
      <c r="AA32" s="115"/>
      <c r="AB32" s="68"/>
      <c r="AC32" s="115"/>
      <c r="AD32" s="115"/>
      <c r="AE32" s="115"/>
      <c r="AF32" s="121">
        <v>545047.04</v>
      </c>
    </row>
    <row r="33" ht="15.75" customHeight="1">
      <c r="A33" s="115" t="b">
        <f t="shared" si="1"/>
        <v>1</v>
      </c>
      <c r="B33" s="35" t="s">
        <v>92</v>
      </c>
      <c r="C33" s="115"/>
      <c r="D33" s="34">
        <v>32.0</v>
      </c>
      <c r="E33" s="35" t="s">
        <v>92</v>
      </c>
      <c r="F33" s="34"/>
      <c r="G33" s="35" t="s">
        <v>267</v>
      </c>
      <c r="H33" s="35"/>
      <c r="I33" s="35" t="s">
        <v>268</v>
      </c>
      <c r="J33" s="35" t="s">
        <v>197</v>
      </c>
      <c r="K33" s="35">
        <v>78414.0</v>
      </c>
      <c r="L33" s="35" t="s">
        <v>198</v>
      </c>
      <c r="M33" s="35" t="s">
        <v>92</v>
      </c>
      <c r="N33" s="99" t="s">
        <v>269</v>
      </c>
      <c r="O33" s="35" t="s">
        <v>270</v>
      </c>
      <c r="P33" s="116" t="s">
        <v>204</v>
      </c>
      <c r="Q33" s="116" t="s">
        <v>272</v>
      </c>
      <c r="R33" s="117">
        <v>502495.0</v>
      </c>
      <c r="S33" s="118"/>
      <c r="T33" s="118"/>
      <c r="U33" s="119"/>
      <c r="V33" s="115"/>
      <c r="W33" s="68"/>
      <c r="X33" s="115"/>
      <c r="Y33" s="115"/>
      <c r="Z33" s="120"/>
      <c r="AA33" s="115"/>
      <c r="AB33" s="68"/>
      <c r="AC33" s="115"/>
      <c r="AD33" s="115"/>
      <c r="AE33" s="115"/>
      <c r="AF33" s="120" t="s">
        <v>206</v>
      </c>
    </row>
    <row r="34" ht="15.75" customHeight="1">
      <c r="A34" s="115" t="b">
        <f t="shared" si="1"/>
        <v>1</v>
      </c>
      <c r="B34" s="35" t="s">
        <v>37</v>
      </c>
      <c r="C34" s="115"/>
      <c r="D34" s="34">
        <v>33.0</v>
      </c>
      <c r="E34" s="35" t="s">
        <v>37</v>
      </c>
      <c r="F34" s="34"/>
      <c r="G34" s="35" t="s">
        <v>273</v>
      </c>
      <c r="H34" s="35" t="s">
        <v>274</v>
      </c>
      <c r="I34" s="35" t="s">
        <v>196</v>
      </c>
      <c r="J34" s="35" t="s">
        <v>197</v>
      </c>
      <c r="K34" s="35">
        <v>78701.0</v>
      </c>
      <c r="L34" s="35" t="s">
        <v>198</v>
      </c>
      <c r="M34" s="35" t="s">
        <v>275</v>
      </c>
      <c r="N34" s="35" t="s">
        <v>276</v>
      </c>
      <c r="O34" s="35" t="s">
        <v>277</v>
      </c>
      <c r="P34" s="116" t="s">
        <v>202</v>
      </c>
      <c r="Q34" s="116" t="s">
        <v>278</v>
      </c>
      <c r="R34" s="117">
        <v>495.0</v>
      </c>
      <c r="S34" s="118"/>
      <c r="T34" s="118"/>
      <c r="U34" s="119"/>
      <c r="V34" s="115"/>
      <c r="W34" s="68"/>
      <c r="X34" s="115"/>
      <c r="Y34" s="115"/>
      <c r="Z34" s="120"/>
      <c r="AA34" s="115"/>
      <c r="AB34" s="68"/>
      <c r="AC34" s="115"/>
      <c r="AD34" s="115"/>
      <c r="AE34" s="115"/>
      <c r="AF34" s="121">
        <v>768515.19</v>
      </c>
    </row>
    <row r="35" ht="15.75" customHeight="1">
      <c r="A35" s="115" t="b">
        <f t="shared" si="1"/>
        <v>1</v>
      </c>
      <c r="B35" s="35" t="s">
        <v>37</v>
      </c>
      <c r="C35" s="115"/>
      <c r="D35" s="34">
        <v>34.0</v>
      </c>
      <c r="E35" s="35" t="s">
        <v>37</v>
      </c>
      <c r="F35" s="34"/>
      <c r="G35" s="35" t="s">
        <v>273</v>
      </c>
      <c r="H35" s="35" t="s">
        <v>274</v>
      </c>
      <c r="I35" s="35" t="s">
        <v>196</v>
      </c>
      <c r="J35" s="35" t="s">
        <v>197</v>
      </c>
      <c r="K35" s="35">
        <v>78701.0</v>
      </c>
      <c r="L35" s="35" t="s">
        <v>198</v>
      </c>
      <c r="M35" s="35" t="s">
        <v>275</v>
      </c>
      <c r="N35" s="35" t="s">
        <v>276</v>
      </c>
      <c r="O35" s="35" t="s">
        <v>277</v>
      </c>
      <c r="P35" s="116" t="s">
        <v>204</v>
      </c>
      <c r="Q35" s="116" t="s">
        <v>279</v>
      </c>
      <c r="R35" s="117">
        <v>500000.0</v>
      </c>
      <c r="S35" s="118"/>
      <c r="T35" s="118"/>
      <c r="U35" s="119"/>
      <c r="V35" s="115"/>
      <c r="W35" s="68"/>
      <c r="X35" s="115"/>
      <c r="Y35" s="115"/>
      <c r="Z35" s="120"/>
      <c r="AA35" s="115"/>
      <c r="AB35" s="68"/>
      <c r="AC35" s="115"/>
      <c r="AD35" s="115"/>
      <c r="AE35" s="115"/>
      <c r="AF35" s="120" t="s">
        <v>206</v>
      </c>
    </row>
    <row r="36" ht="15.75" customHeight="1">
      <c r="A36" s="115" t="b">
        <f t="shared" si="1"/>
        <v>1</v>
      </c>
      <c r="B36" s="35" t="s">
        <v>52</v>
      </c>
      <c r="C36" s="115"/>
      <c r="D36" s="34">
        <v>35.0</v>
      </c>
      <c r="E36" s="35" t="s">
        <v>52</v>
      </c>
      <c r="F36" s="34"/>
      <c r="G36" s="35" t="s">
        <v>280</v>
      </c>
      <c r="H36" s="35"/>
      <c r="I36" s="35" t="s">
        <v>281</v>
      </c>
      <c r="J36" s="35" t="s">
        <v>282</v>
      </c>
      <c r="K36" s="35">
        <v>74355.0</v>
      </c>
      <c r="L36" s="35" t="s">
        <v>198</v>
      </c>
      <c r="M36" s="35" t="s">
        <v>283</v>
      </c>
      <c r="N36" s="35" t="s">
        <v>284</v>
      </c>
      <c r="O36" s="35" t="s">
        <v>285</v>
      </c>
      <c r="P36" s="116" t="s">
        <v>202</v>
      </c>
      <c r="Q36" s="116" t="s">
        <v>286</v>
      </c>
      <c r="R36" s="117">
        <v>297.0</v>
      </c>
      <c r="S36" s="118"/>
      <c r="T36" s="118"/>
      <c r="U36" s="119"/>
      <c r="V36" s="115"/>
      <c r="W36" s="68"/>
      <c r="X36" s="115"/>
      <c r="Y36" s="115"/>
      <c r="Z36" s="120"/>
      <c r="AA36" s="115"/>
      <c r="AB36" s="68"/>
      <c r="AC36" s="115"/>
      <c r="AD36" s="115"/>
      <c r="AE36" s="115"/>
      <c r="AF36" s="121">
        <v>461109.11</v>
      </c>
    </row>
    <row r="37" ht="15.75" customHeight="1">
      <c r="A37" s="115" t="b">
        <f t="shared" si="1"/>
        <v>1</v>
      </c>
      <c r="B37" s="35" t="s">
        <v>52</v>
      </c>
      <c r="C37" s="115"/>
      <c r="D37" s="34">
        <v>36.0</v>
      </c>
      <c r="E37" s="35" t="s">
        <v>52</v>
      </c>
      <c r="F37" s="34"/>
      <c r="G37" s="35" t="s">
        <v>280</v>
      </c>
      <c r="H37" s="35"/>
      <c r="I37" s="35" t="s">
        <v>281</v>
      </c>
      <c r="J37" s="35" t="s">
        <v>282</v>
      </c>
      <c r="K37" s="35">
        <v>74355.0</v>
      </c>
      <c r="L37" s="35" t="s">
        <v>198</v>
      </c>
      <c r="M37" s="35" t="s">
        <v>283</v>
      </c>
      <c r="N37" s="35" t="s">
        <v>284</v>
      </c>
      <c r="O37" s="35" t="s">
        <v>285</v>
      </c>
      <c r="P37" s="116" t="s">
        <v>204</v>
      </c>
      <c r="Q37" s="116" t="s">
        <v>287</v>
      </c>
      <c r="R37" s="117">
        <v>300000.0</v>
      </c>
      <c r="S37" s="118"/>
      <c r="T37" s="118"/>
      <c r="U37" s="119"/>
      <c r="V37" s="115"/>
      <c r="W37" s="68"/>
      <c r="X37" s="115"/>
      <c r="Y37" s="115"/>
      <c r="Z37" s="120"/>
      <c r="AA37" s="115"/>
      <c r="AB37" s="68"/>
      <c r="AC37" s="115"/>
      <c r="AD37" s="115"/>
      <c r="AE37" s="115"/>
      <c r="AF37" s="120" t="s">
        <v>206</v>
      </c>
    </row>
    <row r="38" ht="15.75" customHeight="1">
      <c r="A38" s="115" t="b">
        <f t="shared" si="1"/>
        <v>1</v>
      </c>
      <c r="B38" s="35" t="s">
        <v>93</v>
      </c>
      <c r="C38" s="115"/>
      <c r="D38" s="34">
        <v>37.0</v>
      </c>
      <c r="E38" s="35" t="s">
        <v>93</v>
      </c>
      <c r="F38" s="34"/>
      <c r="G38" s="35" t="s">
        <v>288</v>
      </c>
      <c r="H38" s="35"/>
      <c r="I38" s="35" t="s">
        <v>289</v>
      </c>
      <c r="J38" s="35" t="s">
        <v>219</v>
      </c>
      <c r="K38" s="35">
        <v>60107.0</v>
      </c>
      <c r="L38" s="35" t="s">
        <v>198</v>
      </c>
      <c r="M38" s="35" t="s">
        <v>93</v>
      </c>
      <c r="N38" s="99" t="s">
        <v>290</v>
      </c>
      <c r="O38" s="35" t="s">
        <v>291</v>
      </c>
      <c r="P38" s="116" t="s">
        <v>202</v>
      </c>
      <c r="Q38" s="116" t="s">
        <v>292</v>
      </c>
      <c r="R38" s="117">
        <v>252.359</v>
      </c>
      <c r="S38" s="118"/>
      <c r="T38" s="118"/>
      <c r="U38" s="119"/>
      <c r="V38" s="115"/>
      <c r="W38" s="68"/>
      <c r="X38" s="115"/>
      <c r="Y38" s="115"/>
      <c r="Z38" s="120"/>
      <c r="AA38" s="115"/>
      <c r="AB38" s="68"/>
      <c r="AC38" s="115"/>
      <c r="AD38" s="115"/>
      <c r="AE38" s="115"/>
      <c r="AF38" s="121">
        <v>21198.0</v>
      </c>
    </row>
    <row r="39" ht="15.75" customHeight="1">
      <c r="A39" s="115" t="b">
        <f t="shared" si="1"/>
        <v>1</v>
      </c>
      <c r="B39" s="35" t="s">
        <v>93</v>
      </c>
      <c r="C39" s="115"/>
      <c r="D39" s="34">
        <v>38.0</v>
      </c>
      <c r="E39" s="35" t="s">
        <v>93</v>
      </c>
      <c r="F39" s="34"/>
      <c r="G39" s="35" t="s">
        <v>288</v>
      </c>
      <c r="H39" s="35"/>
      <c r="I39" s="35" t="s">
        <v>289</v>
      </c>
      <c r="J39" s="35" t="s">
        <v>219</v>
      </c>
      <c r="K39" s="35">
        <v>60107.0</v>
      </c>
      <c r="L39" s="35" t="s">
        <v>198</v>
      </c>
      <c r="M39" s="35" t="s">
        <v>93</v>
      </c>
      <c r="N39" s="99" t="s">
        <v>290</v>
      </c>
      <c r="O39" s="35" t="s">
        <v>291</v>
      </c>
      <c r="P39" s="116" t="s">
        <v>204</v>
      </c>
      <c r="Q39" s="116" t="s">
        <v>293</v>
      </c>
      <c r="R39" s="117">
        <v>254908.0</v>
      </c>
      <c r="S39" s="118"/>
      <c r="T39" s="118"/>
      <c r="U39" s="119"/>
      <c r="V39" s="115"/>
      <c r="W39" s="68"/>
      <c r="X39" s="115"/>
      <c r="Y39" s="115"/>
      <c r="Z39" s="120"/>
      <c r="AA39" s="115"/>
      <c r="AB39" s="68"/>
      <c r="AC39" s="115"/>
      <c r="AD39" s="115"/>
      <c r="AE39" s="115"/>
      <c r="AF39" s="120" t="s">
        <v>206</v>
      </c>
    </row>
    <row r="40" ht="15.75" customHeight="1">
      <c r="A40" s="115" t="b">
        <f t="shared" si="1"/>
        <v>1</v>
      </c>
      <c r="B40" s="35" t="s">
        <v>93</v>
      </c>
      <c r="C40" s="115"/>
      <c r="D40" s="34">
        <v>39.0</v>
      </c>
      <c r="E40" s="35" t="s">
        <v>93</v>
      </c>
      <c r="F40" s="34"/>
      <c r="G40" s="35" t="s">
        <v>288</v>
      </c>
      <c r="H40" s="35"/>
      <c r="I40" s="35" t="s">
        <v>289</v>
      </c>
      <c r="J40" s="35" t="s">
        <v>219</v>
      </c>
      <c r="K40" s="35">
        <v>60107.0</v>
      </c>
      <c r="L40" s="35" t="s">
        <v>198</v>
      </c>
      <c r="M40" s="35" t="s">
        <v>93</v>
      </c>
      <c r="N40" s="99" t="s">
        <v>290</v>
      </c>
      <c r="O40" s="35" t="s">
        <v>291</v>
      </c>
      <c r="P40" s="116" t="s">
        <v>239</v>
      </c>
      <c r="Q40" s="116" t="s">
        <v>240</v>
      </c>
      <c r="R40" s="117">
        <v>248000.0</v>
      </c>
      <c r="S40" s="118"/>
      <c r="T40" s="118"/>
      <c r="U40" s="119"/>
      <c r="V40" s="115"/>
      <c r="W40" s="68"/>
      <c r="X40" s="115"/>
      <c r="Y40" s="115"/>
      <c r="Z40" s="120"/>
      <c r="AA40" s="115"/>
      <c r="AB40" s="68"/>
      <c r="AC40" s="115"/>
      <c r="AD40" s="115"/>
      <c r="AE40" s="115"/>
      <c r="AF40" s="120" t="s">
        <v>206</v>
      </c>
    </row>
    <row r="41" ht="15.75" customHeight="1">
      <c r="A41" s="115" t="b">
        <f t="shared" si="1"/>
        <v>1</v>
      </c>
      <c r="B41" s="35" t="s">
        <v>93</v>
      </c>
      <c r="C41" s="115"/>
      <c r="D41" s="34">
        <v>40.0</v>
      </c>
      <c r="E41" s="35" t="s">
        <v>93</v>
      </c>
      <c r="F41" s="34"/>
      <c r="G41" s="35" t="s">
        <v>288</v>
      </c>
      <c r="H41" s="35"/>
      <c r="I41" s="35" t="s">
        <v>289</v>
      </c>
      <c r="J41" s="35" t="s">
        <v>219</v>
      </c>
      <c r="K41" s="35">
        <v>60107.0</v>
      </c>
      <c r="L41" s="35" t="s">
        <v>198</v>
      </c>
      <c r="M41" s="35" t="s">
        <v>93</v>
      </c>
      <c r="N41" s="99" t="s">
        <v>290</v>
      </c>
      <c r="O41" s="35" t="s">
        <v>291</v>
      </c>
      <c r="P41" s="116" t="s">
        <v>241</v>
      </c>
      <c r="Q41" s="116" t="s">
        <v>240</v>
      </c>
      <c r="R41" s="117">
        <v>430000.0</v>
      </c>
      <c r="S41" s="118"/>
      <c r="T41" s="118"/>
      <c r="U41" s="119"/>
      <c r="V41" s="115"/>
      <c r="W41" s="68"/>
      <c r="X41" s="115"/>
      <c r="Y41" s="115"/>
      <c r="Z41" s="120"/>
      <c r="AA41" s="115"/>
      <c r="AB41" s="68"/>
      <c r="AC41" s="115"/>
      <c r="AD41" s="115"/>
      <c r="AE41" s="115"/>
      <c r="AF41" s="120" t="s">
        <v>206</v>
      </c>
    </row>
    <row r="42" ht="15.75" customHeight="1">
      <c r="A42" s="115" t="b">
        <f t="shared" si="1"/>
        <v>1</v>
      </c>
      <c r="B42" s="35" t="s">
        <v>88</v>
      </c>
      <c r="C42" s="115"/>
      <c r="D42" s="34">
        <v>41.0</v>
      </c>
      <c r="E42" s="35" t="s">
        <v>88</v>
      </c>
      <c r="F42" s="34"/>
      <c r="G42" s="35" t="s">
        <v>294</v>
      </c>
      <c r="H42" s="35"/>
      <c r="I42" s="35" t="s">
        <v>295</v>
      </c>
      <c r="J42" s="35" t="s">
        <v>197</v>
      </c>
      <c r="K42" s="35">
        <v>77058.0</v>
      </c>
      <c r="L42" s="35" t="s">
        <v>198</v>
      </c>
      <c r="M42" s="35" t="s">
        <v>88</v>
      </c>
      <c r="N42" s="99" t="s">
        <v>296</v>
      </c>
      <c r="O42" s="35" t="s">
        <v>297</v>
      </c>
      <c r="P42" s="116" t="s">
        <v>202</v>
      </c>
      <c r="Q42" s="116" t="s">
        <v>298</v>
      </c>
      <c r="R42" s="117">
        <v>190.834</v>
      </c>
      <c r="S42" s="118"/>
      <c r="T42" s="118"/>
      <c r="U42" s="119"/>
      <c r="V42" s="115"/>
      <c r="W42" s="68"/>
      <c r="X42" s="115"/>
      <c r="Y42" s="115"/>
      <c r="Z42" s="120"/>
      <c r="AA42" s="115"/>
      <c r="AB42" s="68"/>
      <c r="AC42" s="115"/>
      <c r="AD42" s="115"/>
      <c r="AE42" s="115"/>
      <c r="AF42" s="121">
        <v>278905.23</v>
      </c>
    </row>
    <row r="43" ht="15.75" customHeight="1">
      <c r="A43" s="115" t="b">
        <f t="shared" si="1"/>
        <v>1</v>
      </c>
      <c r="B43" s="35" t="s">
        <v>88</v>
      </c>
      <c r="C43" s="115"/>
      <c r="D43" s="34">
        <v>42.0</v>
      </c>
      <c r="E43" s="35" t="s">
        <v>88</v>
      </c>
      <c r="F43" s="34"/>
      <c r="G43" s="35" t="s">
        <v>294</v>
      </c>
      <c r="H43" s="35"/>
      <c r="I43" s="35" t="s">
        <v>295</v>
      </c>
      <c r="J43" s="35" t="s">
        <v>197</v>
      </c>
      <c r="K43" s="35">
        <v>77058.0</v>
      </c>
      <c r="L43" s="35" t="s">
        <v>198</v>
      </c>
      <c r="M43" s="35" t="s">
        <v>88</v>
      </c>
      <c r="N43" s="99" t="s">
        <v>296</v>
      </c>
      <c r="O43" s="35" t="s">
        <v>297</v>
      </c>
      <c r="P43" s="116" t="s">
        <v>204</v>
      </c>
      <c r="Q43" s="116" t="s">
        <v>299</v>
      </c>
      <c r="R43" s="117">
        <v>192762.0</v>
      </c>
      <c r="S43" s="118"/>
      <c r="T43" s="118"/>
      <c r="U43" s="119"/>
      <c r="V43" s="115"/>
      <c r="W43" s="68"/>
      <c r="X43" s="115"/>
      <c r="Y43" s="115"/>
      <c r="Z43" s="120"/>
      <c r="AA43" s="115"/>
      <c r="AB43" s="68"/>
      <c r="AC43" s="115"/>
      <c r="AD43" s="115"/>
      <c r="AE43" s="115"/>
      <c r="AF43" s="120" t="s">
        <v>206</v>
      </c>
    </row>
    <row r="44" ht="15.75" customHeight="1">
      <c r="A44" s="115" t="b">
        <f t="shared" si="1"/>
        <v>1</v>
      </c>
      <c r="B44" s="35" t="s">
        <v>88</v>
      </c>
      <c r="C44" s="115"/>
      <c r="D44" s="34">
        <v>43.0</v>
      </c>
      <c r="E44" s="35" t="s">
        <v>88</v>
      </c>
      <c r="F44" s="34"/>
      <c r="G44" s="35" t="s">
        <v>294</v>
      </c>
      <c r="H44" s="35"/>
      <c r="I44" s="35" t="s">
        <v>295</v>
      </c>
      <c r="J44" s="35" t="s">
        <v>197</v>
      </c>
      <c r="K44" s="35">
        <v>77058.0</v>
      </c>
      <c r="L44" s="35" t="s">
        <v>198</v>
      </c>
      <c r="M44" s="35" t="s">
        <v>88</v>
      </c>
      <c r="N44" s="99" t="s">
        <v>296</v>
      </c>
      <c r="O44" s="35" t="s">
        <v>297</v>
      </c>
      <c r="P44" s="116" t="s">
        <v>239</v>
      </c>
      <c r="Q44" s="116" t="s">
        <v>240</v>
      </c>
      <c r="R44" s="117">
        <v>440000.0</v>
      </c>
      <c r="S44" s="118"/>
      <c r="T44" s="118"/>
      <c r="U44" s="119"/>
      <c r="V44" s="115"/>
      <c r="W44" s="68"/>
      <c r="X44" s="115"/>
      <c r="Y44" s="115"/>
      <c r="Z44" s="120"/>
      <c r="AA44" s="115"/>
      <c r="AB44" s="68"/>
      <c r="AC44" s="115"/>
      <c r="AD44" s="115"/>
      <c r="AE44" s="115"/>
      <c r="AF44" s="120" t="s">
        <v>206</v>
      </c>
    </row>
    <row r="45" ht="15.75" customHeight="1">
      <c r="A45" s="115" t="b">
        <f t="shared" si="1"/>
        <v>1</v>
      </c>
      <c r="B45" s="35" t="s">
        <v>88</v>
      </c>
      <c r="C45" s="115"/>
      <c r="D45" s="34">
        <v>44.0</v>
      </c>
      <c r="E45" s="35" t="s">
        <v>88</v>
      </c>
      <c r="F45" s="34"/>
      <c r="G45" s="35" t="s">
        <v>294</v>
      </c>
      <c r="H45" s="35"/>
      <c r="I45" s="35" t="s">
        <v>295</v>
      </c>
      <c r="J45" s="35" t="s">
        <v>197</v>
      </c>
      <c r="K45" s="35">
        <v>77058.0</v>
      </c>
      <c r="L45" s="35" t="s">
        <v>198</v>
      </c>
      <c r="M45" s="35" t="s">
        <v>88</v>
      </c>
      <c r="N45" s="99" t="s">
        <v>296</v>
      </c>
      <c r="O45" s="35" t="s">
        <v>297</v>
      </c>
      <c r="P45" s="116" t="s">
        <v>241</v>
      </c>
      <c r="Q45" s="116" t="s">
        <v>240</v>
      </c>
      <c r="R45" s="117">
        <v>220000.0</v>
      </c>
      <c r="S45" s="118"/>
      <c r="T45" s="118"/>
      <c r="U45" s="119"/>
      <c r="V45" s="115"/>
      <c r="W45" s="68"/>
      <c r="X45" s="115"/>
      <c r="Y45" s="115"/>
      <c r="Z45" s="120"/>
      <c r="AA45" s="115"/>
      <c r="AB45" s="68"/>
      <c r="AC45" s="115"/>
      <c r="AD45" s="115"/>
      <c r="AE45" s="115"/>
      <c r="AF45" s="120">
        <v>0.0</v>
      </c>
    </row>
    <row r="46" ht="15.75" customHeight="1">
      <c r="A46" s="115" t="b">
        <f t="shared" si="1"/>
        <v>1</v>
      </c>
      <c r="B46" s="35" t="s">
        <v>78</v>
      </c>
      <c r="C46" s="115"/>
      <c r="D46" s="34">
        <v>45.0</v>
      </c>
      <c r="E46" s="35" t="s">
        <v>78</v>
      </c>
      <c r="F46" s="34"/>
      <c r="G46" s="35" t="s">
        <v>300</v>
      </c>
      <c r="H46" s="35"/>
      <c r="I46" s="35" t="s">
        <v>301</v>
      </c>
      <c r="J46" s="35" t="s">
        <v>227</v>
      </c>
      <c r="K46" s="35">
        <v>15090.0</v>
      </c>
      <c r="L46" s="35" t="s">
        <v>198</v>
      </c>
      <c r="M46" s="35" t="s">
        <v>78</v>
      </c>
      <c r="N46" s="99" t="s">
        <v>302</v>
      </c>
      <c r="O46" s="35" t="s">
        <v>303</v>
      </c>
      <c r="P46" s="116" t="s">
        <v>202</v>
      </c>
      <c r="Q46" s="116" t="s">
        <v>304</v>
      </c>
      <c r="R46" s="117">
        <v>135.864</v>
      </c>
      <c r="S46" s="118"/>
      <c r="T46" s="118"/>
      <c r="U46" s="119"/>
      <c r="V46" s="115"/>
      <c r="W46" s="68"/>
      <c r="X46" s="115"/>
      <c r="Y46" s="115"/>
      <c r="Z46" s="120"/>
      <c r="AA46" s="115"/>
      <c r="AB46" s="68"/>
      <c r="AC46" s="115"/>
      <c r="AD46" s="115"/>
      <c r="AE46" s="115"/>
      <c r="AF46" s="121">
        <v>48418.0</v>
      </c>
    </row>
    <row r="47" ht="15.75" customHeight="1">
      <c r="A47" s="115" t="b">
        <f t="shared" si="1"/>
        <v>1</v>
      </c>
      <c r="B47" s="35" t="s">
        <v>78</v>
      </c>
      <c r="C47" s="115"/>
      <c r="D47" s="34">
        <v>46.0</v>
      </c>
      <c r="E47" s="35" t="s">
        <v>78</v>
      </c>
      <c r="F47" s="34"/>
      <c r="G47" s="35" t="s">
        <v>300</v>
      </c>
      <c r="H47" s="35"/>
      <c r="I47" s="35" t="s">
        <v>301</v>
      </c>
      <c r="J47" s="35" t="s">
        <v>227</v>
      </c>
      <c r="K47" s="35">
        <v>15090.0</v>
      </c>
      <c r="L47" s="35" t="s">
        <v>198</v>
      </c>
      <c r="M47" s="35" t="s">
        <v>78</v>
      </c>
      <c r="N47" s="99" t="s">
        <v>302</v>
      </c>
      <c r="O47" s="35" t="s">
        <v>303</v>
      </c>
      <c r="P47" s="116" t="s">
        <v>204</v>
      </c>
      <c r="Q47" s="116" t="s">
        <v>305</v>
      </c>
      <c r="R47" s="117">
        <v>137237.0</v>
      </c>
      <c r="S47" s="118"/>
      <c r="T47" s="118"/>
      <c r="U47" s="119"/>
      <c r="V47" s="115"/>
      <c r="W47" s="68"/>
      <c r="X47" s="115"/>
      <c r="Y47" s="115"/>
      <c r="Z47" s="120"/>
      <c r="AA47" s="115"/>
      <c r="AB47" s="68"/>
      <c r="AC47" s="115"/>
      <c r="AD47" s="115"/>
      <c r="AE47" s="115"/>
      <c r="AF47" s="120" t="s">
        <v>206</v>
      </c>
    </row>
    <row r="48" ht="15.75" customHeight="1">
      <c r="A48" s="115" t="b">
        <f t="shared" si="1"/>
        <v>1</v>
      </c>
      <c r="B48" s="35" t="s">
        <v>78</v>
      </c>
      <c r="C48" s="115"/>
      <c r="D48" s="34">
        <v>47.0</v>
      </c>
      <c r="E48" s="35" t="s">
        <v>78</v>
      </c>
      <c r="F48" s="34"/>
      <c r="G48" s="35" t="s">
        <v>300</v>
      </c>
      <c r="H48" s="35"/>
      <c r="I48" s="35" t="s">
        <v>301</v>
      </c>
      <c r="J48" s="35" t="s">
        <v>227</v>
      </c>
      <c r="K48" s="35">
        <v>15090.0</v>
      </c>
      <c r="L48" s="35" t="s">
        <v>198</v>
      </c>
      <c r="M48" s="35" t="s">
        <v>78</v>
      </c>
      <c r="N48" s="99" t="s">
        <v>302</v>
      </c>
      <c r="O48" s="35" t="s">
        <v>303</v>
      </c>
      <c r="P48" s="116" t="s">
        <v>239</v>
      </c>
      <c r="Q48" s="116" t="s">
        <v>240</v>
      </c>
      <c r="R48" s="117">
        <v>713000.0</v>
      </c>
      <c r="S48" s="118"/>
      <c r="T48" s="118"/>
      <c r="U48" s="119"/>
      <c r="V48" s="115"/>
      <c r="W48" s="68"/>
      <c r="X48" s="115"/>
      <c r="Y48" s="115"/>
      <c r="Z48" s="120"/>
      <c r="AA48" s="115"/>
      <c r="AB48" s="68"/>
      <c r="AC48" s="115"/>
      <c r="AD48" s="115"/>
      <c r="AE48" s="115"/>
      <c r="AF48" s="120" t="s">
        <v>206</v>
      </c>
    </row>
    <row r="49" ht="15.75" customHeight="1">
      <c r="A49" s="115" t="b">
        <f t="shared" si="1"/>
        <v>1</v>
      </c>
      <c r="B49" s="35" t="s">
        <v>78</v>
      </c>
      <c r="C49" s="115"/>
      <c r="D49" s="34">
        <v>48.0</v>
      </c>
      <c r="E49" s="35" t="s">
        <v>78</v>
      </c>
      <c r="F49" s="34"/>
      <c r="G49" s="35" t="s">
        <v>300</v>
      </c>
      <c r="H49" s="35"/>
      <c r="I49" s="35" t="s">
        <v>301</v>
      </c>
      <c r="J49" s="35" t="s">
        <v>227</v>
      </c>
      <c r="K49" s="35">
        <v>15090.0</v>
      </c>
      <c r="L49" s="35" t="s">
        <v>198</v>
      </c>
      <c r="M49" s="35" t="s">
        <v>78</v>
      </c>
      <c r="N49" s="99" t="s">
        <v>302</v>
      </c>
      <c r="O49" s="35" t="s">
        <v>303</v>
      </c>
      <c r="P49" s="116" t="s">
        <v>241</v>
      </c>
      <c r="Q49" s="116" t="s">
        <v>240</v>
      </c>
      <c r="R49" s="117">
        <v>493000.0</v>
      </c>
      <c r="S49" s="118"/>
      <c r="T49" s="118"/>
      <c r="U49" s="119"/>
      <c r="V49" s="115"/>
      <c r="W49" s="68"/>
      <c r="X49" s="115"/>
      <c r="Y49" s="115"/>
      <c r="Z49" s="120"/>
      <c r="AA49" s="115"/>
      <c r="AB49" s="68"/>
      <c r="AC49" s="115"/>
      <c r="AD49" s="115"/>
      <c r="AE49" s="115"/>
      <c r="AF49" s="120" t="s">
        <v>206</v>
      </c>
    </row>
    <row r="50" ht="15.75" customHeight="1">
      <c r="A50" s="115" t="b">
        <f t="shared" si="1"/>
        <v>1</v>
      </c>
      <c r="B50" s="35" t="s">
        <v>85</v>
      </c>
      <c r="C50" s="115"/>
      <c r="D50" s="34">
        <v>49.0</v>
      </c>
      <c r="E50" s="35" t="s">
        <v>85</v>
      </c>
      <c r="F50" s="34"/>
      <c r="G50" s="35" t="s">
        <v>306</v>
      </c>
      <c r="H50" s="34"/>
      <c r="I50" s="35" t="s">
        <v>307</v>
      </c>
      <c r="J50" s="35" t="s">
        <v>219</v>
      </c>
      <c r="K50" s="35">
        <v>60525.0</v>
      </c>
      <c r="L50" s="35" t="s">
        <v>198</v>
      </c>
      <c r="M50" s="35" t="s">
        <v>85</v>
      </c>
      <c r="N50" s="35" t="s">
        <v>308</v>
      </c>
      <c r="O50" s="35" t="s">
        <v>309</v>
      </c>
      <c r="P50" s="116" t="s">
        <v>202</v>
      </c>
      <c r="Q50" s="116" t="s">
        <v>310</v>
      </c>
      <c r="R50" s="117">
        <v>98.998</v>
      </c>
      <c r="S50" s="118"/>
      <c r="T50" s="118"/>
      <c r="U50" s="119"/>
      <c r="V50" s="115"/>
      <c r="W50" s="68"/>
      <c r="X50" s="115"/>
      <c r="Y50" s="115"/>
      <c r="Z50" s="120"/>
      <c r="AA50" s="115"/>
      <c r="AB50" s="68"/>
      <c r="AC50" s="115"/>
      <c r="AD50" s="115"/>
      <c r="AE50" s="115"/>
      <c r="AF50" s="121">
        <v>24110.159999999996</v>
      </c>
    </row>
    <row r="51" ht="15.75" customHeight="1">
      <c r="A51" s="115" t="b">
        <f t="shared" si="1"/>
        <v>1</v>
      </c>
      <c r="B51" s="35" t="s">
        <v>85</v>
      </c>
      <c r="C51" s="115"/>
      <c r="D51" s="34">
        <v>50.0</v>
      </c>
      <c r="E51" s="35" t="s">
        <v>85</v>
      </c>
      <c r="F51" s="34"/>
      <c r="G51" s="35" t="s">
        <v>306</v>
      </c>
      <c r="H51" s="34"/>
      <c r="I51" s="35" t="s">
        <v>307</v>
      </c>
      <c r="J51" s="35" t="s">
        <v>219</v>
      </c>
      <c r="K51" s="35">
        <v>60525.0</v>
      </c>
      <c r="L51" s="35" t="s">
        <v>198</v>
      </c>
      <c r="M51" s="35" t="s">
        <v>85</v>
      </c>
      <c r="N51" s="35" t="s">
        <v>308</v>
      </c>
      <c r="O51" s="35" t="s">
        <v>309</v>
      </c>
      <c r="P51" s="116" t="s">
        <v>204</v>
      </c>
      <c r="Q51" s="116" t="s">
        <v>311</v>
      </c>
      <c r="R51" s="117">
        <v>99998.0</v>
      </c>
      <c r="S51" s="118"/>
      <c r="T51" s="118"/>
      <c r="U51" s="119"/>
      <c r="V51" s="115"/>
      <c r="W51" s="68"/>
      <c r="X51" s="115"/>
      <c r="Y51" s="115"/>
      <c r="Z51" s="120"/>
      <c r="AA51" s="115"/>
      <c r="AB51" s="68"/>
      <c r="AC51" s="115"/>
      <c r="AD51" s="115"/>
      <c r="AE51" s="115"/>
      <c r="AF51" s="120" t="s">
        <v>206</v>
      </c>
    </row>
    <row r="52" ht="15.75" customHeight="1">
      <c r="A52" s="115" t="b">
        <f t="shared" si="1"/>
        <v>1</v>
      </c>
      <c r="B52" s="35" t="s">
        <v>85</v>
      </c>
      <c r="C52" s="115"/>
      <c r="D52" s="34">
        <v>51.0</v>
      </c>
      <c r="E52" s="35" t="s">
        <v>85</v>
      </c>
      <c r="F52" s="34"/>
      <c r="G52" s="35" t="s">
        <v>306</v>
      </c>
      <c r="H52" s="34"/>
      <c r="I52" s="35" t="s">
        <v>307</v>
      </c>
      <c r="J52" s="35" t="s">
        <v>219</v>
      </c>
      <c r="K52" s="35">
        <v>60525.0</v>
      </c>
      <c r="L52" s="35" t="s">
        <v>198</v>
      </c>
      <c r="M52" s="35" t="s">
        <v>85</v>
      </c>
      <c r="N52" s="35" t="s">
        <v>308</v>
      </c>
      <c r="O52" s="35" t="s">
        <v>309</v>
      </c>
      <c r="P52" s="116" t="s">
        <v>239</v>
      </c>
      <c r="Q52" s="116" t="s">
        <v>240</v>
      </c>
      <c r="R52" s="117">
        <v>323000.0</v>
      </c>
      <c r="S52" s="118"/>
      <c r="T52" s="118"/>
      <c r="U52" s="119"/>
      <c r="V52" s="115"/>
      <c r="W52" s="68"/>
      <c r="X52" s="115"/>
      <c r="Y52" s="115"/>
      <c r="Z52" s="120"/>
      <c r="AA52" s="115"/>
      <c r="AB52" s="68"/>
      <c r="AC52" s="115"/>
      <c r="AD52" s="115"/>
      <c r="AE52" s="115"/>
      <c r="AF52" s="120" t="s">
        <v>206</v>
      </c>
    </row>
    <row r="53" ht="15.75" customHeight="1">
      <c r="A53" s="115" t="b">
        <f t="shared" si="1"/>
        <v>1</v>
      </c>
      <c r="B53" s="35" t="s">
        <v>85</v>
      </c>
      <c r="C53" s="115"/>
      <c r="D53" s="34">
        <v>52.0</v>
      </c>
      <c r="E53" s="35" t="s">
        <v>85</v>
      </c>
      <c r="F53" s="34"/>
      <c r="G53" s="35" t="s">
        <v>306</v>
      </c>
      <c r="H53" s="34"/>
      <c r="I53" s="35" t="s">
        <v>307</v>
      </c>
      <c r="J53" s="35" t="s">
        <v>219</v>
      </c>
      <c r="K53" s="35">
        <v>60525.0</v>
      </c>
      <c r="L53" s="35" t="s">
        <v>198</v>
      </c>
      <c r="M53" s="35" t="s">
        <v>85</v>
      </c>
      <c r="N53" s="35" t="s">
        <v>308</v>
      </c>
      <c r="O53" s="35" t="s">
        <v>309</v>
      </c>
      <c r="P53" s="116" t="s">
        <v>241</v>
      </c>
      <c r="Q53" s="116" t="s">
        <v>240</v>
      </c>
      <c r="R53" s="117">
        <v>373000.0</v>
      </c>
      <c r="S53" s="118"/>
      <c r="T53" s="118"/>
      <c r="U53" s="119"/>
      <c r="V53" s="115"/>
      <c r="W53" s="68"/>
      <c r="X53" s="115"/>
      <c r="Y53" s="115"/>
      <c r="Z53" s="120"/>
      <c r="AA53" s="115"/>
      <c r="AB53" s="68"/>
      <c r="AC53" s="115"/>
      <c r="AD53" s="115"/>
      <c r="AE53" s="115"/>
      <c r="AF53" s="120" t="s">
        <v>206</v>
      </c>
    </row>
    <row r="54" ht="15.75" customHeight="1">
      <c r="A54" s="115" t="b">
        <f t="shared" si="1"/>
        <v>1</v>
      </c>
      <c r="B54" s="35" t="s">
        <v>76</v>
      </c>
      <c r="C54" s="115"/>
      <c r="D54" s="34">
        <v>53.0</v>
      </c>
      <c r="E54" s="35" t="s">
        <v>76</v>
      </c>
      <c r="F54" s="34"/>
      <c r="G54" s="35" t="s">
        <v>312</v>
      </c>
      <c r="H54" s="35"/>
      <c r="I54" s="35" t="s">
        <v>313</v>
      </c>
      <c r="J54" s="35" t="s">
        <v>227</v>
      </c>
      <c r="K54" s="35">
        <v>15632.0</v>
      </c>
      <c r="L54" s="35" t="s">
        <v>198</v>
      </c>
      <c r="M54" s="35" t="s">
        <v>76</v>
      </c>
      <c r="N54" s="99" t="s">
        <v>314</v>
      </c>
      <c r="O54" s="35" t="s">
        <v>315</v>
      </c>
      <c r="P54" s="116" t="s">
        <v>202</v>
      </c>
      <c r="Q54" s="116" t="s">
        <v>316</v>
      </c>
      <c r="R54" s="117">
        <v>91.646</v>
      </c>
      <c r="S54" s="118"/>
      <c r="T54" s="118"/>
      <c r="U54" s="119"/>
      <c r="V54" s="115"/>
      <c r="W54" s="68"/>
      <c r="X54" s="115"/>
      <c r="Y54" s="115"/>
      <c r="Z54" s="120"/>
      <c r="AA54" s="115"/>
      <c r="AB54" s="68"/>
      <c r="AC54" s="115"/>
      <c r="AD54" s="115"/>
      <c r="AE54" s="115"/>
      <c r="AF54" s="121">
        <v>300350.04000000004</v>
      </c>
    </row>
    <row r="55" ht="15.75" customHeight="1">
      <c r="A55" s="115" t="b">
        <f t="shared" si="1"/>
        <v>1</v>
      </c>
      <c r="B55" s="35" t="s">
        <v>76</v>
      </c>
      <c r="C55" s="115"/>
      <c r="D55" s="34">
        <v>54.0</v>
      </c>
      <c r="E55" s="35" t="s">
        <v>76</v>
      </c>
      <c r="F55" s="34"/>
      <c r="G55" s="35" t="s">
        <v>312</v>
      </c>
      <c r="H55" s="35"/>
      <c r="I55" s="35" t="s">
        <v>313</v>
      </c>
      <c r="J55" s="35" t="s">
        <v>227</v>
      </c>
      <c r="K55" s="35">
        <v>15632.0</v>
      </c>
      <c r="L55" s="35" t="s">
        <v>198</v>
      </c>
      <c r="M55" s="35" t="s">
        <v>76</v>
      </c>
      <c r="N55" s="99" t="s">
        <v>314</v>
      </c>
      <c r="O55" s="35" t="s">
        <v>315</v>
      </c>
      <c r="P55" s="116" t="s">
        <v>204</v>
      </c>
      <c r="Q55" s="116" t="s">
        <v>317</v>
      </c>
      <c r="R55" s="117">
        <v>92571.0</v>
      </c>
      <c r="S55" s="118"/>
      <c r="T55" s="118"/>
      <c r="U55" s="119"/>
      <c r="V55" s="115"/>
      <c r="W55" s="68"/>
      <c r="X55" s="115"/>
      <c r="Y55" s="115"/>
      <c r="Z55" s="120"/>
      <c r="AA55" s="115"/>
      <c r="AB55" s="68"/>
      <c r="AC55" s="115"/>
      <c r="AD55" s="115"/>
      <c r="AE55" s="115"/>
      <c r="AF55" s="120" t="s">
        <v>206</v>
      </c>
    </row>
    <row r="56" ht="15.75" customHeight="1">
      <c r="A56" s="115" t="b">
        <f t="shared" si="1"/>
        <v>1</v>
      </c>
      <c r="B56" s="35" t="s">
        <v>76</v>
      </c>
      <c r="C56" s="115"/>
      <c r="D56" s="34">
        <v>55.0</v>
      </c>
      <c r="E56" s="35" t="s">
        <v>76</v>
      </c>
      <c r="F56" s="34"/>
      <c r="G56" s="35" t="s">
        <v>312</v>
      </c>
      <c r="H56" s="35"/>
      <c r="I56" s="35" t="s">
        <v>313</v>
      </c>
      <c r="J56" s="35" t="s">
        <v>227</v>
      </c>
      <c r="K56" s="35">
        <v>15632.0</v>
      </c>
      <c r="L56" s="35" t="s">
        <v>198</v>
      </c>
      <c r="M56" s="35" t="s">
        <v>76</v>
      </c>
      <c r="N56" s="99" t="s">
        <v>314</v>
      </c>
      <c r="O56" s="35" t="s">
        <v>315</v>
      </c>
      <c r="P56" s="116" t="s">
        <v>239</v>
      </c>
      <c r="Q56" s="116" t="s">
        <v>240</v>
      </c>
      <c r="R56" s="117">
        <v>968000.0</v>
      </c>
      <c r="S56" s="118"/>
      <c r="T56" s="118"/>
      <c r="U56" s="119"/>
      <c r="V56" s="115"/>
      <c r="W56" s="68"/>
      <c r="X56" s="115"/>
      <c r="Y56" s="115"/>
      <c r="Z56" s="120"/>
      <c r="AA56" s="115"/>
      <c r="AB56" s="68"/>
      <c r="AC56" s="115"/>
      <c r="AD56" s="115"/>
      <c r="AE56" s="115"/>
      <c r="AF56" s="120" t="s">
        <v>206</v>
      </c>
    </row>
    <row r="57" ht="15.75" customHeight="1">
      <c r="A57" s="115" t="b">
        <f t="shared" si="1"/>
        <v>1</v>
      </c>
      <c r="B57" s="35" t="s">
        <v>76</v>
      </c>
      <c r="C57" s="115"/>
      <c r="D57" s="34">
        <v>56.0</v>
      </c>
      <c r="E57" s="35" t="s">
        <v>76</v>
      </c>
      <c r="F57" s="34"/>
      <c r="G57" s="35" t="s">
        <v>312</v>
      </c>
      <c r="H57" s="35"/>
      <c r="I57" s="35" t="s">
        <v>313</v>
      </c>
      <c r="J57" s="35" t="s">
        <v>227</v>
      </c>
      <c r="K57" s="35">
        <v>15632.0</v>
      </c>
      <c r="L57" s="35" t="s">
        <v>198</v>
      </c>
      <c r="M57" s="35" t="s">
        <v>76</v>
      </c>
      <c r="N57" s="99" t="s">
        <v>314</v>
      </c>
      <c r="O57" s="35" t="s">
        <v>315</v>
      </c>
      <c r="P57" s="116" t="s">
        <v>241</v>
      </c>
      <c r="Q57" s="116" t="s">
        <v>240</v>
      </c>
      <c r="R57" s="117">
        <v>923000.0</v>
      </c>
      <c r="S57" s="118"/>
      <c r="T57" s="118"/>
      <c r="U57" s="119"/>
      <c r="V57" s="115"/>
      <c r="W57" s="68"/>
      <c r="X57" s="115"/>
      <c r="Y57" s="115"/>
      <c r="Z57" s="120"/>
      <c r="AA57" s="115"/>
      <c r="AB57" s="68"/>
      <c r="AC57" s="115"/>
      <c r="AD57" s="115"/>
      <c r="AE57" s="115"/>
      <c r="AF57" s="120" t="s">
        <v>206</v>
      </c>
    </row>
    <row r="58" ht="15.75" customHeight="1">
      <c r="A58" s="115" t="b">
        <f t="shared" si="1"/>
        <v>1</v>
      </c>
      <c r="B58" s="35" t="s">
        <v>66</v>
      </c>
      <c r="C58" s="115"/>
      <c r="D58" s="34">
        <v>57.0</v>
      </c>
      <c r="E58" s="35" t="s">
        <v>66</v>
      </c>
      <c r="F58" s="34"/>
      <c r="G58" s="99" t="s">
        <v>318</v>
      </c>
      <c r="H58" s="132"/>
      <c r="I58" s="99" t="s">
        <v>319</v>
      </c>
      <c r="J58" s="99" t="s">
        <v>320</v>
      </c>
      <c r="K58" s="99">
        <v>80134.0</v>
      </c>
      <c r="L58" s="99" t="s">
        <v>198</v>
      </c>
      <c r="M58" s="35" t="s">
        <v>66</v>
      </c>
      <c r="N58" s="99" t="s">
        <v>321</v>
      </c>
      <c r="O58" s="35" t="s">
        <v>322</v>
      </c>
      <c r="P58" s="116" t="s">
        <v>202</v>
      </c>
      <c r="Q58" s="116" t="s">
        <v>323</v>
      </c>
      <c r="R58" s="117">
        <v>86.357</v>
      </c>
      <c r="S58" s="118"/>
      <c r="T58" s="118"/>
      <c r="U58" s="119"/>
      <c r="V58" s="115"/>
      <c r="W58" s="68"/>
      <c r="X58" s="115"/>
      <c r="Y58" s="115"/>
      <c r="Z58" s="120"/>
      <c r="AA58" s="115"/>
      <c r="AB58" s="68"/>
      <c r="AC58" s="115"/>
      <c r="AD58" s="115"/>
      <c r="AE58" s="115"/>
      <c r="AF58" s="121">
        <v>75773.88</v>
      </c>
    </row>
    <row r="59" ht="15.75" customHeight="1">
      <c r="A59" s="115" t="b">
        <f t="shared" si="1"/>
        <v>1</v>
      </c>
      <c r="B59" s="35" t="s">
        <v>66</v>
      </c>
      <c r="C59" s="115"/>
      <c r="D59" s="34">
        <v>58.0</v>
      </c>
      <c r="E59" s="35" t="s">
        <v>66</v>
      </c>
      <c r="F59" s="34"/>
      <c r="G59" s="99" t="s">
        <v>318</v>
      </c>
      <c r="H59" s="132"/>
      <c r="I59" s="99" t="s">
        <v>319</v>
      </c>
      <c r="J59" s="99" t="s">
        <v>320</v>
      </c>
      <c r="K59" s="99">
        <v>80134.0</v>
      </c>
      <c r="L59" s="99" t="s">
        <v>198</v>
      </c>
      <c r="M59" s="35" t="s">
        <v>66</v>
      </c>
      <c r="N59" s="99" t="s">
        <v>321</v>
      </c>
      <c r="O59" s="35" t="s">
        <v>322</v>
      </c>
      <c r="P59" s="116" t="s">
        <v>204</v>
      </c>
      <c r="Q59" s="116" t="s">
        <v>324</v>
      </c>
      <c r="R59" s="117">
        <v>87229.0</v>
      </c>
      <c r="S59" s="118"/>
      <c r="T59" s="118"/>
      <c r="U59" s="119"/>
      <c r="V59" s="115"/>
      <c r="W59" s="68"/>
      <c r="X59" s="115"/>
      <c r="Y59" s="115"/>
      <c r="Z59" s="120"/>
      <c r="AA59" s="115"/>
      <c r="AB59" s="68"/>
      <c r="AC59" s="115"/>
      <c r="AD59" s="115"/>
      <c r="AE59" s="115"/>
      <c r="AF59" s="120" t="s">
        <v>206</v>
      </c>
    </row>
    <row r="60" ht="15.75" customHeight="1">
      <c r="A60" s="115" t="b">
        <f t="shared" si="1"/>
        <v>1</v>
      </c>
      <c r="B60" s="35" t="s">
        <v>69</v>
      </c>
      <c r="C60" s="115"/>
      <c r="D60" s="34">
        <v>59.0</v>
      </c>
      <c r="E60" s="35" t="s">
        <v>69</v>
      </c>
      <c r="F60" s="34"/>
      <c r="G60" s="35" t="s">
        <v>325</v>
      </c>
      <c r="H60" s="35"/>
      <c r="I60" s="35" t="s">
        <v>326</v>
      </c>
      <c r="J60" s="35" t="s">
        <v>327</v>
      </c>
      <c r="K60" s="35">
        <v>93420.0</v>
      </c>
      <c r="L60" s="35" t="s">
        <v>198</v>
      </c>
      <c r="M60" s="35" t="s">
        <v>69</v>
      </c>
      <c r="N60" s="99" t="s">
        <v>328</v>
      </c>
      <c r="O60" s="35" t="s">
        <v>329</v>
      </c>
      <c r="P60" s="116" t="s">
        <v>202</v>
      </c>
      <c r="Q60" s="116" t="s">
        <v>330</v>
      </c>
      <c r="R60" s="117">
        <v>69.779</v>
      </c>
      <c r="S60" s="118"/>
      <c r="T60" s="118"/>
      <c r="U60" s="119"/>
      <c r="V60" s="115"/>
      <c r="W60" s="68"/>
      <c r="X60" s="115"/>
      <c r="Y60" s="115"/>
      <c r="Z60" s="120"/>
      <c r="AA60" s="115"/>
      <c r="AB60" s="68"/>
      <c r="AC60" s="115"/>
      <c r="AD60" s="115"/>
      <c r="AE60" s="115"/>
      <c r="AF60" s="121">
        <v>95592.20999999996</v>
      </c>
    </row>
    <row r="61" ht="15.75" customHeight="1">
      <c r="A61" s="115" t="b">
        <f t="shared" si="1"/>
        <v>1</v>
      </c>
      <c r="B61" s="35" t="s">
        <v>69</v>
      </c>
      <c r="C61" s="115"/>
      <c r="D61" s="34">
        <v>60.0</v>
      </c>
      <c r="E61" s="35" t="s">
        <v>69</v>
      </c>
      <c r="F61" s="34"/>
      <c r="G61" s="35" t="s">
        <v>325</v>
      </c>
      <c r="H61" s="35"/>
      <c r="I61" s="35" t="s">
        <v>326</v>
      </c>
      <c r="J61" s="35" t="s">
        <v>327</v>
      </c>
      <c r="K61" s="35">
        <v>93420.0</v>
      </c>
      <c r="L61" s="35" t="s">
        <v>198</v>
      </c>
      <c r="M61" s="35" t="s">
        <v>69</v>
      </c>
      <c r="N61" s="99" t="s">
        <v>328</v>
      </c>
      <c r="O61" s="35" t="s">
        <v>329</v>
      </c>
      <c r="P61" s="116" t="s">
        <v>204</v>
      </c>
      <c r="Q61" s="116" t="s">
        <v>331</v>
      </c>
      <c r="R61" s="117">
        <v>70484.0</v>
      </c>
      <c r="S61" s="118"/>
      <c r="T61" s="118"/>
      <c r="U61" s="119"/>
      <c r="V61" s="115"/>
      <c r="W61" s="68"/>
      <c r="X61" s="115"/>
      <c r="Y61" s="115"/>
      <c r="Z61" s="120"/>
      <c r="AA61" s="115"/>
      <c r="AB61" s="68"/>
      <c r="AC61" s="115"/>
      <c r="AD61" s="115"/>
      <c r="AE61" s="115"/>
      <c r="AF61" s="120" t="s">
        <v>206</v>
      </c>
    </row>
    <row r="62" ht="15.75" customHeight="1">
      <c r="A62" s="115" t="b">
        <f t="shared" si="1"/>
        <v>1</v>
      </c>
      <c r="B62" s="35" t="s">
        <v>69</v>
      </c>
      <c r="C62" s="115"/>
      <c r="D62" s="34">
        <v>61.0</v>
      </c>
      <c r="E62" s="35" t="s">
        <v>69</v>
      </c>
      <c r="F62" s="34"/>
      <c r="G62" s="35" t="s">
        <v>325</v>
      </c>
      <c r="H62" s="35"/>
      <c r="I62" s="35" t="s">
        <v>326</v>
      </c>
      <c r="J62" s="35" t="s">
        <v>327</v>
      </c>
      <c r="K62" s="35">
        <v>93420.0</v>
      </c>
      <c r="L62" s="35" t="s">
        <v>198</v>
      </c>
      <c r="M62" s="35" t="s">
        <v>69</v>
      </c>
      <c r="N62" s="99" t="s">
        <v>328</v>
      </c>
      <c r="O62" s="35" t="s">
        <v>329</v>
      </c>
      <c r="P62" s="116" t="s">
        <v>239</v>
      </c>
      <c r="Q62" s="116" t="s">
        <v>240</v>
      </c>
      <c r="R62" s="117">
        <v>563000.0</v>
      </c>
      <c r="S62" s="118"/>
      <c r="T62" s="118"/>
      <c r="U62" s="119"/>
      <c r="V62" s="115"/>
      <c r="W62" s="68"/>
      <c r="X62" s="115"/>
      <c r="Y62" s="115"/>
      <c r="Z62" s="120"/>
      <c r="AA62" s="115"/>
      <c r="AB62" s="68"/>
      <c r="AC62" s="115"/>
      <c r="AD62" s="115"/>
      <c r="AE62" s="115"/>
      <c r="AF62" s="120" t="s">
        <v>206</v>
      </c>
    </row>
    <row r="63" ht="15.75" customHeight="1">
      <c r="A63" s="115" t="b">
        <f t="shared" si="1"/>
        <v>1</v>
      </c>
      <c r="B63" s="35" t="s">
        <v>69</v>
      </c>
      <c r="C63" s="115"/>
      <c r="D63" s="34">
        <v>62.0</v>
      </c>
      <c r="E63" s="35" t="s">
        <v>69</v>
      </c>
      <c r="F63" s="34"/>
      <c r="G63" s="35" t="s">
        <v>325</v>
      </c>
      <c r="H63" s="35"/>
      <c r="I63" s="35" t="s">
        <v>326</v>
      </c>
      <c r="J63" s="35" t="s">
        <v>327</v>
      </c>
      <c r="K63" s="35">
        <v>93420.0</v>
      </c>
      <c r="L63" s="35" t="s">
        <v>198</v>
      </c>
      <c r="M63" s="35" t="s">
        <v>69</v>
      </c>
      <c r="N63" s="99" t="s">
        <v>328</v>
      </c>
      <c r="O63" s="35" t="s">
        <v>329</v>
      </c>
      <c r="P63" s="116" t="s">
        <v>241</v>
      </c>
      <c r="Q63" s="116" t="s">
        <v>240</v>
      </c>
      <c r="R63" s="117">
        <v>123000.0</v>
      </c>
      <c r="S63" s="118"/>
      <c r="T63" s="118"/>
      <c r="U63" s="119"/>
      <c r="V63" s="115"/>
      <c r="W63" s="68"/>
      <c r="X63" s="115"/>
      <c r="Y63" s="115"/>
      <c r="Z63" s="120"/>
      <c r="AA63" s="115"/>
      <c r="AB63" s="68"/>
      <c r="AC63" s="115"/>
      <c r="AD63" s="115"/>
      <c r="AE63" s="115"/>
      <c r="AF63" s="120" t="s">
        <v>206</v>
      </c>
    </row>
    <row r="64" ht="15.75" customHeight="1">
      <c r="A64" s="115" t="b">
        <f t="shared" si="1"/>
        <v>1</v>
      </c>
      <c r="B64" s="35" t="s">
        <v>39</v>
      </c>
      <c r="C64" s="115"/>
      <c r="D64" s="34">
        <v>63.0</v>
      </c>
      <c r="E64" s="35" t="s">
        <v>39</v>
      </c>
      <c r="F64" s="34"/>
      <c r="G64" s="35" t="s">
        <v>332</v>
      </c>
      <c r="H64" s="35"/>
      <c r="I64" s="35" t="s">
        <v>333</v>
      </c>
      <c r="J64" s="35" t="s">
        <v>219</v>
      </c>
      <c r="K64" s="35">
        <v>60630.0</v>
      </c>
      <c r="L64" s="35" t="s">
        <v>198</v>
      </c>
      <c r="M64" s="35" t="s">
        <v>39</v>
      </c>
      <c r="N64" s="99" t="s">
        <v>334</v>
      </c>
      <c r="O64" s="35" t="s">
        <v>335</v>
      </c>
      <c r="P64" s="116" t="s">
        <v>202</v>
      </c>
      <c r="Q64" s="116" t="s">
        <v>336</v>
      </c>
      <c r="R64" s="117">
        <v>59.6</v>
      </c>
      <c r="S64" s="118"/>
      <c r="T64" s="118"/>
      <c r="U64" s="119"/>
      <c r="V64" s="115"/>
      <c r="W64" s="68"/>
      <c r="X64" s="115"/>
      <c r="Y64" s="115"/>
      <c r="Z64" s="120"/>
      <c r="AA64" s="115"/>
      <c r="AB64" s="68"/>
      <c r="AC64" s="115"/>
      <c r="AD64" s="115"/>
      <c r="AE64" s="115"/>
      <c r="AF64" s="121">
        <v>87769.87999999996</v>
      </c>
    </row>
    <row r="65" ht="15.75" customHeight="1">
      <c r="A65" s="115" t="b">
        <f t="shared" si="1"/>
        <v>1</v>
      </c>
      <c r="B65" s="35" t="s">
        <v>39</v>
      </c>
      <c r="C65" s="115"/>
      <c r="D65" s="34">
        <v>64.0</v>
      </c>
      <c r="E65" s="35" t="s">
        <v>39</v>
      </c>
      <c r="F65" s="34"/>
      <c r="G65" s="35" t="s">
        <v>332</v>
      </c>
      <c r="H65" s="35"/>
      <c r="I65" s="35" t="s">
        <v>333</v>
      </c>
      <c r="J65" s="35" t="s">
        <v>219</v>
      </c>
      <c r="K65" s="35">
        <v>60630.0</v>
      </c>
      <c r="L65" s="35" t="s">
        <v>198</v>
      </c>
      <c r="M65" s="35" t="s">
        <v>39</v>
      </c>
      <c r="N65" s="99" t="s">
        <v>334</v>
      </c>
      <c r="O65" s="35" t="s">
        <v>335</v>
      </c>
      <c r="P65" s="116" t="s">
        <v>204</v>
      </c>
      <c r="Q65" s="116" t="s">
        <v>337</v>
      </c>
      <c r="R65" s="117">
        <v>60202.0</v>
      </c>
      <c r="S65" s="118"/>
      <c r="T65" s="118"/>
      <c r="U65" s="119"/>
      <c r="V65" s="115"/>
      <c r="W65" s="68"/>
      <c r="X65" s="115"/>
      <c r="Y65" s="115"/>
      <c r="Z65" s="120"/>
      <c r="AA65" s="115"/>
      <c r="AB65" s="68"/>
      <c r="AC65" s="115"/>
      <c r="AD65" s="115"/>
      <c r="AE65" s="115"/>
      <c r="AF65" s="120" t="s">
        <v>206</v>
      </c>
    </row>
    <row r="66" ht="15.75" customHeight="1">
      <c r="A66" s="115" t="b">
        <f t="shared" si="1"/>
        <v>1</v>
      </c>
      <c r="B66" s="35" t="s">
        <v>39</v>
      </c>
      <c r="C66" s="115"/>
      <c r="D66" s="34">
        <v>65.0</v>
      </c>
      <c r="E66" s="35" t="s">
        <v>39</v>
      </c>
      <c r="F66" s="34"/>
      <c r="G66" s="35" t="s">
        <v>332</v>
      </c>
      <c r="H66" s="35"/>
      <c r="I66" s="35" t="s">
        <v>333</v>
      </c>
      <c r="J66" s="35" t="s">
        <v>219</v>
      </c>
      <c r="K66" s="35">
        <v>60630.0</v>
      </c>
      <c r="L66" s="35" t="s">
        <v>198</v>
      </c>
      <c r="M66" s="35" t="s">
        <v>39</v>
      </c>
      <c r="N66" s="99" t="s">
        <v>334</v>
      </c>
      <c r="O66" s="35" t="s">
        <v>335</v>
      </c>
      <c r="P66" s="116" t="s">
        <v>239</v>
      </c>
      <c r="Q66" s="116" t="s">
        <v>240</v>
      </c>
      <c r="R66" s="117">
        <v>250000.0</v>
      </c>
      <c r="S66" s="118"/>
      <c r="T66" s="118"/>
      <c r="U66" s="119"/>
      <c r="V66" s="115"/>
      <c r="W66" s="68"/>
      <c r="X66" s="115"/>
      <c r="Y66" s="115"/>
      <c r="Z66" s="120"/>
      <c r="AA66" s="115"/>
      <c r="AB66" s="68"/>
      <c r="AC66" s="115"/>
      <c r="AD66" s="115"/>
      <c r="AE66" s="115"/>
      <c r="AF66" s="120" t="s">
        <v>206</v>
      </c>
    </row>
    <row r="67" ht="15.75" customHeight="1">
      <c r="A67" s="115" t="b">
        <f t="shared" si="1"/>
        <v>1</v>
      </c>
      <c r="B67" s="35" t="s">
        <v>39</v>
      </c>
      <c r="C67" s="115"/>
      <c r="D67" s="34">
        <v>66.0</v>
      </c>
      <c r="E67" s="35" t="s">
        <v>39</v>
      </c>
      <c r="F67" s="34"/>
      <c r="G67" s="35" t="s">
        <v>332</v>
      </c>
      <c r="H67" s="35"/>
      <c r="I67" s="35" t="s">
        <v>333</v>
      </c>
      <c r="J67" s="35" t="s">
        <v>219</v>
      </c>
      <c r="K67" s="35">
        <v>60630.0</v>
      </c>
      <c r="L67" s="35" t="s">
        <v>198</v>
      </c>
      <c r="M67" s="35" t="s">
        <v>39</v>
      </c>
      <c r="N67" s="99" t="s">
        <v>334</v>
      </c>
      <c r="O67" s="35" t="s">
        <v>335</v>
      </c>
      <c r="P67" s="116" t="s">
        <v>241</v>
      </c>
      <c r="Q67" s="116" t="s">
        <v>240</v>
      </c>
      <c r="R67" s="117">
        <v>300000.0</v>
      </c>
      <c r="S67" s="118"/>
      <c r="T67" s="118"/>
      <c r="U67" s="119"/>
      <c r="V67" s="115"/>
      <c r="W67" s="68"/>
      <c r="X67" s="115"/>
      <c r="Y67" s="115"/>
      <c r="Z67" s="120"/>
      <c r="AA67" s="115"/>
      <c r="AB67" s="68"/>
      <c r="AC67" s="115"/>
      <c r="AD67" s="115"/>
      <c r="AE67" s="115"/>
      <c r="AF67" s="120" t="s">
        <v>206</v>
      </c>
    </row>
    <row r="68" ht="15.75" customHeight="1">
      <c r="A68" s="115" t="b">
        <f t="shared" si="1"/>
        <v>1</v>
      </c>
      <c r="B68" s="35" t="s">
        <v>86</v>
      </c>
      <c r="C68" s="115"/>
      <c r="D68" s="34">
        <v>67.0</v>
      </c>
      <c r="E68" s="35" t="s">
        <v>86</v>
      </c>
      <c r="F68" s="34"/>
      <c r="G68" s="35" t="s">
        <v>338</v>
      </c>
      <c r="H68" s="35"/>
      <c r="I68" s="35" t="s">
        <v>339</v>
      </c>
      <c r="J68" s="35" t="s">
        <v>197</v>
      </c>
      <c r="K68" s="35">
        <v>76457.0</v>
      </c>
      <c r="L68" s="35" t="s">
        <v>198</v>
      </c>
      <c r="M68" s="35" t="s">
        <v>86</v>
      </c>
      <c r="N68" s="35" t="s">
        <v>340</v>
      </c>
      <c r="O68" s="35" t="s">
        <v>341</v>
      </c>
      <c r="P68" s="116" t="s">
        <v>239</v>
      </c>
      <c r="Q68" s="116" t="s">
        <v>240</v>
      </c>
      <c r="R68" s="117">
        <v>88000.0</v>
      </c>
      <c r="S68" s="118"/>
      <c r="T68" s="118"/>
      <c r="U68" s="119"/>
      <c r="V68" s="115"/>
      <c r="W68" s="68"/>
      <c r="X68" s="115"/>
      <c r="Y68" s="115"/>
      <c r="Z68" s="120"/>
      <c r="AA68" s="115"/>
      <c r="AB68" s="68"/>
      <c r="AC68" s="115"/>
      <c r="AD68" s="115"/>
      <c r="AE68" s="115"/>
      <c r="AF68" s="121">
        <v>56225.41</v>
      </c>
    </row>
    <row r="69" ht="15.75" customHeight="1">
      <c r="A69" s="115" t="b">
        <f t="shared" si="1"/>
        <v>1</v>
      </c>
      <c r="B69" s="35" t="s">
        <v>86</v>
      </c>
      <c r="C69" s="115"/>
      <c r="D69" s="34">
        <v>68.0</v>
      </c>
      <c r="E69" s="35" t="s">
        <v>86</v>
      </c>
      <c r="F69" s="34"/>
      <c r="G69" s="35" t="s">
        <v>338</v>
      </c>
      <c r="H69" s="35"/>
      <c r="I69" s="35" t="s">
        <v>339</v>
      </c>
      <c r="J69" s="35" t="s">
        <v>197</v>
      </c>
      <c r="K69" s="35">
        <v>76457.0</v>
      </c>
      <c r="L69" s="35" t="s">
        <v>198</v>
      </c>
      <c r="M69" s="35" t="s">
        <v>86</v>
      </c>
      <c r="N69" s="35" t="s">
        <v>340</v>
      </c>
      <c r="O69" s="35" t="s">
        <v>341</v>
      </c>
      <c r="P69" s="116" t="s">
        <v>241</v>
      </c>
      <c r="Q69" s="116" t="s">
        <v>240</v>
      </c>
      <c r="R69" s="117">
        <v>88000.0</v>
      </c>
      <c r="S69" s="118"/>
      <c r="T69" s="118"/>
      <c r="U69" s="119"/>
      <c r="V69" s="115"/>
      <c r="W69" s="68"/>
      <c r="X69" s="115"/>
      <c r="Y69" s="115"/>
      <c r="Z69" s="120"/>
      <c r="AA69" s="115"/>
      <c r="AB69" s="68"/>
      <c r="AC69" s="115"/>
      <c r="AD69" s="115"/>
      <c r="AE69" s="115"/>
      <c r="AF69" s="120" t="s">
        <v>206</v>
      </c>
    </row>
    <row r="70" ht="15.75" customHeight="1">
      <c r="A70" s="115" t="b">
        <f t="shared" si="1"/>
        <v>1</v>
      </c>
      <c r="B70" s="35" t="s">
        <v>91</v>
      </c>
      <c r="C70" s="115"/>
      <c r="D70" s="34">
        <v>69.0</v>
      </c>
      <c r="E70" s="35" t="s">
        <v>91</v>
      </c>
      <c r="F70" s="34"/>
      <c r="G70" s="35" t="s">
        <v>254</v>
      </c>
      <c r="H70" s="35"/>
      <c r="I70" s="35" t="s">
        <v>255</v>
      </c>
      <c r="J70" s="35" t="s">
        <v>197</v>
      </c>
      <c r="K70" s="35">
        <v>76051.0</v>
      </c>
      <c r="L70" s="35" t="s">
        <v>198</v>
      </c>
      <c r="M70" s="35" t="s">
        <v>91</v>
      </c>
      <c r="N70" s="99" t="s">
        <v>342</v>
      </c>
      <c r="O70" s="35" t="s">
        <v>343</v>
      </c>
      <c r="P70" s="116" t="s">
        <v>239</v>
      </c>
      <c r="Q70" s="116" t="s">
        <v>240</v>
      </c>
      <c r="R70" s="117">
        <v>132000.0</v>
      </c>
      <c r="S70" s="118"/>
      <c r="T70" s="118"/>
      <c r="U70" s="119"/>
      <c r="V70" s="115"/>
      <c r="W70" s="68"/>
      <c r="X70" s="115"/>
      <c r="Y70" s="115"/>
      <c r="Z70" s="120"/>
      <c r="AA70" s="115"/>
      <c r="AB70" s="68"/>
      <c r="AC70" s="115"/>
      <c r="AD70" s="115"/>
      <c r="AE70" s="115"/>
      <c r="AF70" s="121">
        <v>44937.11</v>
      </c>
    </row>
    <row r="71" ht="15.75" customHeight="1">
      <c r="A71" s="115" t="b">
        <f t="shared" si="1"/>
        <v>1</v>
      </c>
      <c r="B71" s="35" t="s">
        <v>91</v>
      </c>
      <c r="C71" s="115"/>
      <c r="D71" s="34">
        <v>70.0</v>
      </c>
      <c r="E71" s="35" t="s">
        <v>91</v>
      </c>
      <c r="F71" s="34"/>
      <c r="G71" s="35" t="s">
        <v>254</v>
      </c>
      <c r="H71" s="35"/>
      <c r="I71" s="35" t="s">
        <v>255</v>
      </c>
      <c r="J71" s="35" t="s">
        <v>197</v>
      </c>
      <c r="K71" s="35">
        <v>76051.0</v>
      </c>
      <c r="L71" s="35" t="s">
        <v>198</v>
      </c>
      <c r="M71" s="35" t="s">
        <v>91</v>
      </c>
      <c r="N71" s="99" t="s">
        <v>342</v>
      </c>
      <c r="O71" s="35" t="s">
        <v>343</v>
      </c>
      <c r="P71" s="116" t="s">
        <v>241</v>
      </c>
      <c r="Q71" s="116" t="s">
        <v>240</v>
      </c>
      <c r="R71" s="117">
        <v>132000.0</v>
      </c>
      <c r="S71" s="118"/>
      <c r="T71" s="118"/>
      <c r="U71" s="119"/>
      <c r="V71" s="115"/>
      <c r="W71" s="68"/>
      <c r="X71" s="115"/>
      <c r="Y71" s="115"/>
      <c r="Z71" s="120"/>
      <c r="AA71" s="115"/>
      <c r="AB71" s="68"/>
      <c r="AC71" s="115"/>
      <c r="AD71" s="115"/>
      <c r="AE71" s="115"/>
      <c r="AF71" s="120" t="s">
        <v>206</v>
      </c>
    </row>
    <row r="72" ht="15.75" customHeight="1">
      <c r="A72" s="115" t="b">
        <f t="shared" si="1"/>
        <v>1</v>
      </c>
      <c r="B72" s="35" t="s">
        <v>96</v>
      </c>
      <c r="C72" s="115"/>
      <c r="D72" s="34">
        <v>71.0</v>
      </c>
      <c r="E72" s="35" t="s">
        <v>96</v>
      </c>
      <c r="F72" s="34"/>
      <c r="G72" s="35" t="s">
        <v>344</v>
      </c>
      <c r="H72" s="35"/>
      <c r="I72" s="35" t="s">
        <v>345</v>
      </c>
      <c r="J72" s="35" t="s">
        <v>227</v>
      </c>
      <c r="K72" s="35">
        <v>15642.0</v>
      </c>
      <c r="L72" s="35" t="s">
        <v>198</v>
      </c>
      <c r="M72" s="35" t="s">
        <v>96</v>
      </c>
      <c r="N72" s="99" t="s">
        <v>346</v>
      </c>
      <c r="O72" s="35" t="s">
        <v>347</v>
      </c>
      <c r="P72" s="116" t="s">
        <v>239</v>
      </c>
      <c r="Q72" s="116" t="s">
        <v>240</v>
      </c>
      <c r="R72" s="117">
        <v>220000.0</v>
      </c>
      <c r="S72" s="118"/>
      <c r="T72" s="118"/>
      <c r="U72" s="119"/>
      <c r="V72" s="115"/>
      <c r="W72" s="68"/>
      <c r="X72" s="115"/>
      <c r="Y72" s="115"/>
      <c r="Z72" s="120"/>
      <c r="AA72" s="115"/>
      <c r="AB72" s="68"/>
      <c r="AC72" s="115"/>
      <c r="AD72" s="115"/>
      <c r="AE72" s="115"/>
      <c r="AF72" s="121">
        <v>108228.51000000001</v>
      </c>
    </row>
    <row r="73" ht="15.75" customHeight="1">
      <c r="A73" s="115" t="b">
        <f t="shared" si="1"/>
        <v>1</v>
      </c>
      <c r="B73" s="35" t="s">
        <v>96</v>
      </c>
      <c r="C73" s="115"/>
      <c r="D73" s="34">
        <v>72.0</v>
      </c>
      <c r="E73" s="35" t="s">
        <v>96</v>
      </c>
      <c r="F73" s="34"/>
      <c r="G73" s="35" t="s">
        <v>344</v>
      </c>
      <c r="H73" s="35"/>
      <c r="I73" s="35" t="s">
        <v>345</v>
      </c>
      <c r="J73" s="35" t="s">
        <v>227</v>
      </c>
      <c r="K73" s="35">
        <v>15642.0</v>
      </c>
      <c r="L73" s="35" t="s">
        <v>198</v>
      </c>
      <c r="M73" s="35" t="s">
        <v>96</v>
      </c>
      <c r="N73" s="99" t="s">
        <v>346</v>
      </c>
      <c r="O73" s="35" t="s">
        <v>347</v>
      </c>
      <c r="P73" s="116" t="s">
        <v>241</v>
      </c>
      <c r="Q73" s="116" t="s">
        <v>240</v>
      </c>
      <c r="R73" s="117">
        <v>220000.0</v>
      </c>
      <c r="S73" s="118"/>
      <c r="T73" s="118"/>
      <c r="U73" s="119"/>
      <c r="V73" s="115"/>
      <c r="W73" s="68"/>
      <c r="X73" s="115"/>
      <c r="Y73" s="115"/>
      <c r="Z73" s="120"/>
      <c r="AA73" s="115"/>
      <c r="AB73" s="68"/>
      <c r="AC73" s="115"/>
      <c r="AD73" s="115"/>
      <c r="AE73" s="115"/>
      <c r="AF73" s="120" t="s">
        <v>206</v>
      </c>
    </row>
    <row r="74" ht="15.75" customHeight="1">
      <c r="A74" s="115" t="b">
        <f t="shared" si="1"/>
        <v>1</v>
      </c>
      <c r="B74" s="35" t="s">
        <v>97</v>
      </c>
      <c r="C74" s="115"/>
      <c r="D74" s="34">
        <v>73.0</v>
      </c>
      <c r="E74" s="35" t="s">
        <v>97</v>
      </c>
      <c r="F74" s="34"/>
      <c r="G74" s="35" t="s">
        <v>348</v>
      </c>
      <c r="H74" s="35"/>
      <c r="I74" s="35" t="s">
        <v>349</v>
      </c>
      <c r="J74" s="35" t="s">
        <v>227</v>
      </c>
      <c r="K74" s="35">
        <v>15139.0</v>
      </c>
      <c r="L74" s="35" t="s">
        <v>198</v>
      </c>
      <c r="M74" s="35" t="s">
        <v>97</v>
      </c>
      <c r="N74" s="99" t="s">
        <v>350</v>
      </c>
      <c r="O74" s="35" t="s">
        <v>351</v>
      </c>
      <c r="P74" s="116" t="s">
        <v>239</v>
      </c>
      <c r="Q74" s="116" t="s">
        <v>240</v>
      </c>
      <c r="R74" s="117">
        <v>150000.0</v>
      </c>
      <c r="S74" s="118"/>
      <c r="T74" s="118"/>
      <c r="U74" s="119"/>
      <c r="V74" s="115"/>
      <c r="W74" s="68"/>
      <c r="X74" s="115"/>
      <c r="Y74" s="115"/>
      <c r="Z74" s="120"/>
      <c r="AA74" s="115"/>
      <c r="AB74" s="68"/>
      <c r="AC74" s="115"/>
      <c r="AD74" s="115"/>
      <c r="AE74" s="115"/>
      <c r="AF74" s="121">
        <v>12044.5</v>
      </c>
    </row>
    <row r="75" ht="15.75" customHeight="1">
      <c r="A75" s="115" t="b">
        <f t="shared" si="1"/>
        <v>1</v>
      </c>
      <c r="B75" s="35" t="s">
        <v>97</v>
      </c>
      <c r="C75" s="115"/>
      <c r="D75" s="34">
        <v>74.0</v>
      </c>
      <c r="E75" s="35" t="s">
        <v>97</v>
      </c>
      <c r="F75" s="34"/>
      <c r="G75" s="35" t="s">
        <v>348</v>
      </c>
      <c r="H75" s="35"/>
      <c r="I75" s="35" t="s">
        <v>349</v>
      </c>
      <c r="J75" s="35" t="s">
        <v>227</v>
      </c>
      <c r="K75" s="35">
        <v>15139.0</v>
      </c>
      <c r="L75" s="35" t="s">
        <v>198</v>
      </c>
      <c r="M75" s="35" t="s">
        <v>97</v>
      </c>
      <c r="N75" s="99" t="s">
        <v>350</v>
      </c>
      <c r="O75" s="35" t="s">
        <v>351</v>
      </c>
      <c r="P75" s="116" t="s">
        <v>241</v>
      </c>
      <c r="Q75" s="116" t="s">
        <v>240</v>
      </c>
      <c r="R75" s="117">
        <v>150000.0</v>
      </c>
      <c r="S75" s="118"/>
      <c r="T75" s="118"/>
      <c r="U75" s="119"/>
      <c r="V75" s="115"/>
      <c r="W75" s="68"/>
      <c r="X75" s="115"/>
      <c r="Y75" s="115"/>
      <c r="Z75" s="120"/>
      <c r="AA75" s="115"/>
      <c r="AB75" s="68"/>
      <c r="AC75" s="115"/>
      <c r="AD75" s="115"/>
      <c r="AE75" s="115"/>
      <c r="AF75" s="120" t="s">
        <v>206</v>
      </c>
    </row>
    <row r="76" ht="15.75" customHeight="1">
      <c r="A76" s="115" t="b">
        <f t="shared" si="1"/>
        <v>1</v>
      </c>
      <c r="B76" s="35" t="s">
        <v>61</v>
      </c>
      <c r="C76" s="115"/>
      <c r="D76" s="34">
        <v>75.0</v>
      </c>
      <c r="E76" s="35" t="s">
        <v>61</v>
      </c>
      <c r="F76" s="34"/>
      <c r="G76" s="35" t="s">
        <v>352</v>
      </c>
      <c r="H76" s="35"/>
      <c r="I76" s="35" t="s">
        <v>353</v>
      </c>
      <c r="J76" s="35" t="s">
        <v>197</v>
      </c>
      <c r="K76" s="35">
        <v>77328.0</v>
      </c>
      <c r="L76" s="35" t="s">
        <v>198</v>
      </c>
      <c r="M76" s="35" t="s">
        <v>61</v>
      </c>
      <c r="N76" s="99" t="s">
        <v>354</v>
      </c>
      <c r="O76" s="35" t="s">
        <v>355</v>
      </c>
      <c r="P76" s="116" t="s">
        <v>239</v>
      </c>
      <c r="Q76" s="116" t="s">
        <v>240</v>
      </c>
      <c r="R76" s="117">
        <v>150000.0</v>
      </c>
      <c r="S76" s="118"/>
      <c r="T76" s="118"/>
      <c r="U76" s="119"/>
      <c r="V76" s="115"/>
      <c r="W76" s="68"/>
      <c r="X76" s="115"/>
      <c r="Y76" s="115"/>
      <c r="Z76" s="120"/>
      <c r="AA76" s="115"/>
      <c r="AB76" s="68"/>
      <c r="AC76" s="115"/>
      <c r="AD76" s="115"/>
      <c r="AE76" s="115"/>
      <c r="AF76" s="121">
        <v>32883.259999999995</v>
      </c>
    </row>
    <row r="77" ht="15.75" customHeight="1">
      <c r="A77" s="115" t="b">
        <f t="shared" si="1"/>
        <v>1</v>
      </c>
      <c r="B77" s="35" t="s">
        <v>61</v>
      </c>
      <c r="C77" s="115"/>
      <c r="D77" s="34">
        <v>76.0</v>
      </c>
      <c r="E77" s="35" t="s">
        <v>61</v>
      </c>
      <c r="F77" s="34"/>
      <c r="G77" s="35" t="s">
        <v>352</v>
      </c>
      <c r="H77" s="35"/>
      <c r="I77" s="35" t="s">
        <v>353</v>
      </c>
      <c r="J77" s="35" t="s">
        <v>197</v>
      </c>
      <c r="K77" s="35">
        <v>77328.0</v>
      </c>
      <c r="L77" s="35" t="s">
        <v>198</v>
      </c>
      <c r="M77" s="35" t="s">
        <v>61</v>
      </c>
      <c r="N77" s="99" t="s">
        <v>354</v>
      </c>
      <c r="O77" s="35" t="s">
        <v>355</v>
      </c>
      <c r="P77" s="116" t="s">
        <v>241</v>
      </c>
      <c r="Q77" s="116" t="s">
        <v>240</v>
      </c>
      <c r="R77" s="117">
        <v>150000.0</v>
      </c>
      <c r="S77" s="118"/>
      <c r="T77" s="118"/>
      <c r="U77" s="119"/>
      <c r="V77" s="115"/>
      <c r="W77" s="68"/>
      <c r="X77" s="115"/>
      <c r="Y77" s="115"/>
      <c r="Z77" s="120"/>
      <c r="AA77" s="115"/>
      <c r="AB77" s="68"/>
      <c r="AC77" s="115"/>
      <c r="AD77" s="115"/>
      <c r="AE77" s="115"/>
      <c r="AF77" s="120" t="s">
        <v>206</v>
      </c>
    </row>
    <row r="78" ht="15.75" customHeight="1">
      <c r="A78" s="115" t="b">
        <f t="shared" si="1"/>
        <v>1</v>
      </c>
      <c r="B78" s="35" t="s">
        <v>68</v>
      </c>
      <c r="C78" s="115"/>
      <c r="D78" s="34">
        <v>77.0</v>
      </c>
      <c r="E78" s="35" t="s">
        <v>68</v>
      </c>
      <c r="F78" s="34"/>
      <c r="G78" s="35" t="s">
        <v>356</v>
      </c>
      <c r="H78" s="35"/>
      <c r="I78" s="35" t="s">
        <v>357</v>
      </c>
      <c r="J78" s="35" t="s">
        <v>227</v>
      </c>
      <c r="K78" s="35">
        <v>15656.0</v>
      </c>
      <c r="L78" s="35" t="s">
        <v>198</v>
      </c>
      <c r="M78" s="35" t="s">
        <v>68</v>
      </c>
      <c r="N78" s="99" t="s">
        <v>358</v>
      </c>
      <c r="O78" s="35" t="s">
        <v>359</v>
      </c>
      <c r="P78" s="116" t="s">
        <v>239</v>
      </c>
      <c r="Q78" s="116" t="s">
        <v>240</v>
      </c>
      <c r="R78" s="117">
        <v>75000.0</v>
      </c>
      <c r="S78" s="118"/>
      <c r="T78" s="118"/>
      <c r="U78" s="119"/>
      <c r="V78" s="115"/>
      <c r="W78" s="68"/>
      <c r="X78" s="115"/>
      <c r="Y78" s="115"/>
      <c r="Z78" s="120"/>
      <c r="AA78" s="115"/>
      <c r="AB78" s="68"/>
      <c r="AC78" s="115"/>
      <c r="AD78" s="115"/>
      <c r="AE78" s="115"/>
      <c r="AF78" s="121">
        <v>24934.379999999997</v>
      </c>
    </row>
    <row r="79" ht="15.75" customHeight="1">
      <c r="A79" s="115" t="b">
        <f t="shared" si="1"/>
        <v>1</v>
      </c>
      <c r="B79" s="35" t="s">
        <v>68</v>
      </c>
      <c r="C79" s="115"/>
      <c r="D79" s="34">
        <v>78.0</v>
      </c>
      <c r="E79" s="35" t="s">
        <v>68</v>
      </c>
      <c r="F79" s="34"/>
      <c r="G79" s="35" t="s">
        <v>356</v>
      </c>
      <c r="H79" s="35"/>
      <c r="I79" s="35" t="s">
        <v>357</v>
      </c>
      <c r="J79" s="35" t="s">
        <v>227</v>
      </c>
      <c r="K79" s="35">
        <v>15656.0</v>
      </c>
      <c r="L79" s="35" t="s">
        <v>198</v>
      </c>
      <c r="M79" s="35" t="s">
        <v>68</v>
      </c>
      <c r="N79" s="99" t="s">
        <v>358</v>
      </c>
      <c r="O79" s="35" t="s">
        <v>359</v>
      </c>
      <c r="P79" s="116" t="s">
        <v>241</v>
      </c>
      <c r="Q79" s="116" t="s">
        <v>240</v>
      </c>
      <c r="R79" s="117">
        <v>150000.0</v>
      </c>
      <c r="S79" s="118"/>
      <c r="T79" s="118"/>
      <c r="U79" s="119"/>
      <c r="V79" s="115"/>
      <c r="W79" s="68"/>
      <c r="X79" s="115"/>
      <c r="Y79" s="115"/>
      <c r="Z79" s="120"/>
      <c r="AA79" s="115"/>
      <c r="AB79" s="68"/>
      <c r="AC79" s="115"/>
      <c r="AD79" s="115"/>
      <c r="AE79" s="115"/>
      <c r="AF79" s="120" t="s">
        <v>206</v>
      </c>
    </row>
    <row r="80" ht="15.75" customHeight="1">
      <c r="A80" s="115" t="b">
        <f t="shared" si="1"/>
        <v>1</v>
      </c>
      <c r="B80" s="35" t="s">
        <v>67</v>
      </c>
      <c r="C80" s="115"/>
      <c r="D80" s="34">
        <v>79.0</v>
      </c>
      <c r="E80" s="35" t="s">
        <v>67</v>
      </c>
      <c r="F80" s="34"/>
      <c r="G80" s="35" t="s">
        <v>360</v>
      </c>
      <c r="H80" s="35"/>
      <c r="I80" s="35" t="s">
        <v>361</v>
      </c>
      <c r="J80" s="35" t="s">
        <v>227</v>
      </c>
      <c r="K80" s="35">
        <v>19135.0</v>
      </c>
      <c r="L80" s="35" t="s">
        <v>198</v>
      </c>
      <c r="M80" s="35" t="s">
        <v>67</v>
      </c>
      <c r="N80" s="99" t="s">
        <v>362</v>
      </c>
      <c r="O80" s="35" t="s">
        <v>363</v>
      </c>
      <c r="P80" s="116" t="s">
        <v>239</v>
      </c>
      <c r="Q80" s="116" t="s">
        <v>240</v>
      </c>
      <c r="R80" s="117">
        <v>75000.0</v>
      </c>
      <c r="S80" s="118"/>
      <c r="T80" s="118"/>
      <c r="U80" s="119"/>
      <c r="V80" s="115"/>
      <c r="W80" s="68"/>
      <c r="X80" s="115"/>
      <c r="Y80" s="115"/>
      <c r="Z80" s="120"/>
      <c r="AA80" s="115"/>
      <c r="AB80" s="68"/>
      <c r="AC80" s="115"/>
      <c r="AD80" s="115"/>
      <c r="AE80" s="115"/>
      <c r="AF80" s="121">
        <v>28567.379999999997</v>
      </c>
    </row>
    <row r="81" ht="15.75" customHeight="1">
      <c r="A81" s="115" t="b">
        <f t="shared" si="1"/>
        <v>1</v>
      </c>
      <c r="B81" s="35" t="s">
        <v>67</v>
      </c>
      <c r="C81" s="115"/>
      <c r="D81" s="34">
        <v>80.0</v>
      </c>
      <c r="E81" s="35" t="s">
        <v>67</v>
      </c>
      <c r="F81" s="34"/>
      <c r="G81" s="35" t="s">
        <v>360</v>
      </c>
      <c r="H81" s="35"/>
      <c r="I81" s="35" t="s">
        <v>361</v>
      </c>
      <c r="J81" s="35" t="s">
        <v>227</v>
      </c>
      <c r="K81" s="35">
        <v>19135.0</v>
      </c>
      <c r="L81" s="35" t="s">
        <v>198</v>
      </c>
      <c r="M81" s="35" t="s">
        <v>67</v>
      </c>
      <c r="N81" s="99" t="s">
        <v>362</v>
      </c>
      <c r="O81" s="35" t="s">
        <v>363</v>
      </c>
      <c r="P81" s="116" t="s">
        <v>241</v>
      </c>
      <c r="Q81" s="116" t="s">
        <v>240</v>
      </c>
      <c r="R81" s="117">
        <v>100000.0</v>
      </c>
      <c r="S81" s="118"/>
      <c r="T81" s="118"/>
      <c r="U81" s="119"/>
      <c r="V81" s="115"/>
      <c r="W81" s="68"/>
      <c r="X81" s="115"/>
      <c r="Y81" s="115"/>
      <c r="Z81" s="120"/>
      <c r="AA81" s="115"/>
      <c r="AB81" s="68"/>
      <c r="AC81" s="115"/>
      <c r="AD81" s="115"/>
      <c r="AE81" s="115"/>
      <c r="AF81" s="120" t="s">
        <v>206</v>
      </c>
    </row>
    <row r="82" ht="15.75" customHeight="1">
      <c r="A82" s="115" t="b">
        <f t="shared" si="1"/>
        <v>1</v>
      </c>
      <c r="B82" s="35" t="s">
        <v>77</v>
      </c>
      <c r="C82" s="115"/>
      <c r="D82" s="34">
        <v>81.0</v>
      </c>
      <c r="E82" s="35" t="s">
        <v>77</v>
      </c>
      <c r="F82" s="34"/>
      <c r="G82" s="35" t="s">
        <v>364</v>
      </c>
      <c r="H82" s="35"/>
      <c r="I82" s="35" t="s">
        <v>365</v>
      </c>
      <c r="J82" s="35" t="s">
        <v>227</v>
      </c>
      <c r="K82" s="35">
        <v>18434.0</v>
      </c>
      <c r="L82" s="35" t="s">
        <v>198</v>
      </c>
      <c r="M82" s="35" t="s">
        <v>77</v>
      </c>
      <c r="N82" s="99" t="s">
        <v>366</v>
      </c>
      <c r="O82" s="35" t="s">
        <v>367</v>
      </c>
      <c r="P82" s="116" t="s">
        <v>239</v>
      </c>
      <c r="Q82" s="116" t="s">
        <v>240</v>
      </c>
      <c r="R82" s="117">
        <v>75000.0</v>
      </c>
      <c r="S82" s="118"/>
      <c r="T82" s="118"/>
      <c r="U82" s="119"/>
      <c r="V82" s="115"/>
      <c r="W82" s="68"/>
      <c r="X82" s="115"/>
      <c r="Y82" s="115"/>
      <c r="Z82" s="120"/>
      <c r="AA82" s="115"/>
      <c r="AB82" s="68"/>
      <c r="AC82" s="115"/>
      <c r="AD82" s="115"/>
      <c r="AE82" s="115"/>
      <c r="AF82" s="121">
        <v>0.0</v>
      </c>
    </row>
    <row r="83" ht="15.75" customHeight="1">
      <c r="A83" s="115" t="b">
        <f t="shared" si="1"/>
        <v>1</v>
      </c>
      <c r="B83" s="35" t="s">
        <v>77</v>
      </c>
      <c r="C83" s="115"/>
      <c r="D83" s="34">
        <v>82.0</v>
      </c>
      <c r="E83" s="35" t="s">
        <v>77</v>
      </c>
      <c r="F83" s="34"/>
      <c r="G83" s="35" t="s">
        <v>364</v>
      </c>
      <c r="H83" s="35"/>
      <c r="I83" s="35" t="s">
        <v>365</v>
      </c>
      <c r="J83" s="35" t="s">
        <v>227</v>
      </c>
      <c r="K83" s="35">
        <v>18434.0</v>
      </c>
      <c r="L83" s="35" t="s">
        <v>198</v>
      </c>
      <c r="M83" s="35" t="s">
        <v>77</v>
      </c>
      <c r="N83" s="99" t="s">
        <v>366</v>
      </c>
      <c r="O83" s="35" t="s">
        <v>367</v>
      </c>
      <c r="P83" s="116" t="s">
        <v>241</v>
      </c>
      <c r="Q83" s="116" t="s">
        <v>240</v>
      </c>
      <c r="R83" s="117">
        <v>100000.0</v>
      </c>
      <c r="S83" s="118"/>
      <c r="T83" s="118"/>
      <c r="U83" s="119"/>
      <c r="V83" s="115"/>
      <c r="W83" s="68"/>
      <c r="X83" s="115"/>
      <c r="Y83" s="115"/>
      <c r="Z83" s="120"/>
      <c r="AA83" s="115"/>
      <c r="AB83" s="68"/>
      <c r="AC83" s="115"/>
      <c r="AD83" s="115"/>
      <c r="AE83" s="115"/>
      <c r="AF83" s="120" t="s">
        <v>206</v>
      </c>
    </row>
    <row r="84" ht="15.75" customHeight="1">
      <c r="A84" s="115" t="b">
        <f t="shared" si="1"/>
        <v>1</v>
      </c>
      <c r="B84" s="35" t="s">
        <v>84</v>
      </c>
      <c r="C84" s="115"/>
      <c r="D84" s="34">
        <v>83.0</v>
      </c>
      <c r="E84" s="35" t="s">
        <v>84</v>
      </c>
      <c r="F84" s="34"/>
      <c r="G84" s="35" t="s">
        <v>368</v>
      </c>
      <c r="H84" s="35"/>
      <c r="I84" s="35" t="s">
        <v>369</v>
      </c>
      <c r="J84" s="35" t="s">
        <v>370</v>
      </c>
      <c r="K84" s="35">
        <v>32225.0</v>
      </c>
      <c r="L84" s="35" t="s">
        <v>198</v>
      </c>
      <c r="M84" s="35" t="s">
        <v>84</v>
      </c>
      <c r="N84" s="99" t="s">
        <v>371</v>
      </c>
      <c r="O84" s="35" t="s">
        <v>372</v>
      </c>
      <c r="P84" s="116" t="s">
        <v>239</v>
      </c>
      <c r="Q84" s="116" t="s">
        <v>240</v>
      </c>
      <c r="R84" s="117">
        <v>75000.0</v>
      </c>
      <c r="S84" s="118"/>
      <c r="T84" s="118"/>
      <c r="U84" s="119"/>
      <c r="V84" s="115"/>
      <c r="W84" s="68"/>
      <c r="X84" s="115"/>
      <c r="Y84" s="115"/>
      <c r="Z84" s="120"/>
      <c r="AA84" s="115"/>
      <c r="AB84" s="68"/>
      <c r="AC84" s="115"/>
      <c r="AD84" s="115"/>
      <c r="AE84" s="115"/>
      <c r="AF84" s="121">
        <v>0.0</v>
      </c>
    </row>
    <row r="85" ht="15.75" customHeight="1">
      <c r="A85" s="115" t="b">
        <f t="shared" si="1"/>
        <v>1</v>
      </c>
      <c r="B85" s="35" t="s">
        <v>84</v>
      </c>
      <c r="C85" s="115"/>
      <c r="D85" s="34">
        <v>84.0</v>
      </c>
      <c r="E85" s="35" t="s">
        <v>84</v>
      </c>
      <c r="F85" s="34"/>
      <c r="G85" s="35" t="s">
        <v>368</v>
      </c>
      <c r="H85" s="35"/>
      <c r="I85" s="35" t="s">
        <v>369</v>
      </c>
      <c r="J85" s="35" t="s">
        <v>370</v>
      </c>
      <c r="K85" s="35">
        <v>32225.0</v>
      </c>
      <c r="L85" s="35" t="s">
        <v>198</v>
      </c>
      <c r="M85" s="35" t="s">
        <v>84</v>
      </c>
      <c r="N85" s="99" t="s">
        <v>371</v>
      </c>
      <c r="O85" s="35" t="s">
        <v>372</v>
      </c>
      <c r="P85" s="116" t="s">
        <v>241</v>
      </c>
      <c r="Q85" s="116" t="s">
        <v>240</v>
      </c>
      <c r="R85" s="117">
        <v>100000.0</v>
      </c>
      <c r="S85" s="118"/>
      <c r="T85" s="118"/>
      <c r="U85" s="119"/>
      <c r="V85" s="115"/>
      <c r="W85" s="68"/>
      <c r="X85" s="115"/>
      <c r="Y85" s="115"/>
      <c r="Z85" s="120"/>
      <c r="AA85" s="115"/>
      <c r="AB85" s="68"/>
      <c r="AC85" s="115"/>
      <c r="AD85" s="115"/>
      <c r="AE85" s="115"/>
      <c r="AF85" s="120" t="s">
        <v>206</v>
      </c>
    </row>
    <row r="86" ht="15.75" customHeight="1">
      <c r="A86" s="115" t="b">
        <f t="shared" si="1"/>
        <v>1</v>
      </c>
      <c r="B86" s="35" t="s">
        <v>49</v>
      </c>
      <c r="C86" s="115"/>
      <c r="D86" s="34">
        <v>85.0</v>
      </c>
      <c r="E86" s="35" t="s">
        <v>49</v>
      </c>
      <c r="F86" s="34"/>
      <c r="G86" s="35" t="s">
        <v>373</v>
      </c>
      <c r="H86" s="35"/>
      <c r="I86" s="35" t="s">
        <v>374</v>
      </c>
      <c r="J86" s="35" t="s">
        <v>375</v>
      </c>
      <c r="K86" s="35">
        <v>13413.0</v>
      </c>
      <c r="L86" s="35" t="s">
        <v>198</v>
      </c>
      <c r="M86" s="35" t="s">
        <v>49</v>
      </c>
      <c r="N86" s="99" t="s">
        <v>376</v>
      </c>
      <c r="O86" s="35" t="s">
        <v>377</v>
      </c>
      <c r="P86" s="116" t="s">
        <v>239</v>
      </c>
      <c r="Q86" s="116" t="s">
        <v>240</v>
      </c>
      <c r="R86" s="117">
        <v>75000.0</v>
      </c>
      <c r="S86" s="118"/>
      <c r="T86" s="118"/>
      <c r="U86" s="119"/>
      <c r="V86" s="115"/>
      <c r="W86" s="68"/>
      <c r="X86" s="115"/>
      <c r="Y86" s="115"/>
      <c r="Z86" s="120"/>
      <c r="AA86" s="115"/>
      <c r="AB86" s="68"/>
      <c r="AC86" s="115"/>
      <c r="AD86" s="115"/>
      <c r="AE86" s="115"/>
      <c r="AF86" s="121">
        <v>26934.379999999997</v>
      </c>
    </row>
    <row r="87" ht="15.75" customHeight="1">
      <c r="A87" s="115" t="b">
        <f t="shared" si="1"/>
        <v>1</v>
      </c>
      <c r="B87" s="35" t="s">
        <v>49</v>
      </c>
      <c r="C87" s="115"/>
      <c r="D87" s="34">
        <v>86.0</v>
      </c>
      <c r="E87" s="35" t="s">
        <v>49</v>
      </c>
      <c r="F87" s="34"/>
      <c r="G87" s="35" t="s">
        <v>373</v>
      </c>
      <c r="H87" s="35"/>
      <c r="I87" s="35" t="s">
        <v>374</v>
      </c>
      <c r="J87" s="35" t="s">
        <v>375</v>
      </c>
      <c r="K87" s="35">
        <v>13413.0</v>
      </c>
      <c r="L87" s="35" t="s">
        <v>198</v>
      </c>
      <c r="M87" s="35" t="s">
        <v>49</v>
      </c>
      <c r="N87" s="99" t="s">
        <v>376</v>
      </c>
      <c r="O87" s="35" t="s">
        <v>377</v>
      </c>
      <c r="P87" s="116" t="s">
        <v>241</v>
      </c>
      <c r="Q87" s="116" t="s">
        <v>240</v>
      </c>
      <c r="R87" s="117">
        <v>100000.0</v>
      </c>
      <c r="S87" s="118"/>
      <c r="T87" s="118"/>
      <c r="U87" s="119"/>
      <c r="V87" s="115"/>
      <c r="W87" s="68"/>
      <c r="X87" s="115"/>
      <c r="Y87" s="115"/>
      <c r="Z87" s="120"/>
      <c r="AA87" s="115"/>
      <c r="AB87" s="68"/>
      <c r="AC87" s="115"/>
      <c r="AD87" s="115"/>
      <c r="AE87" s="115"/>
      <c r="AF87" s="120" t="s">
        <v>206</v>
      </c>
    </row>
    <row r="88" ht="15.75" customHeight="1">
      <c r="A88" s="115" t="b">
        <f t="shared" si="1"/>
        <v>1</v>
      </c>
      <c r="B88" s="35" t="s">
        <v>70</v>
      </c>
      <c r="C88" s="115"/>
      <c r="D88" s="34">
        <v>87.0</v>
      </c>
      <c r="E88" s="35" t="s">
        <v>70</v>
      </c>
      <c r="F88" s="34"/>
      <c r="G88" s="35" t="s">
        <v>378</v>
      </c>
      <c r="H88" s="35"/>
      <c r="I88" s="35" t="s">
        <v>379</v>
      </c>
      <c r="J88" s="35" t="s">
        <v>227</v>
      </c>
      <c r="K88" s="35">
        <v>17319.0</v>
      </c>
      <c r="L88" s="35" t="s">
        <v>198</v>
      </c>
      <c r="M88" s="35" t="s">
        <v>70</v>
      </c>
      <c r="N88" s="99" t="s">
        <v>380</v>
      </c>
      <c r="O88" s="35" t="s">
        <v>381</v>
      </c>
      <c r="P88" s="116" t="s">
        <v>239</v>
      </c>
      <c r="Q88" s="116" t="s">
        <v>240</v>
      </c>
      <c r="R88" s="117">
        <v>75000.0</v>
      </c>
      <c r="S88" s="118"/>
      <c r="T88" s="118"/>
      <c r="U88" s="119"/>
      <c r="V88" s="115"/>
      <c r="W88" s="68"/>
      <c r="X88" s="115"/>
      <c r="Y88" s="115"/>
      <c r="Z88" s="120"/>
      <c r="AA88" s="115"/>
      <c r="AB88" s="68"/>
      <c r="AC88" s="115"/>
      <c r="AD88" s="115"/>
      <c r="AE88" s="115"/>
      <c r="AF88" s="121">
        <v>11934.379999999997</v>
      </c>
    </row>
    <row r="89" ht="15.75" customHeight="1">
      <c r="A89" s="115" t="b">
        <f t="shared" si="1"/>
        <v>1</v>
      </c>
      <c r="B89" s="35" t="s">
        <v>70</v>
      </c>
      <c r="C89" s="115"/>
      <c r="D89" s="34">
        <v>88.0</v>
      </c>
      <c r="E89" s="35" t="s">
        <v>70</v>
      </c>
      <c r="F89" s="34"/>
      <c r="G89" s="35" t="s">
        <v>378</v>
      </c>
      <c r="H89" s="35"/>
      <c r="I89" s="35" t="s">
        <v>379</v>
      </c>
      <c r="J89" s="35" t="s">
        <v>227</v>
      </c>
      <c r="K89" s="35">
        <v>17319.0</v>
      </c>
      <c r="L89" s="35" t="s">
        <v>198</v>
      </c>
      <c r="M89" s="35" t="s">
        <v>70</v>
      </c>
      <c r="N89" s="99" t="s">
        <v>380</v>
      </c>
      <c r="O89" s="35" t="s">
        <v>381</v>
      </c>
      <c r="P89" s="116" t="s">
        <v>241</v>
      </c>
      <c r="Q89" s="116" t="s">
        <v>240</v>
      </c>
      <c r="R89" s="117">
        <v>100000.0</v>
      </c>
      <c r="S89" s="118"/>
      <c r="T89" s="118"/>
      <c r="U89" s="119"/>
      <c r="V89" s="115"/>
      <c r="W89" s="68"/>
      <c r="X89" s="115"/>
      <c r="Y89" s="115"/>
      <c r="Z89" s="120"/>
      <c r="AA89" s="115"/>
      <c r="AB89" s="68"/>
      <c r="AC89" s="115"/>
      <c r="AD89" s="115"/>
      <c r="AE89" s="115"/>
      <c r="AF89" s="120" t="s">
        <v>206</v>
      </c>
    </row>
    <row r="90" ht="15.75" customHeight="1">
      <c r="A90" s="115" t="b">
        <f t="shared" si="1"/>
        <v>1</v>
      </c>
      <c r="B90" s="35" t="s">
        <v>38</v>
      </c>
      <c r="C90" s="115"/>
      <c r="D90" s="34">
        <v>89.0</v>
      </c>
      <c r="E90" s="35" t="s">
        <v>38</v>
      </c>
      <c r="F90" s="34"/>
      <c r="G90" s="35" t="s">
        <v>382</v>
      </c>
      <c r="H90" s="35"/>
      <c r="I90" s="35" t="s">
        <v>383</v>
      </c>
      <c r="J90" s="35" t="s">
        <v>219</v>
      </c>
      <c r="K90" s="35">
        <v>62439.0</v>
      </c>
      <c r="L90" s="35" t="s">
        <v>198</v>
      </c>
      <c r="M90" s="35" t="s">
        <v>38</v>
      </c>
      <c r="N90" s="99" t="s">
        <v>384</v>
      </c>
      <c r="O90" s="35" t="s">
        <v>385</v>
      </c>
      <c r="P90" s="116" t="s">
        <v>239</v>
      </c>
      <c r="Q90" s="116" t="s">
        <v>240</v>
      </c>
      <c r="R90" s="117">
        <v>107000.0</v>
      </c>
      <c r="S90" s="118"/>
      <c r="T90" s="118"/>
      <c r="U90" s="119"/>
      <c r="V90" s="115"/>
      <c r="W90" s="68"/>
      <c r="X90" s="115"/>
      <c r="Y90" s="115"/>
      <c r="Z90" s="120"/>
      <c r="AA90" s="115"/>
      <c r="AB90" s="68"/>
      <c r="AC90" s="115"/>
      <c r="AD90" s="115"/>
      <c r="AE90" s="115"/>
      <c r="AF90" s="121">
        <v>34771.979999999996</v>
      </c>
    </row>
    <row r="91" ht="15.75" customHeight="1">
      <c r="A91" s="115" t="b">
        <f t="shared" si="1"/>
        <v>1</v>
      </c>
      <c r="B91" s="35" t="s">
        <v>38</v>
      </c>
      <c r="C91" s="115"/>
      <c r="D91" s="34">
        <v>90.0</v>
      </c>
      <c r="E91" s="35" t="s">
        <v>38</v>
      </c>
      <c r="F91" s="34"/>
      <c r="G91" s="35" t="s">
        <v>382</v>
      </c>
      <c r="H91" s="35"/>
      <c r="I91" s="35" t="s">
        <v>383</v>
      </c>
      <c r="J91" s="35" t="s">
        <v>219</v>
      </c>
      <c r="K91" s="35">
        <v>62439.0</v>
      </c>
      <c r="L91" s="35" t="s">
        <v>198</v>
      </c>
      <c r="M91" s="35" t="s">
        <v>38</v>
      </c>
      <c r="N91" s="99" t="s">
        <v>384</v>
      </c>
      <c r="O91" s="35" t="s">
        <v>385</v>
      </c>
      <c r="P91" s="116" t="s">
        <v>241</v>
      </c>
      <c r="Q91" s="116" t="s">
        <v>240</v>
      </c>
      <c r="R91" s="117">
        <v>132000.0</v>
      </c>
      <c r="S91" s="118"/>
      <c r="T91" s="118"/>
      <c r="U91" s="119"/>
      <c r="V91" s="115"/>
      <c r="W91" s="68"/>
      <c r="X91" s="115"/>
      <c r="Y91" s="115"/>
      <c r="Z91" s="120"/>
      <c r="AA91" s="115"/>
      <c r="AB91" s="68"/>
      <c r="AC91" s="115"/>
      <c r="AD91" s="115"/>
      <c r="AE91" s="115"/>
      <c r="AF91" s="120" t="s">
        <v>206</v>
      </c>
    </row>
    <row r="92" ht="15.75" customHeight="1">
      <c r="A92" s="115" t="b">
        <f t="shared" si="1"/>
        <v>1</v>
      </c>
      <c r="B92" s="35" t="s">
        <v>46</v>
      </c>
      <c r="C92" s="115"/>
      <c r="D92" s="34">
        <v>91.0</v>
      </c>
      <c r="E92" s="35" t="s">
        <v>46</v>
      </c>
      <c r="F92" s="34"/>
      <c r="G92" s="35" t="s">
        <v>386</v>
      </c>
      <c r="H92" s="35"/>
      <c r="I92" s="35" t="s">
        <v>387</v>
      </c>
      <c r="J92" s="35" t="s">
        <v>388</v>
      </c>
      <c r="K92" s="35">
        <v>84065.0</v>
      </c>
      <c r="L92" s="35" t="s">
        <v>198</v>
      </c>
      <c r="M92" s="35" t="s">
        <v>46</v>
      </c>
      <c r="N92" s="99" t="s">
        <v>389</v>
      </c>
      <c r="O92" s="35" t="s">
        <v>390</v>
      </c>
      <c r="P92" s="116" t="s">
        <v>239</v>
      </c>
      <c r="Q92" s="116" t="s">
        <v>240</v>
      </c>
      <c r="R92" s="117">
        <v>132000.0</v>
      </c>
      <c r="S92" s="118"/>
      <c r="T92" s="118"/>
      <c r="U92" s="119"/>
      <c r="V92" s="115"/>
      <c r="W92" s="68"/>
      <c r="X92" s="115"/>
      <c r="Y92" s="115"/>
      <c r="Z92" s="120"/>
      <c r="AA92" s="115"/>
      <c r="AB92" s="68"/>
      <c r="AC92" s="115"/>
      <c r="AD92" s="115"/>
      <c r="AE92" s="115"/>
      <c r="AF92" s="121">
        <v>63672.11</v>
      </c>
    </row>
    <row r="93" ht="15.75" customHeight="1">
      <c r="A93" s="115" t="b">
        <f t="shared" si="1"/>
        <v>1</v>
      </c>
      <c r="B93" s="35" t="s">
        <v>46</v>
      </c>
      <c r="C93" s="115"/>
      <c r="D93" s="34">
        <v>92.0</v>
      </c>
      <c r="E93" s="35" t="s">
        <v>46</v>
      </c>
      <c r="F93" s="34"/>
      <c r="G93" s="35" t="s">
        <v>386</v>
      </c>
      <c r="H93" s="35"/>
      <c r="I93" s="35" t="s">
        <v>387</v>
      </c>
      <c r="J93" s="35" t="s">
        <v>388</v>
      </c>
      <c r="K93" s="35">
        <v>84065.0</v>
      </c>
      <c r="L93" s="35" t="s">
        <v>198</v>
      </c>
      <c r="M93" s="35" t="s">
        <v>46</v>
      </c>
      <c r="N93" s="99" t="s">
        <v>389</v>
      </c>
      <c r="O93" s="35" t="s">
        <v>390</v>
      </c>
      <c r="P93" s="116" t="s">
        <v>241</v>
      </c>
      <c r="Q93" s="116" t="s">
        <v>240</v>
      </c>
      <c r="R93" s="117">
        <v>182000.0</v>
      </c>
      <c r="S93" s="118"/>
      <c r="T93" s="118"/>
      <c r="U93" s="119"/>
      <c r="V93" s="115"/>
      <c r="W93" s="68"/>
      <c r="X93" s="115"/>
      <c r="Y93" s="115"/>
      <c r="Z93" s="120"/>
      <c r="AA93" s="115"/>
      <c r="AB93" s="68"/>
      <c r="AC93" s="115"/>
      <c r="AD93" s="115"/>
      <c r="AE93" s="115"/>
      <c r="AF93" s="120" t="s">
        <v>206</v>
      </c>
    </row>
    <row r="94" ht="15.75" customHeight="1">
      <c r="A94" s="115" t="b">
        <f t="shared" si="1"/>
        <v>1</v>
      </c>
      <c r="B94" s="35" t="s">
        <v>71</v>
      </c>
      <c r="C94" s="115"/>
      <c r="D94" s="34">
        <v>93.0</v>
      </c>
      <c r="E94" s="35" t="s">
        <v>71</v>
      </c>
      <c r="F94" s="34"/>
      <c r="G94" s="35" t="s">
        <v>391</v>
      </c>
      <c r="H94" s="35"/>
      <c r="I94" s="35" t="s">
        <v>392</v>
      </c>
      <c r="J94" s="35" t="s">
        <v>327</v>
      </c>
      <c r="K94" s="35">
        <v>93401.0</v>
      </c>
      <c r="L94" s="35" t="s">
        <v>198</v>
      </c>
      <c r="M94" s="35" t="s">
        <v>71</v>
      </c>
      <c r="N94" s="99" t="s">
        <v>393</v>
      </c>
      <c r="O94" s="35" t="s">
        <v>394</v>
      </c>
      <c r="P94" s="116" t="s">
        <v>239</v>
      </c>
      <c r="Q94" s="116" t="s">
        <v>240</v>
      </c>
      <c r="R94" s="117">
        <v>148000.0</v>
      </c>
      <c r="S94" s="118"/>
      <c r="T94" s="118"/>
      <c r="U94" s="119"/>
      <c r="V94" s="115"/>
      <c r="W94" s="68"/>
      <c r="X94" s="115"/>
      <c r="Y94" s="115"/>
      <c r="Z94" s="120"/>
      <c r="AA94" s="115"/>
      <c r="AB94" s="68"/>
      <c r="AC94" s="115"/>
      <c r="AD94" s="115"/>
      <c r="AE94" s="115"/>
      <c r="AF94" s="121">
        <v>9876.5</v>
      </c>
    </row>
    <row r="95" ht="15.75" customHeight="1">
      <c r="A95" s="115" t="b">
        <f t="shared" si="1"/>
        <v>1</v>
      </c>
      <c r="B95" s="35" t="s">
        <v>71</v>
      </c>
      <c r="C95" s="115"/>
      <c r="D95" s="34">
        <v>94.0</v>
      </c>
      <c r="E95" s="35" t="s">
        <v>71</v>
      </c>
      <c r="F95" s="34"/>
      <c r="G95" s="35" t="s">
        <v>391</v>
      </c>
      <c r="H95" s="35"/>
      <c r="I95" s="35" t="s">
        <v>392</v>
      </c>
      <c r="J95" s="35" t="s">
        <v>327</v>
      </c>
      <c r="K95" s="35">
        <v>93401.0</v>
      </c>
      <c r="L95" s="35" t="s">
        <v>198</v>
      </c>
      <c r="M95" s="35" t="s">
        <v>71</v>
      </c>
      <c r="N95" s="99" t="s">
        <v>393</v>
      </c>
      <c r="O95" s="35" t="s">
        <v>394</v>
      </c>
      <c r="P95" s="116" t="s">
        <v>241</v>
      </c>
      <c r="Q95" s="116" t="s">
        <v>240</v>
      </c>
      <c r="R95" s="117">
        <v>173000.0</v>
      </c>
      <c r="S95" s="118"/>
      <c r="T95" s="118"/>
      <c r="U95" s="119"/>
      <c r="V95" s="115"/>
      <c r="W95" s="68"/>
      <c r="X95" s="115"/>
      <c r="Y95" s="115"/>
      <c r="Z95" s="120"/>
      <c r="AA95" s="115"/>
      <c r="AB95" s="68"/>
      <c r="AC95" s="115"/>
      <c r="AD95" s="115"/>
      <c r="AE95" s="115"/>
      <c r="AF95" s="120" t="s">
        <v>206</v>
      </c>
    </row>
    <row r="96" ht="15.75" customHeight="1">
      <c r="A96" s="115" t="b">
        <f t="shared" si="1"/>
        <v>1</v>
      </c>
      <c r="B96" s="35" t="s">
        <v>47</v>
      </c>
      <c r="C96" s="115"/>
      <c r="D96" s="34">
        <v>95.0</v>
      </c>
      <c r="E96" s="35" t="s">
        <v>47</v>
      </c>
      <c r="F96" s="34"/>
      <c r="G96" s="35" t="s">
        <v>395</v>
      </c>
      <c r="H96" s="35"/>
      <c r="I96" s="35" t="s">
        <v>396</v>
      </c>
      <c r="J96" s="35" t="s">
        <v>397</v>
      </c>
      <c r="K96" s="35">
        <v>48623.0</v>
      </c>
      <c r="L96" s="35" t="s">
        <v>198</v>
      </c>
      <c r="M96" s="35" t="s">
        <v>47</v>
      </c>
      <c r="N96" s="99" t="s">
        <v>398</v>
      </c>
      <c r="O96" s="35" t="s">
        <v>399</v>
      </c>
      <c r="P96" s="116" t="s">
        <v>239</v>
      </c>
      <c r="Q96" s="116" t="s">
        <v>240</v>
      </c>
      <c r="R96" s="117">
        <v>148000.0</v>
      </c>
      <c r="S96" s="118"/>
      <c r="T96" s="118"/>
      <c r="U96" s="119"/>
      <c r="V96" s="115"/>
      <c r="W96" s="68"/>
      <c r="X96" s="115"/>
      <c r="Y96" s="115"/>
      <c r="Z96" s="120"/>
      <c r="AA96" s="115"/>
      <c r="AB96" s="68"/>
      <c r="AC96" s="115"/>
      <c r="AD96" s="115"/>
      <c r="AE96" s="115"/>
      <c r="AF96" s="121">
        <v>0.0</v>
      </c>
    </row>
    <row r="97" ht="15.75" customHeight="1">
      <c r="A97" s="115" t="b">
        <f t="shared" si="1"/>
        <v>1</v>
      </c>
      <c r="B97" s="35" t="s">
        <v>47</v>
      </c>
      <c r="C97" s="115"/>
      <c r="D97" s="34">
        <v>96.0</v>
      </c>
      <c r="E97" s="35" t="s">
        <v>47</v>
      </c>
      <c r="F97" s="34"/>
      <c r="G97" s="35" t="s">
        <v>395</v>
      </c>
      <c r="H97" s="35"/>
      <c r="I97" s="35" t="s">
        <v>396</v>
      </c>
      <c r="J97" s="35" t="s">
        <v>397</v>
      </c>
      <c r="K97" s="35">
        <v>48623.0</v>
      </c>
      <c r="L97" s="35" t="s">
        <v>198</v>
      </c>
      <c r="M97" s="35" t="s">
        <v>47</v>
      </c>
      <c r="N97" s="99" t="s">
        <v>398</v>
      </c>
      <c r="O97" s="35" t="s">
        <v>399</v>
      </c>
      <c r="P97" s="116" t="s">
        <v>241</v>
      </c>
      <c r="Q97" s="116" t="s">
        <v>240</v>
      </c>
      <c r="R97" s="117">
        <v>173000.0</v>
      </c>
      <c r="S97" s="118"/>
      <c r="T97" s="118"/>
      <c r="U97" s="119"/>
      <c r="V97" s="115"/>
      <c r="W97" s="68"/>
      <c r="X97" s="115"/>
      <c r="Y97" s="115"/>
      <c r="Z97" s="120"/>
      <c r="AA97" s="115"/>
      <c r="AB97" s="68"/>
      <c r="AC97" s="115"/>
      <c r="AD97" s="115"/>
      <c r="AE97" s="115"/>
      <c r="AF97" s="120" t="s">
        <v>206</v>
      </c>
    </row>
    <row r="98" ht="15.75" customHeight="1">
      <c r="A98" s="115" t="b">
        <f t="shared" si="1"/>
        <v>1</v>
      </c>
      <c r="B98" s="35" t="s">
        <v>60</v>
      </c>
      <c r="C98" s="115"/>
      <c r="D98" s="34">
        <v>97.0</v>
      </c>
      <c r="E98" s="35" t="s">
        <v>60</v>
      </c>
      <c r="F98" s="34"/>
      <c r="G98" s="35" t="s">
        <v>400</v>
      </c>
      <c r="H98" s="35"/>
      <c r="I98" s="35" t="s">
        <v>401</v>
      </c>
      <c r="J98" s="35" t="s">
        <v>197</v>
      </c>
      <c r="K98" s="35">
        <v>77381.0</v>
      </c>
      <c r="L98" s="35" t="s">
        <v>198</v>
      </c>
      <c r="M98" s="35" t="s">
        <v>60</v>
      </c>
      <c r="N98" s="99" t="s">
        <v>402</v>
      </c>
      <c r="O98" s="35" t="s">
        <v>403</v>
      </c>
      <c r="P98" s="116" t="s">
        <v>239</v>
      </c>
      <c r="Q98" s="116" t="s">
        <v>240</v>
      </c>
      <c r="R98" s="117">
        <v>123000.0</v>
      </c>
      <c r="S98" s="118"/>
      <c r="T98" s="118"/>
      <c r="U98" s="119"/>
      <c r="V98" s="115"/>
      <c r="W98" s="68"/>
      <c r="X98" s="115"/>
      <c r="Y98" s="115"/>
      <c r="Z98" s="120"/>
      <c r="AA98" s="115"/>
      <c r="AB98" s="68"/>
      <c r="AC98" s="115"/>
      <c r="AD98" s="115"/>
      <c r="AE98" s="115"/>
      <c r="AF98" s="121">
        <v>62028.28</v>
      </c>
    </row>
    <row r="99" ht="15.75" customHeight="1">
      <c r="A99" s="115" t="b">
        <f t="shared" si="1"/>
        <v>1</v>
      </c>
      <c r="B99" s="35" t="s">
        <v>60</v>
      </c>
      <c r="C99" s="115"/>
      <c r="D99" s="34">
        <v>98.0</v>
      </c>
      <c r="E99" s="35" t="s">
        <v>60</v>
      </c>
      <c r="F99" s="34"/>
      <c r="G99" s="35" t="s">
        <v>400</v>
      </c>
      <c r="H99" s="35"/>
      <c r="I99" s="35" t="s">
        <v>401</v>
      </c>
      <c r="J99" s="35" t="s">
        <v>197</v>
      </c>
      <c r="K99" s="35">
        <v>77381.0</v>
      </c>
      <c r="L99" s="35" t="s">
        <v>198</v>
      </c>
      <c r="M99" s="35" t="s">
        <v>60</v>
      </c>
      <c r="N99" s="99" t="s">
        <v>402</v>
      </c>
      <c r="O99" s="35" t="s">
        <v>403</v>
      </c>
      <c r="P99" s="116" t="s">
        <v>241</v>
      </c>
      <c r="Q99" s="116" t="s">
        <v>240</v>
      </c>
      <c r="R99" s="117">
        <v>123000.0</v>
      </c>
      <c r="S99" s="118"/>
      <c r="T99" s="118"/>
      <c r="U99" s="119"/>
      <c r="V99" s="115"/>
      <c r="W99" s="68"/>
      <c r="X99" s="115"/>
      <c r="Y99" s="115"/>
      <c r="Z99" s="120"/>
      <c r="AA99" s="115"/>
      <c r="AB99" s="68"/>
      <c r="AC99" s="115"/>
      <c r="AD99" s="115"/>
      <c r="AE99" s="115"/>
      <c r="AF99" s="120" t="s">
        <v>206</v>
      </c>
    </row>
    <row r="100" ht="15.75" customHeight="1">
      <c r="A100" s="115" t="b">
        <f t="shared" si="1"/>
        <v>1</v>
      </c>
      <c r="B100" s="35" t="s">
        <v>83</v>
      </c>
      <c r="C100" s="115"/>
      <c r="D100" s="34">
        <v>99.0</v>
      </c>
      <c r="E100" s="35" t="s">
        <v>83</v>
      </c>
      <c r="F100" s="34"/>
      <c r="G100" s="35" t="s">
        <v>404</v>
      </c>
      <c r="H100" s="35"/>
      <c r="I100" s="35" t="s">
        <v>349</v>
      </c>
      <c r="J100" s="35" t="s">
        <v>227</v>
      </c>
      <c r="K100" s="35">
        <v>15139.0</v>
      </c>
      <c r="L100" s="35" t="s">
        <v>198</v>
      </c>
      <c r="M100" s="35" t="s">
        <v>83</v>
      </c>
      <c r="N100" s="99" t="s">
        <v>405</v>
      </c>
      <c r="O100" s="35" t="s">
        <v>406</v>
      </c>
      <c r="P100" s="116" t="s">
        <v>239</v>
      </c>
      <c r="Q100" s="116" t="s">
        <v>240</v>
      </c>
      <c r="R100" s="117">
        <v>123000.0</v>
      </c>
      <c r="S100" s="118"/>
      <c r="T100" s="118"/>
      <c r="U100" s="119"/>
      <c r="V100" s="115"/>
      <c r="W100" s="68"/>
      <c r="X100" s="115"/>
      <c r="Y100" s="115"/>
      <c r="Z100" s="120"/>
      <c r="AA100" s="115"/>
      <c r="AB100" s="68"/>
      <c r="AC100" s="115"/>
      <c r="AD100" s="115"/>
      <c r="AE100" s="115"/>
      <c r="AF100" s="121">
        <v>9876.5</v>
      </c>
    </row>
    <row r="101" ht="15.75" customHeight="1">
      <c r="A101" s="115" t="b">
        <f t="shared" si="1"/>
        <v>1</v>
      </c>
      <c r="B101" s="35" t="s">
        <v>83</v>
      </c>
      <c r="C101" s="115"/>
      <c r="D101" s="34">
        <v>100.0</v>
      </c>
      <c r="E101" s="35" t="s">
        <v>83</v>
      </c>
      <c r="F101" s="34"/>
      <c r="G101" s="35" t="s">
        <v>404</v>
      </c>
      <c r="H101" s="35"/>
      <c r="I101" s="35" t="s">
        <v>349</v>
      </c>
      <c r="J101" s="35" t="s">
        <v>227</v>
      </c>
      <c r="K101" s="35">
        <v>15139.0</v>
      </c>
      <c r="L101" s="35" t="s">
        <v>198</v>
      </c>
      <c r="M101" s="35" t="s">
        <v>83</v>
      </c>
      <c r="N101" s="99" t="s">
        <v>405</v>
      </c>
      <c r="O101" s="35" t="s">
        <v>406</v>
      </c>
      <c r="P101" s="116" t="s">
        <v>241</v>
      </c>
      <c r="Q101" s="116" t="s">
        <v>240</v>
      </c>
      <c r="R101" s="117">
        <v>123000.0</v>
      </c>
      <c r="S101" s="118"/>
      <c r="T101" s="118"/>
      <c r="U101" s="119"/>
      <c r="V101" s="115"/>
      <c r="W101" s="68"/>
      <c r="X101" s="115"/>
      <c r="Y101" s="115"/>
      <c r="Z101" s="120"/>
      <c r="AA101" s="115"/>
      <c r="AB101" s="68"/>
      <c r="AC101" s="115"/>
      <c r="AD101" s="115"/>
      <c r="AE101" s="115"/>
      <c r="AF101" s="120" t="s">
        <v>206</v>
      </c>
    </row>
    <row r="102" ht="15.75" customHeight="1">
      <c r="A102" s="115" t="b">
        <f t="shared" si="1"/>
        <v>1</v>
      </c>
      <c r="B102" s="35" t="s">
        <v>73</v>
      </c>
      <c r="C102" s="115"/>
      <c r="D102" s="34">
        <v>101.0</v>
      </c>
      <c r="E102" s="35" t="s">
        <v>73</v>
      </c>
      <c r="F102" s="34"/>
      <c r="G102" s="35" t="s">
        <v>407</v>
      </c>
      <c r="H102" s="35"/>
      <c r="I102" s="35" t="s">
        <v>408</v>
      </c>
      <c r="J102" s="35" t="s">
        <v>409</v>
      </c>
      <c r="K102" s="35" t="s">
        <v>410</v>
      </c>
      <c r="L102" s="35" t="s">
        <v>198</v>
      </c>
      <c r="M102" s="35" t="s">
        <v>73</v>
      </c>
      <c r="N102" s="99" t="s">
        <v>411</v>
      </c>
      <c r="O102" s="35" t="s">
        <v>412</v>
      </c>
      <c r="P102" s="116" t="s">
        <v>239</v>
      </c>
      <c r="Q102" s="116" t="s">
        <v>240</v>
      </c>
      <c r="R102" s="117">
        <v>75000.0</v>
      </c>
      <c r="S102" s="118"/>
      <c r="T102" s="118"/>
      <c r="U102" s="119"/>
      <c r="V102" s="115"/>
      <c r="W102" s="68"/>
      <c r="X102" s="115"/>
      <c r="Y102" s="115"/>
      <c r="Z102" s="120"/>
      <c r="AA102" s="115"/>
      <c r="AB102" s="68"/>
      <c r="AC102" s="115"/>
      <c r="AD102" s="115"/>
      <c r="AE102" s="115"/>
      <c r="AF102" s="121">
        <v>12567.379999999997</v>
      </c>
    </row>
    <row r="103" ht="15.75" customHeight="1">
      <c r="A103" s="115" t="b">
        <f t="shared" si="1"/>
        <v>1</v>
      </c>
      <c r="B103" s="35" t="s">
        <v>73</v>
      </c>
      <c r="C103" s="115"/>
      <c r="D103" s="34">
        <v>102.0</v>
      </c>
      <c r="E103" s="35" t="s">
        <v>73</v>
      </c>
      <c r="F103" s="34"/>
      <c r="G103" s="35" t="s">
        <v>407</v>
      </c>
      <c r="H103" s="35"/>
      <c r="I103" s="35" t="s">
        <v>408</v>
      </c>
      <c r="J103" s="35" t="s">
        <v>409</v>
      </c>
      <c r="K103" s="35" t="s">
        <v>410</v>
      </c>
      <c r="L103" s="35" t="s">
        <v>198</v>
      </c>
      <c r="M103" s="35" t="s">
        <v>73</v>
      </c>
      <c r="N103" s="99" t="s">
        <v>411</v>
      </c>
      <c r="O103" s="35" t="s">
        <v>412</v>
      </c>
      <c r="P103" s="116" t="s">
        <v>241</v>
      </c>
      <c r="Q103" s="116" t="s">
        <v>240</v>
      </c>
      <c r="R103" s="117">
        <v>100000.0</v>
      </c>
      <c r="S103" s="118"/>
      <c r="T103" s="118"/>
      <c r="U103" s="119"/>
      <c r="V103" s="115"/>
      <c r="W103" s="68"/>
      <c r="X103" s="115"/>
      <c r="Y103" s="115"/>
      <c r="Z103" s="120"/>
      <c r="AA103" s="115"/>
      <c r="AB103" s="68"/>
      <c r="AC103" s="115"/>
      <c r="AD103" s="115"/>
      <c r="AE103" s="115"/>
      <c r="AF103" s="120" t="s">
        <v>206</v>
      </c>
    </row>
    <row r="104" ht="15.75" customHeight="1">
      <c r="A104" s="115" t="b">
        <f t="shared" si="1"/>
        <v>1</v>
      </c>
      <c r="B104" s="35" t="s">
        <v>64</v>
      </c>
      <c r="C104" s="115"/>
      <c r="D104" s="34">
        <v>103.0</v>
      </c>
      <c r="E104" s="35" t="s">
        <v>64</v>
      </c>
      <c r="F104" s="34"/>
      <c r="G104" s="35" t="s">
        <v>413</v>
      </c>
      <c r="H104" s="35"/>
      <c r="I104" s="35" t="s">
        <v>414</v>
      </c>
      <c r="J104" s="35" t="s">
        <v>227</v>
      </c>
      <c r="K104" s="35">
        <v>15146.0</v>
      </c>
      <c r="L104" s="35" t="s">
        <v>198</v>
      </c>
      <c r="M104" s="35" t="s">
        <v>64</v>
      </c>
      <c r="N104" s="99" t="s">
        <v>415</v>
      </c>
      <c r="O104" s="35" t="s">
        <v>416</v>
      </c>
      <c r="P104" s="116" t="s">
        <v>239</v>
      </c>
      <c r="Q104" s="116" t="s">
        <v>240</v>
      </c>
      <c r="R104" s="117">
        <v>75000.0</v>
      </c>
      <c r="S104" s="118"/>
      <c r="T104" s="118"/>
      <c r="U104" s="119"/>
      <c r="V104" s="115"/>
      <c r="W104" s="68"/>
      <c r="X104" s="115"/>
      <c r="Y104" s="115"/>
      <c r="Z104" s="120"/>
      <c r="AA104" s="115"/>
      <c r="AB104" s="68"/>
      <c r="AC104" s="115"/>
      <c r="AD104" s="115"/>
      <c r="AE104" s="115"/>
      <c r="AF104" s="121">
        <v>26934.379999999997</v>
      </c>
    </row>
    <row r="105" ht="15.75" customHeight="1">
      <c r="A105" s="115" t="b">
        <f t="shared" si="1"/>
        <v>1</v>
      </c>
      <c r="B105" s="35" t="s">
        <v>64</v>
      </c>
      <c r="C105" s="115"/>
      <c r="D105" s="34">
        <v>104.0</v>
      </c>
      <c r="E105" s="35" t="s">
        <v>64</v>
      </c>
      <c r="F105" s="34"/>
      <c r="G105" s="35" t="s">
        <v>413</v>
      </c>
      <c r="H105" s="35"/>
      <c r="I105" s="35" t="s">
        <v>414</v>
      </c>
      <c r="J105" s="35" t="s">
        <v>227</v>
      </c>
      <c r="K105" s="35">
        <v>15146.0</v>
      </c>
      <c r="L105" s="35" t="s">
        <v>198</v>
      </c>
      <c r="M105" s="35" t="s">
        <v>64</v>
      </c>
      <c r="N105" s="99" t="s">
        <v>415</v>
      </c>
      <c r="O105" s="35" t="s">
        <v>416</v>
      </c>
      <c r="P105" s="116" t="s">
        <v>241</v>
      </c>
      <c r="Q105" s="116" t="s">
        <v>240</v>
      </c>
      <c r="R105" s="117">
        <v>100000.0</v>
      </c>
      <c r="S105" s="118"/>
      <c r="T105" s="118"/>
      <c r="U105" s="119"/>
      <c r="V105" s="115"/>
      <c r="W105" s="68"/>
      <c r="X105" s="115"/>
      <c r="Y105" s="115"/>
      <c r="Z105" s="120"/>
      <c r="AA105" s="115"/>
      <c r="AB105" s="68"/>
      <c r="AC105" s="115"/>
      <c r="AD105" s="115"/>
      <c r="AE105" s="115"/>
      <c r="AF105" s="120" t="s">
        <v>206</v>
      </c>
    </row>
    <row r="106" ht="15.75" customHeight="1">
      <c r="A106" s="115" t="b">
        <f t="shared" si="1"/>
        <v>1</v>
      </c>
      <c r="B106" s="35" t="s">
        <v>41</v>
      </c>
      <c r="C106" s="115"/>
      <c r="D106" s="34">
        <v>105.0</v>
      </c>
      <c r="E106" s="35" t="s">
        <v>41</v>
      </c>
      <c r="F106" s="34"/>
      <c r="G106" s="35" t="s">
        <v>417</v>
      </c>
      <c r="H106" s="35"/>
      <c r="I106" s="35" t="s">
        <v>418</v>
      </c>
      <c r="J106" s="35" t="s">
        <v>409</v>
      </c>
      <c r="K106" s="35">
        <v>7066.0</v>
      </c>
      <c r="L106" s="35" t="s">
        <v>198</v>
      </c>
      <c r="M106" s="35" t="s">
        <v>41</v>
      </c>
      <c r="N106" s="99" t="s">
        <v>419</v>
      </c>
      <c r="O106" s="35" t="s">
        <v>420</v>
      </c>
      <c r="P106" s="116" t="s">
        <v>239</v>
      </c>
      <c r="Q106" s="116" t="s">
        <v>240</v>
      </c>
      <c r="R106" s="117">
        <v>50000.0</v>
      </c>
      <c r="S106" s="118"/>
      <c r="T106" s="118"/>
      <c r="U106" s="119"/>
      <c r="V106" s="115"/>
      <c r="W106" s="68"/>
      <c r="X106" s="115"/>
      <c r="Y106" s="115"/>
      <c r="Z106" s="120"/>
      <c r="AA106" s="115"/>
      <c r="AB106" s="68"/>
      <c r="AC106" s="115"/>
      <c r="AD106" s="115"/>
      <c r="AE106" s="115"/>
      <c r="AF106" s="121">
        <v>17489.25</v>
      </c>
    </row>
    <row r="107" ht="15.75" customHeight="1">
      <c r="A107" s="115" t="b">
        <f t="shared" si="1"/>
        <v>1</v>
      </c>
      <c r="B107" s="35" t="s">
        <v>41</v>
      </c>
      <c r="C107" s="115"/>
      <c r="D107" s="34">
        <v>106.0</v>
      </c>
      <c r="E107" s="35" t="s">
        <v>41</v>
      </c>
      <c r="F107" s="34"/>
      <c r="G107" s="35" t="s">
        <v>417</v>
      </c>
      <c r="H107" s="35"/>
      <c r="I107" s="35" t="s">
        <v>418</v>
      </c>
      <c r="J107" s="35" t="s">
        <v>409</v>
      </c>
      <c r="K107" s="35">
        <v>7066.0</v>
      </c>
      <c r="L107" s="35" t="s">
        <v>198</v>
      </c>
      <c r="M107" s="35" t="s">
        <v>41</v>
      </c>
      <c r="N107" s="99" t="s">
        <v>419</v>
      </c>
      <c r="O107" s="35" t="s">
        <v>420</v>
      </c>
      <c r="P107" s="116" t="s">
        <v>241</v>
      </c>
      <c r="Q107" s="116" t="s">
        <v>240</v>
      </c>
      <c r="R107" s="117">
        <v>100000.0</v>
      </c>
      <c r="S107" s="118"/>
      <c r="T107" s="118"/>
      <c r="U107" s="119"/>
      <c r="V107" s="115"/>
      <c r="W107" s="68"/>
      <c r="X107" s="115"/>
      <c r="Y107" s="115"/>
      <c r="Z107" s="120"/>
      <c r="AA107" s="115"/>
      <c r="AB107" s="68"/>
      <c r="AC107" s="115"/>
      <c r="AD107" s="115"/>
      <c r="AE107" s="115"/>
      <c r="AF107" s="120" t="s">
        <v>206</v>
      </c>
    </row>
    <row r="108" ht="15.75" customHeight="1">
      <c r="A108" s="115" t="b">
        <f t="shared" si="1"/>
        <v>1</v>
      </c>
      <c r="B108" s="35" t="s">
        <v>74</v>
      </c>
      <c r="C108" s="115"/>
      <c r="D108" s="34">
        <v>107.0</v>
      </c>
      <c r="E108" s="35" t="s">
        <v>74</v>
      </c>
      <c r="F108" s="34"/>
      <c r="G108" s="35" t="s">
        <v>421</v>
      </c>
      <c r="H108" s="35"/>
      <c r="I108" s="35" t="s">
        <v>422</v>
      </c>
      <c r="J108" s="35" t="s">
        <v>227</v>
      </c>
      <c r="K108" s="35">
        <v>15101.0</v>
      </c>
      <c r="L108" s="35" t="s">
        <v>198</v>
      </c>
      <c r="M108" s="35" t="s">
        <v>423</v>
      </c>
      <c r="N108" s="99" t="s">
        <v>424</v>
      </c>
      <c r="O108" s="35" t="s">
        <v>425</v>
      </c>
      <c r="P108" s="116" t="s">
        <v>239</v>
      </c>
      <c r="Q108" s="116" t="s">
        <v>240</v>
      </c>
      <c r="R108" s="117">
        <v>50000.0</v>
      </c>
      <c r="S108" s="118"/>
      <c r="T108" s="118"/>
      <c r="U108" s="119"/>
      <c r="V108" s="115"/>
      <c r="W108" s="68"/>
      <c r="X108" s="115"/>
      <c r="Y108" s="115"/>
      <c r="Z108" s="120"/>
      <c r="AA108" s="115"/>
      <c r="AB108" s="68"/>
      <c r="AC108" s="115"/>
      <c r="AD108" s="115"/>
      <c r="AE108" s="115"/>
      <c r="AF108" s="121">
        <v>17489.25</v>
      </c>
    </row>
    <row r="109" ht="15.75" customHeight="1">
      <c r="A109" s="115" t="b">
        <f t="shared" si="1"/>
        <v>1</v>
      </c>
      <c r="B109" s="35" t="s">
        <v>74</v>
      </c>
      <c r="C109" s="115"/>
      <c r="D109" s="34">
        <v>108.0</v>
      </c>
      <c r="E109" s="35" t="s">
        <v>74</v>
      </c>
      <c r="F109" s="34"/>
      <c r="G109" s="35" t="s">
        <v>421</v>
      </c>
      <c r="H109" s="35"/>
      <c r="I109" s="35" t="s">
        <v>422</v>
      </c>
      <c r="J109" s="35" t="s">
        <v>227</v>
      </c>
      <c r="K109" s="35">
        <v>15101.0</v>
      </c>
      <c r="L109" s="35" t="s">
        <v>198</v>
      </c>
      <c r="M109" s="35" t="s">
        <v>423</v>
      </c>
      <c r="N109" s="99" t="s">
        <v>424</v>
      </c>
      <c r="O109" s="35" t="s">
        <v>425</v>
      </c>
      <c r="P109" s="116" t="s">
        <v>241</v>
      </c>
      <c r="Q109" s="116" t="s">
        <v>240</v>
      </c>
      <c r="R109" s="117">
        <v>100000.0</v>
      </c>
      <c r="S109" s="118"/>
      <c r="T109" s="118"/>
      <c r="U109" s="119"/>
      <c r="V109" s="115"/>
      <c r="W109" s="68"/>
      <c r="X109" s="115"/>
      <c r="Y109" s="115"/>
      <c r="Z109" s="120"/>
      <c r="AA109" s="115"/>
      <c r="AB109" s="68"/>
      <c r="AC109" s="115"/>
      <c r="AD109" s="115"/>
      <c r="AE109" s="115"/>
      <c r="AF109" s="120" t="s">
        <v>206</v>
      </c>
    </row>
    <row r="110" ht="15.75" customHeight="1">
      <c r="A110" s="115" t="b">
        <f t="shared" si="1"/>
        <v>1</v>
      </c>
      <c r="B110" s="35" t="s">
        <v>54</v>
      </c>
      <c r="C110" s="115"/>
      <c r="D110" s="34">
        <v>109.0</v>
      </c>
      <c r="E110" s="35" t="s">
        <v>54</v>
      </c>
      <c r="F110" s="34"/>
      <c r="G110" s="35" t="s">
        <v>426</v>
      </c>
      <c r="H110" s="35"/>
      <c r="I110" s="35" t="s">
        <v>427</v>
      </c>
      <c r="J110" s="35" t="s">
        <v>227</v>
      </c>
      <c r="K110" s="35">
        <v>15722.0</v>
      </c>
      <c r="L110" s="35" t="s">
        <v>198</v>
      </c>
      <c r="M110" s="35" t="s">
        <v>54</v>
      </c>
      <c r="N110" s="99" t="s">
        <v>428</v>
      </c>
      <c r="O110" s="35" t="s">
        <v>429</v>
      </c>
      <c r="P110" s="116" t="s">
        <v>239</v>
      </c>
      <c r="Q110" s="116" t="s">
        <v>240</v>
      </c>
      <c r="R110" s="117">
        <v>50000.0</v>
      </c>
      <c r="S110" s="118"/>
      <c r="T110" s="118"/>
      <c r="U110" s="119"/>
      <c r="V110" s="115"/>
      <c r="W110" s="68"/>
      <c r="X110" s="115"/>
      <c r="Y110" s="115"/>
      <c r="Z110" s="120"/>
      <c r="AA110" s="115"/>
      <c r="AB110" s="68"/>
      <c r="AC110" s="115"/>
      <c r="AD110" s="115"/>
      <c r="AE110" s="115"/>
      <c r="AF110" s="121">
        <v>17489.25</v>
      </c>
    </row>
    <row r="111" ht="15.75" customHeight="1">
      <c r="A111" s="115" t="b">
        <f t="shared" si="1"/>
        <v>1</v>
      </c>
      <c r="B111" s="35" t="s">
        <v>54</v>
      </c>
      <c r="C111" s="115"/>
      <c r="D111" s="34">
        <v>110.0</v>
      </c>
      <c r="E111" s="35" t="s">
        <v>54</v>
      </c>
      <c r="F111" s="34"/>
      <c r="G111" s="35" t="s">
        <v>426</v>
      </c>
      <c r="H111" s="35"/>
      <c r="I111" s="35" t="s">
        <v>427</v>
      </c>
      <c r="J111" s="35" t="s">
        <v>227</v>
      </c>
      <c r="K111" s="35">
        <v>15722.0</v>
      </c>
      <c r="L111" s="35" t="s">
        <v>198</v>
      </c>
      <c r="M111" s="35" t="s">
        <v>54</v>
      </c>
      <c r="N111" s="99" t="s">
        <v>428</v>
      </c>
      <c r="O111" s="35" t="s">
        <v>429</v>
      </c>
      <c r="P111" s="116" t="s">
        <v>241</v>
      </c>
      <c r="Q111" s="116" t="s">
        <v>240</v>
      </c>
      <c r="R111" s="117">
        <v>100000.0</v>
      </c>
      <c r="S111" s="118"/>
      <c r="T111" s="118"/>
      <c r="U111" s="119"/>
      <c r="V111" s="115"/>
      <c r="W111" s="68"/>
      <c r="X111" s="115"/>
      <c r="Y111" s="115"/>
      <c r="Z111" s="120"/>
      <c r="AA111" s="115"/>
      <c r="AB111" s="68"/>
      <c r="AC111" s="115"/>
      <c r="AD111" s="115"/>
      <c r="AE111" s="115"/>
      <c r="AF111" s="120" t="s">
        <v>206</v>
      </c>
    </row>
    <row r="112" ht="15.75" customHeight="1">
      <c r="A112" s="115" t="b">
        <f t="shared" si="1"/>
        <v>1</v>
      </c>
      <c r="B112" s="35" t="s">
        <v>53</v>
      </c>
      <c r="C112" s="115"/>
      <c r="D112" s="34">
        <v>111.0</v>
      </c>
      <c r="E112" s="35" t="s">
        <v>53</v>
      </c>
      <c r="F112" s="34"/>
      <c r="G112" s="35" t="s">
        <v>430</v>
      </c>
      <c r="H112" s="35"/>
      <c r="I112" s="35" t="s">
        <v>431</v>
      </c>
      <c r="J112" s="35" t="s">
        <v>227</v>
      </c>
      <c r="K112" s="35">
        <v>19004.0</v>
      </c>
      <c r="L112" s="35" t="s">
        <v>198</v>
      </c>
      <c r="M112" s="35" t="s">
        <v>53</v>
      </c>
      <c r="N112" s="99" t="s">
        <v>432</v>
      </c>
      <c r="O112" s="35" t="s">
        <v>433</v>
      </c>
      <c r="P112" s="116" t="s">
        <v>239</v>
      </c>
      <c r="Q112" s="116" t="s">
        <v>240</v>
      </c>
      <c r="R112" s="117">
        <v>50000.0</v>
      </c>
      <c r="S112" s="118"/>
      <c r="T112" s="118"/>
      <c r="U112" s="119"/>
      <c r="V112" s="115"/>
      <c r="W112" s="68"/>
      <c r="X112" s="115"/>
      <c r="Y112" s="115"/>
      <c r="Z112" s="120"/>
      <c r="AA112" s="115"/>
      <c r="AB112" s="68"/>
      <c r="AC112" s="115"/>
      <c r="AD112" s="115"/>
      <c r="AE112" s="115"/>
      <c r="AF112" s="121">
        <v>13946.25</v>
      </c>
    </row>
    <row r="113" ht="15.75" customHeight="1">
      <c r="A113" s="115" t="b">
        <f t="shared" si="1"/>
        <v>1</v>
      </c>
      <c r="B113" s="35" t="s">
        <v>53</v>
      </c>
      <c r="C113" s="115"/>
      <c r="D113" s="34">
        <v>112.0</v>
      </c>
      <c r="E113" s="35" t="s">
        <v>53</v>
      </c>
      <c r="F113" s="34"/>
      <c r="G113" s="35" t="s">
        <v>430</v>
      </c>
      <c r="H113" s="35"/>
      <c r="I113" s="35" t="s">
        <v>431</v>
      </c>
      <c r="J113" s="35" t="s">
        <v>227</v>
      </c>
      <c r="K113" s="35">
        <v>19004.0</v>
      </c>
      <c r="L113" s="35" t="s">
        <v>198</v>
      </c>
      <c r="M113" s="35" t="s">
        <v>53</v>
      </c>
      <c r="N113" s="99" t="s">
        <v>432</v>
      </c>
      <c r="O113" s="35" t="s">
        <v>433</v>
      </c>
      <c r="P113" s="116" t="s">
        <v>241</v>
      </c>
      <c r="Q113" s="116" t="s">
        <v>240</v>
      </c>
      <c r="R113" s="117">
        <v>100000.0</v>
      </c>
      <c r="S113" s="118"/>
      <c r="T113" s="118"/>
      <c r="U113" s="119"/>
      <c r="V113" s="115"/>
      <c r="W113" s="68"/>
      <c r="X113" s="115"/>
      <c r="Y113" s="115"/>
      <c r="Z113" s="120"/>
      <c r="AA113" s="115"/>
      <c r="AB113" s="68"/>
      <c r="AC113" s="115"/>
      <c r="AD113" s="115"/>
      <c r="AE113" s="115"/>
      <c r="AF113" s="120" t="s">
        <v>206</v>
      </c>
    </row>
    <row r="114" ht="15.75" customHeight="1">
      <c r="A114" s="115" t="b">
        <f t="shared" si="1"/>
        <v>1</v>
      </c>
      <c r="B114" s="35" t="s">
        <v>72</v>
      </c>
      <c r="C114" s="115"/>
      <c r="D114" s="34">
        <v>113.0</v>
      </c>
      <c r="E114" s="35" t="s">
        <v>72</v>
      </c>
      <c r="F114" s="34"/>
      <c r="G114" s="35" t="s">
        <v>434</v>
      </c>
      <c r="H114" s="35"/>
      <c r="I114" s="35" t="s">
        <v>435</v>
      </c>
      <c r="J114" s="35" t="s">
        <v>227</v>
      </c>
      <c r="K114" s="35">
        <v>15601.0</v>
      </c>
      <c r="L114" s="35" t="s">
        <v>198</v>
      </c>
      <c r="M114" s="35" t="s">
        <v>72</v>
      </c>
      <c r="N114" s="99" t="s">
        <v>436</v>
      </c>
      <c r="O114" s="35" t="s">
        <v>437</v>
      </c>
      <c r="P114" s="116" t="s">
        <v>239</v>
      </c>
      <c r="Q114" s="116" t="s">
        <v>240</v>
      </c>
      <c r="R114" s="117">
        <v>50000.0</v>
      </c>
      <c r="S114" s="118"/>
      <c r="T114" s="118"/>
      <c r="U114" s="119"/>
      <c r="V114" s="115"/>
      <c r="W114" s="68"/>
      <c r="X114" s="115"/>
      <c r="Y114" s="115"/>
      <c r="Z114" s="120"/>
      <c r="AA114" s="115"/>
      <c r="AB114" s="68"/>
      <c r="AC114" s="115"/>
      <c r="AD114" s="115"/>
      <c r="AE114" s="115"/>
      <c r="AF114" s="121">
        <v>0.0</v>
      </c>
    </row>
    <row r="115" ht="15.75" customHeight="1">
      <c r="A115" s="115" t="b">
        <f t="shared" si="1"/>
        <v>1</v>
      </c>
      <c r="B115" s="35" t="s">
        <v>72</v>
      </c>
      <c r="C115" s="115"/>
      <c r="D115" s="34">
        <v>114.0</v>
      </c>
      <c r="E115" s="35" t="s">
        <v>72</v>
      </c>
      <c r="F115" s="34"/>
      <c r="G115" s="35" t="s">
        <v>434</v>
      </c>
      <c r="H115" s="35"/>
      <c r="I115" s="35" t="s">
        <v>435</v>
      </c>
      <c r="J115" s="35" t="s">
        <v>227</v>
      </c>
      <c r="K115" s="35">
        <v>15601.0</v>
      </c>
      <c r="L115" s="35" t="s">
        <v>198</v>
      </c>
      <c r="M115" s="35" t="s">
        <v>72</v>
      </c>
      <c r="N115" s="99" t="s">
        <v>436</v>
      </c>
      <c r="O115" s="35" t="s">
        <v>437</v>
      </c>
      <c r="P115" s="116" t="s">
        <v>241</v>
      </c>
      <c r="Q115" s="116" t="s">
        <v>240</v>
      </c>
      <c r="R115" s="117">
        <v>100000.0</v>
      </c>
      <c r="S115" s="118"/>
      <c r="T115" s="118"/>
      <c r="U115" s="119"/>
      <c r="V115" s="115"/>
      <c r="W115" s="68"/>
      <c r="X115" s="115"/>
      <c r="Y115" s="115"/>
      <c r="Z115" s="120"/>
      <c r="AA115" s="115"/>
      <c r="AB115" s="68"/>
      <c r="AC115" s="115"/>
      <c r="AD115" s="115"/>
      <c r="AE115" s="115"/>
      <c r="AF115" s="120" t="s">
        <v>206</v>
      </c>
    </row>
    <row r="116" ht="15.75" customHeight="1">
      <c r="A116" s="115" t="b">
        <f t="shared" si="1"/>
        <v>1</v>
      </c>
      <c r="B116" s="35" t="s">
        <v>79</v>
      </c>
      <c r="C116" s="115"/>
      <c r="D116" s="34">
        <v>115.0</v>
      </c>
      <c r="E116" s="35" t="s">
        <v>79</v>
      </c>
      <c r="F116" s="34"/>
      <c r="G116" s="35" t="s">
        <v>438</v>
      </c>
      <c r="H116" s="35" t="s">
        <v>439</v>
      </c>
      <c r="I116" s="35" t="s">
        <v>440</v>
      </c>
      <c r="J116" s="35" t="s">
        <v>227</v>
      </c>
      <c r="K116" s="35">
        <v>17229.0</v>
      </c>
      <c r="L116" s="35" t="s">
        <v>198</v>
      </c>
      <c r="M116" s="35" t="s">
        <v>79</v>
      </c>
      <c r="N116" s="99" t="s">
        <v>441</v>
      </c>
      <c r="O116" s="35" t="s">
        <v>442</v>
      </c>
      <c r="P116" s="116" t="s">
        <v>239</v>
      </c>
      <c r="Q116" s="116" t="s">
        <v>240</v>
      </c>
      <c r="R116" s="117">
        <v>50000.0</v>
      </c>
      <c r="S116" s="118"/>
      <c r="T116" s="118"/>
      <c r="U116" s="119"/>
      <c r="V116" s="115"/>
      <c r="W116" s="68"/>
      <c r="X116" s="115"/>
      <c r="Y116" s="115"/>
      <c r="Z116" s="120"/>
      <c r="AA116" s="115"/>
      <c r="AB116" s="68"/>
      <c r="AC116" s="115"/>
      <c r="AD116" s="115"/>
      <c r="AE116" s="115"/>
      <c r="AF116" s="121">
        <v>0.0</v>
      </c>
    </row>
    <row r="117" ht="15.75" customHeight="1">
      <c r="A117" s="115" t="b">
        <f t="shared" si="1"/>
        <v>1</v>
      </c>
      <c r="B117" s="35" t="s">
        <v>79</v>
      </c>
      <c r="C117" s="115"/>
      <c r="D117" s="34">
        <v>116.0</v>
      </c>
      <c r="E117" s="35" t="s">
        <v>79</v>
      </c>
      <c r="F117" s="34"/>
      <c r="G117" s="35" t="s">
        <v>438</v>
      </c>
      <c r="H117" s="35" t="s">
        <v>439</v>
      </c>
      <c r="I117" s="35" t="s">
        <v>440</v>
      </c>
      <c r="J117" s="35" t="s">
        <v>227</v>
      </c>
      <c r="K117" s="35">
        <v>17229.0</v>
      </c>
      <c r="L117" s="35" t="s">
        <v>198</v>
      </c>
      <c r="M117" s="35" t="s">
        <v>79</v>
      </c>
      <c r="N117" s="99" t="s">
        <v>441</v>
      </c>
      <c r="O117" s="35" t="s">
        <v>442</v>
      </c>
      <c r="P117" s="116" t="s">
        <v>241</v>
      </c>
      <c r="Q117" s="116" t="s">
        <v>240</v>
      </c>
      <c r="R117" s="117">
        <v>100000.0</v>
      </c>
      <c r="S117" s="118"/>
      <c r="T117" s="118"/>
      <c r="U117" s="119"/>
      <c r="V117" s="115"/>
      <c r="W117" s="68"/>
      <c r="X117" s="115"/>
      <c r="Y117" s="115"/>
      <c r="Z117" s="120"/>
      <c r="AA117" s="115"/>
      <c r="AB117" s="68"/>
      <c r="AC117" s="115"/>
      <c r="AD117" s="115"/>
      <c r="AE117" s="115"/>
      <c r="AF117" s="120" t="s">
        <v>206</v>
      </c>
    </row>
    <row r="118" ht="15.75" customHeight="1">
      <c r="A118" s="115" t="b">
        <f t="shared" si="1"/>
        <v>1</v>
      </c>
      <c r="B118" s="35" t="s">
        <v>55</v>
      </c>
      <c r="C118" s="115"/>
      <c r="D118" s="34">
        <v>117.0</v>
      </c>
      <c r="E118" s="35" t="s">
        <v>55</v>
      </c>
      <c r="F118" s="34"/>
      <c r="G118" s="35" t="s">
        <v>443</v>
      </c>
      <c r="H118" s="35"/>
      <c r="I118" s="35" t="s">
        <v>444</v>
      </c>
      <c r="J118" s="35" t="s">
        <v>219</v>
      </c>
      <c r="K118" s="35">
        <v>62960.0</v>
      </c>
      <c r="L118" s="35" t="s">
        <v>198</v>
      </c>
      <c r="M118" s="35" t="s">
        <v>55</v>
      </c>
      <c r="N118" s="99" t="s">
        <v>445</v>
      </c>
      <c r="O118" s="35" t="s">
        <v>446</v>
      </c>
      <c r="P118" s="116" t="s">
        <v>239</v>
      </c>
      <c r="Q118" s="116" t="s">
        <v>240</v>
      </c>
      <c r="R118" s="117">
        <v>50000.0</v>
      </c>
      <c r="S118" s="118"/>
      <c r="T118" s="118"/>
      <c r="U118" s="119"/>
      <c r="V118" s="115"/>
      <c r="W118" s="68"/>
      <c r="X118" s="115"/>
      <c r="Y118" s="115"/>
      <c r="Z118" s="120"/>
      <c r="AA118" s="115"/>
      <c r="AB118" s="68"/>
      <c r="AC118" s="115"/>
      <c r="AD118" s="115"/>
      <c r="AE118" s="115"/>
      <c r="AF118" s="121">
        <v>11946.25</v>
      </c>
    </row>
    <row r="119" ht="15.75" customHeight="1">
      <c r="A119" s="115" t="b">
        <f t="shared" si="1"/>
        <v>1</v>
      </c>
      <c r="B119" s="35" t="s">
        <v>55</v>
      </c>
      <c r="C119" s="115"/>
      <c r="D119" s="34">
        <v>118.0</v>
      </c>
      <c r="E119" s="35" t="s">
        <v>55</v>
      </c>
      <c r="F119" s="34"/>
      <c r="G119" s="35" t="s">
        <v>443</v>
      </c>
      <c r="H119" s="35"/>
      <c r="I119" s="35" t="s">
        <v>444</v>
      </c>
      <c r="J119" s="35" t="s">
        <v>219</v>
      </c>
      <c r="K119" s="35">
        <v>62960.0</v>
      </c>
      <c r="L119" s="35" t="s">
        <v>198</v>
      </c>
      <c r="M119" s="35" t="s">
        <v>55</v>
      </c>
      <c r="N119" s="99" t="s">
        <v>445</v>
      </c>
      <c r="O119" s="35" t="s">
        <v>446</v>
      </c>
      <c r="P119" s="116" t="s">
        <v>241</v>
      </c>
      <c r="Q119" s="116" t="s">
        <v>240</v>
      </c>
      <c r="R119" s="117">
        <v>100000.0</v>
      </c>
      <c r="S119" s="118"/>
      <c r="T119" s="118"/>
      <c r="U119" s="119"/>
      <c r="V119" s="115"/>
      <c r="W119" s="68"/>
      <c r="X119" s="115"/>
      <c r="Y119" s="115"/>
      <c r="Z119" s="120"/>
      <c r="AA119" s="115"/>
      <c r="AB119" s="68"/>
      <c r="AC119" s="115"/>
      <c r="AD119" s="115"/>
      <c r="AE119" s="115"/>
      <c r="AF119" s="120" t="s">
        <v>206</v>
      </c>
    </row>
    <row r="120" ht="15.75" customHeight="1">
      <c r="A120" s="115" t="b">
        <f t="shared" si="1"/>
        <v>1</v>
      </c>
      <c r="B120" s="35" t="s">
        <v>56</v>
      </c>
      <c r="C120" s="115"/>
      <c r="D120" s="34">
        <v>119.0</v>
      </c>
      <c r="E120" s="35" t="s">
        <v>56</v>
      </c>
      <c r="F120" s="34"/>
      <c r="G120" s="35" t="s">
        <v>447</v>
      </c>
      <c r="H120" s="35"/>
      <c r="I120" s="35" t="s">
        <v>448</v>
      </c>
      <c r="J120" s="35" t="s">
        <v>449</v>
      </c>
      <c r="K120" s="35">
        <v>70605.0</v>
      </c>
      <c r="L120" s="35" t="s">
        <v>198</v>
      </c>
      <c r="M120" s="35" t="s">
        <v>56</v>
      </c>
      <c r="N120" s="99" t="s">
        <v>450</v>
      </c>
      <c r="O120" s="35" t="s">
        <v>451</v>
      </c>
      <c r="P120" s="116" t="s">
        <v>239</v>
      </c>
      <c r="Q120" s="116" t="s">
        <v>240</v>
      </c>
      <c r="R120" s="117">
        <v>50000.0</v>
      </c>
      <c r="S120" s="118"/>
      <c r="T120" s="118"/>
      <c r="U120" s="119"/>
      <c r="V120" s="115"/>
      <c r="W120" s="68"/>
      <c r="X120" s="115"/>
      <c r="Y120" s="115"/>
      <c r="Z120" s="120"/>
      <c r="AA120" s="115"/>
      <c r="AB120" s="68"/>
      <c r="AC120" s="115"/>
      <c r="AD120" s="115"/>
      <c r="AE120" s="115"/>
      <c r="AF120" s="121">
        <v>0.0</v>
      </c>
    </row>
    <row r="121" ht="15.75" customHeight="1">
      <c r="A121" s="115" t="b">
        <f t="shared" si="1"/>
        <v>1</v>
      </c>
      <c r="B121" s="35" t="s">
        <v>56</v>
      </c>
      <c r="C121" s="115"/>
      <c r="D121" s="34">
        <v>120.0</v>
      </c>
      <c r="E121" s="35" t="s">
        <v>56</v>
      </c>
      <c r="F121" s="34"/>
      <c r="G121" s="35" t="s">
        <v>447</v>
      </c>
      <c r="H121" s="35"/>
      <c r="I121" s="35" t="s">
        <v>448</v>
      </c>
      <c r="J121" s="35" t="s">
        <v>449</v>
      </c>
      <c r="K121" s="35">
        <v>70605.0</v>
      </c>
      <c r="L121" s="35" t="s">
        <v>198</v>
      </c>
      <c r="M121" s="35" t="s">
        <v>56</v>
      </c>
      <c r="N121" s="99" t="s">
        <v>450</v>
      </c>
      <c r="O121" s="35" t="s">
        <v>451</v>
      </c>
      <c r="P121" s="116" t="s">
        <v>241</v>
      </c>
      <c r="Q121" s="116" t="s">
        <v>240</v>
      </c>
      <c r="R121" s="117">
        <v>100000.0</v>
      </c>
      <c r="S121" s="118"/>
      <c r="T121" s="118"/>
      <c r="U121" s="119"/>
      <c r="V121" s="115"/>
      <c r="W121" s="68"/>
      <c r="X121" s="115"/>
      <c r="Y121" s="115"/>
      <c r="Z121" s="120"/>
      <c r="AA121" s="115"/>
      <c r="AB121" s="68"/>
      <c r="AC121" s="115"/>
      <c r="AD121" s="115"/>
      <c r="AE121" s="115"/>
      <c r="AF121" s="120" t="s">
        <v>206</v>
      </c>
    </row>
    <row r="122" ht="15.75" customHeight="1">
      <c r="A122" s="115" t="b">
        <f t="shared" si="1"/>
        <v>1</v>
      </c>
      <c r="B122" s="35" t="s">
        <v>62</v>
      </c>
      <c r="C122" s="115"/>
      <c r="D122" s="34">
        <v>121.0</v>
      </c>
      <c r="E122" s="35" t="s">
        <v>62</v>
      </c>
      <c r="F122" s="34"/>
      <c r="G122" s="35" t="s">
        <v>452</v>
      </c>
      <c r="H122" s="35"/>
      <c r="I122" s="35" t="s">
        <v>453</v>
      </c>
      <c r="J122" s="35" t="s">
        <v>370</v>
      </c>
      <c r="K122" s="35">
        <v>33596.0</v>
      </c>
      <c r="L122" s="35" t="s">
        <v>198</v>
      </c>
      <c r="M122" s="35" t="s">
        <v>62</v>
      </c>
      <c r="N122" s="99" t="s">
        <v>454</v>
      </c>
      <c r="O122" s="35" t="s">
        <v>455</v>
      </c>
      <c r="P122" s="116" t="s">
        <v>239</v>
      </c>
      <c r="Q122" s="116" t="s">
        <v>240</v>
      </c>
      <c r="R122" s="117">
        <v>132000.0</v>
      </c>
      <c r="S122" s="118"/>
      <c r="T122" s="118"/>
      <c r="U122" s="119"/>
      <c r="V122" s="115"/>
      <c r="W122" s="68"/>
      <c r="X122" s="115"/>
      <c r="Y122" s="115"/>
      <c r="Z122" s="120"/>
      <c r="AA122" s="115"/>
      <c r="AB122" s="68"/>
      <c r="AC122" s="115"/>
      <c r="AD122" s="115"/>
      <c r="AE122" s="115"/>
      <c r="AF122" s="121">
        <v>48925.11</v>
      </c>
    </row>
    <row r="123" ht="15.75" customHeight="1">
      <c r="A123" s="115" t="b">
        <f t="shared" si="1"/>
        <v>1</v>
      </c>
      <c r="B123" s="35" t="s">
        <v>62</v>
      </c>
      <c r="C123" s="115"/>
      <c r="D123" s="34">
        <v>122.0</v>
      </c>
      <c r="E123" s="35" t="s">
        <v>62</v>
      </c>
      <c r="F123" s="34"/>
      <c r="G123" s="35" t="s">
        <v>452</v>
      </c>
      <c r="H123" s="35"/>
      <c r="I123" s="35" t="s">
        <v>453</v>
      </c>
      <c r="J123" s="35" t="s">
        <v>370</v>
      </c>
      <c r="K123" s="35">
        <v>33596.0</v>
      </c>
      <c r="L123" s="35" t="s">
        <v>198</v>
      </c>
      <c r="M123" s="35" t="s">
        <v>62</v>
      </c>
      <c r="N123" s="99" t="s">
        <v>454</v>
      </c>
      <c r="O123" s="35" t="s">
        <v>455</v>
      </c>
      <c r="P123" s="116" t="s">
        <v>241</v>
      </c>
      <c r="Q123" s="116" t="s">
        <v>240</v>
      </c>
      <c r="R123" s="117">
        <v>132000.0</v>
      </c>
      <c r="S123" s="118"/>
      <c r="T123" s="118"/>
      <c r="U123" s="119"/>
      <c r="V123" s="115"/>
      <c r="W123" s="68"/>
      <c r="X123" s="115"/>
      <c r="Y123" s="115"/>
      <c r="Z123" s="120"/>
      <c r="AA123" s="115"/>
      <c r="AB123" s="68"/>
      <c r="AC123" s="115"/>
      <c r="AD123" s="115"/>
      <c r="AE123" s="115"/>
      <c r="AF123" s="120" t="s">
        <v>206</v>
      </c>
    </row>
    <row r="124" ht="15.75" customHeight="1">
      <c r="A124" s="115" t="b">
        <f t="shared" si="1"/>
        <v>1</v>
      </c>
      <c r="B124" s="35" t="s">
        <v>65</v>
      </c>
      <c r="C124" s="115"/>
      <c r="D124" s="34">
        <v>123.0</v>
      </c>
      <c r="E124" s="35" t="s">
        <v>65</v>
      </c>
      <c r="F124" s="34"/>
      <c r="G124" s="35" t="s">
        <v>456</v>
      </c>
      <c r="H124" s="35"/>
      <c r="I124" s="35" t="s">
        <v>457</v>
      </c>
      <c r="J124" s="35" t="s">
        <v>320</v>
      </c>
      <c r="K124" s="35">
        <v>80433.0</v>
      </c>
      <c r="L124" s="35" t="s">
        <v>198</v>
      </c>
      <c r="M124" s="35" t="s">
        <v>65</v>
      </c>
      <c r="N124" s="99" t="s">
        <v>458</v>
      </c>
      <c r="O124" s="35" t="s">
        <v>459</v>
      </c>
      <c r="P124" s="116" t="s">
        <v>239</v>
      </c>
      <c r="Q124" s="116" t="s">
        <v>240</v>
      </c>
      <c r="R124" s="117">
        <v>25000.0</v>
      </c>
      <c r="S124" s="118"/>
      <c r="T124" s="118"/>
      <c r="U124" s="119"/>
      <c r="V124" s="115"/>
      <c r="W124" s="68"/>
      <c r="X124" s="115"/>
      <c r="Y124" s="115"/>
      <c r="Z124" s="120"/>
      <c r="AA124" s="115"/>
      <c r="AB124" s="68"/>
      <c r="AC124" s="115"/>
      <c r="AD124" s="115"/>
      <c r="AE124" s="115"/>
      <c r="AF124" s="121">
        <v>0.0</v>
      </c>
    </row>
    <row r="125" ht="15.75" customHeight="1">
      <c r="A125" s="115" t="b">
        <f t="shared" si="1"/>
        <v>1</v>
      </c>
      <c r="B125" s="35" t="s">
        <v>65</v>
      </c>
      <c r="C125" s="115"/>
      <c r="D125" s="34">
        <v>124.0</v>
      </c>
      <c r="E125" s="35" t="s">
        <v>65</v>
      </c>
      <c r="F125" s="34"/>
      <c r="G125" s="35" t="s">
        <v>456</v>
      </c>
      <c r="H125" s="35"/>
      <c r="I125" s="35" t="s">
        <v>457</v>
      </c>
      <c r="J125" s="35" t="s">
        <v>320</v>
      </c>
      <c r="K125" s="35">
        <v>80433.0</v>
      </c>
      <c r="L125" s="35" t="s">
        <v>198</v>
      </c>
      <c r="M125" s="35" t="s">
        <v>65</v>
      </c>
      <c r="N125" s="99" t="s">
        <v>458</v>
      </c>
      <c r="O125" s="35" t="s">
        <v>459</v>
      </c>
      <c r="P125" s="116" t="s">
        <v>241</v>
      </c>
      <c r="Q125" s="116" t="s">
        <v>240</v>
      </c>
      <c r="R125" s="117">
        <v>50000.0</v>
      </c>
      <c r="S125" s="118"/>
      <c r="T125" s="118"/>
      <c r="U125" s="119"/>
      <c r="V125" s="115"/>
      <c r="W125" s="68"/>
      <c r="X125" s="115"/>
      <c r="Y125" s="115"/>
      <c r="Z125" s="120"/>
      <c r="AA125" s="115"/>
      <c r="AB125" s="68"/>
      <c r="AC125" s="115"/>
      <c r="AD125" s="115"/>
      <c r="AE125" s="115"/>
      <c r="AF125" s="120" t="s">
        <v>206</v>
      </c>
    </row>
    <row r="126" ht="15.75" customHeight="1">
      <c r="A126" s="115"/>
      <c r="B126" s="115"/>
      <c r="C126" s="115"/>
      <c r="D126" s="115"/>
      <c r="E126" s="133"/>
      <c r="F126" s="115"/>
      <c r="G126" s="134"/>
      <c r="H126" s="134"/>
      <c r="I126" s="134"/>
      <c r="J126" s="134"/>
      <c r="K126" s="134"/>
      <c r="L126" s="134"/>
      <c r="M126" s="134"/>
      <c r="N126" s="134"/>
      <c r="O126" s="134"/>
      <c r="P126" s="135"/>
      <c r="Q126" s="135"/>
      <c r="R126" s="136"/>
      <c r="S126" s="118"/>
      <c r="T126" s="118"/>
      <c r="U126" s="119"/>
      <c r="V126" s="115"/>
      <c r="W126" s="68"/>
      <c r="X126" s="115"/>
      <c r="Y126" s="115"/>
      <c r="Z126" s="120"/>
      <c r="AA126" s="115"/>
      <c r="AB126" s="68"/>
      <c r="AC126" s="115"/>
      <c r="AD126" s="115"/>
      <c r="AE126" s="115"/>
      <c r="AF126" s="120"/>
    </row>
    <row r="127" ht="15.75" customHeight="1">
      <c r="A127" s="115"/>
      <c r="B127" s="115"/>
      <c r="C127" s="115"/>
      <c r="D127" s="115"/>
      <c r="E127" s="133"/>
      <c r="F127" s="115"/>
      <c r="G127" s="134"/>
      <c r="H127" s="134"/>
      <c r="I127" s="134"/>
      <c r="J127" s="134"/>
      <c r="K127" s="134"/>
      <c r="L127" s="134"/>
      <c r="M127" s="134"/>
      <c r="N127" s="134"/>
      <c r="O127" s="134"/>
      <c r="P127" s="135"/>
      <c r="Q127" s="135"/>
      <c r="R127" s="136"/>
      <c r="S127" s="118"/>
      <c r="T127" s="118"/>
      <c r="U127" s="119"/>
      <c r="V127" s="115"/>
      <c r="W127" s="68"/>
      <c r="X127" s="115"/>
      <c r="Y127" s="115"/>
      <c r="Z127" s="120"/>
      <c r="AA127" s="115"/>
      <c r="AB127" s="68"/>
      <c r="AC127" s="115"/>
      <c r="AD127" s="115"/>
      <c r="AE127" s="115"/>
      <c r="AF127" s="120"/>
    </row>
    <row r="128" ht="15.75" customHeight="1">
      <c r="A128" s="115"/>
      <c r="B128" s="115"/>
      <c r="C128" s="115"/>
      <c r="D128" s="115"/>
      <c r="E128" s="133"/>
      <c r="F128" s="115"/>
      <c r="G128" s="134"/>
      <c r="H128" s="134"/>
      <c r="I128" s="134"/>
      <c r="J128" s="134"/>
      <c r="K128" s="134"/>
      <c r="L128" s="134"/>
      <c r="M128" s="134"/>
      <c r="N128" s="134"/>
      <c r="O128" s="134"/>
      <c r="P128" s="135"/>
      <c r="Q128" s="136"/>
      <c r="R128" s="136"/>
      <c r="S128" s="118"/>
      <c r="T128" s="118"/>
      <c r="U128" s="119"/>
      <c r="V128" s="115"/>
      <c r="W128" s="68"/>
      <c r="X128" s="115"/>
      <c r="Y128" s="115"/>
      <c r="Z128" s="120"/>
      <c r="AA128" s="115"/>
      <c r="AB128" s="68"/>
      <c r="AC128" s="115"/>
      <c r="AD128" s="115"/>
      <c r="AE128" s="115"/>
      <c r="AF128" s="120"/>
    </row>
    <row r="129" ht="15.75" customHeight="1">
      <c r="A129" s="115"/>
      <c r="B129" s="115"/>
      <c r="C129" s="115"/>
      <c r="D129" s="115"/>
      <c r="E129" s="133"/>
      <c r="F129" s="115"/>
      <c r="G129" s="134"/>
      <c r="H129" s="134"/>
      <c r="I129" s="134"/>
      <c r="J129" s="134"/>
      <c r="K129" s="134"/>
      <c r="L129" s="134"/>
      <c r="M129" s="134"/>
      <c r="N129" s="134"/>
      <c r="O129" s="134"/>
      <c r="P129" s="135"/>
      <c r="Q129" s="135"/>
      <c r="R129" s="136"/>
      <c r="S129" s="118"/>
      <c r="T129" s="118"/>
      <c r="U129" s="119"/>
      <c r="V129" s="115"/>
      <c r="W129" s="68"/>
      <c r="X129" s="115"/>
      <c r="Y129" s="115"/>
      <c r="Z129" s="120"/>
      <c r="AA129" s="115"/>
      <c r="AB129" s="68"/>
      <c r="AC129" s="115"/>
      <c r="AD129" s="115"/>
      <c r="AE129" s="115"/>
      <c r="AF129" s="120"/>
    </row>
    <row r="130" ht="15.75" customHeight="1">
      <c r="A130" s="115"/>
      <c r="B130" s="115"/>
      <c r="C130" s="115"/>
      <c r="D130" s="115"/>
      <c r="E130" s="133"/>
      <c r="F130" s="115"/>
      <c r="G130" s="134"/>
      <c r="H130" s="134"/>
      <c r="I130" s="134"/>
      <c r="J130" s="134"/>
      <c r="K130" s="134"/>
      <c r="L130" s="134"/>
      <c r="M130" s="134"/>
      <c r="N130" s="134"/>
      <c r="O130" s="134"/>
      <c r="P130" s="135"/>
      <c r="Q130" s="136"/>
      <c r="R130" s="136"/>
      <c r="S130" s="118"/>
      <c r="T130" s="118"/>
      <c r="U130" s="119"/>
      <c r="V130" s="115"/>
      <c r="W130" s="68"/>
      <c r="X130" s="115"/>
      <c r="Y130" s="115"/>
      <c r="Z130" s="120"/>
      <c r="AA130" s="115"/>
      <c r="AB130" s="68"/>
      <c r="AC130" s="115"/>
      <c r="AD130" s="115"/>
      <c r="AE130" s="115"/>
      <c r="AF130" s="120"/>
    </row>
    <row r="131" ht="15.75" customHeight="1">
      <c r="A131" s="115"/>
      <c r="B131" s="115"/>
      <c r="C131" s="115"/>
      <c r="D131" s="115"/>
      <c r="E131" s="133"/>
      <c r="F131" s="115"/>
      <c r="G131" s="134"/>
      <c r="H131" s="134"/>
      <c r="I131" s="134"/>
      <c r="J131" s="134"/>
      <c r="K131" s="134"/>
      <c r="L131" s="134"/>
      <c r="M131" s="134"/>
      <c r="N131" s="134"/>
      <c r="O131" s="134"/>
      <c r="P131" s="135"/>
      <c r="Q131" s="136"/>
      <c r="R131" s="136"/>
      <c r="S131" s="118"/>
      <c r="T131" s="118"/>
      <c r="U131" s="119"/>
      <c r="V131" s="115"/>
      <c r="W131" s="68"/>
      <c r="X131" s="115"/>
      <c r="Y131" s="115"/>
      <c r="Z131" s="120"/>
      <c r="AA131" s="115"/>
      <c r="AB131" s="68"/>
      <c r="AC131" s="115"/>
      <c r="AD131" s="115"/>
      <c r="AE131" s="115"/>
      <c r="AF131" s="120"/>
    </row>
    <row r="132" ht="15.75" customHeight="1">
      <c r="A132" s="115"/>
      <c r="B132" s="115"/>
      <c r="C132" s="115"/>
      <c r="D132" s="115"/>
      <c r="E132" s="133"/>
      <c r="F132" s="115"/>
      <c r="G132" s="134"/>
      <c r="H132" s="134"/>
      <c r="I132" s="134"/>
      <c r="J132" s="134"/>
      <c r="K132" s="134"/>
      <c r="L132" s="134"/>
      <c r="M132" s="134"/>
      <c r="N132" s="134"/>
      <c r="O132" s="134"/>
      <c r="P132" s="135"/>
      <c r="Q132" s="135"/>
      <c r="R132" s="136"/>
      <c r="S132" s="118"/>
      <c r="T132" s="118"/>
      <c r="U132" s="119"/>
      <c r="V132" s="115"/>
      <c r="W132" s="68"/>
      <c r="X132" s="115"/>
      <c r="Y132" s="115"/>
      <c r="Z132" s="120"/>
      <c r="AA132" s="115"/>
      <c r="AB132" s="68"/>
      <c r="AC132" s="115"/>
      <c r="AD132" s="115"/>
      <c r="AE132" s="115"/>
      <c r="AF132" s="120"/>
    </row>
    <row r="133" ht="15.75" customHeight="1">
      <c r="A133" s="115"/>
      <c r="B133" s="115"/>
      <c r="C133" s="115"/>
      <c r="D133" s="115"/>
      <c r="E133" s="133"/>
      <c r="F133" s="115"/>
      <c r="G133" s="134"/>
      <c r="H133" s="134"/>
      <c r="I133" s="134"/>
      <c r="J133" s="134"/>
      <c r="K133" s="134"/>
      <c r="L133" s="134"/>
      <c r="M133" s="134"/>
      <c r="N133" s="134"/>
      <c r="O133" s="134"/>
      <c r="P133" s="135"/>
      <c r="Q133" s="136"/>
      <c r="R133" s="136"/>
      <c r="S133" s="118"/>
      <c r="T133" s="118"/>
      <c r="U133" s="119"/>
      <c r="V133" s="115"/>
      <c r="W133" s="68"/>
      <c r="X133" s="115"/>
      <c r="Y133" s="115"/>
      <c r="Z133" s="120"/>
      <c r="AA133" s="115"/>
      <c r="AB133" s="68"/>
      <c r="AC133" s="115"/>
      <c r="AD133" s="115"/>
      <c r="AE133" s="115"/>
      <c r="AF133" s="120"/>
    </row>
    <row r="134" ht="15.75" customHeight="1">
      <c r="A134" s="115"/>
      <c r="B134" s="115"/>
      <c r="C134" s="115"/>
      <c r="D134" s="115"/>
      <c r="E134" s="133"/>
      <c r="F134" s="115"/>
      <c r="G134" s="134"/>
      <c r="H134" s="134"/>
      <c r="I134" s="134"/>
      <c r="J134" s="134"/>
      <c r="K134" s="134"/>
      <c r="L134" s="134"/>
      <c r="M134" s="134"/>
      <c r="N134" s="134"/>
      <c r="O134" s="134"/>
      <c r="P134" s="135"/>
      <c r="Q134" s="136"/>
      <c r="R134" s="136"/>
      <c r="S134" s="118"/>
      <c r="T134" s="118"/>
      <c r="U134" s="119"/>
      <c r="V134" s="115"/>
      <c r="W134" s="68"/>
      <c r="X134" s="115"/>
      <c r="Y134" s="115"/>
      <c r="Z134" s="120"/>
      <c r="AA134" s="115"/>
      <c r="AB134" s="68"/>
      <c r="AC134" s="115"/>
      <c r="AD134" s="115"/>
      <c r="AE134" s="115"/>
      <c r="AF134" s="120"/>
    </row>
    <row r="135" ht="15.75" customHeight="1">
      <c r="A135" s="115"/>
      <c r="B135" s="115"/>
      <c r="C135" s="115"/>
      <c r="D135" s="115"/>
      <c r="E135" s="133"/>
      <c r="F135" s="115"/>
      <c r="G135" s="134"/>
      <c r="H135" s="134"/>
      <c r="I135" s="134"/>
      <c r="J135" s="134"/>
      <c r="K135" s="134"/>
      <c r="L135" s="134"/>
      <c r="M135" s="134"/>
      <c r="N135" s="134"/>
      <c r="O135" s="134"/>
      <c r="P135" s="135"/>
      <c r="Q135" s="136"/>
      <c r="R135" s="136"/>
      <c r="S135" s="118"/>
      <c r="T135" s="118"/>
      <c r="U135" s="119"/>
      <c r="V135" s="115"/>
      <c r="W135" s="68"/>
      <c r="X135" s="115"/>
      <c r="Y135" s="115"/>
      <c r="Z135" s="120"/>
      <c r="AA135" s="115"/>
      <c r="AB135" s="68"/>
      <c r="AC135" s="115"/>
      <c r="AD135" s="115"/>
      <c r="AE135" s="115"/>
      <c r="AF135" s="120"/>
    </row>
    <row r="136" ht="15.75" customHeight="1">
      <c r="A136" s="115"/>
      <c r="B136" s="115"/>
      <c r="C136" s="115"/>
      <c r="D136" s="115"/>
      <c r="E136" s="133"/>
      <c r="F136" s="115"/>
      <c r="G136" s="134"/>
      <c r="H136" s="134"/>
      <c r="I136" s="134"/>
      <c r="J136" s="134"/>
      <c r="K136" s="134"/>
      <c r="L136" s="134"/>
      <c r="M136" s="134"/>
      <c r="N136" s="134"/>
      <c r="O136" s="134"/>
      <c r="P136" s="135"/>
      <c r="Q136" s="136"/>
      <c r="R136" s="136"/>
      <c r="S136" s="118"/>
      <c r="T136" s="118"/>
      <c r="U136" s="119"/>
      <c r="V136" s="115"/>
      <c r="W136" s="68"/>
      <c r="X136" s="115"/>
      <c r="Y136" s="115"/>
      <c r="Z136" s="120"/>
      <c r="AA136" s="115"/>
      <c r="AB136" s="68"/>
      <c r="AC136" s="115"/>
      <c r="AD136" s="115"/>
      <c r="AE136" s="115"/>
      <c r="AF136" s="120"/>
    </row>
    <row r="137" ht="15.75" customHeight="1">
      <c r="A137" s="115"/>
      <c r="B137" s="115"/>
      <c r="C137" s="115"/>
      <c r="D137" s="115"/>
      <c r="E137" s="133"/>
      <c r="F137" s="115"/>
      <c r="G137" s="134"/>
      <c r="H137" s="134"/>
      <c r="I137" s="134"/>
      <c r="J137" s="134"/>
      <c r="K137" s="134"/>
      <c r="L137" s="134"/>
      <c r="M137" s="134"/>
      <c r="N137" s="134"/>
      <c r="O137" s="134"/>
      <c r="P137" s="135"/>
      <c r="Q137" s="135"/>
      <c r="R137" s="136"/>
      <c r="S137" s="118"/>
      <c r="T137" s="118"/>
      <c r="U137" s="119"/>
      <c r="V137" s="115"/>
      <c r="W137" s="68"/>
      <c r="X137" s="115"/>
      <c r="Y137" s="115"/>
      <c r="Z137" s="120"/>
      <c r="AA137" s="115"/>
      <c r="AB137" s="68"/>
      <c r="AC137" s="115"/>
      <c r="AD137" s="115"/>
      <c r="AE137" s="115"/>
      <c r="AF137" s="120"/>
    </row>
    <row r="138" ht="15.75" customHeight="1">
      <c r="A138" s="115"/>
      <c r="B138" s="115"/>
      <c r="C138" s="115"/>
      <c r="D138" s="115"/>
      <c r="E138" s="133"/>
      <c r="F138" s="115"/>
      <c r="G138" s="134"/>
      <c r="H138" s="134"/>
      <c r="I138" s="134"/>
      <c r="J138" s="134"/>
      <c r="K138" s="134"/>
      <c r="L138" s="134"/>
      <c r="M138" s="134"/>
      <c r="N138" s="134"/>
      <c r="O138" s="134"/>
      <c r="P138" s="135"/>
      <c r="Q138" s="136"/>
      <c r="R138" s="136"/>
      <c r="S138" s="118"/>
      <c r="T138" s="118"/>
      <c r="U138" s="119"/>
      <c r="V138" s="115"/>
      <c r="W138" s="68"/>
      <c r="X138" s="115"/>
      <c r="Y138" s="115"/>
      <c r="Z138" s="120"/>
      <c r="AA138" s="115"/>
      <c r="AB138" s="68"/>
      <c r="AC138" s="115"/>
      <c r="AD138" s="115"/>
      <c r="AE138" s="115"/>
      <c r="AF138" s="120"/>
    </row>
    <row r="139" ht="15.75" customHeight="1">
      <c r="A139" s="115"/>
      <c r="B139" s="115"/>
      <c r="C139" s="115"/>
      <c r="D139" s="115"/>
      <c r="E139" s="133"/>
      <c r="F139" s="115"/>
      <c r="G139" s="134"/>
      <c r="H139" s="134"/>
      <c r="I139" s="134"/>
      <c r="J139" s="134"/>
      <c r="K139" s="134"/>
      <c r="L139" s="134"/>
      <c r="M139" s="134"/>
      <c r="N139" s="134"/>
      <c r="O139" s="134"/>
      <c r="P139" s="135"/>
      <c r="Q139" s="136"/>
      <c r="R139" s="136"/>
      <c r="S139" s="118"/>
      <c r="T139" s="118"/>
      <c r="U139" s="119"/>
      <c r="V139" s="115"/>
      <c r="W139" s="68"/>
      <c r="X139" s="115"/>
      <c r="Y139" s="115"/>
      <c r="Z139" s="120"/>
      <c r="AA139" s="115"/>
      <c r="AB139" s="68"/>
      <c r="AC139" s="115"/>
      <c r="AD139" s="115"/>
      <c r="AE139" s="115"/>
      <c r="AF139" s="120"/>
    </row>
    <row r="140" ht="15.75" customHeight="1">
      <c r="A140" s="115"/>
      <c r="B140" s="115"/>
      <c r="C140" s="115"/>
      <c r="D140" s="115"/>
      <c r="E140" s="133"/>
      <c r="F140" s="115"/>
      <c r="G140" s="134"/>
      <c r="H140" s="134"/>
      <c r="I140" s="134"/>
      <c r="J140" s="134"/>
      <c r="K140" s="134"/>
      <c r="L140" s="134"/>
      <c r="M140" s="134"/>
      <c r="N140" s="134"/>
      <c r="O140" s="134"/>
      <c r="P140" s="135"/>
      <c r="Q140" s="136"/>
      <c r="R140" s="136"/>
      <c r="S140" s="118"/>
      <c r="T140" s="118"/>
      <c r="U140" s="119"/>
      <c r="V140" s="115"/>
      <c r="W140" s="68"/>
      <c r="X140" s="115"/>
      <c r="Y140" s="115"/>
      <c r="Z140" s="120"/>
      <c r="AA140" s="115"/>
      <c r="AB140" s="68"/>
      <c r="AC140" s="115"/>
      <c r="AD140" s="115"/>
      <c r="AE140" s="115"/>
      <c r="AF140" s="120"/>
    </row>
    <row r="141" ht="15.75" customHeight="1">
      <c r="A141" s="115"/>
      <c r="B141" s="115"/>
      <c r="C141" s="115"/>
      <c r="D141" s="115"/>
      <c r="E141" s="133"/>
      <c r="F141" s="115"/>
      <c r="G141" s="134"/>
      <c r="H141" s="134"/>
      <c r="I141" s="134"/>
      <c r="J141" s="134"/>
      <c r="K141" s="134"/>
      <c r="L141" s="134"/>
      <c r="M141" s="134"/>
      <c r="N141" s="134"/>
      <c r="O141" s="134"/>
      <c r="P141" s="135"/>
      <c r="Q141" s="136"/>
      <c r="R141" s="136"/>
      <c r="S141" s="118"/>
      <c r="T141" s="118"/>
      <c r="U141" s="119"/>
      <c r="V141" s="115"/>
      <c r="W141" s="68"/>
      <c r="X141" s="115"/>
      <c r="Y141" s="115"/>
      <c r="Z141" s="120"/>
      <c r="AA141" s="115"/>
      <c r="AB141" s="68"/>
      <c r="AC141" s="115"/>
      <c r="AD141" s="115"/>
      <c r="AE141" s="115"/>
      <c r="AF141" s="120"/>
    </row>
    <row r="142" ht="15.75" customHeight="1">
      <c r="A142" s="115"/>
      <c r="B142" s="115"/>
      <c r="C142" s="115"/>
      <c r="D142" s="115"/>
      <c r="E142" s="133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33"/>
      <c r="Q142" s="118"/>
      <c r="R142" s="118"/>
      <c r="S142" s="118"/>
      <c r="T142" s="118"/>
      <c r="U142" s="119"/>
      <c r="V142" s="115"/>
      <c r="W142" s="68"/>
      <c r="X142" s="115"/>
      <c r="Y142" s="115"/>
      <c r="Z142" s="120"/>
      <c r="AA142" s="115"/>
      <c r="AB142" s="68"/>
      <c r="AC142" s="115"/>
      <c r="AD142" s="115"/>
      <c r="AE142" s="115"/>
      <c r="AF142" s="120"/>
    </row>
    <row r="143" ht="15.75" customHeight="1">
      <c r="A143" s="115"/>
      <c r="B143" s="115"/>
      <c r="C143" s="115"/>
      <c r="D143" s="115"/>
      <c r="E143" s="133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33"/>
      <c r="Q143" s="133"/>
      <c r="R143" s="118"/>
      <c r="S143" s="118"/>
      <c r="T143" s="118"/>
      <c r="U143" s="119"/>
      <c r="V143" s="115"/>
      <c r="W143" s="68"/>
      <c r="X143" s="115"/>
      <c r="Y143" s="115"/>
      <c r="Z143" s="120"/>
      <c r="AA143" s="115"/>
      <c r="AB143" s="68"/>
      <c r="AC143" s="115"/>
      <c r="AD143" s="115"/>
      <c r="AE143" s="115"/>
      <c r="AF143" s="120"/>
    </row>
    <row r="144" ht="15.75" customHeight="1">
      <c r="A144" s="115"/>
      <c r="B144" s="115"/>
      <c r="C144" s="115"/>
      <c r="D144" s="115"/>
      <c r="E144" s="133"/>
      <c r="F144" s="115"/>
      <c r="G144" s="115"/>
      <c r="H144" s="137"/>
      <c r="I144" s="115"/>
      <c r="J144" s="115"/>
      <c r="K144" s="115"/>
      <c r="L144" s="115"/>
      <c r="M144" s="115"/>
      <c r="N144" s="115"/>
      <c r="O144" s="115"/>
      <c r="P144" s="133"/>
      <c r="Q144" s="118"/>
      <c r="R144" s="118"/>
      <c r="S144" s="118"/>
      <c r="T144" s="118"/>
      <c r="U144" s="119"/>
      <c r="V144" s="115"/>
      <c r="W144" s="68"/>
      <c r="X144" s="115"/>
      <c r="Y144" s="115"/>
      <c r="Z144" s="120"/>
      <c r="AA144" s="115"/>
      <c r="AB144" s="68"/>
      <c r="AC144" s="115"/>
      <c r="AD144" s="115"/>
      <c r="AE144" s="115"/>
      <c r="AF144" s="120"/>
    </row>
    <row r="145" ht="15.75" customHeight="1">
      <c r="A145" s="115"/>
      <c r="B145" s="115"/>
      <c r="C145" s="115"/>
      <c r="D145" s="115"/>
      <c r="E145" s="133"/>
      <c r="F145" s="115"/>
      <c r="G145" s="115"/>
      <c r="H145" s="137"/>
      <c r="I145" s="115"/>
      <c r="J145" s="115"/>
      <c r="K145" s="115"/>
      <c r="L145" s="115"/>
      <c r="M145" s="115"/>
      <c r="N145" s="115"/>
      <c r="O145" s="115"/>
      <c r="P145" s="133"/>
      <c r="Q145" s="133"/>
      <c r="R145" s="118"/>
      <c r="S145" s="118"/>
      <c r="T145" s="118"/>
      <c r="U145" s="119"/>
      <c r="V145" s="115"/>
      <c r="W145" s="68"/>
      <c r="X145" s="115"/>
      <c r="Y145" s="115"/>
      <c r="Z145" s="120"/>
      <c r="AA145" s="115"/>
      <c r="AB145" s="68"/>
      <c r="AC145" s="115"/>
      <c r="AD145" s="115"/>
      <c r="AE145" s="115"/>
      <c r="AF145" s="120"/>
    </row>
    <row r="146" ht="15.75" customHeight="1">
      <c r="A146" s="115"/>
      <c r="B146" s="115"/>
      <c r="C146" s="115"/>
      <c r="D146" s="115"/>
      <c r="E146" s="133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33"/>
      <c r="Q146" s="118"/>
      <c r="R146" s="118"/>
      <c r="S146" s="118"/>
      <c r="T146" s="118"/>
      <c r="U146" s="119"/>
      <c r="V146" s="115"/>
      <c r="W146" s="68"/>
      <c r="X146" s="115"/>
      <c r="Y146" s="115"/>
      <c r="Z146" s="120"/>
      <c r="AA146" s="115"/>
      <c r="AB146" s="68"/>
      <c r="AC146" s="115"/>
      <c r="AD146" s="115"/>
      <c r="AE146" s="115"/>
      <c r="AF146" s="120"/>
    </row>
    <row r="147" ht="15.75" customHeight="1">
      <c r="A147" s="115"/>
      <c r="B147" s="115"/>
      <c r="C147" s="115"/>
      <c r="D147" s="115"/>
      <c r="E147" s="133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33"/>
      <c r="Q147" s="118"/>
      <c r="R147" s="118"/>
      <c r="S147" s="118"/>
      <c r="T147" s="118"/>
      <c r="U147" s="119"/>
      <c r="V147" s="115"/>
      <c r="W147" s="68"/>
      <c r="X147" s="115"/>
      <c r="Y147" s="115"/>
      <c r="Z147" s="120"/>
      <c r="AA147" s="115"/>
      <c r="AB147" s="68"/>
      <c r="AC147" s="115"/>
      <c r="AD147" s="115"/>
      <c r="AE147" s="115"/>
      <c r="AF147" s="120"/>
    </row>
    <row r="148" ht="15.75" customHeight="1">
      <c r="A148" s="115"/>
      <c r="B148" s="115"/>
      <c r="C148" s="115"/>
      <c r="D148" s="115"/>
      <c r="E148" s="133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33"/>
      <c r="Q148" s="118"/>
      <c r="R148" s="118"/>
      <c r="S148" s="118"/>
      <c r="T148" s="118"/>
      <c r="U148" s="119"/>
      <c r="V148" s="115"/>
      <c r="W148" s="68"/>
      <c r="X148" s="115"/>
      <c r="Y148" s="115"/>
      <c r="Z148" s="120"/>
      <c r="AA148" s="115"/>
      <c r="AB148" s="68"/>
      <c r="AC148" s="115"/>
      <c r="AD148" s="115"/>
      <c r="AE148" s="115"/>
      <c r="AF148" s="120"/>
    </row>
    <row r="149" ht="15.75" customHeight="1">
      <c r="A149" s="115"/>
      <c r="B149" s="115"/>
      <c r="C149" s="115"/>
      <c r="D149" s="115"/>
      <c r="E149" s="133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33"/>
      <c r="Q149" s="118"/>
      <c r="R149" s="118"/>
      <c r="S149" s="118"/>
      <c r="T149" s="118"/>
      <c r="U149" s="119"/>
      <c r="V149" s="115"/>
      <c r="W149" s="68"/>
      <c r="X149" s="115"/>
      <c r="Y149" s="115"/>
      <c r="Z149" s="120"/>
      <c r="AA149" s="115"/>
      <c r="AB149" s="68"/>
      <c r="AC149" s="115"/>
      <c r="AD149" s="115"/>
      <c r="AE149" s="115"/>
      <c r="AF149" s="120"/>
    </row>
    <row r="150" ht="15.75" customHeight="1">
      <c r="A150" s="115"/>
      <c r="B150" s="115"/>
      <c r="C150" s="115"/>
      <c r="D150" s="115"/>
      <c r="E150" s="133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33"/>
      <c r="Q150" s="133"/>
      <c r="R150" s="118"/>
      <c r="S150" s="118"/>
      <c r="T150" s="118"/>
      <c r="U150" s="119"/>
      <c r="V150" s="115"/>
      <c r="W150" s="68"/>
      <c r="X150" s="115"/>
      <c r="Y150" s="115"/>
      <c r="Z150" s="120"/>
      <c r="AA150" s="115"/>
      <c r="AB150" s="68"/>
      <c r="AC150" s="115"/>
      <c r="AD150" s="115"/>
      <c r="AE150" s="115"/>
      <c r="AF150" s="120"/>
    </row>
    <row r="151" ht="15.75" customHeight="1">
      <c r="A151" s="115"/>
      <c r="B151" s="115"/>
      <c r="C151" s="115"/>
      <c r="D151" s="115"/>
      <c r="E151" s="133"/>
      <c r="F151" s="115"/>
      <c r="G151" s="138"/>
      <c r="H151" s="115"/>
      <c r="I151" s="138"/>
      <c r="J151" s="138"/>
      <c r="K151" s="139"/>
      <c r="L151" s="138"/>
      <c r="M151" s="115"/>
      <c r="N151" s="115"/>
      <c r="O151" s="115"/>
      <c r="P151" s="133"/>
      <c r="Q151" s="118"/>
      <c r="R151" s="118"/>
      <c r="S151" s="118"/>
      <c r="T151" s="118"/>
      <c r="U151" s="119"/>
      <c r="V151" s="115"/>
      <c r="W151" s="68"/>
      <c r="X151" s="115"/>
      <c r="Y151" s="115"/>
      <c r="Z151" s="120"/>
      <c r="AA151" s="115"/>
      <c r="AB151" s="68"/>
      <c r="AC151" s="115"/>
      <c r="AD151" s="115"/>
      <c r="AE151" s="115"/>
      <c r="AF151" s="120"/>
    </row>
    <row r="152" ht="15.75" customHeight="1">
      <c r="A152" s="115"/>
      <c r="B152" s="115"/>
      <c r="C152" s="115"/>
      <c r="D152" s="115"/>
      <c r="E152" s="133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33"/>
      <c r="Q152" s="133"/>
      <c r="R152" s="118"/>
      <c r="S152" s="118"/>
      <c r="T152" s="118"/>
      <c r="U152" s="119"/>
      <c r="V152" s="115"/>
      <c r="W152" s="68"/>
      <c r="X152" s="115"/>
      <c r="Y152" s="115"/>
      <c r="Z152" s="120"/>
      <c r="AA152" s="115"/>
      <c r="AB152" s="68"/>
      <c r="AC152" s="115"/>
      <c r="AD152" s="115"/>
      <c r="AE152" s="115"/>
      <c r="AF152" s="120"/>
    </row>
    <row r="153" ht="15.75" customHeight="1">
      <c r="A153" s="115"/>
      <c r="B153" s="115"/>
      <c r="C153" s="115"/>
      <c r="D153" s="115"/>
      <c r="E153" s="133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33"/>
      <c r="Q153" s="118"/>
      <c r="R153" s="118"/>
      <c r="S153" s="118"/>
      <c r="T153" s="118"/>
      <c r="U153" s="119"/>
      <c r="V153" s="115"/>
      <c r="W153" s="68"/>
      <c r="X153" s="115"/>
      <c r="Y153" s="115"/>
      <c r="Z153" s="120"/>
      <c r="AA153" s="115"/>
      <c r="AB153" s="68"/>
      <c r="AC153" s="115"/>
      <c r="AD153" s="115"/>
      <c r="AE153" s="115"/>
      <c r="AF153" s="120"/>
    </row>
    <row r="154" ht="15.75" customHeight="1">
      <c r="A154" s="115"/>
      <c r="B154" s="115"/>
      <c r="C154" s="115"/>
      <c r="D154" s="115"/>
      <c r="E154" s="133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33"/>
      <c r="Q154" s="133"/>
      <c r="R154" s="118"/>
      <c r="S154" s="118"/>
      <c r="T154" s="118"/>
      <c r="U154" s="119"/>
      <c r="V154" s="115"/>
      <c r="W154" s="68"/>
      <c r="X154" s="115"/>
      <c r="Y154" s="115"/>
      <c r="Z154" s="120"/>
      <c r="AA154" s="115"/>
      <c r="AB154" s="68"/>
      <c r="AC154" s="115"/>
      <c r="AD154" s="115"/>
      <c r="AE154" s="115"/>
      <c r="AF154" s="120"/>
    </row>
    <row r="155" ht="15.75" customHeight="1">
      <c r="A155" s="115"/>
      <c r="B155" s="115"/>
      <c r="C155" s="115"/>
      <c r="D155" s="115"/>
      <c r="E155" s="133"/>
      <c r="F155" s="115"/>
      <c r="G155" s="138"/>
      <c r="H155" s="115"/>
      <c r="I155" s="115"/>
      <c r="J155" s="115"/>
      <c r="K155" s="115"/>
      <c r="L155" s="115"/>
      <c r="M155" s="115"/>
      <c r="N155" s="115"/>
      <c r="O155" s="115"/>
      <c r="P155" s="133"/>
      <c r="Q155" s="118"/>
      <c r="R155" s="118"/>
      <c r="S155" s="118"/>
      <c r="T155" s="118"/>
      <c r="U155" s="119"/>
      <c r="V155" s="115"/>
      <c r="W155" s="68"/>
      <c r="X155" s="115"/>
      <c r="Y155" s="115"/>
      <c r="Z155" s="120"/>
      <c r="AA155" s="115"/>
      <c r="AB155" s="68"/>
      <c r="AC155" s="115"/>
      <c r="AD155" s="115"/>
      <c r="AE155" s="115"/>
      <c r="AF155" s="120"/>
    </row>
    <row r="156" ht="15.75" customHeight="1">
      <c r="A156" s="115"/>
      <c r="B156" s="115"/>
      <c r="C156" s="115"/>
      <c r="D156" s="115"/>
      <c r="E156" s="133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33"/>
      <c r="Q156" s="118"/>
      <c r="R156" s="118"/>
      <c r="S156" s="118"/>
      <c r="T156" s="118"/>
      <c r="U156" s="119"/>
      <c r="V156" s="115"/>
      <c r="W156" s="68"/>
      <c r="X156" s="115"/>
      <c r="Y156" s="115"/>
      <c r="Z156" s="120"/>
      <c r="AA156" s="115"/>
      <c r="AB156" s="68"/>
      <c r="AC156" s="115"/>
      <c r="AD156" s="115"/>
      <c r="AE156" s="115"/>
      <c r="AF156" s="120"/>
    </row>
    <row r="157" ht="15.75" customHeight="1">
      <c r="A157" s="115"/>
      <c r="B157" s="115"/>
      <c r="C157" s="115"/>
      <c r="D157" s="115"/>
      <c r="E157" s="133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33"/>
      <c r="Q157" s="118"/>
      <c r="R157" s="118"/>
      <c r="S157" s="118"/>
      <c r="T157" s="118"/>
      <c r="U157" s="119"/>
      <c r="V157" s="115"/>
      <c r="W157" s="68"/>
      <c r="X157" s="115"/>
      <c r="Y157" s="115"/>
      <c r="Z157" s="120"/>
      <c r="AA157" s="115"/>
      <c r="AB157" s="68"/>
      <c r="AC157" s="115"/>
      <c r="AD157" s="115"/>
      <c r="AE157" s="115"/>
      <c r="AF157" s="120"/>
    </row>
    <row r="158" ht="15.75" customHeight="1">
      <c r="A158" s="115"/>
      <c r="B158" s="115"/>
      <c r="C158" s="115"/>
      <c r="D158" s="115"/>
      <c r="E158" s="133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33"/>
      <c r="Q158" s="118"/>
      <c r="R158" s="118"/>
      <c r="S158" s="118"/>
      <c r="T158" s="118"/>
      <c r="U158" s="119"/>
      <c r="V158" s="115"/>
      <c r="W158" s="68"/>
      <c r="X158" s="115"/>
      <c r="Y158" s="115"/>
      <c r="Z158" s="120"/>
      <c r="AA158" s="115"/>
      <c r="AB158" s="68"/>
      <c r="AC158" s="115"/>
      <c r="AD158" s="115"/>
      <c r="AE158" s="115"/>
      <c r="AF158" s="120"/>
    </row>
    <row r="159" ht="15.75" customHeight="1">
      <c r="A159" s="115"/>
      <c r="B159" s="115"/>
      <c r="C159" s="115"/>
      <c r="D159" s="115"/>
      <c r="E159" s="133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33"/>
      <c r="Q159" s="118"/>
      <c r="R159" s="118"/>
      <c r="S159" s="118"/>
      <c r="T159" s="118"/>
      <c r="U159" s="119"/>
      <c r="V159" s="115"/>
      <c r="W159" s="68"/>
      <c r="X159" s="115"/>
      <c r="Y159" s="115"/>
      <c r="Z159" s="120"/>
      <c r="AA159" s="115"/>
      <c r="AB159" s="68"/>
      <c r="AC159" s="115"/>
      <c r="AD159" s="115"/>
      <c r="AE159" s="115"/>
      <c r="AF159" s="120"/>
    </row>
    <row r="160" ht="15.75" customHeight="1">
      <c r="A160" s="115"/>
      <c r="B160" s="115"/>
      <c r="C160" s="115"/>
      <c r="D160" s="115"/>
      <c r="E160" s="133"/>
      <c r="F160" s="115"/>
      <c r="G160" s="138"/>
      <c r="H160" s="115"/>
      <c r="I160" s="115"/>
      <c r="J160" s="115"/>
      <c r="K160" s="115"/>
      <c r="L160" s="115"/>
      <c r="M160" s="115"/>
      <c r="N160" s="115"/>
      <c r="O160" s="115"/>
      <c r="P160" s="133"/>
      <c r="Q160" s="118"/>
      <c r="R160" s="118"/>
      <c r="S160" s="118"/>
      <c r="T160" s="118"/>
      <c r="U160" s="119"/>
      <c r="V160" s="115"/>
      <c r="W160" s="68"/>
      <c r="X160" s="115"/>
      <c r="Y160" s="115"/>
      <c r="Z160" s="120"/>
      <c r="AA160" s="115"/>
      <c r="AB160" s="68"/>
      <c r="AC160" s="115"/>
      <c r="AD160" s="115"/>
      <c r="AE160" s="115"/>
      <c r="AF160" s="120"/>
    </row>
    <row r="161" ht="15.75" customHeight="1">
      <c r="A161" s="115"/>
      <c r="B161" s="115"/>
      <c r="C161" s="115"/>
      <c r="D161" s="115"/>
      <c r="E161" s="133"/>
      <c r="F161" s="115"/>
      <c r="G161" s="138"/>
      <c r="H161" s="115"/>
      <c r="I161" s="115"/>
      <c r="J161" s="115"/>
      <c r="K161" s="115"/>
      <c r="L161" s="115"/>
      <c r="M161" s="115"/>
      <c r="N161" s="115"/>
      <c r="O161" s="115"/>
      <c r="P161" s="133"/>
      <c r="Q161" s="118"/>
      <c r="R161" s="118"/>
      <c r="S161" s="118"/>
      <c r="T161" s="118"/>
      <c r="U161" s="119"/>
      <c r="V161" s="115"/>
      <c r="W161" s="68"/>
      <c r="X161" s="115"/>
      <c r="Y161" s="115"/>
      <c r="Z161" s="120"/>
      <c r="AA161" s="115"/>
      <c r="AB161" s="68"/>
      <c r="AC161" s="115"/>
      <c r="AD161" s="115"/>
      <c r="AE161" s="115"/>
      <c r="AF161" s="120"/>
    </row>
    <row r="162" ht="15.75" customHeight="1">
      <c r="A162" s="115"/>
      <c r="B162" s="115"/>
      <c r="C162" s="115"/>
      <c r="D162" s="115"/>
      <c r="E162" s="133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33"/>
      <c r="Q162" s="118"/>
      <c r="R162" s="118"/>
      <c r="S162" s="118"/>
      <c r="T162" s="118"/>
      <c r="U162" s="119"/>
      <c r="V162" s="115"/>
      <c r="W162" s="68"/>
      <c r="X162" s="115"/>
      <c r="Y162" s="115"/>
      <c r="Z162" s="120"/>
      <c r="AA162" s="115"/>
      <c r="AB162" s="68"/>
      <c r="AC162" s="115"/>
      <c r="AD162" s="115"/>
      <c r="AE162" s="115"/>
      <c r="AF162" s="120"/>
    </row>
    <row r="163" ht="15.75" customHeight="1">
      <c r="A163" s="115"/>
      <c r="B163" s="115"/>
      <c r="C163" s="115"/>
      <c r="D163" s="115"/>
      <c r="E163" s="133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33"/>
      <c r="Q163" s="118"/>
      <c r="R163" s="118"/>
      <c r="S163" s="118"/>
      <c r="T163" s="118"/>
      <c r="U163" s="119"/>
      <c r="V163" s="115"/>
      <c r="W163" s="68"/>
      <c r="X163" s="115"/>
      <c r="Y163" s="115"/>
      <c r="Z163" s="120"/>
      <c r="AA163" s="115"/>
      <c r="AB163" s="68"/>
      <c r="AC163" s="115"/>
      <c r="AD163" s="115"/>
      <c r="AE163" s="115"/>
      <c r="AF163" s="120"/>
    </row>
    <row r="164" ht="15.75" customHeight="1">
      <c r="A164" s="115"/>
      <c r="B164" s="115"/>
      <c r="C164" s="115"/>
      <c r="D164" s="115"/>
      <c r="E164" s="133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33"/>
      <c r="Q164" s="118"/>
      <c r="R164" s="118"/>
      <c r="S164" s="118"/>
      <c r="T164" s="118"/>
      <c r="U164" s="119"/>
      <c r="V164" s="115"/>
      <c r="W164" s="68"/>
      <c r="X164" s="115"/>
      <c r="Y164" s="115"/>
      <c r="Z164" s="120"/>
      <c r="AA164" s="115"/>
      <c r="AB164" s="68"/>
      <c r="AC164" s="115"/>
      <c r="AD164" s="115"/>
      <c r="AE164" s="115"/>
      <c r="AF164" s="120"/>
    </row>
    <row r="165" ht="15.75" customHeight="1">
      <c r="A165" s="115"/>
      <c r="B165" s="115"/>
      <c r="C165" s="115"/>
      <c r="D165" s="115"/>
      <c r="E165" s="133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33"/>
      <c r="Q165" s="118"/>
      <c r="R165" s="118"/>
      <c r="S165" s="118"/>
      <c r="T165" s="118"/>
      <c r="U165" s="119"/>
      <c r="V165" s="115"/>
      <c r="W165" s="68"/>
      <c r="X165" s="115"/>
      <c r="Y165" s="115"/>
      <c r="Z165" s="120"/>
      <c r="AA165" s="115"/>
      <c r="AB165" s="68"/>
      <c r="AC165" s="115"/>
      <c r="AD165" s="115"/>
      <c r="AE165" s="115"/>
      <c r="AF165" s="120"/>
    </row>
    <row r="166" ht="15.75" customHeight="1">
      <c r="A166" s="115"/>
      <c r="B166" s="115"/>
      <c r="C166" s="115"/>
      <c r="D166" s="115"/>
      <c r="E166" s="133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33"/>
      <c r="Q166" s="118"/>
      <c r="R166" s="118"/>
      <c r="S166" s="118"/>
      <c r="T166" s="118"/>
      <c r="U166" s="119"/>
      <c r="V166" s="115"/>
      <c r="W166" s="68"/>
      <c r="X166" s="115"/>
      <c r="Y166" s="115"/>
      <c r="Z166" s="120"/>
      <c r="AA166" s="115"/>
      <c r="AB166" s="68"/>
      <c r="AC166" s="115"/>
      <c r="AD166" s="115"/>
      <c r="AE166" s="115"/>
      <c r="AF166" s="120"/>
    </row>
    <row r="167" ht="15.75" customHeight="1">
      <c r="A167" s="115"/>
      <c r="B167" s="115"/>
      <c r="C167" s="115"/>
      <c r="D167" s="115"/>
      <c r="E167" s="133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33"/>
      <c r="Q167" s="118"/>
      <c r="R167" s="118"/>
      <c r="S167" s="118"/>
      <c r="T167" s="118"/>
      <c r="U167" s="119"/>
      <c r="V167" s="115"/>
      <c r="W167" s="68"/>
      <c r="X167" s="115"/>
      <c r="Y167" s="115"/>
      <c r="Z167" s="120"/>
      <c r="AA167" s="115"/>
      <c r="AB167" s="68"/>
      <c r="AC167" s="115"/>
      <c r="AD167" s="115"/>
      <c r="AE167" s="115"/>
      <c r="AF167" s="120"/>
    </row>
    <row r="168" ht="15.75" customHeight="1">
      <c r="A168" s="115"/>
      <c r="B168" s="115"/>
      <c r="C168" s="115"/>
      <c r="D168" s="115"/>
      <c r="E168" s="133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33"/>
      <c r="Q168" s="118"/>
      <c r="R168" s="118"/>
      <c r="S168" s="118"/>
      <c r="T168" s="118"/>
      <c r="U168" s="119"/>
      <c r="V168" s="115"/>
      <c r="W168" s="68"/>
      <c r="X168" s="115"/>
      <c r="Y168" s="115"/>
      <c r="Z168" s="120"/>
      <c r="AA168" s="115"/>
      <c r="AB168" s="68"/>
      <c r="AC168" s="115"/>
      <c r="AD168" s="115"/>
      <c r="AE168" s="115"/>
      <c r="AF168" s="120"/>
    </row>
    <row r="169" ht="15.75" customHeight="1">
      <c r="A169" s="115"/>
      <c r="B169" s="115"/>
      <c r="C169" s="115"/>
      <c r="D169" s="115"/>
      <c r="E169" s="133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33"/>
      <c r="Q169" s="118"/>
      <c r="R169" s="118"/>
      <c r="S169" s="118"/>
      <c r="T169" s="118"/>
      <c r="U169" s="119"/>
      <c r="V169" s="115"/>
      <c r="W169" s="68"/>
      <c r="X169" s="115"/>
      <c r="Y169" s="115"/>
      <c r="Z169" s="120"/>
      <c r="AA169" s="115"/>
      <c r="AB169" s="68"/>
      <c r="AC169" s="115"/>
      <c r="AD169" s="115"/>
      <c r="AE169" s="115"/>
      <c r="AF169" s="120"/>
    </row>
    <row r="170" ht="15.75" customHeight="1">
      <c r="A170" s="115"/>
      <c r="B170" s="115"/>
      <c r="C170" s="115"/>
      <c r="D170" s="115"/>
      <c r="E170" s="133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33"/>
      <c r="Q170" s="133"/>
      <c r="R170" s="118"/>
      <c r="S170" s="118"/>
      <c r="T170" s="118"/>
      <c r="U170" s="119"/>
      <c r="V170" s="115"/>
      <c r="W170" s="68"/>
      <c r="X170" s="115"/>
      <c r="Y170" s="115"/>
      <c r="Z170" s="120"/>
      <c r="AA170" s="115"/>
      <c r="AB170" s="68"/>
      <c r="AC170" s="115"/>
      <c r="AD170" s="115"/>
      <c r="AE170" s="115"/>
      <c r="AF170" s="120"/>
    </row>
    <row r="171" ht="15.75" customHeight="1">
      <c r="A171" s="115"/>
      <c r="B171" s="115"/>
      <c r="C171" s="115"/>
      <c r="D171" s="115"/>
      <c r="E171" s="133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33"/>
      <c r="Q171" s="118"/>
      <c r="R171" s="118"/>
      <c r="S171" s="118"/>
      <c r="T171" s="118"/>
      <c r="U171" s="119"/>
      <c r="V171" s="115"/>
      <c r="W171" s="68"/>
      <c r="X171" s="115"/>
      <c r="Y171" s="115"/>
      <c r="Z171" s="120"/>
      <c r="AA171" s="115"/>
      <c r="AB171" s="68"/>
      <c r="AC171" s="115"/>
      <c r="AD171" s="115"/>
      <c r="AE171" s="115"/>
      <c r="AF171" s="120"/>
    </row>
    <row r="172" ht="15.75" customHeight="1">
      <c r="A172" s="115"/>
      <c r="B172" s="115"/>
      <c r="C172" s="115"/>
      <c r="D172" s="115"/>
      <c r="E172" s="133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33"/>
      <c r="Q172" s="133"/>
      <c r="R172" s="118"/>
      <c r="S172" s="118"/>
      <c r="T172" s="118"/>
      <c r="U172" s="119"/>
      <c r="V172" s="115"/>
      <c r="W172" s="68"/>
      <c r="X172" s="115"/>
      <c r="Y172" s="115"/>
      <c r="Z172" s="120"/>
      <c r="AA172" s="115"/>
      <c r="AB172" s="68"/>
      <c r="AC172" s="115"/>
      <c r="AD172" s="115"/>
      <c r="AE172" s="115"/>
      <c r="AF172" s="120"/>
    </row>
    <row r="173" ht="15.75" customHeight="1">
      <c r="A173" s="115"/>
      <c r="B173" s="115"/>
      <c r="C173" s="115"/>
      <c r="D173" s="115"/>
      <c r="E173" s="133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33"/>
      <c r="Q173" s="118"/>
      <c r="R173" s="118"/>
      <c r="S173" s="118"/>
      <c r="T173" s="118"/>
      <c r="U173" s="119"/>
      <c r="V173" s="115"/>
      <c r="W173" s="68"/>
      <c r="X173" s="115"/>
      <c r="Y173" s="115"/>
      <c r="Z173" s="120"/>
      <c r="AA173" s="115"/>
      <c r="AB173" s="68"/>
      <c r="AC173" s="115"/>
      <c r="AD173" s="115"/>
      <c r="AE173" s="115"/>
      <c r="AF173" s="120"/>
    </row>
    <row r="174" ht="15.75" customHeight="1">
      <c r="A174" s="115"/>
      <c r="B174" s="115"/>
      <c r="C174" s="115"/>
      <c r="D174" s="115"/>
      <c r="E174" s="133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33"/>
      <c r="Q174" s="118"/>
      <c r="R174" s="118"/>
      <c r="S174" s="118"/>
      <c r="T174" s="118"/>
      <c r="U174" s="119"/>
      <c r="V174" s="115"/>
      <c r="W174" s="68"/>
      <c r="X174" s="115"/>
      <c r="Y174" s="115"/>
      <c r="Z174" s="120"/>
      <c r="AA174" s="115"/>
      <c r="AB174" s="68"/>
      <c r="AC174" s="115"/>
      <c r="AD174" s="115"/>
      <c r="AE174" s="115"/>
      <c r="AF174" s="120"/>
    </row>
    <row r="175" ht="15.75" customHeight="1">
      <c r="A175" s="115"/>
      <c r="B175" s="115"/>
      <c r="C175" s="115"/>
      <c r="D175" s="115"/>
      <c r="E175" s="133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33"/>
      <c r="Q175" s="118"/>
      <c r="R175" s="118"/>
      <c r="S175" s="118"/>
      <c r="T175" s="118"/>
      <c r="U175" s="119"/>
      <c r="V175" s="115"/>
      <c r="W175" s="68"/>
      <c r="X175" s="115"/>
      <c r="Y175" s="115"/>
      <c r="Z175" s="120"/>
      <c r="AA175" s="115"/>
      <c r="AB175" s="68"/>
      <c r="AC175" s="115"/>
      <c r="AD175" s="115"/>
      <c r="AE175" s="115"/>
      <c r="AF175" s="120"/>
    </row>
    <row r="176" ht="15.75" customHeight="1">
      <c r="A176" s="115"/>
      <c r="B176" s="115"/>
      <c r="C176" s="115"/>
      <c r="D176" s="115"/>
      <c r="E176" s="133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33"/>
      <c r="Q176" s="118"/>
      <c r="R176" s="118"/>
      <c r="S176" s="118"/>
      <c r="T176" s="118"/>
      <c r="U176" s="119"/>
      <c r="V176" s="115"/>
      <c r="W176" s="68"/>
      <c r="X176" s="115"/>
      <c r="Y176" s="115"/>
      <c r="Z176" s="120"/>
      <c r="AA176" s="115"/>
      <c r="AB176" s="68"/>
      <c r="AC176" s="115"/>
      <c r="AD176" s="115"/>
      <c r="AE176" s="115"/>
      <c r="AF176" s="120"/>
    </row>
    <row r="177" ht="15.75" customHeight="1">
      <c r="A177" s="115"/>
      <c r="B177" s="115"/>
      <c r="C177" s="115"/>
      <c r="D177" s="115"/>
      <c r="E177" s="133"/>
      <c r="F177" s="115"/>
      <c r="G177" s="115"/>
      <c r="H177" s="115"/>
      <c r="I177" s="115"/>
      <c r="J177" s="115"/>
      <c r="K177" s="115"/>
      <c r="L177" s="115"/>
      <c r="M177" s="115"/>
      <c r="N177" s="115"/>
      <c r="O177" s="140"/>
      <c r="P177" s="133"/>
      <c r="Q177" s="118"/>
      <c r="R177" s="118"/>
      <c r="S177" s="118"/>
      <c r="T177" s="118"/>
      <c r="U177" s="119"/>
      <c r="V177" s="115"/>
      <c r="W177" s="68"/>
      <c r="X177" s="115"/>
      <c r="Y177" s="115"/>
      <c r="Z177" s="120"/>
      <c r="AA177" s="115"/>
      <c r="AB177" s="68"/>
      <c r="AC177" s="115"/>
      <c r="AD177" s="115"/>
      <c r="AE177" s="115"/>
      <c r="AF177" s="120"/>
    </row>
    <row r="178" ht="15.75" customHeight="1">
      <c r="A178" s="115"/>
      <c r="B178" s="115"/>
      <c r="C178" s="115"/>
      <c r="D178" s="115"/>
      <c r="E178" s="133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33"/>
      <c r="Q178" s="118"/>
      <c r="R178" s="118"/>
      <c r="S178" s="118"/>
      <c r="T178" s="118"/>
      <c r="U178" s="119"/>
      <c r="V178" s="115"/>
      <c r="W178" s="68"/>
      <c r="X178" s="115"/>
      <c r="Y178" s="115"/>
      <c r="Z178" s="120"/>
      <c r="AA178" s="115"/>
      <c r="AB178" s="68"/>
      <c r="AC178" s="115"/>
      <c r="AD178" s="115"/>
      <c r="AE178" s="115"/>
      <c r="AF178" s="120"/>
    </row>
    <row r="179" ht="15.75" customHeight="1">
      <c r="A179" s="115"/>
      <c r="B179" s="115"/>
      <c r="C179" s="115"/>
      <c r="D179" s="115"/>
      <c r="E179" s="133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33"/>
      <c r="Q179" s="118"/>
      <c r="R179" s="118"/>
      <c r="S179" s="118"/>
      <c r="T179" s="118"/>
      <c r="U179" s="119"/>
      <c r="V179" s="115"/>
      <c r="W179" s="68"/>
      <c r="X179" s="115"/>
      <c r="Y179" s="115"/>
      <c r="Z179" s="120"/>
      <c r="AA179" s="115"/>
      <c r="AB179" s="68"/>
      <c r="AC179" s="115"/>
      <c r="AD179" s="115"/>
      <c r="AE179" s="115"/>
      <c r="AF179" s="120"/>
    </row>
    <row r="180" ht="15.75" customHeight="1">
      <c r="A180" s="115"/>
      <c r="B180" s="115"/>
      <c r="C180" s="115"/>
      <c r="D180" s="115"/>
      <c r="E180" s="133"/>
      <c r="F180" s="115"/>
      <c r="G180" s="115"/>
      <c r="H180" s="115"/>
      <c r="I180" s="115"/>
      <c r="J180" s="115"/>
      <c r="K180" s="115"/>
      <c r="L180" s="115"/>
      <c r="M180" s="115"/>
      <c r="N180" s="115"/>
      <c r="O180" s="140"/>
      <c r="P180" s="133"/>
      <c r="Q180" s="118"/>
      <c r="R180" s="118"/>
      <c r="S180" s="118"/>
      <c r="T180" s="118"/>
      <c r="U180" s="119"/>
      <c r="V180" s="115"/>
      <c r="W180" s="68"/>
      <c r="X180" s="115"/>
      <c r="Y180" s="115"/>
      <c r="Z180" s="120"/>
      <c r="AA180" s="115"/>
      <c r="AB180" s="68"/>
      <c r="AC180" s="115"/>
      <c r="AD180" s="115"/>
      <c r="AE180" s="115"/>
      <c r="AF180" s="120"/>
    </row>
    <row r="181" ht="15.75" customHeight="1">
      <c r="A181" s="115"/>
      <c r="B181" s="115"/>
      <c r="C181" s="115"/>
      <c r="D181" s="115"/>
      <c r="E181" s="133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33"/>
      <c r="Q181" s="118"/>
      <c r="R181" s="118"/>
      <c r="S181" s="118"/>
      <c r="T181" s="118"/>
      <c r="U181" s="119"/>
      <c r="V181" s="115"/>
      <c r="W181" s="68"/>
      <c r="X181" s="115"/>
      <c r="Y181" s="115"/>
      <c r="Z181" s="120"/>
      <c r="AA181" s="115"/>
      <c r="AB181" s="68"/>
      <c r="AC181" s="115"/>
      <c r="AD181" s="115"/>
      <c r="AE181" s="115"/>
      <c r="AF181" s="120"/>
    </row>
    <row r="182" ht="15.75" customHeight="1">
      <c r="A182" s="115"/>
      <c r="B182" s="115"/>
      <c r="C182" s="115"/>
      <c r="D182" s="115"/>
      <c r="E182" s="133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33"/>
      <c r="Q182" s="118"/>
      <c r="R182" s="118"/>
      <c r="S182" s="118"/>
      <c r="T182" s="118"/>
      <c r="U182" s="119"/>
      <c r="V182" s="115"/>
      <c r="W182" s="68"/>
      <c r="X182" s="115"/>
      <c r="Y182" s="115"/>
      <c r="Z182" s="120"/>
      <c r="AA182" s="115"/>
      <c r="AB182" s="68"/>
      <c r="AC182" s="115"/>
      <c r="AD182" s="115"/>
      <c r="AE182" s="115"/>
      <c r="AF182" s="120"/>
    </row>
    <row r="183" ht="15.75" customHeight="1">
      <c r="A183" s="115"/>
      <c r="B183" s="115"/>
      <c r="C183" s="115"/>
      <c r="D183" s="115"/>
      <c r="E183" s="133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33"/>
      <c r="Q183" s="118"/>
      <c r="R183" s="118"/>
      <c r="S183" s="118"/>
      <c r="T183" s="118"/>
      <c r="U183" s="119"/>
      <c r="V183" s="115"/>
      <c r="W183" s="68"/>
      <c r="X183" s="115"/>
      <c r="Y183" s="115"/>
      <c r="Z183" s="120"/>
      <c r="AA183" s="115"/>
      <c r="AB183" s="68"/>
      <c r="AC183" s="115"/>
      <c r="AD183" s="115"/>
      <c r="AE183" s="115"/>
      <c r="AF183" s="120"/>
    </row>
    <row r="184" ht="15.75" customHeight="1">
      <c r="A184" s="115"/>
      <c r="B184" s="115"/>
      <c r="C184" s="115"/>
      <c r="D184" s="115"/>
      <c r="E184" s="133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33"/>
      <c r="Q184" s="118"/>
      <c r="R184" s="118"/>
      <c r="S184" s="118"/>
      <c r="T184" s="118"/>
      <c r="U184" s="119"/>
      <c r="V184" s="115"/>
      <c r="W184" s="68"/>
      <c r="X184" s="115"/>
      <c r="Y184" s="115"/>
      <c r="Z184" s="120"/>
      <c r="AA184" s="115"/>
      <c r="AB184" s="68"/>
      <c r="AC184" s="115"/>
      <c r="AD184" s="115"/>
      <c r="AE184" s="115"/>
      <c r="AF184" s="120"/>
    </row>
    <row r="185" ht="15.75" customHeight="1">
      <c r="A185" s="115"/>
      <c r="B185" s="115"/>
      <c r="C185" s="115"/>
      <c r="D185" s="115"/>
      <c r="E185" s="133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33"/>
      <c r="Q185" s="118"/>
      <c r="R185" s="118"/>
      <c r="S185" s="118"/>
      <c r="T185" s="118"/>
      <c r="U185" s="119"/>
      <c r="V185" s="115"/>
      <c r="W185" s="68"/>
      <c r="X185" s="115"/>
      <c r="Y185" s="115"/>
      <c r="Z185" s="120"/>
      <c r="AA185" s="115"/>
      <c r="AB185" s="68"/>
      <c r="AC185" s="115"/>
      <c r="AD185" s="115"/>
      <c r="AE185" s="115"/>
      <c r="AF185" s="120"/>
    </row>
    <row r="186" ht="15.75" customHeight="1">
      <c r="A186" s="115"/>
      <c r="B186" s="115"/>
      <c r="C186" s="115"/>
      <c r="D186" s="115"/>
      <c r="E186" s="133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33"/>
      <c r="Q186" s="118"/>
      <c r="R186" s="118"/>
      <c r="S186" s="118"/>
      <c r="T186" s="118"/>
      <c r="U186" s="119"/>
      <c r="V186" s="115"/>
      <c r="W186" s="68"/>
      <c r="X186" s="115"/>
      <c r="Y186" s="115"/>
      <c r="Z186" s="120"/>
      <c r="AA186" s="115"/>
      <c r="AB186" s="68"/>
      <c r="AC186" s="115"/>
      <c r="AD186" s="115"/>
      <c r="AE186" s="115"/>
      <c r="AF186" s="120"/>
    </row>
    <row r="187" ht="15.75" customHeight="1">
      <c r="A187" s="115"/>
      <c r="B187" s="115"/>
      <c r="C187" s="115"/>
      <c r="D187" s="115"/>
      <c r="E187" s="133"/>
      <c r="F187" s="115"/>
      <c r="G187" s="115"/>
      <c r="H187" s="115"/>
      <c r="I187" s="115"/>
      <c r="J187" s="115"/>
      <c r="K187" s="115"/>
      <c r="L187" s="115"/>
      <c r="M187" s="115"/>
      <c r="N187" s="115"/>
      <c r="O187" s="140"/>
      <c r="P187" s="133"/>
      <c r="Q187" s="118"/>
      <c r="R187" s="118"/>
      <c r="S187" s="118"/>
      <c r="T187" s="118"/>
      <c r="U187" s="119"/>
      <c r="V187" s="115"/>
      <c r="W187" s="68"/>
      <c r="X187" s="115"/>
      <c r="Y187" s="115"/>
      <c r="Z187" s="120"/>
      <c r="AA187" s="115"/>
      <c r="AB187" s="68"/>
      <c r="AC187" s="115"/>
      <c r="AD187" s="115"/>
      <c r="AE187" s="115"/>
      <c r="AF187" s="120"/>
    </row>
    <row r="188" ht="15.75" customHeight="1">
      <c r="A188" s="115"/>
      <c r="B188" s="115"/>
      <c r="C188" s="115"/>
      <c r="D188" s="115"/>
      <c r="E188" s="133"/>
      <c r="F188" s="141"/>
      <c r="G188" s="115"/>
      <c r="H188" s="115"/>
      <c r="I188" s="115"/>
      <c r="J188" s="115"/>
      <c r="K188" s="115"/>
      <c r="L188" s="115"/>
      <c r="M188" s="115"/>
      <c r="N188" s="115"/>
      <c r="O188" s="115"/>
      <c r="P188" s="133"/>
      <c r="Q188" s="133"/>
      <c r="R188" s="118"/>
      <c r="S188" s="118"/>
      <c r="T188" s="118"/>
      <c r="U188" s="119"/>
      <c r="V188" s="115"/>
      <c r="W188" s="68"/>
      <c r="X188" s="115"/>
      <c r="Y188" s="115"/>
      <c r="Z188" s="120"/>
      <c r="AA188" s="115"/>
      <c r="AB188" s="68"/>
      <c r="AC188" s="115"/>
      <c r="AD188" s="115"/>
      <c r="AE188" s="115"/>
      <c r="AF188" s="120"/>
    </row>
    <row r="189" ht="15.75" customHeight="1">
      <c r="A189" s="115"/>
      <c r="B189" s="115"/>
      <c r="C189" s="115"/>
      <c r="D189" s="115"/>
      <c r="E189" s="133"/>
      <c r="F189" s="141"/>
      <c r="G189" s="115"/>
      <c r="H189" s="115"/>
      <c r="I189" s="115"/>
      <c r="J189" s="115"/>
      <c r="K189" s="115"/>
      <c r="L189" s="115"/>
      <c r="M189" s="115"/>
      <c r="N189" s="115"/>
      <c r="O189" s="115"/>
      <c r="P189" s="133"/>
      <c r="Q189" s="133"/>
      <c r="R189" s="118"/>
      <c r="S189" s="118"/>
      <c r="T189" s="118"/>
      <c r="U189" s="119"/>
      <c r="V189" s="115"/>
      <c r="W189" s="68"/>
      <c r="X189" s="115"/>
      <c r="Y189" s="115"/>
      <c r="Z189" s="120"/>
      <c r="AA189" s="115"/>
      <c r="AB189" s="68"/>
      <c r="AC189" s="115"/>
      <c r="AD189" s="115"/>
      <c r="AE189" s="115"/>
      <c r="AF189" s="120"/>
    </row>
    <row r="190" ht="15.75" customHeight="1">
      <c r="A190" s="115"/>
      <c r="B190" s="115"/>
      <c r="C190" s="115"/>
      <c r="D190" s="115"/>
      <c r="E190" s="133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33"/>
      <c r="Q190" s="133"/>
      <c r="R190" s="118"/>
      <c r="S190" s="118"/>
      <c r="T190" s="118"/>
      <c r="U190" s="119"/>
      <c r="V190" s="115"/>
      <c r="W190" s="68"/>
      <c r="X190" s="115"/>
      <c r="Y190" s="115"/>
      <c r="Z190" s="120"/>
      <c r="AA190" s="115"/>
      <c r="AB190" s="68"/>
      <c r="AC190" s="115"/>
      <c r="AD190" s="115"/>
      <c r="AE190" s="115"/>
      <c r="AF190" s="120"/>
    </row>
    <row r="191" ht="15.75" customHeight="1">
      <c r="A191" s="115"/>
      <c r="B191" s="115"/>
      <c r="C191" s="115"/>
      <c r="D191" s="115"/>
      <c r="E191" s="133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33"/>
      <c r="Q191" s="133"/>
      <c r="R191" s="118"/>
      <c r="S191" s="118"/>
      <c r="T191" s="118"/>
      <c r="U191" s="119"/>
      <c r="V191" s="115"/>
      <c r="W191" s="68"/>
      <c r="X191" s="115"/>
      <c r="Y191" s="115"/>
      <c r="Z191" s="120"/>
      <c r="AA191" s="115"/>
      <c r="AB191" s="68"/>
      <c r="AC191" s="115"/>
      <c r="AD191" s="115"/>
      <c r="AE191" s="115"/>
      <c r="AF191" s="120"/>
    </row>
    <row r="192" ht="15.75" customHeight="1">
      <c r="A192" s="115"/>
      <c r="B192" s="115"/>
      <c r="C192" s="115"/>
      <c r="D192" s="115"/>
      <c r="E192" s="133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33"/>
      <c r="Q192" s="133"/>
      <c r="R192" s="118"/>
      <c r="S192" s="118"/>
      <c r="T192" s="118"/>
      <c r="U192" s="119"/>
      <c r="V192" s="115"/>
      <c r="W192" s="68"/>
      <c r="X192" s="115"/>
      <c r="Y192" s="115"/>
      <c r="Z192" s="120"/>
      <c r="AA192" s="115"/>
      <c r="AB192" s="68"/>
      <c r="AC192" s="115"/>
      <c r="AD192" s="115"/>
      <c r="AE192" s="115"/>
      <c r="AF192" s="120"/>
    </row>
    <row r="193" ht="15.75" customHeight="1">
      <c r="A193" s="115"/>
      <c r="B193" s="115"/>
      <c r="C193" s="115"/>
      <c r="D193" s="115"/>
      <c r="E193" s="133"/>
      <c r="F193" s="115"/>
      <c r="G193" s="115"/>
      <c r="H193" s="115"/>
      <c r="I193" s="115"/>
      <c r="J193" s="115"/>
      <c r="K193" s="115"/>
      <c r="L193" s="115"/>
      <c r="M193" s="115"/>
      <c r="N193" s="115"/>
      <c r="O193" s="142"/>
      <c r="P193" s="133"/>
      <c r="Q193" s="133"/>
      <c r="R193" s="118"/>
      <c r="S193" s="118"/>
      <c r="T193" s="118"/>
      <c r="U193" s="119"/>
      <c r="V193" s="115"/>
      <c r="W193" s="68"/>
      <c r="X193" s="115"/>
      <c r="Y193" s="115"/>
      <c r="Z193" s="120"/>
      <c r="AA193" s="115"/>
      <c r="AB193" s="68"/>
      <c r="AC193" s="115"/>
      <c r="AD193" s="115"/>
      <c r="AE193" s="115"/>
      <c r="AF193" s="120"/>
    </row>
    <row r="194" ht="15.75" customHeight="1">
      <c r="A194" s="115"/>
      <c r="B194" s="115"/>
      <c r="C194" s="115"/>
      <c r="D194" s="115"/>
      <c r="E194" s="133"/>
      <c r="F194" s="115"/>
      <c r="G194" s="115"/>
      <c r="H194" s="115"/>
      <c r="I194" s="115"/>
      <c r="J194" s="115"/>
      <c r="K194" s="115"/>
      <c r="L194" s="115"/>
      <c r="M194" s="115"/>
      <c r="N194" s="115"/>
      <c r="O194" s="140"/>
      <c r="P194" s="133"/>
      <c r="Q194" s="133"/>
      <c r="R194" s="118"/>
      <c r="S194" s="118"/>
      <c r="T194" s="118"/>
      <c r="U194" s="119"/>
      <c r="V194" s="115"/>
      <c r="W194" s="68"/>
      <c r="X194" s="115"/>
      <c r="Y194" s="115"/>
      <c r="Z194" s="120"/>
      <c r="AA194" s="115"/>
      <c r="AB194" s="68"/>
      <c r="AC194" s="115"/>
      <c r="AD194" s="115"/>
      <c r="AE194" s="115"/>
      <c r="AF194" s="120"/>
    </row>
    <row r="195" ht="15.75" customHeight="1">
      <c r="A195" s="115"/>
      <c r="B195" s="115"/>
      <c r="C195" s="115"/>
      <c r="D195" s="115"/>
      <c r="E195" s="133"/>
      <c r="F195" s="115"/>
      <c r="G195" s="115"/>
      <c r="H195" s="115"/>
      <c r="I195" s="115"/>
      <c r="J195" s="115"/>
      <c r="K195" s="115"/>
      <c r="L195" s="115"/>
      <c r="M195" s="115"/>
      <c r="N195" s="115"/>
      <c r="O195" s="140"/>
      <c r="P195" s="133"/>
      <c r="Q195" s="133"/>
      <c r="R195" s="118"/>
      <c r="S195" s="118"/>
      <c r="T195" s="118"/>
      <c r="U195" s="119"/>
      <c r="V195" s="115"/>
      <c r="W195" s="68"/>
      <c r="X195" s="115"/>
      <c r="Y195" s="115"/>
      <c r="Z195" s="120"/>
      <c r="AA195" s="115"/>
      <c r="AB195" s="68"/>
      <c r="AC195" s="115"/>
      <c r="AD195" s="115"/>
      <c r="AE195" s="115"/>
      <c r="AF195" s="120"/>
    </row>
    <row r="196" ht="15.75" customHeight="1">
      <c r="A196" s="115"/>
      <c r="B196" s="115"/>
      <c r="C196" s="115"/>
      <c r="D196" s="115"/>
      <c r="E196" s="133"/>
      <c r="F196" s="115"/>
      <c r="G196" s="115"/>
      <c r="H196" s="115"/>
      <c r="I196" s="115"/>
      <c r="J196" s="115"/>
      <c r="K196" s="115"/>
      <c r="L196" s="115"/>
      <c r="M196" s="115"/>
      <c r="N196" s="115"/>
      <c r="O196" s="140"/>
      <c r="P196" s="133"/>
      <c r="Q196" s="133"/>
      <c r="R196" s="118"/>
      <c r="S196" s="118"/>
      <c r="T196" s="118"/>
      <c r="U196" s="119"/>
      <c r="V196" s="115"/>
      <c r="W196" s="68"/>
      <c r="X196" s="115"/>
      <c r="Y196" s="115"/>
      <c r="Z196" s="120"/>
      <c r="AA196" s="115"/>
      <c r="AB196" s="68"/>
      <c r="AC196" s="115"/>
      <c r="AD196" s="115"/>
      <c r="AE196" s="115"/>
      <c r="AF196" s="120"/>
    </row>
    <row r="197" ht="15.75" customHeight="1">
      <c r="A197" s="115"/>
      <c r="B197" s="115"/>
      <c r="C197" s="115"/>
      <c r="D197" s="115"/>
      <c r="E197" s="133"/>
      <c r="F197" s="115"/>
      <c r="G197" s="115"/>
      <c r="H197" s="115"/>
      <c r="I197" s="115"/>
      <c r="J197" s="115"/>
      <c r="K197" s="115"/>
      <c r="L197" s="115"/>
      <c r="M197" s="115"/>
      <c r="N197" s="115"/>
      <c r="O197" s="140"/>
      <c r="P197" s="133"/>
      <c r="Q197" s="133"/>
      <c r="R197" s="118"/>
      <c r="S197" s="118"/>
      <c r="T197" s="118"/>
      <c r="U197" s="119"/>
      <c r="V197" s="115"/>
      <c r="W197" s="68"/>
      <c r="X197" s="115"/>
      <c r="Y197" s="115"/>
      <c r="Z197" s="120"/>
      <c r="AA197" s="115"/>
      <c r="AB197" s="68"/>
      <c r="AC197" s="115"/>
      <c r="AD197" s="115"/>
      <c r="AE197" s="115"/>
      <c r="AF197" s="120"/>
    </row>
    <row r="198" ht="15.75" customHeight="1">
      <c r="A198" s="115"/>
      <c r="B198" s="115"/>
      <c r="C198" s="115"/>
      <c r="D198" s="115"/>
      <c r="E198" s="133"/>
      <c r="F198" s="115"/>
      <c r="G198" s="115"/>
      <c r="H198" s="115"/>
      <c r="I198" s="115"/>
      <c r="J198" s="115"/>
      <c r="K198" s="115"/>
      <c r="L198" s="115"/>
      <c r="M198" s="115"/>
      <c r="N198" s="115"/>
      <c r="O198" s="140"/>
      <c r="P198" s="133"/>
      <c r="Q198" s="133"/>
      <c r="R198" s="118"/>
      <c r="S198" s="118"/>
      <c r="T198" s="118"/>
      <c r="U198" s="119"/>
      <c r="V198" s="115"/>
      <c r="W198" s="68"/>
      <c r="X198" s="115"/>
      <c r="Y198" s="115"/>
      <c r="Z198" s="120"/>
      <c r="AA198" s="115"/>
      <c r="AB198" s="68"/>
      <c r="AC198" s="115"/>
      <c r="AD198" s="115"/>
      <c r="AE198" s="115"/>
      <c r="AF198" s="120"/>
    </row>
    <row r="199" ht="15.75" customHeight="1">
      <c r="A199" s="115"/>
      <c r="B199" s="115"/>
      <c r="C199" s="115"/>
      <c r="D199" s="115"/>
      <c r="E199" s="133"/>
      <c r="F199" s="115"/>
      <c r="G199" s="115"/>
      <c r="H199" s="115"/>
      <c r="I199" s="115"/>
      <c r="J199" s="115"/>
      <c r="K199" s="115"/>
      <c r="L199" s="115"/>
      <c r="M199" s="115"/>
      <c r="N199" s="115"/>
      <c r="O199" s="140"/>
      <c r="P199" s="133"/>
      <c r="Q199" s="133"/>
      <c r="R199" s="118"/>
      <c r="S199" s="118"/>
      <c r="T199" s="118"/>
      <c r="U199" s="119"/>
      <c r="V199" s="115"/>
      <c r="W199" s="68"/>
      <c r="X199" s="115"/>
      <c r="Y199" s="115"/>
      <c r="Z199" s="120"/>
      <c r="AA199" s="115"/>
      <c r="AB199" s="68"/>
      <c r="AC199" s="115"/>
      <c r="AD199" s="115"/>
      <c r="AE199" s="115"/>
      <c r="AF199" s="120"/>
    </row>
    <row r="200" ht="15.75" customHeight="1">
      <c r="A200" s="115"/>
      <c r="B200" s="115"/>
      <c r="C200" s="115"/>
      <c r="D200" s="115"/>
      <c r="E200" s="133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33"/>
      <c r="Q200" s="118"/>
      <c r="R200" s="118"/>
      <c r="S200" s="118"/>
      <c r="T200" s="118"/>
      <c r="U200" s="119"/>
      <c r="V200" s="115"/>
      <c r="W200" s="68"/>
      <c r="X200" s="115"/>
      <c r="Y200" s="115"/>
      <c r="Z200" s="120"/>
      <c r="AA200" s="115"/>
      <c r="AB200" s="68"/>
      <c r="AC200" s="115"/>
      <c r="AD200" s="115"/>
      <c r="AE200" s="115"/>
      <c r="AF200" s="120"/>
    </row>
    <row r="201" ht="15.75" customHeight="1">
      <c r="A201" s="115"/>
      <c r="B201" s="115"/>
      <c r="C201" s="115"/>
      <c r="D201" s="115"/>
      <c r="E201" s="133"/>
      <c r="F201" s="115"/>
      <c r="G201" s="115"/>
      <c r="H201" s="115"/>
      <c r="I201" s="115"/>
      <c r="J201" s="115"/>
      <c r="K201" s="115"/>
      <c r="L201" s="115"/>
      <c r="M201" s="115"/>
      <c r="N201" s="115"/>
      <c r="O201" s="140"/>
      <c r="P201" s="133"/>
      <c r="Q201" s="118"/>
      <c r="R201" s="118"/>
      <c r="S201" s="118"/>
      <c r="T201" s="118"/>
      <c r="U201" s="119"/>
      <c r="V201" s="115"/>
      <c r="W201" s="68"/>
      <c r="X201" s="115"/>
      <c r="Y201" s="115"/>
      <c r="Z201" s="120"/>
      <c r="AA201" s="115"/>
      <c r="AB201" s="68"/>
      <c r="AC201" s="115"/>
      <c r="AD201" s="115"/>
      <c r="AE201" s="115"/>
      <c r="AF201" s="120"/>
    </row>
    <row r="202" ht="15.75" customHeight="1">
      <c r="A202" s="115"/>
      <c r="B202" s="115"/>
      <c r="C202" s="115"/>
      <c r="D202" s="115"/>
      <c r="E202" s="133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33"/>
      <c r="Q202" s="118"/>
      <c r="R202" s="118"/>
      <c r="S202" s="118"/>
      <c r="T202" s="118"/>
      <c r="U202" s="119"/>
      <c r="V202" s="115"/>
      <c r="W202" s="68"/>
      <c r="X202" s="115"/>
      <c r="Y202" s="115"/>
      <c r="Z202" s="120"/>
      <c r="AA202" s="115"/>
      <c r="AB202" s="68"/>
      <c r="AC202" s="115"/>
      <c r="AD202" s="115"/>
      <c r="AE202" s="115"/>
      <c r="AF202" s="120"/>
    </row>
    <row r="203" ht="15.75" customHeight="1">
      <c r="A203" s="115"/>
      <c r="B203" s="115"/>
      <c r="C203" s="115"/>
      <c r="D203" s="115"/>
      <c r="E203" s="133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33"/>
      <c r="Q203" s="118"/>
      <c r="R203" s="118"/>
      <c r="S203" s="118"/>
      <c r="T203" s="118"/>
      <c r="U203" s="119"/>
      <c r="V203" s="115"/>
      <c r="W203" s="68"/>
      <c r="X203" s="115"/>
      <c r="Y203" s="115"/>
      <c r="Z203" s="120"/>
      <c r="AA203" s="115"/>
      <c r="AB203" s="68"/>
      <c r="AC203" s="115"/>
      <c r="AD203" s="115"/>
      <c r="AE203" s="115"/>
      <c r="AF203" s="120"/>
    </row>
    <row r="204" ht="15.75" customHeight="1">
      <c r="A204" s="115"/>
      <c r="B204" s="115"/>
      <c r="C204" s="115"/>
      <c r="D204" s="115"/>
      <c r="E204" s="133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33"/>
      <c r="Q204" s="118"/>
      <c r="R204" s="118"/>
      <c r="S204" s="118"/>
      <c r="T204" s="118"/>
      <c r="U204" s="119"/>
      <c r="V204" s="115"/>
      <c r="W204" s="68"/>
      <c r="X204" s="115"/>
      <c r="Y204" s="115"/>
      <c r="Z204" s="120"/>
      <c r="AA204" s="115"/>
      <c r="AB204" s="68"/>
      <c r="AC204" s="115"/>
      <c r="AD204" s="115"/>
      <c r="AE204" s="115"/>
      <c r="AF204" s="120"/>
    </row>
    <row r="205" ht="15.75" customHeight="1">
      <c r="A205" s="115"/>
      <c r="B205" s="115"/>
      <c r="C205" s="115"/>
      <c r="D205" s="115"/>
      <c r="E205" s="133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33"/>
      <c r="Q205" s="133"/>
      <c r="R205" s="118"/>
      <c r="S205" s="118"/>
      <c r="T205" s="118"/>
      <c r="U205" s="119"/>
      <c r="V205" s="115"/>
      <c r="W205" s="68"/>
      <c r="X205" s="115"/>
      <c r="Y205" s="115"/>
      <c r="Z205" s="120"/>
      <c r="AA205" s="115"/>
      <c r="AB205" s="68"/>
      <c r="AC205" s="115"/>
      <c r="AD205" s="115"/>
      <c r="AE205" s="115"/>
      <c r="AF205" s="120"/>
    </row>
    <row r="206" ht="15.75" customHeight="1">
      <c r="A206" s="115"/>
      <c r="B206" s="115"/>
      <c r="C206" s="115"/>
      <c r="D206" s="115"/>
      <c r="E206" s="133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33"/>
      <c r="Q206" s="118"/>
      <c r="R206" s="118"/>
      <c r="S206" s="118"/>
      <c r="T206" s="118"/>
      <c r="U206" s="119"/>
      <c r="V206" s="115"/>
      <c r="W206" s="68"/>
      <c r="X206" s="115"/>
      <c r="Y206" s="115"/>
      <c r="Z206" s="120"/>
      <c r="AA206" s="115"/>
      <c r="AB206" s="68"/>
      <c r="AC206" s="115"/>
      <c r="AD206" s="115"/>
      <c r="AE206" s="115"/>
      <c r="AF206" s="120"/>
    </row>
    <row r="207" ht="15.75" customHeight="1">
      <c r="A207" s="115"/>
      <c r="B207" s="115"/>
      <c r="C207" s="115"/>
      <c r="D207" s="115"/>
      <c r="E207" s="133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33"/>
      <c r="Q207" s="133"/>
      <c r="R207" s="118"/>
      <c r="S207" s="118"/>
      <c r="T207" s="118"/>
      <c r="U207" s="119"/>
      <c r="V207" s="115"/>
      <c r="W207" s="68"/>
      <c r="X207" s="115"/>
      <c r="Y207" s="115"/>
      <c r="Z207" s="120"/>
      <c r="AA207" s="115"/>
      <c r="AB207" s="68"/>
      <c r="AC207" s="115"/>
      <c r="AD207" s="115"/>
      <c r="AE207" s="115"/>
      <c r="AF207" s="120"/>
    </row>
    <row r="208" ht="15.75" customHeight="1">
      <c r="A208" s="115"/>
      <c r="B208" s="115"/>
      <c r="C208" s="115"/>
      <c r="D208" s="115"/>
      <c r="E208" s="133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33"/>
      <c r="Q208" s="118"/>
      <c r="R208" s="118"/>
      <c r="S208" s="118"/>
      <c r="T208" s="118"/>
      <c r="U208" s="119"/>
      <c r="V208" s="115"/>
      <c r="W208" s="68"/>
      <c r="X208" s="115"/>
      <c r="Y208" s="115"/>
      <c r="Z208" s="120"/>
      <c r="AA208" s="115"/>
      <c r="AB208" s="68"/>
      <c r="AC208" s="115"/>
      <c r="AD208" s="115"/>
      <c r="AE208" s="115"/>
      <c r="AF208" s="120"/>
    </row>
    <row r="209" ht="15.75" customHeight="1">
      <c r="A209" s="115"/>
      <c r="B209" s="115"/>
      <c r="C209" s="115"/>
      <c r="D209" s="115"/>
      <c r="E209" s="133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33"/>
      <c r="Q209" s="118"/>
      <c r="R209" s="118"/>
      <c r="S209" s="118"/>
      <c r="T209" s="118"/>
      <c r="U209" s="119"/>
      <c r="V209" s="115"/>
      <c r="W209" s="68"/>
      <c r="X209" s="115"/>
      <c r="Y209" s="115"/>
      <c r="Z209" s="120"/>
      <c r="AA209" s="115"/>
      <c r="AB209" s="68"/>
      <c r="AC209" s="115"/>
      <c r="AD209" s="115"/>
      <c r="AE209" s="115"/>
      <c r="AF209" s="120"/>
    </row>
    <row r="210" ht="15.75" customHeight="1">
      <c r="A210" s="115"/>
      <c r="B210" s="115"/>
      <c r="C210" s="115"/>
      <c r="D210" s="115"/>
      <c r="E210" s="133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33"/>
      <c r="Q210" s="118"/>
      <c r="R210" s="118"/>
      <c r="S210" s="118"/>
      <c r="T210" s="118"/>
      <c r="U210" s="119"/>
      <c r="V210" s="115"/>
      <c r="W210" s="68"/>
      <c r="X210" s="115"/>
      <c r="Y210" s="115"/>
      <c r="Z210" s="120"/>
      <c r="AA210" s="115"/>
      <c r="AB210" s="68"/>
      <c r="AC210" s="115"/>
      <c r="AD210" s="115"/>
      <c r="AE210" s="115"/>
      <c r="AF210" s="120"/>
    </row>
    <row r="211" ht="15.75" customHeight="1">
      <c r="A211" s="115"/>
      <c r="B211" s="115"/>
      <c r="C211" s="115"/>
      <c r="D211" s="115"/>
      <c r="E211" s="133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33"/>
      <c r="Q211" s="118"/>
      <c r="R211" s="118"/>
      <c r="S211" s="118"/>
      <c r="T211" s="118"/>
      <c r="U211" s="119"/>
      <c r="V211" s="115"/>
      <c r="W211" s="68"/>
      <c r="X211" s="115"/>
      <c r="Y211" s="115"/>
      <c r="Z211" s="120"/>
      <c r="AA211" s="115"/>
      <c r="AB211" s="68"/>
      <c r="AC211" s="115"/>
      <c r="AD211" s="115"/>
      <c r="AE211" s="115"/>
      <c r="AF211" s="120"/>
    </row>
    <row r="212" ht="15.75" customHeight="1">
      <c r="A212" s="115"/>
      <c r="B212" s="115"/>
      <c r="C212" s="115"/>
      <c r="D212" s="115"/>
      <c r="E212" s="133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33"/>
      <c r="Q212" s="118"/>
      <c r="R212" s="118"/>
      <c r="S212" s="118"/>
      <c r="T212" s="118"/>
      <c r="U212" s="119"/>
      <c r="V212" s="115"/>
      <c r="W212" s="68"/>
      <c r="X212" s="115"/>
      <c r="Y212" s="115"/>
      <c r="Z212" s="120"/>
      <c r="AA212" s="115"/>
      <c r="AB212" s="68"/>
      <c r="AC212" s="115"/>
      <c r="AD212" s="115"/>
      <c r="AE212" s="115"/>
      <c r="AF212" s="120"/>
    </row>
    <row r="213" ht="15.75" customHeight="1">
      <c r="A213" s="115"/>
      <c r="B213" s="115"/>
      <c r="C213" s="115"/>
      <c r="D213" s="115"/>
      <c r="E213" s="133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33"/>
      <c r="Q213" s="118"/>
      <c r="R213" s="118"/>
      <c r="S213" s="118"/>
      <c r="T213" s="118"/>
      <c r="U213" s="119"/>
      <c r="V213" s="115"/>
      <c r="W213" s="68"/>
      <c r="X213" s="115"/>
      <c r="Y213" s="115"/>
      <c r="Z213" s="120"/>
      <c r="AA213" s="115"/>
      <c r="AB213" s="68"/>
      <c r="AC213" s="115"/>
      <c r="AD213" s="115"/>
      <c r="AE213" s="115"/>
      <c r="AF213" s="120"/>
    </row>
    <row r="214" ht="15.75" customHeight="1">
      <c r="A214" s="115"/>
      <c r="B214" s="115"/>
      <c r="C214" s="115"/>
      <c r="D214" s="115"/>
      <c r="E214" s="133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33"/>
      <c r="Q214" s="118"/>
      <c r="R214" s="118"/>
      <c r="S214" s="118"/>
      <c r="T214" s="118"/>
      <c r="U214" s="119"/>
      <c r="V214" s="115"/>
      <c r="W214" s="68"/>
      <c r="X214" s="115"/>
      <c r="Y214" s="115"/>
      <c r="Z214" s="120"/>
      <c r="AA214" s="115"/>
      <c r="AB214" s="68"/>
      <c r="AC214" s="115"/>
      <c r="AD214" s="115"/>
      <c r="AE214" s="115"/>
      <c r="AF214" s="120"/>
    </row>
    <row r="215" ht="15.75" customHeight="1">
      <c r="A215" s="115"/>
      <c r="B215" s="115"/>
      <c r="C215" s="115"/>
      <c r="D215" s="115"/>
      <c r="E215" s="133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33"/>
      <c r="Q215" s="118"/>
      <c r="R215" s="118"/>
      <c r="S215" s="118"/>
      <c r="T215" s="118"/>
      <c r="U215" s="119"/>
      <c r="V215" s="115"/>
      <c r="W215" s="68"/>
      <c r="X215" s="115"/>
      <c r="Y215" s="115"/>
      <c r="Z215" s="120"/>
      <c r="AA215" s="115"/>
      <c r="AB215" s="68"/>
      <c r="AC215" s="115"/>
      <c r="AD215" s="115"/>
      <c r="AE215" s="115"/>
      <c r="AF215" s="120"/>
    </row>
    <row r="216" ht="15.75" customHeight="1">
      <c r="A216" s="115"/>
      <c r="B216" s="115"/>
      <c r="C216" s="115"/>
      <c r="D216" s="115"/>
      <c r="E216" s="133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33"/>
      <c r="Q216" s="118"/>
      <c r="R216" s="118"/>
      <c r="S216" s="118"/>
      <c r="T216" s="118"/>
      <c r="U216" s="119"/>
      <c r="V216" s="115"/>
      <c r="W216" s="68"/>
      <c r="X216" s="115"/>
      <c r="Y216" s="115"/>
      <c r="Z216" s="120"/>
      <c r="AA216" s="115"/>
      <c r="AB216" s="68"/>
      <c r="AC216" s="115"/>
      <c r="AD216" s="115"/>
      <c r="AE216" s="115"/>
      <c r="AF216" s="120"/>
    </row>
    <row r="217" ht="15.75" customHeight="1">
      <c r="A217" s="115"/>
      <c r="B217" s="115"/>
      <c r="C217" s="115"/>
      <c r="D217" s="115"/>
      <c r="E217" s="133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33"/>
      <c r="Q217" s="133"/>
      <c r="R217" s="118"/>
      <c r="S217" s="118"/>
      <c r="T217" s="118"/>
      <c r="U217" s="119"/>
      <c r="V217" s="115"/>
      <c r="W217" s="68"/>
      <c r="X217" s="115"/>
      <c r="Y217" s="115"/>
      <c r="Z217" s="120"/>
      <c r="AA217" s="115"/>
      <c r="AB217" s="68"/>
      <c r="AC217" s="115"/>
      <c r="AD217" s="115"/>
      <c r="AE217" s="115"/>
      <c r="AF217" s="120"/>
    </row>
    <row r="218" ht="15.75" customHeight="1">
      <c r="A218" s="115"/>
      <c r="B218" s="115"/>
      <c r="C218" s="115"/>
      <c r="D218" s="115"/>
      <c r="E218" s="133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33"/>
      <c r="Q218" s="133"/>
      <c r="R218" s="118"/>
      <c r="S218" s="118"/>
      <c r="T218" s="118"/>
      <c r="U218" s="119"/>
      <c r="V218" s="115"/>
      <c r="W218" s="68"/>
      <c r="X218" s="115"/>
      <c r="Y218" s="115"/>
      <c r="Z218" s="120"/>
      <c r="AA218" s="115"/>
      <c r="AB218" s="68"/>
      <c r="AC218" s="115"/>
      <c r="AD218" s="115"/>
      <c r="AE218" s="115"/>
      <c r="AF218" s="120"/>
    </row>
    <row r="219" ht="15.75" customHeight="1">
      <c r="A219" s="115"/>
      <c r="B219" s="115"/>
      <c r="C219" s="115"/>
      <c r="D219" s="115"/>
      <c r="E219" s="133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33"/>
      <c r="Q219" s="133"/>
      <c r="R219" s="118"/>
      <c r="S219" s="118"/>
      <c r="T219" s="118"/>
      <c r="U219" s="119"/>
      <c r="V219" s="115"/>
      <c r="W219" s="68"/>
      <c r="X219" s="115"/>
      <c r="Y219" s="115"/>
      <c r="Z219" s="120"/>
      <c r="AA219" s="115"/>
      <c r="AB219" s="68"/>
      <c r="AC219" s="115"/>
      <c r="AD219" s="115"/>
      <c r="AE219" s="115"/>
      <c r="AF219" s="120"/>
    </row>
    <row r="220" ht="15.75" customHeight="1">
      <c r="A220" s="115"/>
      <c r="B220" s="115"/>
      <c r="C220" s="115"/>
      <c r="D220" s="115"/>
      <c r="E220" s="133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33"/>
      <c r="Q220" s="133"/>
      <c r="R220" s="118"/>
      <c r="S220" s="118"/>
      <c r="T220" s="118"/>
      <c r="U220" s="119"/>
      <c r="V220" s="115"/>
      <c r="W220" s="68"/>
      <c r="X220" s="115"/>
      <c r="Y220" s="115"/>
      <c r="Z220" s="120"/>
      <c r="AA220" s="115"/>
      <c r="AB220" s="68"/>
      <c r="AC220" s="115"/>
      <c r="AD220" s="115"/>
      <c r="AE220" s="115"/>
      <c r="AF220" s="120"/>
    </row>
    <row r="221" ht="15.75" customHeight="1">
      <c r="A221" s="115"/>
      <c r="B221" s="115"/>
      <c r="C221" s="115"/>
      <c r="D221" s="115"/>
      <c r="E221" s="133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33"/>
      <c r="Q221" s="133"/>
      <c r="R221" s="118"/>
      <c r="S221" s="118"/>
      <c r="T221" s="118"/>
      <c r="U221" s="119"/>
      <c r="V221" s="115"/>
      <c r="W221" s="68"/>
      <c r="X221" s="115"/>
      <c r="Y221" s="115"/>
      <c r="Z221" s="120"/>
      <c r="AA221" s="115"/>
      <c r="AB221" s="68"/>
      <c r="AC221" s="115"/>
      <c r="AD221" s="115"/>
      <c r="AE221" s="115"/>
      <c r="AF221" s="120"/>
    </row>
    <row r="222" ht="15.75" customHeight="1">
      <c r="A222" s="115"/>
      <c r="B222" s="115"/>
      <c r="C222" s="115"/>
      <c r="D222" s="115"/>
      <c r="E222" s="133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33"/>
      <c r="Q222" s="133"/>
      <c r="R222" s="118"/>
      <c r="S222" s="118"/>
      <c r="T222" s="118"/>
      <c r="U222" s="119"/>
      <c r="V222" s="115"/>
      <c r="W222" s="68"/>
      <c r="X222" s="115"/>
      <c r="Y222" s="115"/>
      <c r="Z222" s="120"/>
      <c r="AA222" s="115"/>
      <c r="AB222" s="68"/>
      <c r="AC222" s="115"/>
      <c r="AD222" s="115"/>
      <c r="AE222" s="115"/>
      <c r="AF222" s="120"/>
    </row>
    <row r="223" ht="15.75" customHeight="1">
      <c r="A223" s="115"/>
      <c r="B223" s="115"/>
      <c r="C223" s="115"/>
      <c r="D223" s="115"/>
      <c r="E223" s="133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33"/>
      <c r="Q223" s="118"/>
      <c r="R223" s="118"/>
      <c r="S223" s="118"/>
      <c r="T223" s="118"/>
      <c r="U223" s="119"/>
      <c r="V223" s="115"/>
      <c r="W223" s="68"/>
      <c r="X223" s="115"/>
      <c r="Y223" s="115"/>
      <c r="Z223" s="120"/>
      <c r="AA223" s="115"/>
      <c r="AB223" s="68"/>
      <c r="AC223" s="115"/>
      <c r="AD223" s="115"/>
      <c r="AE223" s="115"/>
      <c r="AF223" s="120"/>
    </row>
    <row r="224" ht="15.75" customHeight="1">
      <c r="A224" s="115"/>
      <c r="B224" s="115"/>
      <c r="C224" s="115"/>
      <c r="D224" s="115"/>
      <c r="E224" s="133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33"/>
      <c r="Q224" s="133"/>
      <c r="R224" s="118"/>
      <c r="S224" s="118"/>
      <c r="T224" s="118"/>
      <c r="U224" s="119"/>
      <c r="V224" s="115"/>
      <c r="W224" s="68"/>
      <c r="X224" s="115"/>
      <c r="Y224" s="115"/>
      <c r="Z224" s="120"/>
      <c r="AA224" s="115"/>
      <c r="AB224" s="68"/>
      <c r="AC224" s="115"/>
      <c r="AD224" s="115"/>
      <c r="AE224" s="115"/>
      <c r="AF224" s="120"/>
    </row>
    <row r="225" ht="15.75" customHeight="1">
      <c r="A225" s="115"/>
      <c r="B225" s="115"/>
      <c r="C225" s="115"/>
      <c r="D225" s="115"/>
      <c r="E225" s="133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33"/>
      <c r="Q225" s="133"/>
      <c r="R225" s="118"/>
      <c r="S225" s="118"/>
      <c r="T225" s="118"/>
      <c r="U225" s="119"/>
      <c r="V225" s="115"/>
      <c r="W225" s="68"/>
      <c r="X225" s="115"/>
      <c r="Y225" s="115"/>
      <c r="Z225" s="120"/>
      <c r="AA225" s="115"/>
      <c r="AB225" s="68"/>
      <c r="AC225" s="115"/>
      <c r="AD225" s="115"/>
      <c r="AE225" s="115"/>
      <c r="AF225" s="120"/>
    </row>
    <row r="226" ht="15.75" customHeight="1">
      <c r="A226" s="115"/>
      <c r="B226" s="115"/>
      <c r="C226" s="115"/>
      <c r="D226" s="115"/>
      <c r="E226" s="133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33"/>
      <c r="Q226" s="118"/>
      <c r="R226" s="118"/>
      <c r="S226" s="118"/>
      <c r="T226" s="118"/>
      <c r="U226" s="119"/>
      <c r="V226" s="115"/>
      <c r="W226" s="68"/>
      <c r="X226" s="115"/>
      <c r="Y226" s="115"/>
      <c r="Z226" s="120"/>
      <c r="AA226" s="115"/>
      <c r="AB226" s="68"/>
      <c r="AC226" s="115"/>
      <c r="AD226" s="115"/>
      <c r="AE226" s="115"/>
      <c r="AF226" s="120"/>
    </row>
    <row r="227" ht="15.75" customHeight="1">
      <c r="A227" s="115"/>
      <c r="B227" s="115"/>
      <c r="C227" s="115"/>
      <c r="D227" s="115"/>
      <c r="E227" s="133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33"/>
      <c r="Q227" s="118"/>
      <c r="R227" s="118"/>
      <c r="S227" s="118"/>
      <c r="T227" s="118"/>
      <c r="U227" s="119"/>
      <c r="V227" s="115"/>
      <c r="W227" s="68"/>
      <c r="X227" s="115"/>
      <c r="Y227" s="115"/>
      <c r="Z227" s="120"/>
      <c r="AA227" s="115"/>
      <c r="AB227" s="68"/>
      <c r="AC227" s="115"/>
      <c r="AD227" s="115"/>
      <c r="AE227" s="115"/>
      <c r="AF227" s="120"/>
    </row>
    <row r="228" ht="15.75" customHeight="1">
      <c r="A228" s="115"/>
      <c r="B228" s="115"/>
      <c r="C228" s="115"/>
      <c r="D228" s="115"/>
      <c r="E228" s="133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33"/>
      <c r="Q228" s="133"/>
      <c r="R228" s="118"/>
      <c r="S228" s="118"/>
      <c r="T228" s="118"/>
      <c r="U228" s="119"/>
      <c r="V228" s="115"/>
      <c r="W228" s="68"/>
      <c r="X228" s="115"/>
      <c r="Y228" s="115"/>
      <c r="Z228" s="120"/>
      <c r="AA228" s="115"/>
      <c r="AB228" s="68"/>
      <c r="AC228" s="115"/>
      <c r="AD228" s="115"/>
      <c r="AE228" s="115"/>
      <c r="AF228" s="120"/>
    </row>
    <row r="229" ht="15.75" customHeight="1">
      <c r="A229" s="115"/>
      <c r="B229" s="115"/>
      <c r="C229" s="115"/>
      <c r="D229" s="115"/>
      <c r="E229" s="133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33"/>
      <c r="Q229" s="133"/>
      <c r="R229" s="118"/>
      <c r="S229" s="118"/>
      <c r="T229" s="118"/>
      <c r="U229" s="119"/>
      <c r="V229" s="115"/>
      <c r="W229" s="68"/>
      <c r="X229" s="115"/>
      <c r="Y229" s="115"/>
      <c r="Z229" s="120"/>
      <c r="AA229" s="115"/>
      <c r="AB229" s="68"/>
      <c r="AC229" s="115"/>
      <c r="AD229" s="115"/>
      <c r="AE229" s="115"/>
      <c r="AF229" s="120"/>
    </row>
    <row r="230" ht="15.75" customHeight="1">
      <c r="A230" s="115"/>
      <c r="B230" s="115"/>
      <c r="C230" s="115"/>
      <c r="D230" s="115"/>
      <c r="E230" s="133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33"/>
      <c r="Q230" s="133"/>
      <c r="R230" s="118"/>
      <c r="S230" s="118"/>
      <c r="T230" s="118"/>
      <c r="U230" s="119"/>
      <c r="V230" s="115"/>
      <c r="W230" s="68"/>
      <c r="X230" s="115"/>
      <c r="Y230" s="115"/>
      <c r="Z230" s="120"/>
      <c r="AA230" s="115"/>
      <c r="AB230" s="68"/>
      <c r="AC230" s="115"/>
      <c r="AD230" s="115"/>
      <c r="AE230" s="115"/>
      <c r="AF230" s="120"/>
    </row>
    <row r="231" ht="15.75" customHeight="1">
      <c r="A231" s="115"/>
      <c r="B231" s="115"/>
      <c r="C231" s="115"/>
      <c r="D231" s="115"/>
      <c r="E231" s="133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33"/>
      <c r="Q231" s="133"/>
      <c r="R231" s="118"/>
      <c r="S231" s="118"/>
      <c r="T231" s="118"/>
      <c r="U231" s="119"/>
      <c r="V231" s="115"/>
      <c r="W231" s="68"/>
      <c r="X231" s="115"/>
      <c r="Y231" s="115"/>
      <c r="Z231" s="120"/>
      <c r="AA231" s="115"/>
      <c r="AB231" s="68"/>
      <c r="AC231" s="115"/>
      <c r="AD231" s="115"/>
      <c r="AE231" s="115"/>
      <c r="AF231" s="120"/>
    </row>
    <row r="232" ht="15.75" customHeight="1">
      <c r="A232" s="115"/>
      <c r="B232" s="115"/>
      <c r="C232" s="115"/>
      <c r="D232" s="115"/>
      <c r="E232" s="133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33"/>
      <c r="Q232" s="133"/>
      <c r="R232" s="118"/>
      <c r="S232" s="118"/>
      <c r="T232" s="118"/>
      <c r="U232" s="119"/>
      <c r="V232" s="115"/>
      <c r="W232" s="68"/>
      <c r="X232" s="115"/>
      <c r="Y232" s="115"/>
      <c r="Z232" s="120"/>
      <c r="AA232" s="115"/>
      <c r="AB232" s="68"/>
      <c r="AC232" s="115"/>
      <c r="AD232" s="115"/>
      <c r="AE232" s="115"/>
      <c r="AF232" s="120"/>
    </row>
    <row r="233" ht="15.75" customHeight="1">
      <c r="A233" s="115"/>
      <c r="B233" s="115"/>
      <c r="C233" s="115"/>
      <c r="D233" s="115"/>
      <c r="E233" s="133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33"/>
      <c r="Q233" s="133"/>
      <c r="R233" s="118"/>
      <c r="S233" s="118"/>
      <c r="T233" s="118"/>
      <c r="U233" s="119"/>
      <c r="V233" s="115"/>
      <c r="W233" s="68"/>
      <c r="X233" s="115"/>
      <c r="Y233" s="115"/>
      <c r="Z233" s="120"/>
      <c r="AA233" s="115"/>
      <c r="AB233" s="68"/>
      <c r="AC233" s="115"/>
      <c r="AD233" s="115"/>
      <c r="AE233" s="115"/>
      <c r="AF233" s="120"/>
    </row>
    <row r="234" ht="15.75" customHeight="1">
      <c r="A234" s="115"/>
      <c r="B234" s="115"/>
      <c r="C234" s="115"/>
      <c r="D234" s="115"/>
      <c r="E234" s="133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33"/>
      <c r="Q234" s="133"/>
      <c r="R234" s="118"/>
      <c r="S234" s="118"/>
      <c r="T234" s="118"/>
      <c r="U234" s="119"/>
      <c r="V234" s="115"/>
      <c r="W234" s="68"/>
      <c r="X234" s="115"/>
      <c r="Y234" s="115"/>
      <c r="Z234" s="120"/>
      <c r="AA234" s="115"/>
      <c r="AB234" s="68"/>
      <c r="AC234" s="115"/>
      <c r="AD234" s="115"/>
      <c r="AE234" s="115"/>
      <c r="AF234" s="120"/>
    </row>
    <row r="235" ht="15.75" customHeight="1">
      <c r="A235" s="115"/>
      <c r="B235" s="115"/>
      <c r="C235" s="115"/>
      <c r="D235" s="115"/>
      <c r="E235" s="133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33"/>
      <c r="Q235" s="118"/>
      <c r="R235" s="118"/>
      <c r="S235" s="118"/>
      <c r="T235" s="118"/>
      <c r="U235" s="119"/>
      <c r="V235" s="115"/>
      <c r="W235" s="68"/>
      <c r="X235" s="115"/>
      <c r="Y235" s="115"/>
      <c r="Z235" s="120"/>
      <c r="AA235" s="115"/>
      <c r="AB235" s="68"/>
      <c r="AC235" s="115"/>
      <c r="AD235" s="115"/>
      <c r="AE235" s="115"/>
      <c r="AF235" s="120"/>
    </row>
    <row r="236" ht="15.75" customHeight="1">
      <c r="A236" s="115"/>
      <c r="B236" s="115"/>
      <c r="C236" s="115"/>
      <c r="D236" s="115"/>
      <c r="E236" s="133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33"/>
      <c r="Q236" s="133"/>
      <c r="R236" s="118"/>
      <c r="S236" s="118"/>
      <c r="T236" s="118"/>
      <c r="U236" s="119"/>
      <c r="V236" s="115"/>
      <c r="W236" s="68"/>
      <c r="X236" s="115"/>
      <c r="Y236" s="115"/>
      <c r="Z236" s="120"/>
      <c r="AA236" s="115"/>
      <c r="AB236" s="68"/>
      <c r="AC236" s="115"/>
      <c r="AD236" s="115"/>
      <c r="AE236" s="115"/>
      <c r="AF236" s="120"/>
    </row>
    <row r="237" ht="15.75" customHeight="1">
      <c r="A237" s="115"/>
      <c r="B237" s="115"/>
      <c r="C237" s="115"/>
      <c r="D237" s="115"/>
      <c r="E237" s="133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33"/>
      <c r="Q237" s="118"/>
      <c r="R237" s="118"/>
      <c r="S237" s="118"/>
      <c r="T237" s="118"/>
      <c r="U237" s="119"/>
      <c r="V237" s="115"/>
      <c r="W237" s="68"/>
      <c r="X237" s="115"/>
      <c r="Y237" s="115"/>
      <c r="Z237" s="120"/>
      <c r="AA237" s="115"/>
      <c r="AB237" s="68"/>
      <c r="AC237" s="115"/>
      <c r="AD237" s="115"/>
      <c r="AE237" s="115"/>
      <c r="AF237" s="120"/>
    </row>
    <row r="238" ht="15.75" customHeight="1">
      <c r="A238" s="115"/>
      <c r="B238" s="115"/>
      <c r="C238" s="115"/>
      <c r="D238" s="115"/>
      <c r="E238" s="133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33"/>
      <c r="Q238" s="118"/>
      <c r="R238" s="118"/>
      <c r="S238" s="118"/>
      <c r="T238" s="118"/>
      <c r="U238" s="119"/>
      <c r="V238" s="115"/>
      <c r="W238" s="68"/>
      <c r="X238" s="115"/>
      <c r="Y238" s="115"/>
      <c r="Z238" s="120"/>
      <c r="AA238" s="115"/>
      <c r="AB238" s="68"/>
      <c r="AC238" s="115"/>
      <c r="AD238" s="115"/>
      <c r="AE238" s="115"/>
      <c r="AF238" s="120"/>
    </row>
    <row r="239" ht="15.75" customHeight="1">
      <c r="A239" s="115"/>
      <c r="B239" s="115"/>
      <c r="C239" s="115"/>
      <c r="D239" s="115"/>
      <c r="E239" s="133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33"/>
      <c r="Q239" s="133"/>
      <c r="R239" s="118"/>
      <c r="S239" s="118"/>
      <c r="T239" s="118"/>
      <c r="U239" s="119"/>
      <c r="V239" s="115"/>
      <c r="W239" s="68"/>
      <c r="X239" s="115"/>
      <c r="Y239" s="115"/>
      <c r="Z239" s="120"/>
      <c r="AA239" s="115"/>
      <c r="AB239" s="68"/>
      <c r="AC239" s="115"/>
      <c r="AD239" s="115"/>
      <c r="AE239" s="115"/>
      <c r="AF239" s="120"/>
    </row>
    <row r="240" ht="15.75" customHeight="1">
      <c r="A240" s="115"/>
      <c r="B240" s="115"/>
      <c r="C240" s="115"/>
      <c r="D240" s="115"/>
      <c r="E240" s="133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33"/>
      <c r="Q240" s="118"/>
      <c r="R240" s="118"/>
      <c r="S240" s="118"/>
      <c r="T240" s="118"/>
      <c r="U240" s="119"/>
      <c r="V240" s="115"/>
      <c r="W240" s="68"/>
      <c r="X240" s="115"/>
      <c r="Y240" s="115"/>
      <c r="Z240" s="120"/>
      <c r="AA240" s="115"/>
      <c r="AB240" s="68"/>
      <c r="AC240" s="115"/>
      <c r="AD240" s="115"/>
      <c r="AE240" s="115"/>
      <c r="AF240" s="120"/>
    </row>
    <row r="241" ht="15.75" customHeight="1">
      <c r="A241" s="115"/>
      <c r="B241" s="115"/>
      <c r="C241" s="115"/>
      <c r="D241" s="115"/>
      <c r="E241" s="133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33"/>
      <c r="Q241" s="118"/>
      <c r="R241" s="118"/>
      <c r="S241" s="118"/>
      <c r="T241" s="118"/>
      <c r="U241" s="119"/>
      <c r="V241" s="115"/>
      <c r="W241" s="68"/>
      <c r="X241" s="115"/>
      <c r="Y241" s="115"/>
      <c r="Z241" s="120"/>
      <c r="AA241" s="115"/>
      <c r="AB241" s="68"/>
      <c r="AC241" s="115"/>
      <c r="AD241" s="115"/>
      <c r="AE241" s="115"/>
      <c r="AF241" s="120"/>
    </row>
    <row r="242" ht="15.75" customHeight="1">
      <c r="A242" s="115"/>
      <c r="B242" s="115"/>
      <c r="C242" s="115"/>
      <c r="D242" s="115"/>
      <c r="E242" s="133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33"/>
      <c r="Q242" s="118"/>
      <c r="R242" s="118"/>
      <c r="S242" s="118"/>
      <c r="T242" s="118"/>
      <c r="U242" s="119"/>
      <c r="V242" s="115"/>
      <c r="W242" s="68"/>
      <c r="X242" s="115"/>
      <c r="Y242" s="115"/>
      <c r="Z242" s="120"/>
      <c r="AA242" s="115"/>
      <c r="AB242" s="68"/>
      <c r="AC242" s="115"/>
      <c r="AD242" s="115"/>
      <c r="AE242" s="115"/>
      <c r="AF242" s="120"/>
    </row>
    <row r="243" ht="15.75" customHeight="1">
      <c r="A243" s="115"/>
      <c r="B243" s="115"/>
      <c r="C243" s="115"/>
      <c r="D243" s="115"/>
      <c r="E243" s="133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33"/>
      <c r="Q243" s="118"/>
      <c r="R243" s="118"/>
      <c r="S243" s="118"/>
      <c r="T243" s="118"/>
      <c r="U243" s="119"/>
      <c r="V243" s="115"/>
      <c r="W243" s="68"/>
      <c r="X243" s="115"/>
      <c r="Y243" s="115"/>
      <c r="Z243" s="120"/>
      <c r="AA243" s="115"/>
      <c r="AB243" s="68"/>
      <c r="AC243" s="115"/>
      <c r="AD243" s="115"/>
      <c r="AE243" s="115"/>
      <c r="AF243" s="120"/>
    </row>
    <row r="244" ht="15.75" customHeight="1">
      <c r="A244" s="115"/>
      <c r="B244" s="115"/>
      <c r="C244" s="115"/>
      <c r="D244" s="115"/>
      <c r="E244" s="133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33"/>
      <c r="Q244" s="133"/>
      <c r="R244" s="118"/>
      <c r="S244" s="118"/>
      <c r="T244" s="118"/>
      <c r="U244" s="119"/>
      <c r="V244" s="115"/>
      <c r="W244" s="68"/>
      <c r="X244" s="115"/>
      <c r="Y244" s="115"/>
      <c r="Z244" s="120"/>
      <c r="AA244" s="115"/>
      <c r="AB244" s="68"/>
      <c r="AC244" s="115"/>
      <c r="AD244" s="115"/>
      <c r="AE244" s="115"/>
      <c r="AF244" s="120"/>
    </row>
    <row r="245" ht="15.75" customHeight="1">
      <c r="A245" s="115"/>
      <c r="B245" s="115"/>
      <c r="C245" s="115"/>
      <c r="D245" s="115"/>
      <c r="E245" s="133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33"/>
      <c r="Q245" s="133"/>
      <c r="R245" s="118"/>
      <c r="S245" s="118"/>
      <c r="T245" s="118"/>
      <c r="U245" s="119"/>
      <c r="V245" s="115"/>
      <c r="W245" s="68"/>
      <c r="X245" s="115"/>
      <c r="Y245" s="115"/>
      <c r="Z245" s="120"/>
      <c r="AA245" s="115"/>
      <c r="AB245" s="68"/>
      <c r="AC245" s="115"/>
      <c r="AD245" s="115"/>
      <c r="AE245" s="115"/>
      <c r="AF245" s="120"/>
    </row>
    <row r="246" ht="15.75" customHeight="1">
      <c r="A246" s="115"/>
      <c r="B246" s="115"/>
      <c r="C246" s="115"/>
      <c r="D246" s="115"/>
      <c r="E246" s="133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33"/>
      <c r="Q246" s="133"/>
      <c r="R246" s="118"/>
      <c r="S246" s="118"/>
      <c r="T246" s="118"/>
      <c r="U246" s="119"/>
      <c r="V246" s="115"/>
      <c r="W246" s="68"/>
      <c r="X246" s="115"/>
      <c r="Y246" s="115"/>
      <c r="Z246" s="120"/>
      <c r="AA246" s="115"/>
      <c r="AB246" s="68"/>
      <c r="AC246" s="115"/>
      <c r="AD246" s="115"/>
      <c r="AE246" s="115"/>
      <c r="AF246" s="120"/>
    </row>
    <row r="247" ht="15.75" customHeight="1">
      <c r="A247" s="115"/>
      <c r="B247" s="115"/>
      <c r="C247" s="115"/>
      <c r="D247" s="115"/>
      <c r="E247" s="133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33"/>
      <c r="Q247" s="133"/>
      <c r="R247" s="118"/>
      <c r="S247" s="118"/>
      <c r="T247" s="118"/>
      <c r="U247" s="119"/>
      <c r="V247" s="115"/>
      <c r="W247" s="68"/>
      <c r="X247" s="115"/>
      <c r="Y247" s="115"/>
      <c r="Z247" s="120"/>
      <c r="AA247" s="115"/>
      <c r="AB247" s="68"/>
      <c r="AC247" s="115"/>
      <c r="AD247" s="115"/>
      <c r="AE247" s="115"/>
      <c r="AF247" s="120"/>
    </row>
    <row r="248" ht="15.75" customHeight="1">
      <c r="A248" s="115"/>
      <c r="B248" s="115"/>
      <c r="C248" s="115"/>
      <c r="D248" s="115"/>
      <c r="E248" s="133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33"/>
      <c r="Q248" s="118"/>
      <c r="R248" s="118"/>
      <c r="S248" s="118"/>
      <c r="T248" s="118"/>
      <c r="U248" s="119"/>
      <c r="V248" s="115"/>
      <c r="W248" s="68"/>
      <c r="X248" s="115"/>
      <c r="Y248" s="115"/>
      <c r="Z248" s="120"/>
      <c r="AA248" s="115"/>
      <c r="AB248" s="68"/>
      <c r="AC248" s="115"/>
      <c r="AD248" s="115"/>
      <c r="AE248" s="115"/>
      <c r="AF248" s="120"/>
    </row>
    <row r="249" ht="15.75" customHeight="1">
      <c r="A249" s="115"/>
      <c r="B249" s="115"/>
      <c r="C249" s="115"/>
      <c r="D249" s="115"/>
      <c r="E249" s="133"/>
      <c r="F249" s="115"/>
      <c r="G249" s="115"/>
      <c r="H249" s="115"/>
      <c r="I249" s="115"/>
      <c r="J249" s="115"/>
      <c r="K249" s="115"/>
      <c r="L249" s="115"/>
      <c r="M249" s="115"/>
      <c r="N249" s="115"/>
      <c r="O249" s="140"/>
      <c r="P249" s="133"/>
      <c r="Q249" s="118"/>
      <c r="R249" s="118"/>
      <c r="S249" s="118"/>
      <c r="T249" s="118"/>
      <c r="U249" s="119"/>
      <c r="V249" s="115"/>
      <c r="W249" s="68"/>
      <c r="X249" s="115"/>
      <c r="Y249" s="115"/>
      <c r="Z249" s="120"/>
      <c r="AA249" s="115"/>
      <c r="AB249" s="68"/>
      <c r="AC249" s="115"/>
      <c r="AD249" s="115"/>
      <c r="AE249" s="115"/>
      <c r="AF249" s="120"/>
    </row>
    <row r="250" ht="15.75" customHeight="1">
      <c r="A250" s="115"/>
      <c r="B250" s="115"/>
      <c r="C250" s="115"/>
      <c r="D250" s="115"/>
      <c r="E250" s="133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33"/>
      <c r="Q250" s="118"/>
      <c r="R250" s="118"/>
      <c r="S250" s="118"/>
      <c r="T250" s="118"/>
      <c r="U250" s="119"/>
      <c r="V250" s="115"/>
      <c r="W250" s="68"/>
      <c r="X250" s="115"/>
      <c r="Y250" s="115"/>
      <c r="Z250" s="120"/>
      <c r="AA250" s="115"/>
      <c r="AB250" s="68"/>
      <c r="AC250" s="115"/>
      <c r="AD250" s="115"/>
      <c r="AE250" s="115"/>
      <c r="AF250" s="120"/>
    </row>
    <row r="251" ht="15.75" customHeight="1">
      <c r="A251" s="115"/>
      <c r="B251" s="115"/>
      <c r="C251" s="115"/>
      <c r="D251" s="115"/>
      <c r="E251" s="133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33"/>
      <c r="Q251" s="118"/>
      <c r="R251" s="118"/>
      <c r="S251" s="118"/>
      <c r="T251" s="118"/>
      <c r="U251" s="119"/>
      <c r="V251" s="115"/>
      <c r="W251" s="68"/>
      <c r="X251" s="115"/>
      <c r="Y251" s="115"/>
      <c r="Z251" s="120"/>
      <c r="AA251" s="115"/>
      <c r="AB251" s="68"/>
      <c r="AC251" s="115"/>
      <c r="AD251" s="115"/>
      <c r="AE251" s="115"/>
      <c r="AF251" s="120"/>
    </row>
    <row r="252" ht="15.75" customHeight="1">
      <c r="A252" s="115"/>
      <c r="B252" s="115"/>
      <c r="C252" s="115"/>
      <c r="D252" s="115"/>
      <c r="E252" s="133"/>
      <c r="F252" s="115"/>
      <c r="G252" s="115"/>
      <c r="H252" s="115"/>
      <c r="I252" s="115"/>
      <c r="J252" s="115"/>
      <c r="K252" s="115"/>
      <c r="L252" s="115"/>
      <c r="M252" s="115"/>
      <c r="N252" s="115"/>
      <c r="O252" s="140"/>
      <c r="P252" s="133"/>
      <c r="Q252" s="133"/>
      <c r="R252" s="118"/>
      <c r="S252" s="118"/>
      <c r="T252" s="118"/>
      <c r="U252" s="119"/>
      <c r="V252" s="115"/>
      <c r="W252" s="68"/>
      <c r="X252" s="115"/>
      <c r="Y252" s="115"/>
      <c r="Z252" s="120"/>
      <c r="AA252" s="115"/>
      <c r="AB252" s="68"/>
      <c r="AC252" s="115"/>
      <c r="AD252" s="115"/>
      <c r="AE252" s="115"/>
      <c r="AF252" s="120"/>
    </row>
    <row r="253" ht="15.75" customHeight="1">
      <c r="A253" s="115"/>
      <c r="B253" s="115"/>
      <c r="C253" s="115"/>
      <c r="D253" s="115"/>
      <c r="E253" s="133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33"/>
      <c r="Q253" s="118"/>
      <c r="R253" s="118"/>
      <c r="S253" s="118"/>
      <c r="T253" s="118"/>
      <c r="U253" s="119"/>
      <c r="V253" s="115"/>
      <c r="W253" s="68"/>
      <c r="X253" s="115"/>
      <c r="Y253" s="115"/>
      <c r="Z253" s="120"/>
      <c r="AA253" s="115"/>
      <c r="AB253" s="68"/>
      <c r="AC253" s="115"/>
      <c r="AD253" s="115"/>
      <c r="AE253" s="115"/>
      <c r="AF253" s="120"/>
    </row>
    <row r="254" ht="15.75" customHeight="1">
      <c r="A254" s="115"/>
      <c r="B254" s="115"/>
      <c r="C254" s="115"/>
      <c r="D254" s="115"/>
      <c r="E254" s="133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33"/>
      <c r="Q254" s="118"/>
      <c r="R254" s="118"/>
      <c r="S254" s="118"/>
      <c r="T254" s="118"/>
      <c r="U254" s="119"/>
      <c r="V254" s="115"/>
      <c r="W254" s="68"/>
      <c r="X254" s="115"/>
      <c r="Y254" s="115"/>
      <c r="Z254" s="120"/>
      <c r="AA254" s="115"/>
      <c r="AB254" s="68"/>
      <c r="AC254" s="115"/>
      <c r="AD254" s="115"/>
      <c r="AE254" s="115"/>
      <c r="AF254" s="120"/>
    </row>
    <row r="255" ht="15.75" customHeight="1">
      <c r="A255" s="115"/>
      <c r="B255" s="115"/>
      <c r="C255" s="115"/>
      <c r="D255" s="115"/>
      <c r="E255" s="133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33"/>
      <c r="Q255" s="118"/>
      <c r="R255" s="118"/>
      <c r="S255" s="118"/>
      <c r="T255" s="118"/>
      <c r="U255" s="119"/>
      <c r="V255" s="115"/>
      <c r="W255" s="68"/>
      <c r="X255" s="115"/>
      <c r="Y255" s="115"/>
      <c r="Z255" s="120"/>
      <c r="AA255" s="115"/>
      <c r="AB255" s="68"/>
      <c r="AC255" s="115"/>
      <c r="AD255" s="115"/>
      <c r="AE255" s="115"/>
      <c r="AF255" s="120"/>
    </row>
    <row r="256" ht="15.75" customHeight="1">
      <c r="A256" s="115"/>
      <c r="B256" s="115"/>
      <c r="C256" s="115"/>
      <c r="D256" s="115"/>
      <c r="E256" s="133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33"/>
      <c r="Q256" s="118"/>
      <c r="R256" s="118"/>
      <c r="S256" s="118"/>
      <c r="T256" s="118"/>
      <c r="U256" s="119"/>
      <c r="V256" s="115"/>
      <c r="W256" s="68"/>
      <c r="X256" s="115"/>
      <c r="Y256" s="115"/>
      <c r="Z256" s="120"/>
      <c r="AA256" s="115"/>
      <c r="AB256" s="68"/>
      <c r="AC256" s="115"/>
      <c r="AD256" s="115"/>
      <c r="AE256" s="115"/>
      <c r="AF256" s="120"/>
    </row>
    <row r="257" ht="15.75" customHeight="1">
      <c r="A257" s="115"/>
      <c r="B257" s="115"/>
      <c r="C257" s="115"/>
      <c r="D257" s="115"/>
      <c r="E257" s="133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33"/>
      <c r="Q257" s="133"/>
      <c r="R257" s="118"/>
      <c r="S257" s="118"/>
      <c r="T257" s="118"/>
      <c r="U257" s="119"/>
      <c r="V257" s="115"/>
      <c r="W257" s="68"/>
      <c r="X257" s="115"/>
      <c r="Y257" s="115"/>
      <c r="Z257" s="120"/>
      <c r="AA257" s="115"/>
      <c r="AB257" s="68"/>
      <c r="AC257" s="115"/>
      <c r="AD257" s="115"/>
      <c r="AE257" s="115"/>
      <c r="AF257" s="120"/>
    </row>
    <row r="258" ht="15.75" customHeight="1">
      <c r="A258" s="115"/>
      <c r="B258" s="115"/>
      <c r="C258" s="115"/>
      <c r="D258" s="115"/>
      <c r="E258" s="133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33"/>
      <c r="Q258" s="118"/>
      <c r="R258" s="118"/>
      <c r="S258" s="118"/>
      <c r="T258" s="118"/>
      <c r="U258" s="119"/>
      <c r="V258" s="115"/>
      <c r="W258" s="68"/>
      <c r="X258" s="115"/>
      <c r="Y258" s="115"/>
      <c r="Z258" s="120"/>
      <c r="AA258" s="115"/>
      <c r="AB258" s="68"/>
      <c r="AC258" s="115"/>
      <c r="AD258" s="115"/>
      <c r="AE258" s="115"/>
      <c r="AF258" s="120"/>
    </row>
    <row r="259" ht="15.75" customHeight="1">
      <c r="A259" s="115"/>
      <c r="B259" s="115"/>
      <c r="C259" s="115"/>
      <c r="D259" s="115"/>
      <c r="E259" s="133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33"/>
      <c r="Q259" s="118"/>
      <c r="R259" s="118"/>
      <c r="S259" s="118"/>
      <c r="T259" s="118"/>
      <c r="U259" s="119"/>
      <c r="V259" s="115"/>
      <c r="W259" s="68"/>
      <c r="X259" s="115"/>
      <c r="Y259" s="115"/>
      <c r="Z259" s="120"/>
      <c r="AA259" s="115"/>
      <c r="AB259" s="68"/>
      <c r="AC259" s="115"/>
      <c r="AD259" s="115"/>
      <c r="AE259" s="115"/>
      <c r="AF259" s="120"/>
    </row>
    <row r="260" ht="15.75" customHeight="1">
      <c r="A260" s="115"/>
      <c r="B260" s="115"/>
      <c r="C260" s="115"/>
      <c r="D260" s="115"/>
      <c r="E260" s="133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33"/>
      <c r="Q260" s="118"/>
      <c r="R260" s="118"/>
      <c r="S260" s="118"/>
      <c r="T260" s="118"/>
      <c r="U260" s="119"/>
      <c r="V260" s="115"/>
      <c r="W260" s="68"/>
      <c r="X260" s="115"/>
      <c r="Y260" s="115"/>
      <c r="Z260" s="120"/>
      <c r="AA260" s="115"/>
      <c r="AB260" s="68"/>
      <c r="AC260" s="115"/>
      <c r="AD260" s="115"/>
      <c r="AE260" s="115"/>
      <c r="AF260" s="120"/>
    </row>
    <row r="261" ht="15.75" customHeight="1">
      <c r="A261" s="115"/>
      <c r="B261" s="115"/>
      <c r="C261" s="115"/>
      <c r="D261" s="115"/>
      <c r="E261" s="133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33"/>
      <c r="Q261" s="133"/>
      <c r="R261" s="118"/>
      <c r="S261" s="118"/>
      <c r="T261" s="118"/>
      <c r="U261" s="119"/>
      <c r="V261" s="115"/>
      <c r="W261" s="68"/>
      <c r="X261" s="115"/>
      <c r="Y261" s="115"/>
      <c r="Z261" s="120"/>
      <c r="AA261" s="115"/>
      <c r="AB261" s="68"/>
      <c r="AC261" s="115"/>
      <c r="AD261" s="115"/>
      <c r="AE261" s="115"/>
      <c r="AF261" s="120"/>
    </row>
    <row r="262" ht="15.75" customHeight="1">
      <c r="A262" s="115"/>
      <c r="B262" s="115"/>
      <c r="C262" s="115"/>
      <c r="D262" s="115"/>
      <c r="E262" s="133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33"/>
      <c r="Q262" s="133"/>
      <c r="R262" s="118"/>
      <c r="S262" s="118"/>
      <c r="T262" s="118"/>
      <c r="U262" s="119"/>
      <c r="V262" s="115"/>
      <c r="W262" s="68"/>
      <c r="X262" s="115"/>
      <c r="Y262" s="115"/>
      <c r="Z262" s="120"/>
      <c r="AA262" s="115"/>
      <c r="AB262" s="68"/>
      <c r="AC262" s="115"/>
      <c r="AD262" s="115"/>
      <c r="AE262" s="115"/>
      <c r="AF262" s="120"/>
    </row>
    <row r="263" ht="15.75" customHeight="1">
      <c r="A263" s="115"/>
      <c r="B263" s="115"/>
      <c r="C263" s="115"/>
      <c r="D263" s="115"/>
      <c r="E263" s="133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33"/>
      <c r="Q263" s="133"/>
      <c r="R263" s="118"/>
      <c r="S263" s="118"/>
      <c r="T263" s="118"/>
      <c r="U263" s="119"/>
      <c r="V263" s="115"/>
      <c r="W263" s="68"/>
      <c r="X263" s="115"/>
      <c r="Y263" s="115"/>
      <c r="Z263" s="120"/>
      <c r="AA263" s="115"/>
      <c r="AB263" s="68"/>
      <c r="AC263" s="115"/>
      <c r="AD263" s="115"/>
      <c r="AE263" s="115"/>
      <c r="AF263" s="120"/>
    </row>
    <row r="264" ht="15.75" customHeight="1">
      <c r="A264" s="115"/>
      <c r="B264" s="115"/>
      <c r="C264" s="115"/>
      <c r="D264" s="115"/>
      <c r="E264" s="133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33"/>
      <c r="Q264" s="118"/>
      <c r="R264" s="118"/>
      <c r="S264" s="118"/>
      <c r="T264" s="118"/>
      <c r="U264" s="119"/>
      <c r="V264" s="115"/>
      <c r="W264" s="68"/>
      <c r="X264" s="115"/>
      <c r="Y264" s="115"/>
      <c r="Z264" s="120"/>
      <c r="AA264" s="115"/>
      <c r="AB264" s="68"/>
      <c r="AC264" s="115"/>
      <c r="AD264" s="115"/>
      <c r="AE264" s="115"/>
      <c r="AF264" s="120"/>
    </row>
    <row r="265" ht="15.75" customHeight="1">
      <c r="A265" s="115"/>
      <c r="B265" s="115"/>
      <c r="C265" s="115"/>
      <c r="D265" s="115"/>
      <c r="E265" s="133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33"/>
      <c r="Q265" s="133"/>
      <c r="R265" s="118"/>
      <c r="S265" s="118"/>
      <c r="T265" s="118"/>
      <c r="U265" s="119"/>
      <c r="V265" s="115"/>
      <c r="W265" s="68"/>
      <c r="X265" s="115"/>
      <c r="Y265" s="115"/>
      <c r="Z265" s="120"/>
      <c r="AA265" s="115"/>
      <c r="AB265" s="68"/>
      <c r="AC265" s="115"/>
      <c r="AD265" s="115"/>
      <c r="AE265" s="115"/>
      <c r="AF265" s="120"/>
    </row>
    <row r="266" ht="15.75" customHeight="1">
      <c r="A266" s="115"/>
      <c r="B266" s="115"/>
      <c r="C266" s="115"/>
      <c r="D266" s="115"/>
      <c r="E266" s="133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33"/>
      <c r="Q266" s="118"/>
      <c r="R266" s="118"/>
      <c r="S266" s="118"/>
      <c r="T266" s="118"/>
      <c r="U266" s="119"/>
      <c r="V266" s="115"/>
      <c r="W266" s="68"/>
      <c r="X266" s="115"/>
      <c r="Y266" s="115"/>
      <c r="Z266" s="120"/>
      <c r="AA266" s="115"/>
      <c r="AB266" s="68"/>
      <c r="AC266" s="115"/>
      <c r="AD266" s="115"/>
      <c r="AE266" s="115"/>
      <c r="AF266" s="120"/>
    </row>
    <row r="267" ht="15.75" customHeight="1">
      <c r="A267" s="115"/>
      <c r="B267" s="115"/>
      <c r="C267" s="115"/>
      <c r="D267" s="115"/>
      <c r="E267" s="133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33"/>
      <c r="Q267" s="118"/>
      <c r="R267" s="118"/>
      <c r="S267" s="118"/>
      <c r="T267" s="118"/>
      <c r="U267" s="119"/>
      <c r="V267" s="115"/>
      <c r="W267" s="68"/>
      <c r="X267" s="115"/>
      <c r="Y267" s="115"/>
      <c r="Z267" s="120"/>
      <c r="AA267" s="115"/>
      <c r="AB267" s="68"/>
      <c r="AC267" s="115"/>
      <c r="AD267" s="115"/>
      <c r="AE267" s="115"/>
      <c r="AF267" s="120"/>
    </row>
    <row r="268" ht="15.75" customHeight="1">
      <c r="A268" s="115"/>
      <c r="B268" s="115"/>
      <c r="C268" s="115"/>
      <c r="D268" s="115"/>
      <c r="E268" s="133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33"/>
      <c r="Q268" s="133"/>
      <c r="R268" s="118"/>
      <c r="S268" s="118"/>
      <c r="T268" s="118"/>
      <c r="U268" s="119"/>
      <c r="V268" s="115"/>
      <c r="W268" s="68"/>
      <c r="X268" s="115"/>
      <c r="Y268" s="115"/>
      <c r="Z268" s="120"/>
      <c r="AA268" s="115"/>
      <c r="AB268" s="68"/>
      <c r="AC268" s="115"/>
      <c r="AD268" s="115"/>
      <c r="AE268" s="115"/>
      <c r="AF268" s="120"/>
    </row>
    <row r="269" ht="15.75" customHeight="1">
      <c r="A269" s="115"/>
      <c r="B269" s="115"/>
      <c r="C269" s="115"/>
      <c r="D269" s="115"/>
      <c r="E269" s="133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33"/>
      <c r="Q269" s="118"/>
      <c r="R269" s="118"/>
      <c r="S269" s="118"/>
      <c r="T269" s="118"/>
      <c r="U269" s="119"/>
      <c r="V269" s="115"/>
      <c r="W269" s="68"/>
      <c r="X269" s="115"/>
      <c r="Y269" s="115"/>
      <c r="Z269" s="120"/>
      <c r="AA269" s="115"/>
      <c r="AB269" s="68"/>
      <c r="AC269" s="115"/>
      <c r="AD269" s="115"/>
      <c r="AE269" s="115"/>
      <c r="AF269" s="120"/>
    </row>
    <row r="270" ht="15.75" customHeight="1">
      <c r="A270" s="115"/>
      <c r="B270" s="115"/>
      <c r="C270" s="115"/>
      <c r="D270" s="115"/>
      <c r="E270" s="133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33"/>
      <c r="Q270" s="118"/>
      <c r="R270" s="118"/>
      <c r="S270" s="118"/>
      <c r="T270" s="118"/>
      <c r="U270" s="119"/>
      <c r="V270" s="115"/>
      <c r="W270" s="68"/>
      <c r="X270" s="115"/>
      <c r="Y270" s="115"/>
      <c r="Z270" s="120"/>
      <c r="AA270" s="115"/>
      <c r="AB270" s="68"/>
      <c r="AC270" s="115"/>
      <c r="AD270" s="115"/>
      <c r="AE270" s="115"/>
      <c r="AF270" s="120"/>
    </row>
    <row r="271" ht="15.75" customHeight="1">
      <c r="A271" s="115"/>
      <c r="B271" s="115"/>
      <c r="C271" s="115"/>
      <c r="D271" s="115"/>
      <c r="E271" s="133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33"/>
      <c r="Q271" s="133"/>
      <c r="R271" s="118"/>
      <c r="S271" s="118"/>
      <c r="T271" s="118"/>
      <c r="U271" s="119"/>
      <c r="V271" s="115"/>
      <c r="W271" s="68"/>
      <c r="X271" s="115"/>
      <c r="Y271" s="115"/>
      <c r="Z271" s="120"/>
      <c r="AA271" s="115"/>
      <c r="AB271" s="68"/>
      <c r="AC271" s="115"/>
      <c r="AD271" s="115"/>
      <c r="AE271" s="115"/>
      <c r="AF271" s="120"/>
    </row>
    <row r="272" ht="15.75" customHeight="1">
      <c r="A272" s="115"/>
      <c r="B272" s="115"/>
      <c r="C272" s="115"/>
      <c r="D272" s="115"/>
      <c r="E272" s="133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33"/>
      <c r="Q272" s="133"/>
      <c r="R272" s="118"/>
      <c r="S272" s="118"/>
      <c r="T272" s="118"/>
      <c r="U272" s="119"/>
      <c r="V272" s="115"/>
      <c r="W272" s="68"/>
      <c r="X272" s="115"/>
      <c r="Y272" s="115"/>
      <c r="Z272" s="120"/>
      <c r="AA272" s="115"/>
      <c r="AB272" s="68"/>
      <c r="AC272" s="115"/>
      <c r="AD272" s="115"/>
      <c r="AE272" s="115"/>
      <c r="AF272" s="120"/>
    </row>
    <row r="273" ht="15.75" customHeight="1">
      <c r="A273" s="115"/>
      <c r="B273" s="115"/>
      <c r="C273" s="115"/>
      <c r="D273" s="115"/>
      <c r="E273" s="133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33"/>
      <c r="Q273" s="133"/>
      <c r="R273" s="118"/>
      <c r="S273" s="118"/>
      <c r="T273" s="118"/>
      <c r="U273" s="119"/>
      <c r="V273" s="115"/>
      <c r="W273" s="68"/>
      <c r="X273" s="115"/>
      <c r="Y273" s="115"/>
      <c r="Z273" s="120"/>
      <c r="AA273" s="115"/>
      <c r="AB273" s="68"/>
      <c r="AC273" s="115"/>
      <c r="AD273" s="115"/>
      <c r="AE273" s="115"/>
      <c r="AF273" s="120"/>
    </row>
    <row r="274" ht="15.75" customHeight="1">
      <c r="A274" s="115"/>
      <c r="B274" s="115"/>
      <c r="C274" s="115"/>
      <c r="D274" s="115"/>
      <c r="E274" s="133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33"/>
      <c r="Q274" s="133"/>
      <c r="R274" s="118"/>
      <c r="S274" s="118"/>
      <c r="T274" s="118"/>
      <c r="U274" s="119"/>
      <c r="V274" s="115"/>
      <c r="W274" s="68"/>
      <c r="X274" s="115"/>
      <c r="Y274" s="115"/>
      <c r="Z274" s="120"/>
      <c r="AA274" s="115"/>
      <c r="AB274" s="68"/>
      <c r="AC274" s="115"/>
      <c r="AD274" s="115"/>
      <c r="AE274" s="115"/>
      <c r="AF274" s="120"/>
    </row>
    <row r="275" ht="15.75" customHeight="1">
      <c r="A275" s="115"/>
      <c r="B275" s="115"/>
      <c r="C275" s="115"/>
      <c r="D275" s="115"/>
      <c r="E275" s="133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33"/>
      <c r="Q275" s="133"/>
      <c r="R275" s="118"/>
      <c r="S275" s="118"/>
      <c r="T275" s="118"/>
      <c r="U275" s="119"/>
      <c r="V275" s="115"/>
      <c r="W275" s="68"/>
      <c r="X275" s="115"/>
      <c r="Y275" s="115"/>
      <c r="Z275" s="120"/>
      <c r="AA275" s="115"/>
      <c r="AB275" s="68"/>
      <c r="AC275" s="115"/>
      <c r="AD275" s="115"/>
      <c r="AE275" s="115"/>
      <c r="AF275" s="120"/>
    </row>
    <row r="276" ht="15.75" customHeight="1">
      <c r="A276" s="115"/>
      <c r="B276" s="115"/>
      <c r="C276" s="115"/>
      <c r="D276" s="115"/>
      <c r="E276" s="133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33"/>
      <c r="Q276" s="133"/>
      <c r="R276" s="118"/>
      <c r="S276" s="118"/>
      <c r="T276" s="118"/>
      <c r="U276" s="119"/>
      <c r="V276" s="115"/>
      <c r="W276" s="68"/>
      <c r="X276" s="115"/>
      <c r="Y276" s="115"/>
      <c r="Z276" s="120"/>
      <c r="AA276" s="115"/>
      <c r="AB276" s="68"/>
      <c r="AC276" s="115"/>
      <c r="AD276" s="115"/>
      <c r="AE276" s="115"/>
      <c r="AF276" s="120"/>
    </row>
    <row r="277" ht="15.75" customHeight="1">
      <c r="A277" s="115"/>
      <c r="B277" s="115"/>
      <c r="C277" s="115"/>
      <c r="D277" s="115"/>
      <c r="E277" s="133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33"/>
      <c r="Q277" s="133"/>
      <c r="R277" s="118"/>
      <c r="S277" s="118"/>
      <c r="T277" s="118"/>
      <c r="U277" s="119"/>
      <c r="V277" s="115"/>
      <c r="W277" s="68"/>
      <c r="X277" s="115"/>
      <c r="Y277" s="115"/>
      <c r="Z277" s="120"/>
      <c r="AA277" s="115"/>
      <c r="AB277" s="68"/>
      <c r="AC277" s="115"/>
      <c r="AD277" s="115"/>
      <c r="AE277" s="115"/>
      <c r="AF277" s="120"/>
    </row>
    <row r="278" ht="15.75" customHeight="1">
      <c r="A278" s="115"/>
      <c r="B278" s="115"/>
      <c r="C278" s="115"/>
      <c r="D278" s="115"/>
      <c r="E278" s="133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33"/>
      <c r="Q278" s="133"/>
      <c r="R278" s="118"/>
      <c r="S278" s="118"/>
      <c r="T278" s="118"/>
      <c r="U278" s="119"/>
      <c r="V278" s="115"/>
      <c r="W278" s="68"/>
      <c r="X278" s="115"/>
      <c r="Y278" s="115"/>
      <c r="Z278" s="120"/>
      <c r="AA278" s="115"/>
      <c r="AB278" s="68"/>
      <c r="AC278" s="115"/>
      <c r="AD278" s="115"/>
      <c r="AE278" s="115"/>
      <c r="AF278" s="120"/>
    </row>
    <row r="279" ht="15.75" customHeight="1">
      <c r="A279" s="115"/>
      <c r="B279" s="115"/>
      <c r="C279" s="115"/>
      <c r="D279" s="115"/>
      <c r="E279" s="133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33"/>
      <c r="Q279" s="133"/>
      <c r="R279" s="118"/>
      <c r="S279" s="118"/>
      <c r="T279" s="118"/>
      <c r="U279" s="119"/>
      <c r="V279" s="115"/>
      <c r="W279" s="68"/>
      <c r="X279" s="115"/>
      <c r="Y279" s="115"/>
      <c r="Z279" s="120"/>
      <c r="AA279" s="115"/>
      <c r="AB279" s="68"/>
      <c r="AC279" s="115"/>
      <c r="AD279" s="115"/>
      <c r="AE279" s="115"/>
      <c r="AF279" s="120"/>
    </row>
    <row r="280" ht="15.75" customHeight="1">
      <c r="A280" s="115"/>
      <c r="B280" s="115"/>
      <c r="C280" s="115"/>
      <c r="D280" s="115"/>
      <c r="E280" s="133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33"/>
      <c r="Q280" s="118"/>
      <c r="R280" s="118"/>
      <c r="S280" s="118"/>
      <c r="T280" s="118"/>
      <c r="U280" s="119"/>
      <c r="V280" s="115"/>
      <c r="W280" s="68"/>
      <c r="X280" s="115"/>
      <c r="Y280" s="115"/>
      <c r="Z280" s="120"/>
      <c r="AA280" s="115"/>
      <c r="AB280" s="68"/>
      <c r="AC280" s="115"/>
      <c r="AD280" s="115"/>
      <c r="AE280" s="115"/>
      <c r="AF280" s="120"/>
    </row>
    <row r="281" ht="15.75" customHeight="1">
      <c r="A281" s="115"/>
      <c r="B281" s="115"/>
      <c r="C281" s="115"/>
      <c r="D281" s="115"/>
      <c r="E281" s="133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33"/>
      <c r="Q281" s="133"/>
      <c r="R281" s="118"/>
      <c r="S281" s="118"/>
      <c r="T281" s="118"/>
      <c r="U281" s="119"/>
      <c r="V281" s="115"/>
      <c r="W281" s="68"/>
      <c r="X281" s="115"/>
      <c r="Y281" s="115"/>
      <c r="Z281" s="120"/>
      <c r="AA281" s="115"/>
      <c r="AB281" s="68"/>
      <c r="AC281" s="115"/>
      <c r="AD281" s="115"/>
      <c r="AE281" s="115"/>
      <c r="AF281" s="120"/>
    </row>
    <row r="282" ht="15.75" customHeight="1">
      <c r="A282" s="115"/>
      <c r="B282" s="115"/>
      <c r="C282" s="115"/>
      <c r="D282" s="115"/>
      <c r="E282" s="133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33"/>
      <c r="Q282" s="133"/>
      <c r="R282" s="118"/>
      <c r="S282" s="118"/>
      <c r="T282" s="118"/>
      <c r="U282" s="119"/>
      <c r="V282" s="115"/>
      <c r="W282" s="68"/>
      <c r="X282" s="115"/>
      <c r="Y282" s="115"/>
      <c r="Z282" s="120"/>
      <c r="AA282" s="115"/>
      <c r="AB282" s="68"/>
      <c r="AC282" s="115"/>
      <c r="AD282" s="115"/>
      <c r="AE282" s="115"/>
      <c r="AF282" s="120"/>
    </row>
    <row r="283" ht="15.75" customHeight="1">
      <c r="A283" s="115"/>
      <c r="B283" s="115"/>
      <c r="C283" s="115"/>
      <c r="D283" s="115"/>
      <c r="E283" s="133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33"/>
      <c r="Q283" s="133"/>
      <c r="R283" s="118"/>
      <c r="S283" s="118"/>
      <c r="T283" s="118"/>
      <c r="U283" s="119"/>
      <c r="V283" s="115"/>
      <c r="W283" s="68"/>
      <c r="X283" s="115"/>
      <c r="Y283" s="115"/>
      <c r="Z283" s="120"/>
      <c r="AA283" s="115"/>
      <c r="AB283" s="68"/>
      <c r="AC283" s="115"/>
      <c r="AD283" s="115"/>
      <c r="AE283" s="115"/>
      <c r="AF283" s="120"/>
    </row>
    <row r="284" ht="15.75" customHeight="1">
      <c r="A284" s="115"/>
      <c r="B284" s="115"/>
      <c r="C284" s="115"/>
      <c r="D284" s="115"/>
      <c r="E284" s="133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33"/>
      <c r="Q284" s="133"/>
      <c r="R284" s="118"/>
      <c r="S284" s="118"/>
      <c r="T284" s="118"/>
      <c r="U284" s="119"/>
      <c r="V284" s="115"/>
      <c r="W284" s="68"/>
      <c r="X284" s="115"/>
      <c r="Y284" s="115"/>
      <c r="Z284" s="120"/>
      <c r="AA284" s="115"/>
      <c r="AB284" s="68"/>
      <c r="AC284" s="115"/>
      <c r="AD284" s="115"/>
      <c r="AE284" s="115"/>
      <c r="AF284" s="120"/>
    </row>
    <row r="285" ht="15.75" customHeight="1">
      <c r="A285" s="115"/>
      <c r="B285" s="115"/>
      <c r="C285" s="115"/>
      <c r="D285" s="115"/>
      <c r="E285" s="133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33"/>
      <c r="Q285" s="133"/>
      <c r="R285" s="118"/>
      <c r="S285" s="118"/>
      <c r="T285" s="118"/>
      <c r="U285" s="119"/>
      <c r="V285" s="115"/>
      <c r="W285" s="68"/>
      <c r="X285" s="115"/>
      <c r="Y285" s="115"/>
      <c r="Z285" s="120"/>
      <c r="AA285" s="115"/>
      <c r="AB285" s="68"/>
      <c r="AC285" s="115"/>
      <c r="AD285" s="115"/>
      <c r="AE285" s="115"/>
      <c r="AF285" s="120"/>
    </row>
    <row r="286" ht="15.75" customHeight="1">
      <c r="A286" s="115"/>
      <c r="B286" s="115"/>
      <c r="C286" s="115"/>
      <c r="D286" s="115"/>
      <c r="E286" s="133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33"/>
      <c r="Q286" s="133"/>
      <c r="R286" s="118"/>
      <c r="S286" s="118"/>
      <c r="T286" s="118"/>
      <c r="U286" s="119"/>
      <c r="V286" s="115"/>
      <c r="W286" s="68"/>
      <c r="X286" s="115"/>
      <c r="Y286" s="115"/>
      <c r="Z286" s="120"/>
      <c r="AA286" s="115"/>
      <c r="AB286" s="68"/>
      <c r="AC286" s="115"/>
      <c r="AD286" s="115"/>
      <c r="AE286" s="115"/>
      <c r="AF286" s="120"/>
    </row>
    <row r="287" ht="15.75" customHeight="1">
      <c r="A287" s="115"/>
      <c r="B287" s="115"/>
      <c r="C287" s="115"/>
      <c r="D287" s="115"/>
      <c r="E287" s="133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33"/>
      <c r="Q287" s="133"/>
      <c r="R287" s="118"/>
      <c r="S287" s="118"/>
      <c r="T287" s="118"/>
      <c r="U287" s="119"/>
      <c r="V287" s="115"/>
      <c r="W287" s="68"/>
      <c r="X287" s="115"/>
      <c r="Y287" s="115"/>
      <c r="Z287" s="120"/>
      <c r="AA287" s="115"/>
      <c r="AB287" s="68"/>
      <c r="AC287" s="115"/>
      <c r="AD287" s="115"/>
      <c r="AE287" s="115"/>
      <c r="AF287" s="120"/>
    </row>
    <row r="288" ht="15.75" customHeight="1">
      <c r="A288" s="115"/>
      <c r="B288" s="115"/>
      <c r="C288" s="115"/>
      <c r="D288" s="115"/>
      <c r="E288" s="133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33"/>
      <c r="Q288" s="133"/>
      <c r="R288" s="118"/>
      <c r="S288" s="118"/>
      <c r="T288" s="118"/>
      <c r="U288" s="119"/>
      <c r="V288" s="115"/>
      <c r="W288" s="68"/>
      <c r="X288" s="115"/>
      <c r="Y288" s="115"/>
      <c r="Z288" s="120"/>
      <c r="AA288" s="115"/>
      <c r="AB288" s="68"/>
      <c r="AC288" s="115"/>
      <c r="AD288" s="115"/>
      <c r="AE288" s="115"/>
      <c r="AF288" s="120"/>
    </row>
    <row r="289" ht="15.75" customHeight="1">
      <c r="A289" s="115"/>
      <c r="B289" s="115"/>
      <c r="C289" s="115"/>
      <c r="D289" s="115"/>
      <c r="E289" s="143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33"/>
      <c r="Q289" s="143"/>
      <c r="R289" s="118"/>
      <c r="S289" s="118"/>
      <c r="T289" s="118"/>
      <c r="U289" s="119"/>
      <c r="V289" s="115"/>
      <c r="W289" s="68"/>
      <c r="X289" s="115"/>
      <c r="Y289" s="115"/>
      <c r="Z289" s="120"/>
      <c r="AA289" s="115"/>
      <c r="AB289" s="68"/>
      <c r="AC289" s="115"/>
      <c r="AD289" s="115"/>
      <c r="AE289" s="115"/>
      <c r="AF289" s="120"/>
    </row>
    <row r="290" ht="15.75" customHeight="1">
      <c r="A290" s="115"/>
      <c r="B290" s="115"/>
      <c r="C290" s="115"/>
      <c r="D290" s="115"/>
      <c r="E290" s="143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33"/>
      <c r="Q290" s="143"/>
      <c r="R290" s="118"/>
      <c r="S290" s="118"/>
      <c r="T290" s="118"/>
      <c r="U290" s="119"/>
      <c r="V290" s="115"/>
      <c r="W290" s="68"/>
      <c r="X290" s="115"/>
      <c r="Y290" s="115"/>
      <c r="Z290" s="120"/>
      <c r="AA290" s="115"/>
      <c r="AB290" s="68"/>
      <c r="AC290" s="115"/>
      <c r="AD290" s="115"/>
      <c r="AE290" s="115"/>
      <c r="AF290" s="120"/>
    </row>
    <row r="291" ht="15.75" customHeight="1">
      <c r="A291" s="115"/>
      <c r="B291" s="115"/>
      <c r="C291" s="115"/>
      <c r="D291" s="115"/>
      <c r="E291" s="143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33"/>
      <c r="Q291" s="143"/>
      <c r="R291" s="118"/>
      <c r="S291" s="118"/>
      <c r="T291" s="118"/>
      <c r="U291" s="119"/>
      <c r="V291" s="115"/>
      <c r="W291" s="68"/>
      <c r="X291" s="115"/>
      <c r="Y291" s="115"/>
      <c r="Z291" s="120"/>
      <c r="AA291" s="115"/>
      <c r="AB291" s="68"/>
      <c r="AC291" s="115"/>
      <c r="AD291" s="115"/>
      <c r="AE291" s="115"/>
      <c r="AF291" s="120"/>
    </row>
    <row r="292" ht="15.75" customHeight="1">
      <c r="A292" s="115"/>
      <c r="B292" s="115"/>
      <c r="C292" s="115"/>
      <c r="D292" s="115"/>
      <c r="E292" s="143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33"/>
      <c r="Q292" s="143"/>
      <c r="R292" s="118"/>
      <c r="S292" s="118"/>
      <c r="T292" s="118"/>
      <c r="U292" s="119"/>
      <c r="V292" s="115"/>
      <c r="W292" s="68"/>
      <c r="X292" s="115"/>
      <c r="Y292" s="115"/>
      <c r="Z292" s="120"/>
      <c r="AA292" s="115"/>
      <c r="AB292" s="68"/>
      <c r="AC292" s="115"/>
      <c r="AD292" s="115"/>
      <c r="AE292" s="115"/>
      <c r="AF292" s="120"/>
    </row>
    <row r="293" ht="15.75" customHeight="1">
      <c r="A293" s="115"/>
      <c r="B293" s="115"/>
      <c r="C293" s="115"/>
      <c r="D293" s="115"/>
      <c r="E293" s="143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33"/>
      <c r="Q293" s="143"/>
      <c r="R293" s="118"/>
      <c r="S293" s="118"/>
      <c r="T293" s="118"/>
      <c r="U293" s="119"/>
      <c r="V293" s="115"/>
      <c r="W293" s="68"/>
      <c r="X293" s="115"/>
      <c r="Y293" s="115"/>
      <c r="Z293" s="120"/>
      <c r="AA293" s="115"/>
      <c r="AB293" s="68"/>
      <c r="AC293" s="115"/>
      <c r="AD293" s="115"/>
      <c r="AE293" s="115"/>
      <c r="AF293" s="120"/>
    </row>
    <row r="294" ht="15.75" customHeight="1">
      <c r="A294" s="115"/>
      <c r="B294" s="115"/>
      <c r="C294" s="115"/>
      <c r="D294" s="115"/>
      <c r="E294" s="143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33"/>
      <c r="Q294" s="143"/>
      <c r="R294" s="118"/>
      <c r="S294" s="118"/>
      <c r="T294" s="118"/>
      <c r="U294" s="119"/>
      <c r="V294" s="115"/>
      <c r="W294" s="68"/>
      <c r="X294" s="115"/>
      <c r="Y294" s="115"/>
      <c r="Z294" s="120"/>
      <c r="AA294" s="115"/>
      <c r="AB294" s="68"/>
      <c r="AC294" s="115"/>
      <c r="AD294" s="115"/>
      <c r="AE294" s="115"/>
      <c r="AF294" s="120"/>
    </row>
    <row r="295" ht="15.75" customHeight="1">
      <c r="A295" s="115"/>
      <c r="B295" s="115"/>
      <c r="C295" s="115"/>
      <c r="D295" s="115"/>
      <c r="E295" s="143"/>
      <c r="F295" s="144"/>
      <c r="G295" s="115"/>
      <c r="H295" s="115"/>
      <c r="I295" s="115"/>
      <c r="J295" s="115"/>
      <c r="K295" s="115"/>
      <c r="L295" s="115"/>
      <c r="M295" s="115"/>
      <c r="N295" s="115"/>
      <c r="O295" s="115"/>
      <c r="P295" s="133"/>
      <c r="Q295" s="143"/>
      <c r="R295" s="118"/>
      <c r="S295" s="118"/>
      <c r="T295" s="118"/>
      <c r="U295" s="119"/>
      <c r="V295" s="118"/>
      <c r="W295" s="68"/>
      <c r="X295" s="115"/>
      <c r="Y295" s="115"/>
      <c r="Z295" s="120"/>
      <c r="AA295" s="115"/>
      <c r="AB295" s="68"/>
      <c r="AC295" s="115"/>
      <c r="AD295" s="115"/>
      <c r="AE295" s="115"/>
      <c r="AF295" s="120"/>
    </row>
    <row r="296" ht="15.75" customHeight="1">
      <c r="A296" s="115"/>
      <c r="B296" s="115"/>
      <c r="C296" s="115"/>
      <c r="D296" s="115"/>
      <c r="E296" s="143"/>
      <c r="F296" s="144"/>
      <c r="G296" s="115"/>
      <c r="H296" s="115"/>
      <c r="I296" s="115"/>
      <c r="J296" s="115"/>
      <c r="K296" s="115"/>
      <c r="L296" s="115"/>
      <c r="M296" s="115"/>
      <c r="N296" s="115"/>
      <c r="O296" s="115"/>
      <c r="P296" s="133"/>
      <c r="Q296" s="143"/>
      <c r="R296" s="118"/>
      <c r="S296" s="118"/>
      <c r="T296" s="118"/>
      <c r="U296" s="119"/>
      <c r="V296" s="115"/>
      <c r="W296" s="68"/>
      <c r="X296" s="115"/>
      <c r="Y296" s="115"/>
      <c r="Z296" s="120"/>
      <c r="AA296" s="115"/>
      <c r="AB296" s="68"/>
      <c r="AC296" s="115"/>
      <c r="AD296" s="115"/>
      <c r="AE296" s="115"/>
      <c r="AF296" s="120"/>
    </row>
    <row r="297" ht="15.75" customHeight="1">
      <c r="A297" s="115"/>
      <c r="B297" s="115"/>
      <c r="C297" s="115"/>
      <c r="D297" s="115"/>
      <c r="E297" s="143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33"/>
      <c r="Q297" s="143"/>
      <c r="R297" s="118"/>
      <c r="S297" s="118"/>
      <c r="T297" s="118"/>
      <c r="U297" s="119"/>
      <c r="V297" s="115"/>
      <c r="W297" s="68"/>
      <c r="X297" s="115"/>
      <c r="Y297" s="115"/>
      <c r="Z297" s="120"/>
      <c r="AA297" s="115"/>
      <c r="AB297" s="68"/>
      <c r="AC297" s="115"/>
      <c r="AD297" s="115"/>
      <c r="AE297" s="115"/>
      <c r="AF297" s="120"/>
    </row>
    <row r="298" ht="15.75" customHeight="1">
      <c r="A298" s="115"/>
      <c r="B298" s="115"/>
      <c r="C298" s="115"/>
      <c r="D298" s="115"/>
      <c r="E298" s="133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33"/>
      <c r="Q298" s="133"/>
      <c r="R298" s="118"/>
      <c r="S298" s="118"/>
      <c r="T298" s="118"/>
      <c r="U298" s="119"/>
      <c r="V298" s="115"/>
      <c r="W298" s="68"/>
      <c r="X298" s="115"/>
      <c r="Y298" s="115"/>
      <c r="Z298" s="120"/>
      <c r="AA298" s="115"/>
      <c r="AB298" s="68"/>
      <c r="AC298" s="115"/>
      <c r="AD298" s="115"/>
      <c r="AE298" s="115"/>
      <c r="AF298" s="120"/>
    </row>
    <row r="299" ht="15.75" customHeight="1">
      <c r="A299" s="115"/>
      <c r="B299" s="115"/>
      <c r="C299" s="115"/>
      <c r="D299" s="115"/>
      <c r="E299" s="143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33"/>
      <c r="Q299" s="143"/>
      <c r="R299" s="118"/>
      <c r="S299" s="118"/>
      <c r="T299" s="118"/>
      <c r="U299" s="119"/>
      <c r="V299" s="115"/>
      <c r="W299" s="68"/>
      <c r="X299" s="115"/>
      <c r="Y299" s="115"/>
      <c r="Z299" s="120"/>
      <c r="AA299" s="115"/>
      <c r="AB299" s="68"/>
      <c r="AC299" s="115"/>
      <c r="AD299" s="115"/>
      <c r="AE299" s="115"/>
      <c r="AF299" s="120"/>
    </row>
    <row r="300" ht="15.75" customHeight="1">
      <c r="A300" s="115"/>
      <c r="B300" s="115"/>
      <c r="C300" s="115"/>
      <c r="D300" s="115"/>
      <c r="E300" s="143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33"/>
      <c r="Q300" s="143"/>
      <c r="R300" s="118"/>
      <c r="S300" s="118"/>
      <c r="T300" s="118"/>
      <c r="U300" s="119"/>
      <c r="V300" s="115"/>
      <c r="W300" s="68"/>
      <c r="X300" s="115"/>
      <c r="Y300" s="115"/>
      <c r="Z300" s="120"/>
      <c r="AA300" s="115"/>
      <c r="AB300" s="68"/>
      <c r="AC300" s="115"/>
      <c r="AD300" s="115"/>
      <c r="AE300" s="115"/>
      <c r="AF300" s="120"/>
    </row>
    <row r="301" ht="15.75" customHeight="1">
      <c r="A301" s="115"/>
      <c r="B301" s="115"/>
      <c r="C301" s="115"/>
      <c r="D301" s="115"/>
      <c r="E301" s="143"/>
      <c r="F301" s="115"/>
      <c r="G301" s="115"/>
      <c r="H301" s="145"/>
      <c r="I301" s="115"/>
      <c r="J301" s="115"/>
      <c r="K301" s="115"/>
      <c r="L301" s="115"/>
      <c r="M301" s="115"/>
      <c r="N301" s="115"/>
      <c r="O301" s="115"/>
      <c r="P301" s="133"/>
      <c r="Q301" s="143"/>
      <c r="R301" s="118"/>
      <c r="S301" s="118"/>
      <c r="T301" s="118"/>
      <c r="U301" s="119"/>
      <c r="V301" s="115"/>
      <c r="W301" s="68"/>
      <c r="X301" s="115"/>
      <c r="Y301" s="115"/>
      <c r="Z301" s="120"/>
      <c r="AA301" s="115"/>
      <c r="AB301" s="68"/>
      <c r="AC301" s="115"/>
      <c r="AD301" s="115"/>
      <c r="AE301" s="115"/>
      <c r="AF301" s="120"/>
    </row>
    <row r="302" ht="15.75" customHeight="1">
      <c r="A302" s="115"/>
      <c r="B302" s="115"/>
      <c r="C302" s="115"/>
      <c r="D302" s="115"/>
      <c r="E302" s="143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33"/>
      <c r="Q302" s="143"/>
      <c r="R302" s="118"/>
      <c r="S302" s="118"/>
      <c r="T302" s="118"/>
      <c r="U302" s="119"/>
      <c r="V302" s="115"/>
      <c r="W302" s="68"/>
      <c r="X302" s="115"/>
      <c r="Y302" s="115"/>
      <c r="Z302" s="120"/>
      <c r="AA302" s="115"/>
      <c r="AB302" s="68"/>
      <c r="AC302" s="115"/>
      <c r="AD302" s="115"/>
      <c r="AE302" s="115"/>
      <c r="AF302" s="120"/>
    </row>
    <row r="303" ht="15.75" customHeight="1">
      <c r="A303" s="115"/>
      <c r="B303" s="115"/>
      <c r="C303" s="115"/>
      <c r="D303" s="115"/>
      <c r="E303" s="143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33"/>
      <c r="Q303" s="143"/>
      <c r="R303" s="118"/>
      <c r="S303" s="118"/>
      <c r="T303" s="118"/>
      <c r="U303" s="119"/>
      <c r="V303" s="115"/>
      <c r="W303" s="68"/>
      <c r="X303" s="115"/>
      <c r="Y303" s="115"/>
      <c r="Z303" s="120"/>
      <c r="AA303" s="115"/>
      <c r="AB303" s="68"/>
      <c r="AC303" s="115"/>
      <c r="AD303" s="115"/>
      <c r="AE303" s="115"/>
      <c r="AF303" s="120"/>
    </row>
    <row r="304" ht="15.75" customHeight="1">
      <c r="A304" s="115"/>
      <c r="B304" s="115"/>
      <c r="C304" s="115"/>
      <c r="D304" s="115"/>
      <c r="E304" s="143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33"/>
      <c r="Q304" s="143"/>
      <c r="R304" s="118"/>
      <c r="S304" s="118"/>
      <c r="T304" s="118"/>
      <c r="U304" s="119"/>
      <c r="V304" s="115"/>
      <c r="W304" s="68"/>
      <c r="X304" s="115"/>
      <c r="Y304" s="115"/>
      <c r="Z304" s="120"/>
      <c r="AA304" s="115"/>
      <c r="AB304" s="68"/>
      <c r="AC304" s="115"/>
      <c r="AD304" s="115"/>
      <c r="AE304" s="115"/>
      <c r="AF304" s="120"/>
    </row>
    <row r="305" ht="15.75" customHeight="1">
      <c r="A305" s="115"/>
      <c r="B305" s="115"/>
      <c r="C305" s="115"/>
      <c r="D305" s="115"/>
      <c r="E305" s="143"/>
      <c r="F305" s="115"/>
      <c r="G305" s="145"/>
      <c r="H305" s="115"/>
      <c r="I305" s="115"/>
      <c r="J305" s="115"/>
      <c r="K305" s="115"/>
      <c r="L305" s="115"/>
      <c r="M305" s="115"/>
      <c r="N305" s="115"/>
      <c r="O305" s="115"/>
      <c r="P305" s="133"/>
      <c r="Q305" s="143"/>
      <c r="R305" s="118"/>
      <c r="S305" s="118"/>
      <c r="T305" s="118"/>
      <c r="U305" s="119"/>
      <c r="V305" s="115"/>
      <c r="W305" s="68"/>
      <c r="X305" s="115"/>
      <c r="Y305" s="115"/>
      <c r="Z305" s="120"/>
      <c r="AA305" s="115"/>
      <c r="AB305" s="68"/>
      <c r="AC305" s="115"/>
      <c r="AD305" s="115"/>
      <c r="AE305" s="115"/>
      <c r="AF305" s="120"/>
    </row>
    <row r="306" ht="15.75" customHeight="1">
      <c r="A306" s="115"/>
      <c r="B306" s="115"/>
      <c r="C306" s="115"/>
      <c r="D306" s="115"/>
      <c r="E306" s="143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33"/>
      <c r="Q306" s="143"/>
      <c r="R306" s="118"/>
      <c r="S306" s="118"/>
      <c r="T306" s="118"/>
      <c r="U306" s="119"/>
      <c r="V306" s="115"/>
      <c r="W306" s="68"/>
      <c r="X306" s="115"/>
      <c r="Y306" s="115"/>
      <c r="Z306" s="120"/>
      <c r="AA306" s="115"/>
      <c r="AB306" s="68"/>
      <c r="AC306" s="115"/>
      <c r="AD306" s="115"/>
      <c r="AE306" s="115"/>
      <c r="AF306" s="120"/>
    </row>
    <row r="307" ht="15.75" customHeight="1">
      <c r="A307" s="115"/>
      <c r="B307" s="115"/>
      <c r="C307" s="115"/>
      <c r="D307" s="115"/>
      <c r="E307" s="143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33"/>
      <c r="Q307" s="143"/>
      <c r="R307" s="118"/>
      <c r="S307" s="118"/>
      <c r="T307" s="118"/>
      <c r="U307" s="119"/>
      <c r="V307" s="115"/>
      <c r="W307" s="68"/>
      <c r="X307" s="115"/>
      <c r="Y307" s="115"/>
      <c r="Z307" s="120"/>
      <c r="AA307" s="115"/>
      <c r="AB307" s="68"/>
      <c r="AC307" s="115"/>
      <c r="AD307" s="115"/>
      <c r="AE307" s="115"/>
      <c r="AF307" s="120"/>
    </row>
    <row r="308" ht="15.75" customHeight="1">
      <c r="A308" s="115"/>
      <c r="B308" s="115"/>
      <c r="C308" s="115"/>
      <c r="D308" s="115"/>
      <c r="E308" s="143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33"/>
      <c r="Q308" s="143"/>
      <c r="R308" s="118"/>
      <c r="S308" s="118"/>
      <c r="T308" s="118"/>
      <c r="U308" s="119"/>
      <c r="V308" s="115"/>
      <c r="W308" s="68"/>
      <c r="X308" s="115"/>
      <c r="Y308" s="115"/>
      <c r="Z308" s="120"/>
      <c r="AA308" s="115"/>
      <c r="AB308" s="68"/>
      <c r="AC308" s="115"/>
      <c r="AD308" s="115"/>
      <c r="AE308" s="115"/>
      <c r="AF308" s="120"/>
    </row>
    <row r="309" ht="15.75" customHeight="1">
      <c r="A309" s="115"/>
      <c r="B309" s="115"/>
      <c r="C309" s="115"/>
      <c r="D309" s="115"/>
      <c r="E309" s="143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33"/>
      <c r="Q309" s="143"/>
      <c r="R309" s="118"/>
      <c r="S309" s="118"/>
      <c r="T309" s="118"/>
      <c r="U309" s="119"/>
      <c r="V309" s="115"/>
      <c r="W309" s="68"/>
      <c r="X309" s="115"/>
      <c r="Y309" s="115"/>
      <c r="Z309" s="120"/>
      <c r="AA309" s="115"/>
      <c r="AB309" s="68"/>
      <c r="AC309" s="115"/>
      <c r="AD309" s="115"/>
      <c r="AE309" s="115"/>
      <c r="AF309" s="120"/>
    </row>
    <row r="310" ht="15.75" customHeight="1">
      <c r="A310" s="115"/>
      <c r="B310" s="115"/>
      <c r="C310" s="115"/>
      <c r="D310" s="115"/>
      <c r="E310" s="133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33"/>
      <c r="Q310" s="133"/>
      <c r="R310" s="118"/>
      <c r="S310" s="118"/>
      <c r="T310" s="118"/>
      <c r="U310" s="119"/>
      <c r="V310" s="115"/>
      <c r="W310" s="68"/>
      <c r="X310" s="115"/>
      <c r="Y310" s="115"/>
      <c r="Z310" s="120"/>
      <c r="AA310" s="115"/>
      <c r="AB310" s="68"/>
      <c r="AC310" s="115"/>
      <c r="AD310" s="115"/>
      <c r="AE310" s="115"/>
      <c r="AF310" s="120"/>
    </row>
    <row r="311" ht="15.75" customHeight="1">
      <c r="A311" s="115"/>
      <c r="B311" s="115"/>
      <c r="C311" s="115"/>
      <c r="D311" s="115"/>
      <c r="E311" s="133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33"/>
      <c r="Q311" s="133"/>
      <c r="R311" s="118"/>
      <c r="S311" s="118"/>
      <c r="T311" s="118"/>
      <c r="U311" s="119"/>
      <c r="V311" s="115"/>
      <c r="W311" s="68"/>
      <c r="X311" s="115"/>
      <c r="Y311" s="115"/>
      <c r="Z311" s="120"/>
      <c r="AA311" s="115"/>
      <c r="AB311" s="68"/>
      <c r="AC311" s="115"/>
      <c r="AD311" s="115"/>
      <c r="AE311" s="115"/>
      <c r="AF311" s="120"/>
    </row>
    <row r="312" ht="15.75" customHeight="1">
      <c r="A312" s="115"/>
      <c r="B312" s="115"/>
      <c r="C312" s="115"/>
      <c r="D312" s="115"/>
      <c r="E312" s="133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33"/>
      <c r="Q312" s="133"/>
      <c r="R312" s="118"/>
      <c r="S312" s="118"/>
      <c r="T312" s="118"/>
      <c r="U312" s="119"/>
      <c r="V312" s="115"/>
      <c r="W312" s="68"/>
      <c r="X312" s="115"/>
      <c r="Y312" s="115"/>
      <c r="Z312" s="120"/>
      <c r="AA312" s="115"/>
      <c r="AB312" s="68"/>
      <c r="AC312" s="115"/>
      <c r="AD312" s="115"/>
      <c r="AE312" s="115"/>
      <c r="AF312" s="120"/>
    </row>
    <row r="313" ht="15.75" customHeight="1">
      <c r="A313" s="115"/>
      <c r="B313" s="115"/>
      <c r="C313" s="115"/>
      <c r="D313" s="115"/>
      <c r="E313" s="143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33"/>
      <c r="Q313" s="133"/>
      <c r="R313" s="118"/>
      <c r="S313" s="118"/>
      <c r="T313" s="118"/>
      <c r="U313" s="119"/>
      <c r="V313" s="115"/>
      <c r="W313" s="68"/>
      <c r="X313" s="115"/>
      <c r="Y313" s="115"/>
      <c r="Z313" s="120"/>
      <c r="AA313" s="115"/>
      <c r="AB313" s="68"/>
      <c r="AC313" s="115"/>
      <c r="AD313" s="115"/>
      <c r="AE313" s="115"/>
      <c r="AF313" s="120"/>
    </row>
    <row r="314" ht="15.75" customHeight="1">
      <c r="A314" s="115"/>
      <c r="B314" s="115"/>
      <c r="C314" s="115"/>
      <c r="D314" s="115"/>
      <c r="E314" s="143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33"/>
      <c r="Q314" s="143"/>
      <c r="R314" s="118"/>
      <c r="S314" s="118"/>
      <c r="T314" s="118"/>
      <c r="U314" s="119"/>
      <c r="V314" s="115"/>
      <c r="W314" s="68"/>
      <c r="X314" s="115"/>
      <c r="Y314" s="115"/>
      <c r="Z314" s="120"/>
      <c r="AA314" s="115"/>
      <c r="AB314" s="68"/>
      <c r="AC314" s="115"/>
      <c r="AD314" s="115"/>
      <c r="AE314" s="115"/>
      <c r="AF314" s="120"/>
    </row>
    <row r="315" ht="15.75" customHeight="1">
      <c r="A315" s="115"/>
      <c r="B315" s="146"/>
      <c r="C315" s="34"/>
      <c r="D315" s="34"/>
      <c r="E315" s="133"/>
      <c r="F315" s="115"/>
      <c r="G315" s="115"/>
      <c r="H315" s="115"/>
      <c r="I315" s="115"/>
      <c r="J315" s="115"/>
      <c r="K315" s="115"/>
      <c r="L315" s="115"/>
      <c r="M315" s="115"/>
      <c r="N315" s="115"/>
      <c r="O315" s="142"/>
      <c r="P315" s="133"/>
      <c r="Q315" s="133"/>
      <c r="R315" s="118"/>
      <c r="S315" s="118"/>
      <c r="T315" s="118"/>
      <c r="U315" s="119"/>
      <c r="V315" s="147"/>
      <c r="W315" s="68"/>
      <c r="X315" s="147"/>
      <c r="Y315" s="147"/>
      <c r="Z315" s="120"/>
      <c r="AA315" s="148"/>
      <c r="AB315" s="68"/>
      <c r="AC315" s="147"/>
      <c r="AD315" s="147"/>
      <c r="AE315" s="115"/>
      <c r="AF315" s="120"/>
    </row>
    <row r="316" ht="15.75" customHeight="1">
      <c r="A316" s="115"/>
      <c r="B316" s="146"/>
      <c r="C316" s="34"/>
      <c r="D316" s="34"/>
      <c r="E316" s="133"/>
      <c r="F316" s="115"/>
      <c r="G316" s="115"/>
      <c r="H316" s="115"/>
      <c r="I316" s="115"/>
      <c r="J316" s="115"/>
      <c r="K316" s="115"/>
      <c r="L316" s="115"/>
      <c r="M316" s="115"/>
      <c r="N316" s="115"/>
      <c r="O316" s="140"/>
      <c r="P316" s="133"/>
      <c r="Q316" s="133"/>
      <c r="R316" s="118"/>
      <c r="S316" s="118"/>
      <c r="T316" s="118"/>
      <c r="U316" s="119"/>
      <c r="V316" s="147"/>
      <c r="W316" s="68"/>
      <c r="X316" s="147"/>
      <c r="Y316" s="147"/>
      <c r="Z316" s="120"/>
      <c r="AA316" s="148"/>
      <c r="AB316" s="68"/>
      <c r="AC316" s="147"/>
      <c r="AD316" s="147"/>
      <c r="AE316" s="115"/>
      <c r="AF316" s="120"/>
    </row>
    <row r="317" ht="15.75" customHeight="1">
      <c r="A317" s="115"/>
      <c r="B317" s="146"/>
      <c r="C317" s="34"/>
      <c r="D317" s="34"/>
      <c r="E317" s="133"/>
      <c r="F317" s="115"/>
      <c r="G317" s="115"/>
      <c r="H317" s="115"/>
      <c r="I317" s="115"/>
      <c r="J317" s="115"/>
      <c r="K317" s="115"/>
      <c r="L317" s="115"/>
      <c r="M317" s="115"/>
      <c r="N317" s="115"/>
      <c r="O317" s="140"/>
      <c r="P317" s="133"/>
      <c r="Q317" s="133"/>
      <c r="R317" s="118"/>
      <c r="S317" s="118"/>
      <c r="T317" s="118"/>
      <c r="U317" s="119"/>
      <c r="V317" s="147"/>
      <c r="W317" s="68"/>
      <c r="X317" s="147"/>
      <c r="Y317" s="147"/>
      <c r="Z317" s="120"/>
      <c r="AA317" s="148"/>
      <c r="AB317" s="68"/>
      <c r="AC317" s="147"/>
      <c r="AD317" s="147"/>
      <c r="AE317" s="115"/>
      <c r="AF317" s="120"/>
    </row>
    <row r="318" ht="15.75" customHeight="1">
      <c r="A318" s="115"/>
      <c r="B318" s="146"/>
      <c r="C318" s="34"/>
      <c r="D318" s="34"/>
      <c r="E318" s="133"/>
      <c r="F318" s="115"/>
      <c r="G318" s="115"/>
      <c r="H318" s="115"/>
      <c r="I318" s="115"/>
      <c r="J318" s="115"/>
      <c r="K318" s="115"/>
      <c r="L318" s="115"/>
      <c r="M318" s="115"/>
      <c r="N318" s="115"/>
      <c r="O318" s="140"/>
      <c r="P318" s="133"/>
      <c r="Q318" s="133"/>
      <c r="R318" s="118"/>
      <c r="S318" s="118"/>
      <c r="T318" s="118"/>
      <c r="U318" s="119"/>
      <c r="V318" s="147"/>
      <c r="W318" s="68"/>
      <c r="X318" s="147"/>
      <c r="Y318" s="147"/>
      <c r="Z318" s="120"/>
      <c r="AA318" s="148"/>
      <c r="AB318" s="68"/>
      <c r="AC318" s="147"/>
      <c r="AD318" s="147"/>
      <c r="AE318" s="115"/>
      <c r="AF318" s="120"/>
    </row>
    <row r="319" ht="15.75" customHeight="1">
      <c r="A319" s="115"/>
      <c r="B319" s="146"/>
      <c r="C319" s="34"/>
      <c r="D319" s="34"/>
      <c r="E319" s="133"/>
      <c r="F319" s="115"/>
      <c r="G319" s="115"/>
      <c r="H319" s="115"/>
      <c r="I319" s="115"/>
      <c r="J319" s="115"/>
      <c r="K319" s="115"/>
      <c r="L319" s="115"/>
      <c r="M319" s="115"/>
      <c r="N319" s="115"/>
      <c r="O319" s="140"/>
      <c r="P319" s="133"/>
      <c r="Q319" s="133"/>
      <c r="R319" s="118"/>
      <c r="S319" s="118"/>
      <c r="T319" s="118"/>
      <c r="U319" s="119"/>
      <c r="V319" s="147"/>
      <c r="W319" s="68"/>
      <c r="X319" s="147"/>
      <c r="Y319" s="147"/>
      <c r="Z319" s="120"/>
      <c r="AA319" s="148"/>
      <c r="AB319" s="68"/>
      <c r="AC319" s="147"/>
      <c r="AD319" s="147"/>
      <c r="AE319" s="115"/>
      <c r="AF319" s="120"/>
    </row>
    <row r="320" ht="15.75" customHeight="1">
      <c r="A320" s="115"/>
      <c r="B320" s="146"/>
      <c r="C320" s="34"/>
      <c r="D320" s="34"/>
      <c r="E320" s="133"/>
      <c r="F320" s="115"/>
      <c r="G320" s="115"/>
      <c r="H320" s="115"/>
      <c r="I320" s="115"/>
      <c r="J320" s="115"/>
      <c r="K320" s="115"/>
      <c r="L320" s="115"/>
      <c r="M320" s="115"/>
      <c r="N320" s="115"/>
      <c r="O320" s="140"/>
      <c r="P320" s="133"/>
      <c r="Q320" s="133"/>
      <c r="R320" s="118"/>
      <c r="S320" s="118"/>
      <c r="T320" s="118"/>
      <c r="U320" s="119"/>
      <c r="V320" s="147"/>
      <c r="W320" s="68"/>
      <c r="X320" s="147"/>
      <c r="Y320" s="147"/>
      <c r="Z320" s="120"/>
      <c r="AA320" s="148"/>
      <c r="AB320" s="68"/>
      <c r="AC320" s="147"/>
      <c r="AD320" s="147"/>
      <c r="AE320" s="115"/>
      <c r="AF320" s="120"/>
    </row>
    <row r="321" ht="15.75" customHeight="1">
      <c r="A321" s="115"/>
      <c r="B321" s="146"/>
      <c r="C321" s="34"/>
      <c r="D321" s="34"/>
      <c r="E321" s="133"/>
      <c r="F321" s="115"/>
      <c r="G321" s="115"/>
      <c r="H321" s="115"/>
      <c r="I321" s="115"/>
      <c r="J321" s="115"/>
      <c r="K321" s="115"/>
      <c r="L321" s="115"/>
      <c r="M321" s="115"/>
      <c r="N321" s="115"/>
      <c r="O321" s="142"/>
      <c r="P321" s="133"/>
      <c r="Q321" s="133"/>
      <c r="R321" s="118"/>
      <c r="S321" s="118"/>
      <c r="T321" s="118"/>
      <c r="U321" s="119"/>
      <c r="V321" s="147"/>
      <c r="W321" s="68"/>
      <c r="X321" s="147"/>
      <c r="Y321" s="147"/>
      <c r="Z321" s="120"/>
      <c r="AA321" s="148"/>
      <c r="AB321" s="68"/>
      <c r="AC321" s="147"/>
      <c r="AD321" s="147"/>
      <c r="AE321" s="115"/>
      <c r="AF321" s="120"/>
    </row>
    <row r="322" ht="15.75" customHeight="1">
      <c r="A322" s="115"/>
      <c r="B322" s="146"/>
      <c r="C322" s="34"/>
      <c r="D322" s="34"/>
      <c r="E322" s="133"/>
      <c r="F322" s="115"/>
      <c r="G322" s="115"/>
      <c r="H322" s="115"/>
      <c r="I322" s="115"/>
      <c r="J322" s="115"/>
      <c r="K322" s="115"/>
      <c r="L322" s="115"/>
      <c r="M322" s="115"/>
      <c r="N322" s="115"/>
      <c r="O322" s="140"/>
      <c r="P322" s="133"/>
      <c r="Q322" s="133"/>
      <c r="R322" s="118"/>
      <c r="S322" s="118"/>
      <c r="T322" s="118"/>
      <c r="U322" s="119"/>
      <c r="V322" s="147"/>
      <c r="W322" s="68"/>
      <c r="X322" s="147"/>
      <c r="Y322" s="147"/>
      <c r="Z322" s="120"/>
      <c r="AA322" s="148"/>
      <c r="AB322" s="68"/>
      <c r="AC322" s="147"/>
      <c r="AD322" s="147"/>
      <c r="AE322" s="115"/>
      <c r="AF322" s="120"/>
    </row>
    <row r="323" ht="15.75" customHeight="1">
      <c r="A323" s="115"/>
      <c r="B323" s="146"/>
      <c r="C323" s="34"/>
      <c r="D323" s="34"/>
      <c r="E323" s="133"/>
      <c r="F323" s="115"/>
      <c r="G323" s="115"/>
      <c r="H323" s="115"/>
      <c r="I323" s="115"/>
      <c r="J323" s="115"/>
      <c r="K323" s="115"/>
      <c r="L323" s="115"/>
      <c r="M323" s="115"/>
      <c r="N323" s="115"/>
      <c r="O323" s="140"/>
      <c r="P323" s="133"/>
      <c r="Q323" s="133"/>
      <c r="R323" s="118"/>
      <c r="S323" s="118"/>
      <c r="T323" s="118"/>
      <c r="U323" s="119"/>
      <c r="V323" s="147"/>
      <c r="W323" s="68"/>
      <c r="X323" s="147"/>
      <c r="Y323" s="147"/>
      <c r="Z323" s="120"/>
      <c r="AA323" s="148"/>
      <c r="AB323" s="68"/>
      <c r="AC323" s="147"/>
      <c r="AD323" s="147"/>
      <c r="AE323" s="115"/>
      <c r="AF323" s="120"/>
    </row>
    <row r="324" ht="15.75" customHeight="1">
      <c r="A324" s="115"/>
      <c r="B324" s="146"/>
      <c r="C324" s="34"/>
      <c r="D324" s="34"/>
      <c r="E324" s="133"/>
      <c r="F324" s="115"/>
      <c r="G324" s="115"/>
      <c r="H324" s="115"/>
      <c r="I324" s="115"/>
      <c r="J324" s="115"/>
      <c r="K324" s="115"/>
      <c r="L324" s="115"/>
      <c r="M324" s="115"/>
      <c r="N324" s="115"/>
      <c r="O324" s="140"/>
      <c r="P324" s="133"/>
      <c r="Q324" s="133"/>
      <c r="R324" s="118"/>
      <c r="S324" s="118"/>
      <c r="T324" s="118"/>
      <c r="U324" s="119"/>
      <c r="V324" s="147"/>
      <c r="W324" s="68"/>
      <c r="X324" s="147"/>
      <c r="Y324" s="147"/>
      <c r="Z324" s="120"/>
      <c r="AA324" s="148"/>
      <c r="AB324" s="68"/>
      <c r="AC324" s="147"/>
      <c r="AD324" s="147"/>
      <c r="AE324" s="115"/>
      <c r="AF324" s="120"/>
    </row>
    <row r="325" ht="15.75" customHeight="1">
      <c r="A325" s="115"/>
      <c r="B325" s="146"/>
      <c r="C325" s="34"/>
      <c r="D325" s="34"/>
      <c r="E325" s="133"/>
      <c r="F325" s="115"/>
      <c r="G325" s="115"/>
      <c r="H325" s="115"/>
      <c r="I325" s="115"/>
      <c r="J325" s="115"/>
      <c r="K325" s="115"/>
      <c r="L325" s="115"/>
      <c r="M325" s="115"/>
      <c r="N325" s="115"/>
      <c r="O325" s="140"/>
      <c r="P325" s="133"/>
      <c r="Q325" s="133"/>
      <c r="R325" s="118"/>
      <c r="S325" s="118"/>
      <c r="T325" s="118"/>
      <c r="U325" s="119"/>
      <c r="V325" s="147"/>
      <c r="W325" s="68"/>
      <c r="X325" s="147"/>
      <c r="Y325" s="147"/>
      <c r="Z325" s="120"/>
      <c r="AA325" s="148"/>
      <c r="AB325" s="68"/>
      <c r="AC325" s="147"/>
      <c r="AD325" s="147"/>
      <c r="AE325" s="115"/>
      <c r="AF325" s="120"/>
    </row>
    <row r="326" ht="15.75" customHeight="1">
      <c r="A326" s="115"/>
      <c r="B326" s="115"/>
      <c r="C326" s="34"/>
      <c r="D326" s="34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8"/>
      <c r="S326" s="118"/>
      <c r="T326" s="118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</row>
    <row r="327" ht="15.75" customHeight="1">
      <c r="A327" s="115"/>
      <c r="B327" s="115"/>
      <c r="C327" s="34"/>
      <c r="D327" s="34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8"/>
      <c r="S327" s="118"/>
      <c r="T327" s="118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</row>
    <row r="328" ht="15.75" customHeight="1">
      <c r="A328" s="115"/>
      <c r="B328" s="115"/>
      <c r="C328" s="34"/>
      <c r="D328" s="34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8"/>
      <c r="S328" s="118"/>
      <c r="T328" s="118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</row>
    <row r="329" ht="15.75" customHeight="1">
      <c r="A329" s="115"/>
      <c r="B329" s="115"/>
      <c r="C329" s="34"/>
      <c r="D329" s="34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8"/>
      <c r="S329" s="118"/>
      <c r="T329" s="118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</row>
    <row r="330" ht="15.75" customHeight="1">
      <c r="A330" s="115"/>
      <c r="B330" s="115"/>
      <c r="C330" s="34"/>
      <c r="D330" s="34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8"/>
      <c r="S330" s="118"/>
      <c r="T330" s="118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</row>
    <row r="331" ht="15.75" customHeight="1">
      <c r="A331" s="115"/>
      <c r="B331" s="115"/>
      <c r="C331" s="34"/>
      <c r="D331" s="34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8"/>
      <c r="S331" s="118"/>
      <c r="T331" s="118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</row>
    <row r="332" ht="15.75" customHeight="1">
      <c r="A332" s="115"/>
      <c r="B332" s="115"/>
      <c r="C332" s="34"/>
      <c r="D332" s="34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8"/>
      <c r="S332" s="118"/>
      <c r="T332" s="118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</row>
    <row r="333" ht="15.75" customHeight="1">
      <c r="A333" s="115"/>
      <c r="B333" s="115"/>
      <c r="C333" s="34"/>
      <c r="D333" s="34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8"/>
      <c r="S333" s="118"/>
      <c r="T333" s="118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</row>
    <row r="334" ht="15.75" customHeight="1">
      <c r="A334" s="115"/>
      <c r="B334" s="115"/>
      <c r="C334" s="34"/>
      <c r="D334" s="34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8"/>
      <c r="S334" s="118"/>
      <c r="T334" s="118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</row>
    <row r="335" ht="15.75" customHeight="1">
      <c r="A335" s="115"/>
      <c r="B335" s="115"/>
      <c r="C335" s="34"/>
      <c r="D335" s="34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8"/>
      <c r="S335" s="118"/>
      <c r="T335" s="118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</row>
    <row r="336" ht="15.75" customHeight="1">
      <c r="A336" s="115"/>
      <c r="B336" s="115"/>
      <c r="C336" s="34"/>
      <c r="D336" s="34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8"/>
      <c r="S336" s="118"/>
      <c r="T336" s="118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</row>
    <row r="337" ht="15.75" customHeight="1">
      <c r="A337" s="115"/>
      <c r="B337" s="115"/>
      <c r="C337" s="34"/>
      <c r="D337" s="34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8"/>
      <c r="S337" s="118"/>
      <c r="T337" s="118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</row>
    <row r="338" ht="15.75" customHeight="1">
      <c r="A338" s="115"/>
      <c r="B338" s="115"/>
      <c r="C338" s="34"/>
      <c r="D338" s="34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8"/>
      <c r="S338" s="118"/>
      <c r="T338" s="118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</row>
    <row r="339" ht="15.75" customHeight="1">
      <c r="A339" s="115"/>
      <c r="B339" s="115"/>
      <c r="C339" s="34"/>
      <c r="D339" s="34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8"/>
      <c r="S339" s="118"/>
      <c r="T339" s="118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</row>
    <row r="340" ht="15.75" customHeight="1">
      <c r="A340" s="115"/>
      <c r="B340" s="115"/>
      <c r="C340" s="34"/>
      <c r="D340" s="34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8"/>
      <c r="S340" s="118"/>
      <c r="T340" s="118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</row>
    <row r="341" ht="15.75" customHeight="1">
      <c r="A341" s="115"/>
      <c r="B341" s="115"/>
      <c r="C341" s="34"/>
      <c r="D341" s="34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8"/>
      <c r="S341" s="118"/>
      <c r="T341" s="118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</row>
    <row r="342" ht="15.75" customHeight="1">
      <c r="A342" s="115"/>
      <c r="B342" s="115"/>
      <c r="C342" s="34"/>
      <c r="D342" s="34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8"/>
      <c r="S342" s="118"/>
      <c r="T342" s="118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</row>
    <row r="343" ht="15.75" customHeight="1">
      <c r="A343" s="115"/>
      <c r="B343" s="115"/>
      <c r="C343" s="34"/>
      <c r="D343" s="34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8"/>
      <c r="S343" s="118"/>
      <c r="T343" s="118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</row>
    <row r="344" ht="15.75" customHeight="1">
      <c r="A344" s="115"/>
      <c r="B344" s="115"/>
      <c r="C344" s="34"/>
      <c r="D344" s="34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8"/>
      <c r="S344" s="118"/>
      <c r="T344" s="118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</row>
    <row r="345" ht="15.75" customHeight="1">
      <c r="A345" s="115"/>
      <c r="B345" s="115"/>
      <c r="C345" s="34"/>
      <c r="D345" s="34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8"/>
      <c r="S345" s="118"/>
      <c r="T345" s="118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</row>
    <row r="346" ht="15.75" customHeight="1">
      <c r="A346" s="115"/>
      <c r="B346" s="115"/>
      <c r="C346" s="34"/>
      <c r="D346" s="34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8"/>
      <c r="S346" s="118"/>
      <c r="T346" s="118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</row>
    <row r="347" ht="15.75" customHeight="1">
      <c r="A347" s="115"/>
      <c r="B347" s="115"/>
      <c r="C347" s="34"/>
      <c r="D347" s="34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8"/>
      <c r="S347" s="118"/>
      <c r="T347" s="118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</row>
    <row r="348" ht="15.75" customHeight="1">
      <c r="A348" s="115"/>
      <c r="B348" s="115"/>
      <c r="C348" s="34"/>
      <c r="D348" s="34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8"/>
      <c r="S348" s="118"/>
      <c r="T348" s="118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</row>
    <row r="349" ht="15.75" customHeight="1">
      <c r="A349" s="115"/>
      <c r="B349" s="115"/>
      <c r="C349" s="34"/>
      <c r="D349" s="34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8"/>
      <c r="S349" s="118"/>
      <c r="T349" s="118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</row>
    <row r="350" ht="15.75" customHeight="1">
      <c r="A350" s="115"/>
      <c r="B350" s="115"/>
      <c r="C350" s="34"/>
      <c r="D350" s="34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8"/>
      <c r="S350" s="118"/>
      <c r="T350" s="118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</row>
    <row r="351" ht="15.75" customHeight="1">
      <c r="A351" s="115"/>
      <c r="B351" s="115"/>
      <c r="C351" s="34"/>
      <c r="D351" s="34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8"/>
      <c r="S351" s="118"/>
      <c r="T351" s="118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</row>
    <row r="352" ht="15.75" customHeight="1">
      <c r="A352" s="115"/>
      <c r="B352" s="115"/>
      <c r="C352" s="34"/>
      <c r="D352" s="34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8"/>
      <c r="S352" s="118"/>
      <c r="T352" s="118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</row>
    <row r="353" ht="15.75" customHeight="1">
      <c r="A353" s="115"/>
      <c r="B353" s="115"/>
      <c r="C353" s="34"/>
      <c r="D353" s="34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8"/>
      <c r="S353" s="118"/>
      <c r="T353" s="118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</row>
    <row r="354" ht="15.75" customHeight="1">
      <c r="A354" s="115"/>
      <c r="B354" s="115"/>
      <c r="C354" s="34"/>
      <c r="D354" s="34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8"/>
      <c r="S354" s="118"/>
      <c r="T354" s="118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</row>
    <row r="355" ht="15.75" customHeight="1">
      <c r="A355" s="115"/>
      <c r="B355" s="115"/>
      <c r="C355" s="34"/>
      <c r="D355" s="34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8"/>
      <c r="S355" s="118"/>
      <c r="T355" s="118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</row>
    <row r="356" ht="15.75" customHeight="1">
      <c r="A356" s="115"/>
      <c r="B356" s="115"/>
      <c r="C356" s="34"/>
      <c r="D356" s="34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8"/>
      <c r="S356" s="118"/>
      <c r="T356" s="118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</row>
    <row r="357" ht="15.75" customHeight="1">
      <c r="A357" s="115"/>
      <c r="B357" s="115"/>
      <c r="C357" s="34"/>
      <c r="D357" s="34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8"/>
      <c r="S357" s="118"/>
      <c r="T357" s="118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</row>
    <row r="358" ht="15.75" customHeight="1">
      <c r="A358" s="115"/>
      <c r="B358" s="115"/>
      <c r="C358" s="34"/>
      <c r="D358" s="34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8"/>
      <c r="S358" s="118"/>
      <c r="T358" s="118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</row>
    <row r="359" ht="15.75" customHeight="1">
      <c r="A359" s="115"/>
      <c r="B359" s="115"/>
      <c r="C359" s="34"/>
      <c r="D359" s="34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8"/>
      <c r="S359" s="118"/>
      <c r="T359" s="118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</row>
    <row r="360" ht="15.75" customHeight="1">
      <c r="A360" s="115"/>
      <c r="B360" s="115"/>
      <c r="C360" s="34"/>
      <c r="D360" s="34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8"/>
      <c r="S360" s="118"/>
      <c r="T360" s="118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</row>
    <row r="361" ht="15.75" customHeight="1">
      <c r="A361" s="115"/>
      <c r="B361" s="115"/>
      <c r="C361" s="34"/>
      <c r="D361" s="34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8"/>
      <c r="S361" s="118"/>
      <c r="T361" s="118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</row>
    <row r="362" ht="15.75" customHeight="1">
      <c r="A362" s="115"/>
      <c r="B362" s="115"/>
      <c r="C362" s="34"/>
      <c r="D362" s="34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8"/>
      <c r="S362" s="118"/>
      <c r="T362" s="118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</row>
    <row r="363" ht="15.75" customHeight="1">
      <c r="A363" s="115"/>
      <c r="B363" s="115"/>
      <c r="C363" s="34"/>
      <c r="D363" s="34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8"/>
      <c r="S363" s="118"/>
      <c r="T363" s="118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</row>
    <row r="364" ht="15.75" customHeight="1">
      <c r="A364" s="115"/>
      <c r="B364" s="115"/>
      <c r="C364" s="34"/>
      <c r="D364" s="34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8"/>
      <c r="S364" s="118"/>
      <c r="T364" s="118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</row>
    <row r="365" ht="15.75" customHeight="1">
      <c r="A365" s="115"/>
      <c r="B365" s="115"/>
      <c r="C365" s="34"/>
      <c r="D365" s="34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8"/>
      <c r="S365" s="118"/>
      <c r="T365" s="118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</row>
    <row r="366" ht="15.75" customHeight="1">
      <c r="A366" s="115"/>
      <c r="B366" s="115"/>
      <c r="C366" s="34"/>
      <c r="D366" s="34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8"/>
      <c r="S366" s="118"/>
      <c r="T366" s="118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</row>
    <row r="367" ht="15.75" customHeight="1">
      <c r="A367" s="115"/>
      <c r="B367" s="115"/>
      <c r="C367" s="34"/>
      <c r="D367" s="34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8"/>
      <c r="S367" s="118"/>
      <c r="T367" s="118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</row>
    <row r="368" ht="15.75" customHeight="1">
      <c r="A368" s="115"/>
      <c r="B368" s="115"/>
      <c r="C368" s="34"/>
      <c r="D368" s="34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8"/>
      <c r="S368" s="118"/>
      <c r="T368" s="118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</row>
    <row r="369" ht="15.75" customHeight="1">
      <c r="A369" s="115"/>
      <c r="B369" s="115"/>
      <c r="C369" s="34"/>
      <c r="D369" s="34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8"/>
      <c r="S369" s="118"/>
      <c r="T369" s="118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</row>
    <row r="370" ht="15.75" customHeight="1">
      <c r="A370" s="115"/>
      <c r="B370" s="115"/>
      <c r="C370" s="34"/>
      <c r="D370" s="34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8"/>
      <c r="S370" s="118"/>
      <c r="T370" s="118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</row>
    <row r="371" ht="15.75" customHeight="1">
      <c r="A371" s="115"/>
      <c r="B371" s="115"/>
      <c r="C371" s="34"/>
      <c r="D371" s="34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8"/>
      <c r="S371" s="118"/>
      <c r="T371" s="118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</row>
    <row r="372" ht="15.75" customHeight="1">
      <c r="A372" s="115"/>
      <c r="B372" s="115"/>
      <c r="C372" s="34"/>
      <c r="D372" s="34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8"/>
      <c r="S372" s="118"/>
      <c r="T372" s="118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</row>
    <row r="373" ht="15.75" customHeight="1">
      <c r="A373" s="115"/>
      <c r="B373" s="115"/>
      <c r="C373" s="34"/>
      <c r="D373" s="34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8"/>
      <c r="S373" s="118"/>
      <c r="T373" s="118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</row>
    <row r="374" ht="15.75" customHeight="1">
      <c r="A374" s="115"/>
      <c r="B374" s="115"/>
      <c r="C374" s="34"/>
      <c r="D374" s="34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8"/>
      <c r="S374" s="118"/>
      <c r="T374" s="118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</row>
    <row r="375" ht="15.75" customHeight="1">
      <c r="A375" s="115"/>
      <c r="B375" s="115"/>
      <c r="C375" s="34"/>
      <c r="D375" s="34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8"/>
      <c r="S375" s="118"/>
      <c r="T375" s="118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</row>
    <row r="376" ht="15.75" customHeight="1">
      <c r="A376" s="115"/>
      <c r="B376" s="115"/>
      <c r="C376" s="34"/>
      <c r="D376" s="34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8"/>
      <c r="S376" s="118"/>
      <c r="T376" s="118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</row>
    <row r="377" ht="15.75" customHeight="1">
      <c r="A377" s="115"/>
      <c r="B377" s="115"/>
      <c r="C377" s="34"/>
      <c r="D377" s="34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8"/>
      <c r="S377" s="118"/>
      <c r="T377" s="118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</row>
    <row r="378" ht="15.75" customHeight="1">
      <c r="A378" s="115"/>
      <c r="B378" s="115"/>
      <c r="C378" s="34"/>
      <c r="D378" s="34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8"/>
      <c r="S378" s="118"/>
      <c r="T378" s="118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</row>
    <row r="379" ht="15.75" customHeight="1">
      <c r="A379" s="115"/>
      <c r="B379" s="115"/>
      <c r="C379" s="34"/>
      <c r="D379" s="34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8"/>
      <c r="S379" s="118"/>
      <c r="T379" s="118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</row>
    <row r="380" ht="15.75" customHeight="1">
      <c r="A380" s="115"/>
      <c r="B380" s="115"/>
      <c r="C380" s="34"/>
      <c r="D380" s="34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8"/>
      <c r="S380" s="118"/>
      <c r="T380" s="118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</row>
    <row r="381" ht="15.75" customHeight="1">
      <c r="A381" s="115"/>
      <c r="B381" s="115"/>
      <c r="C381" s="34"/>
      <c r="D381" s="34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8"/>
      <c r="S381" s="118"/>
      <c r="T381" s="118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</row>
    <row r="382" ht="15.75" customHeight="1">
      <c r="A382" s="115"/>
      <c r="B382" s="115"/>
      <c r="C382" s="34"/>
      <c r="D382" s="34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8"/>
      <c r="S382" s="118"/>
      <c r="T382" s="118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</row>
    <row r="383" ht="15.75" customHeight="1">
      <c r="A383" s="115"/>
      <c r="B383" s="115"/>
      <c r="C383" s="34"/>
      <c r="D383" s="34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8"/>
      <c r="S383" s="118"/>
      <c r="T383" s="118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</row>
    <row r="384" ht="15.75" customHeight="1">
      <c r="A384" s="115"/>
      <c r="B384" s="115"/>
      <c r="C384" s="34"/>
      <c r="D384" s="34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8"/>
      <c r="S384" s="118"/>
      <c r="T384" s="118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</row>
    <row r="385" ht="15.75" customHeight="1">
      <c r="A385" s="115"/>
      <c r="B385" s="115"/>
      <c r="C385" s="34"/>
      <c r="D385" s="34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8"/>
      <c r="S385" s="118"/>
      <c r="T385" s="118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</row>
    <row r="386" ht="15.75" customHeight="1">
      <c r="A386" s="115"/>
      <c r="B386" s="115"/>
      <c r="C386" s="34"/>
      <c r="D386" s="34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8"/>
      <c r="S386" s="118"/>
      <c r="T386" s="118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</row>
    <row r="387" ht="15.75" customHeight="1">
      <c r="A387" s="115"/>
      <c r="B387" s="115"/>
      <c r="C387" s="34"/>
      <c r="D387" s="34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8"/>
      <c r="S387" s="118"/>
      <c r="T387" s="118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</row>
    <row r="388" ht="15.75" customHeight="1">
      <c r="A388" s="115"/>
      <c r="B388" s="115"/>
      <c r="C388" s="34"/>
      <c r="D388" s="34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8"/>
      <c r="S388" s="118"/>
      <c r="T388" s="118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</row>
    <row r="389" ht="15.75" customHeight="1">
      <c r="A389" s="115"/>
      <c r="B389" s="115"/>
      <c r="C389" s="34"/>
      <c r="D389" s="34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8"/>
      <c r="S389" s="118"/>
      <c r="T389" s="118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</row>
    <row r="390" ht="15.75" customHeight="1">
      <c r="A390" s="115"/>
      <c r="B390" s="115"/>
      <c r="C390" s="34"/>
      <c r="D390" s="34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8"/>
      <c r="S390" s="118"/>
      <c r="T390" s="118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</row>
    <row r="391" ht="15.75" customHeight="1">
      <c r="A391" s="115"/>
      <c r="B391" s="115"/>
      <c r="C391" s="34"/>
      <c r="D391" s="34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8"/>
      <c r="S391" s="118"/>
      <c r="T391" s="118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</row>
    <row r="392" ht="15.75" customHeight="1">
      <c r="A392" s="115"/>
      <c r="B392" s="115"/>
      <c r="C392" s="34"/>
      <c r="D392" s="34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8"/>
      <c r="S392" s="118"/>
      <c r="T392" s="118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</row>
    <row r="393" ht="15.75" customHeight="1">
      <c r="A393" s="115"/>
      <c r="B393" s="115"/>
      <c r="C393" s="34"/>
      <c r="D393" s="34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8"/>
      <c r="S393" s="118"/>
      <c r="T393" s="118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</row>
    <row r="394" ht="15.75" customHeight="1">
      <c r="A394" s="115"/>
      <c r="B394" s="115"/>
      <c r="C394" s="34"/>
      <c r="D394" s="34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8"/>
      <c r="S394" s="118"/>
      <c r="T394" s="118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</row>
    <row r="395" ht="15.75" customHeight="1">
      <c r="A395" s="115"/>
      <c r="B395" s="115"/>
      <c r="C395" s="34"/>
      <c r="D395" s="34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8"/>
      <c r="S395" s="118"/>
      <c r="T395" s="118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</row>
    <row r="396" ht="15.75" customHeight="1">
      <c r="A396" s="115"/>
      <c r="B396" s="115"/>
      <c r="C396" s="34"/>
      <c r="D396" s="34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8"/>
      <c r="S396" s="118"/>
      <c r="T396" s="118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</row>
    <row r="397" ht="15.75" customHeight="1">
      <c r="A397" s="115"/>
      <c r="B397" s="115"/>
      <c r="C397" s="34"/>
      <c r="D397" s="34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8"/>
      <c r="S397" s="118"/>
      <c r="T397" s="118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</row>
    <row r="398" ht="15.75" customHeight="1">
      <c r="A398" s="115"/>
      <c r="B398" s="115"/>
      <c r="C398" s="34"/>
      <c r="D398" s="34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8"/>
      <c r="S398" s="118"/>
      <c r="T398" s="118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</row>
    <row r="399" ht="15.75" customHeight="1">
      <c r="A399" s="115"/>
      <c r="B399" s="115"/>
      <c r="C399" s="34"/>
      <c r="D399" s="34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8"/>
      <c r="S399" s="118"/>
      <c r="T399" s="118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</row>
    <row r="400" ht="15.75" customHeight="1">
      <c r="A400" s="115"/>
      <c r="B400" s="115"/>
      <c r="C400" s="34"/>
      <c r="D400" s="34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8"/>
      <c r="S400" s="118"/>
      <c r="T400" s="118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</row>
    <row r="401" ht="15.75" customHeight="1">
      <c r="A401" s="115"/>
      <c r="B401" s="115"/>
      <c r="C401" s="34"/>
      <c r="D401" s="34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8"/>
      <c r="S401" s="118"/>
      <c r="T401" s="118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</row>
    <row r="402" ht="15.75" customHeight="1">
      <c r="A402" s="115"/>
      <c r="B402" s="115"/>
      <c r="C402" s="34"/>
      <c r="D402" s="34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8"/>
      <c r="S402" s="118"/>
      <c r="T402" s="118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</row>
    <row r="403" ht="15.75" customHeight="1">
      <c r="A403" s="115"/>
      <c r="B403" s="115"/>
      <c r="C403" s="34"/>
      <c r="D403" s="34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8"/>
      <c r="S403" s="118"/>
      <c r="T403" s="118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</row>
    <row r="404" ht="15.75" customHeight="1">
      <c r="A404" s="115"/>
      <c r="B404" s="115"/>
      <c r="C404" s="34"/>
      <c r="D404" s="34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8"/>
      <c r="S404" s="118"/>
      <c r="T404" s="118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</row>
    <row r="405" ht="15.75" customHeight="1">
      <c r="A405" s="115"/>
      <c r="B405" s="115"/>
      <c r="C405" s="34"/>
      <c r="D405" s="34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8"/>
      <c r="S405" s="118"/>
      <c r="T405" s="118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</row>
    <row r="406" ht="15.75" customHeight="1">
      <c r="A406" s="115"/>
      <c r="B406" s="115"/>
      <c r="C406" s="34"/>
      <c r="D406" s="34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8"/>
      <c r="S406" s="118"/>
      <c r="T406" s="118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</row>
    <row r="407" ht="15.75" customHeight="1">
      <c r="A407" s="115"/>
      <c r="B407" s="115"/>
      <c r="C407" s="34"/>
      <c r="D407" s="34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8"/>
      <c r="S407" s="118"/>
      <c r="T407" s="118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</row>
    <row r="408" ht="15.75" customHeight="1">
      <c r="A408" s="115"/>
      <c r="B408" s="115"/>
      <c r="C408" s="34"/>
      <c r="D408" s="34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8"/>
      <c r="S408" s="118"/>
      <c r="T408" s="118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</row>
    <row r="409" ht="15.75" customHeight="1">
      <c r="A409" s="115"/>
      <c r="B409" s="115"/>
      <c r="C409" s="34"/>
      <c r="D409" s="34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8"/>
      <c r="S409" s="118"/>
      <c r="T409" s="118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</row>
    <row r="410" ht="15.75" customHeight="1">
      <c r="A410" s="115"/>
      <c r="B410" s="115"/>
      <c r="C410" s="34"/>
      <c r="D410" s="34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8"/>
      <c r="S410" s="118"/>
      <c r="T410" s="118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</row>
    <row r="411" ht="15.75" customHeight="1">
      <c r="A411" s="115"/>
      <c r="B411" s="115"/>
      <c r="C411" s="34"/>
      <c r="D411" s="34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8"/>
      <c r="S411" s="118"/>
      <c r="T411" s="118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</row>
    <row r="412" ht="15.75" customHeight="1">
      <c r="A412" s="115"/>
      <c r="B412" s="115"/>
      <c r="C412" s="34"/>
      <c r="D412" s="34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8"/>
      <c r="S412" s="118"/>
      <c r="T412" s="118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</row>
    <row r="413" ht="15.75" customHeight="1">
      <c r="A413" s="115"/>
      <c r="B413" s="115"/>
      <c r="C413" s="34"/>
      <c r="D413" s="34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8"/>
      <c r="S413" s="118"/>
      <c r="T413" s="118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</row>
    <row r="414" ht="15.75" customHeight="1">
      <c r="A414" s="115"/>
      <c r="B414" s="115"/>
      <c r="C414" s="34"/>
      <c r="D414" s="34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8"/>
      <c r="S414" s="118"/>
      <c r="T414" s="118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</row>
    <row r="415" ht="15.75" customHeight="1">
      <c r="A415" s="115"/>
      <c r="B415" s="115"/>
      <c r="C415" s="34"/>
      <c r="D415" s="34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8"/>
      <c r="S415" s="118"/>
      <c r="T415" s="118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</row>
    <row r="416" ht="15.75" customHeight="1">
      <c r="A416" s="115"/>
      <c r="B416" s="115"/>
      <c r="C416" s="34"/>
      <c r="D416" s="34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8"/>
      <c r="S416" s="118"/>
      <c r="T416" s="118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</row>
    <row r="417" ht="15.75" customHeight="1">
      <c r="A417" s="115"/>
      <c r="B417" s="115"/>
      <c r="C417" s="34"/>
      <c r="D417" s="34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8"/>
      <c r="S417" s="118"/>
      <c r="T417" s="118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</row>
    <row r="418" ht="15.75" customHeight="1">
      <c r="A418" s="115"/>
      <c r="B418" s="115"/>
      <c r="C418" s="34"/>
      <c r="D418" s="34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8"/>
      <c r="S418" s="118"/>
      <c r="T418" s="118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</row>
    <row r="419" ht="15.75" customHeight="1">
      <c r="A419" s="115"/>
      <c r="B419" s="115"/>
      <c r="C419" s="34"/>
      <c r="D419" s="34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8"/>
      <c r="S419" s="118"/>
      <c r="T419" s="118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</row>
    <row r="420" ht="15.75" customHeight="1">
      <c r="A420" s="115"/>
      <c r="B420" s="115"/>
      <c r="C420" s="34"/>
      <c r="D420" s="34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8"/>
      <c r="S420" s="118"/>
      <c r="T420" s="118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</row>
    <row r="421" ht="15.75" customHeight="1">
      <c r="A421" s="115"/>
      <c r="B421" s="115"/>
      <c r="C421" s="34"/>
      <c r="D421" s="34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8"/>
      <c r="S421" s="118"/>
      <c r="T421" s="118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</row>
    <row r="422" ht="15.75" customHeight="1">
      <c r="A422" s="115"/>
      <c r="B422" s="115"/>
      <c r="C422" s="34"/>
      <c r="D422" s="34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8"/>
      <c r="S422" s="118"/>
      <c r="T422" s="118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</row>
    <row r="423" ht="15.75" customHeight="1">
      <c r="A423" s="115"/>
      <c r="B423" s="115"/>
      <c r="C423" s="34"/>
      <c r="D423" s="34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8"/>
      <c r="S423" s="118"/>
      <c r="T423" s="118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</row>
    <row r="424" ht="15.75" customHeight="1">
      <c r="A424" s="115"/>
      <c r="B424" s="115"/>
      <c r="C424" s="34"/>
      <c r="D424" s="34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8"/>
      <c r="S424" s="118"/>
      <c r="T424" s="118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</row>
    <row r="425" ht="15.75" customHeight="1">
      <c r="A425" s="115"/>
      <c r="B425" s="115"/>
      <c r="C425" s="34"/>
      <c r="D425" s="34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8"/>
      <c r="S425" s="118"/>
      <c r="T425" s="118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</row>
    <row r="426" ht="15.75" customHeight="1">
      <c r="A426" s="115"/>
      <c r="B426" s="115"/>
      <c r="C426" s="34"/>
      <c r="D426" s="34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8"/>
      <c r="S426" s="118"/>
      <c r="T426" s="118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</row>
    <row r="427" ht="15.75" customHeight="1">
      <c r="A427" s="115"/>
      <c r="B427" s="115"/>
      <c r="C427" s="34"/>
      <c r="D427" s="34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8"/>
      <c r="S427" s="118"/>
      <c r="T427" s="118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</row>
    <row r="428" ht="15.75" customHeight="1">
      <c r="A428" s="115"/>
      <c r="B428" s="115"/>
      <c r="C428" s="34"/>
      <c r="D428" s="34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8"/>
      <c r="S428" s="118"/>
      <c r="T428" s="118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</row>
    <row r="429" ht="15.75" customHeight="1">
      <c r="A429" s="115"/>
      <c r="B429" s="115"/>
      <c r="C429" s="34"/>
      <c r="D429" s="34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8"/>
      <c r="S429" s="118"/>
      <c r="T429" s="118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</row>
    <row r="430" ht="15.75" customHeight="1">
      <c r="A430" s="115"/>
      <c r="B430" s="115"/>
      <c r="C430" s="34"/>
      <c r="D430" s="34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8"/>
      <c r="S430" s="118"/>
      <c r="T430" s="118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</row>
    <row r="431" ht="15.75" customHeight="1">
      <c r="A431" s="115"/>
      <c r="B431" s="115"/>
      <c r="C431" s="34"/>
      <c r="D431" s="34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8"/>
      <c r="S431" s="118"/>
      <c r="T431" s="118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</row>
    <row r="432" ht="15.75" customHeight="1">
      <c r="A432" s="115"/>
      <c r="B432" s="115"/>
      <c r="C432" s="34"/>
      <c r="D432" s="34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8"/>
      <c r="S432" s="118"/>
      <c r="T432" s="118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</row>
    <row r="433" ht="15.75" customHeight="1">
      <c r="A433" s="115"/>
      <c r="B433" s="115"/>
      <c r="C433" s="34"/>
      <c r="D433" s="34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8"/>
      <c r="S433" s="118"/>
      <c r="T433" s="118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</row>
    <row r="434" ht="15.75" customHeight="1">
      <c r="A434" s="115"/>
      <c r="B434" s="115"/>
      <c r="C434" s="34"/>
      <c r="D434" s="34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8"/>
      <c r="S434" s="118"/>
      <c r="T434" s="118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</row>
    <row r="435" ht="15.75" customHeight="1">
      <c r="A435" s="115"/>
      <c r="B435" s="115"/>
      <c r="C435" s="34"/>
      <c r="D435" s="34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8"/>
      <c r="S435" s="118"/>
      <c r="T435" s="118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</row>
    <row r="436" ht="15.75" customHeight="1">
      <c r="A436" s="115"/>
      <c r="B436" s="115"/>
      <c r="C436" s="34"/>
      <c r="D436" s="34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8"/>
      <c r="S436" s="118"/>
      <c r="T436" s="118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</row>
    <row r="437" ht="15.75" customHeight="1">
      <c r="A437" s="115"/>
      <c r="B437" s="115"/>
      <c r="C437" s="34"/>
      <c r="D437" s="34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8"/>
      <c r="S437" s="118"/>
      <c r="T437" s="118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</row>
    <row r="438" ht="15.75" customHeight="1">
      <c r="A438" s="115"/>
      <c r="B438" s="115"/>
      <c r="C438" s="34"/>
      <c r="D438" s="34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8"/>
      <c r="S438" s="118"/>
      <c r="T438" s="118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</row>
    <row r="439" ht="15.75" customHeight="1">
      <c r="A439" s="115"/>
      <c r="B439" s="115"/>
      <c r="C439" s="34"/>
      <c r="D439" s="34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8"/>
      <c r="S439" s="118"/>
      <c r="T439" s="118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</row>
    <row r="440" ht="15.75" customHeight="1">
      <c r="A440" s="115"/>
      <c r="B440" s="115"/>
      <c r="C440" s="34"/>
      <c r="D440" s="34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8"/>
      <c r="S440" s="118"/>
      <c r="T440" s="118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</row>
    <row r="441" ht="15.75" customHeight="1">
      <c r="A441" s="115"/>
      <c r="B441" s="115"/>
      <c r="C441" s="34"/>
      <c r="D441" s="34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8"/>
      <c r="S441" s="118"/>
      <c r="T441" s="118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</row>
    <row r="442" ht="15.75" customHeight="1">
      <c r="A442" s="115"/>
      <c r="B442" s="115"/>
      <c r="C442" s="34"/>
      <c r="D442" s="34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8"/>
      <c r="S442" s="118"/>
      <c r="T442" s="118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</row>
    <row r="443" ht="15.75" customHeight="1">
      <c r="A443" s="115"/>
      <c r="B443" s="115"/>
      <c r="C443" s="34"/>
      <c r="D443" s="34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8"/>
      <c r="S443" s="118"/>
      <c r="T443" s="118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</row>
    <row r="444" ht="15.75" customHeight="1">
      <c r="A444" s="115"/>
      <c r="B444" s="115"/>
      <c r="C444" s="34"/>
      <c r="D444" s="34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8"/>
      <c r="S444" s="118"/>
      <c r="T444" s="118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</row>
    <row r="445" ht="15.75" customHeight="1">
      <c r="A445" s="115"/>
      <c r="B445" s="115"/>
      <c r="C445" s="34"/>
      <c r="D445" s="34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8"/>
      <c r="S445" s="118"/>
      <c r="T445" s="118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</row>
    <row r="446" ht="15.75" customHeight="1">
      <c r="A446" s="115"/>
      <c r="B446" s="115"/>
      <c r="C446" s="34"/>
      <c r="D446" s="34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8"/>
      <c r="S446" s="118"/>
      <c r="T446" s="118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</row>
    <row r="447" ht="15.75" customHeight="1">
      <c r="A447" s="115"/>
      <c r="B447" s="115"/>
      <c r="C447" s="34"/>
      <c r="D447" s="34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8"/>
      <c r="S447" s="118"/>
      <c r="T447" s="118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</row>
    <row r="448" ht="15.75" customHeight="1">
      <c r="A448" s="115"/>
      <c r="B448" s="115"/>
      <c r="C448" s="34"/>
      <c r="D448" s="34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8"/>
      <c r="S448" s="118"/>
      <c r="T448" s="118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</row>
    <row r="449" ht="15.75" customHeight="1">
      <c r="A449" s="115"/>
      <c r="B449" s="115"/>
      <c r="C449" s="34"/>
      <c r="D449" s="34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8"/>
      <c r="S449" s="118"/>
      <c r="T449" s="118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</row>
    <row r="450" ht="15.75" customHeight="1">
      <c r="A450" s="115"/>
      <c r="B450" s="115"/>
      <c r="C450" s="34"/>
      <c r="D450" s="34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8"/>
      <c r="S450" s="118"/>
      <c r="T450" s="118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</row>
    <row r="451" ht="15.75" customHeight="1">
      <c r="A451" s="115"/>
      <c r="B451" s="115"/>
      <c r="C451" s="34"/>
      <c r="D451" s="34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8"/>
      <c r="S451" s="118"/>
      <c r="T451" s="118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</row>
    <row r="452" ht="15.75" customHeight="1">
      <c r="A452" s="115"/>
      <c r="B452" s="115"/>
      <c r="C452" s="34"/>
      <c r="D452" s="34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8"/>
      <c r="S452" s="118"/>
      <c r="T452" s="118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</row>
    <row r="453" ht="15.75" customHeight="1">
      <c r="A453" s="115"/>
      <c r="B453" s="115"/>
      <c r="C453" s="34"/>
      <c r="D453" s="34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8"/>
      <c r="S453" s="118"/>
      <c r="T453" s="118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</row>
    <row r="454" ht="15.75" customHeight="1">
      <c r="A454" s="115"/>
      <c r="B454" s="115"/>
      <c r="C454" s="34"/>
      <c r="D454" s="34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8"/>
      <c r="S454" s="118"/>
      <c r="T454" s="118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</row>
    <row r="455" ht="15.75" customHeight="1">
      <c r="A455" s="115"/>
      <c r="B455" s="115"/>
      <c r="C455" s="34"/>
      <c r="D455" s="34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8"/>
      <c r="S455" s="118"/>
      <c r="T455" s="118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</row>
    <row r="456" ht="15.75" customHeight="1">
      <c r="A456" s="115"/>
      <c r="B456" s="115"/>
      <c r="C456" s="34"/>
      <c r="D456" s="34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8"/>
      <c r="S456" s="118"/>
      <c r="T456" s="118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</row>
    <row r="457" ht="15.75" customHeight="1">
      <c r="A457" s="115"/>
      <c r="B457" s="115"/>
      <c r="C457" s="34"/>
      <c r="D457" s="34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8"/>
      <c r="S457" s="118"/>
      <c r="T457" s="118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</row>
    <row r="458" ht="15.75" customHeight="1">
      <c r="A458" s="115"/>
      <c r="B458" s="115"/>
      <c r="C458" s="34"/>
      <c r="D458" s="34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8"/>
      <c r="S458" s="118"/>
      <c r="T458" s="118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</row>
    <row r="459" ht="15.75" customHeight="1">
      <c r="A459" s="115"/>
      <c r="B459" s="115"/>
      <c r="C459" s="34"/>
      <c r="D459" s="34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8"/>
      <c r="S459" s="118"/>
      <c r="T459" s="118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</row>
    <row r="460" ht="15.75" customHeight="1">
      <c r="A460" s="115"/>
      <c r="B460" s="115"/>
      <c r="C460" s="34"/>
      <c r="D460" s="34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8"/>
      <c r="S460" s="118"/>
      <c r="T460" s="118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</row>
    <row r="461" ht="15.75" customHeight="1">
      <c r="A461" s="115"/>
      <c r="B461" s="115"/>
      <c r="C461" s="34"/>
      <c r="D461" s="34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8"/>
      <c r="S461" s="118"/>
      <c r="T461" s="118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</row>
    <row r="462" ht="15.75" customHeight="1">
      <c r="A462" s="115"/>
      <c r="B462" s="115"/>
      <c r="C462" s="34"/>
      <c r="D462" s="34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8"/>
      <c r="S462" s="118"/>
      <c r="T462" s="118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</row>
    <row r="463" ht="15.75" customHeight="1">
      <c r="A463" s="115"/>
      <c r="B463" s="115"/>
      <c r="C463" s="34"/>
      <c r="D463" s="34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8"/>
      <c r="S463" s="118"/>
      <c r="T463" s="118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</row>
    <row r="464" ht="15.75" customHeight="1">
      <c r="A464" s="115"/>
      <c r="B464" s="115"/>
      <c r="C464" s="34"/>
      <c r="D464" s="34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8"/>
      <c r="S464" s="118"/>
      <c r="T464" s="118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</row>
    <row r="465" ht="15.75" customHeight="1">
      <c r="A465" s="115"/>
      <c r="B465" s="115"/>
      <c r="C465" s="34"/>
      <c r="D465" s="34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8"/>
      <c r="S465" s="118"/>
      <c r="T465" s="118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</row>
    <row r="466" ht="15.75" customHeight="1">
      <c r="A466" s="115"/>
      <c r="B466" s="115"/>
      <c r="C466" s="34"/>
      <c r="D466" s="34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8"/>
      <c r="S466" s="118"/>
      <c r="T466" s="118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</row>
    <row r="467" ht="15.75" customHeight="1">
      <c r="A467" s="115"/>
      <c r="B467" s="115"/>
      <c r="C467" s="34"/>
      <c r="D467" s="34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8"/>
      <c r="S467" s="118"/>
      <c r="T467" s="118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</row>
    <row r="468" ht="15.75" customHeight="1">
      <c r="A468" s="115"/>
      <c r="B468" s="115"/>
      <c r="C468" s="34"/>
      <c r="D468" s="34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8"/>
      <c r="S468" s="118"/>
      <c r="T468" s="118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</row>
    <row r="469" ht="15.75" customHeight="1">
      <c r="A469" s="115"/>
      <c r="B469" s="115"/>
      <c r="C469" s="34"/>
      <c r="D469" s="34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8"/>
      <c r="S469" s="118"/>
      <c r="T469" s="118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</row>
    <row r="470" ht="15.75" customHeight="1">
      <c r="A470" s="115"/>
      <c r="B470" s="115"/>
      <c r="C470" s="34"/>
      <c r="D470" s="34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8"/>
      <c r="S470" s="118"/>
      <c r="T470" s="118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</row>
    <row r="471" ht="15.75" customHeight="1">
      <c r="A471" s="115"/>
      <c r="B471" s="115"/>
      <c r="C471" s="34"/>
      <c r="D471" s="34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8"/>
      <c r="S471" s="118"/>
      <c r="T471" s="118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</row>
    <row r="472" ht="15.75" customHeight="1">
      <c r="A472" s="115"/>
      <c r="B472" s="115"/>
      <c r="C472" s="34"/>
      <c r="D472" s="34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8"/>
      <c r="S472" s="118"/>
      <c r="T472" s="118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</row>
    <row r="473" ht="15.75" customHeight="1">
      <c r="A473" s="115"/>
      <c r="B473" s="115"/>
      <c r="C473" s="34"/>
      <c r="D473" s="34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8"/>
      <c r="S473" s="118"/>
      <c r="T473" s="118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</row>
    <row r="474" ht="15.75" customHeight="1">
      <c r="A474" s="115"/>
      <c r="B474" s="115"/>
      <c r="C474" s="34"/>
      <c r="D474" s="34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8"/>
      <c r="S474" s="118"/>
      <c r="T474" s="118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</row>
    <row r="475" ht="15.75" customHeight="1">
      <c r="A475" s="115"/>
      <c r="B475" s="115"/>
      <c r="C475" s="34"/>
      <c r="D475" s="34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8"/>
      <c r="S475" s="118"/>
      <c r="T475" s="118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</row>
    <row r="476" ht="15.75" customHeight="1">
      <c r="A476" s="115"/>
      <c r="B476" s="115"/>
      <c r="C476" s="34"/>
      <c r="D476" s="34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8"/>
      <c r="S476" s="118"/>
      <c r="T476" s="118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</row>
    <row r="477" ht="15.75" customHeight="1">
      <c r="A477" s="115"/>
      <c r="B477" s="115"/>
      <c r="C477" s="34"/>
      <c r="D477" s="34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8"/>
      <c r="S477" s="118"/>
      <c r="T477" s="118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</row>
    <row r="478" ht="15.75" customHeight="1">
      <c r="A478" s="115"/>
      <c r="B478" s="115"/>
      <c r="C478" s="34"/>
      <c r="D478" s="34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8"/>
      <c r="S478" s="118"/>
      <c r="T478" s="118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</row>
    <row r="479" ht="15.75" customHeight="1">
      <c r="A479" s="115"/>
      <c r="B479" s="115"/>
      <c r="C479" s="34"/>
      <c r="D479" s="34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8"/>
      <c r="S479" s="118"/>
      <c r="T479" s="118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</row>
    <row r="480" ht="15.75" customHeight="1">
      <c r="A480" s="115"/>
      <c r="B480" s="115"/>
      <c r="C480" s="34"/>
      <c r="D480" s="34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8"/>
      <c r="S480" s="118"/>
      <c r="T480" s="118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</row>
    <row r="481" ht="15.75" customHeight="1">
      <c r="A481" s="115"/>
      <c r="B481" s="115"/>
      <c r="C481" s="34"/>
      <c r="D481" s="34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8"/>
      <c r="S481" s="118"/>
      <c r="T481" s="118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</row>
    <row r="482" ht="15.75" customHeight="1">
      <c r="A482" s="115"/>
      <c r="B482" s="115"/>
      <c r="C482" s="34"/>
      <c r="D482" s="34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8"/>
      <c r="S482" s="118"/>
      <c r="T482" s="118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</row>
    <row r="483" ht="15.75" customHeight="1">
      <c r="A483" s="115"/>
      <c r="B483" s="115"/>
      <c r="C483" s="34"/>
      <c r="D483" s="34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8"/>
      <c r="S483" s="118"/>
      <c r="T483" s="118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</row>
    <row r="484" ht="15.75" customHeight="1">
      <c r="A484" s="115"/>
      <c r="B484" s="115"/>
      <c r="C484" s="34"/>
      <c r="D484" s="34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8"/>
      <c r="S484" s="118"/>
      <c r="T484" s="118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</row>
    <row r="485" ht="15.75" customHeight="1">
      <c r="A485" s="115"/>
      <c r="B485" s="115"/>
      <c r="C485" s="34"/>
      <c r="D485" s="34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8"/>
      <c r="S485" s="118"/>
      <c r="T485" s="118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</row>
    <row r="486" ht="15.75" customHeight="1">
      <c r="A486" s="115"/>
      <c r="B486" s="115"/>
      <c r="C486" s="34"/>
      <c r="D486" s="34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8"/>
      <c r="S486" s="118"/>
      <c r="T486" s="118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</row>
    <row r="487" ht="15.75" customHeight="1">
      <c r="A487" s="115"/>
      <c r="B487" s="115"/>
      <c r="C487" s="34"/>
      <c r="D487" s="34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8"/>
      <c r="S487" s="118"/>
      <c r="T487" s="118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</row>
    <row r="488" ht="15.75" customHeight="1">
      <c r="A488" s="115"/>
      <c r="B488" s="115"/>
      <c r="C488" s="34"/>
      <c r="D488" s="34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8"/>
      <c r="S488" s="118"/>
      <c r="T488" s="118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</row>
    <row r="489" ht="15.75" customHeight="1">
      <c r="A489" s="115"/>
      <c r="B489" s="115"/>
      <c r="C489" s="34"/>
      <c r="D489" s="34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8"/>
      <c r="S489" s="118"/>
      <c r="T489" s="118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</row>
    <row r="490" ht="15.75" customHeight="1">
      <c r="A490" s="115"/>
      <c r="B490" s="115"/>
      <c r="C490" s="34"/>
      <c r="D490" s="34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8"/>
      <c r="S490" s="118"/>
      <c r="T490" s="118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</row>
    <row r="491" ht="15.75" customHeight="1">
      <c r="A491" s="115"/>
      <c r="B491" s="115"/>
      <c r="C491" s="34"/>
      <c r="D491" s="34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8"/>
      <c r="S491" s="118"/>
      <c r="T491" s="118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</row>
    <row r="492" ht="15.75" customHeight="1">
      <c r="A492" s="115"/>
      <c r="B492" s="115"/>
      <c r="C492" s="34"/>
      <c r="D492" s="34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8"/>
      <c r="S492" s="118"/>
      <c r="T492" s="118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</row>
    <row r="493" ht="15.75" customHeight="1">
      <c r="A493" s="115"/>
      <c r="B493" s="115"/>
      <c r="C493" s="34"/>
      <c r="D493" s="34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8"/>
      <c r="S493" s="118"/>
      <c r="T493" s="118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</row>
    <row r="494" ht="15.75" customHeight="1">
      <c r="A494" s="115"/>
      <c r="B494" s="115"/>
      <c r="C494" s="34"/>
      <c r="D494" s="34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8"/>
      <c r="S494" s="118"/>
      <c r="T494" s="118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</row>
    <row r="495" ht="15.75" customHeight="1">
      <c r="A495" s="115"/>
      <c r="B495" s="115"/>
      <c r="C495" s="34"/>
      <c r="D495" s="34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8"/>
      <c r="S495" s="118"/>
      <c r="T495" s="118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</row>
    <row r="496" ht="15.75" customHeight="1">
      <c r="A496" s="115"/>
      <c r="B496" s="115"/>
      <c r="C496" s="34"/>
      <c r="D496" s="34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8"/>
      <c r="S496" s="118"/>
      <c r="T496" s="118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</row>
    <row r="497" ht="15.75" customHeight="1">
      <c r="A497" s="115"/>
      <c r="B497" s="115"/>
      <c r="C497" s="34"/>
      <c r="D497" s="34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8"/>
      <c r="S497" s="118"/>
      <c r="T497" s="118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</row>
    <row r="498" ht="15.75" customHeight="1">
      <c r="A498" s="115"/>
      <c r="B498" s="115"/>
      <c r="C498" s="34"/>
      <c r="D498" s="34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8"/>
      <c r="S498" s="118"/>
      <c r="T498" s="118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</row>
    <row r="499" ht="15.75" customHeight="1">
      <c r="A499" s="115"/>
      <c r="B499" s="115"/>
      <c r="C499" s="34"/>
      <c r="D499" s="34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8"/>
      <c r="S499" s="118"/>
      <c r="T499" s="118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</row>
    <row r="500" ht="15.75" customHeight="1">
      <c r="A500" s="115"/>
      <c r="B500" s="115"/>
      <c r="C500" s="34"/>
      <c r="D500" s="34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8"/>
      <c r="S500" s="118"/>
      <c r="T500" s="118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</row>
    <row r="501" ht="15.75" customHeight="1">
      <c r="A501" s="115"/>
      <c r="B501" s="115"/>
      <c r="C501" s="34"/>
      <c r="D501" s="34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8"/>
      <c r="S501" s="118"/>
      <c r="T501" s="118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</row>
    <row r="502" ht="15.75" customHeight="1">
      <c r="A502" s="115"/>
      <c r="B502" s="115"/>
      <c r="C502" s="34"/>
      <c r="D502" s="34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8"/>
      <c r="S502" s="118"/>
      <c r="T502" s="118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</row>
    <row r="503" ht="15.75" customHeight="1">
      <c r="A503" s="115"/>
      <c r="B503" s="115"/>
      <c r="C503" s="34"/>
      <c r="D503" s="34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8"/>
      <c r="S503" s="118"/>
      <c r="T503" s="118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</row>
    <row r="504" ht="15.75" customHeight="1">
      <c r="A504" s="115"/>
      <c r="B504" s="115"/>
      <c r="C504" s="34"/>
      <c r="D504" s="34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8"/>
      <c r="S504" s="118"/>
      <c r="T504" s="118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</row>
    <row r="505" ht="15.75" customHeight="1">
      <c r="A505" s="115"/>
      <c r="B505" s="115"/>
      <c r="C505" s="34"/>
      <c r="D505" s="34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8"/>
      <c r="S505" s="118"/>
      <c r="T505" s="118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</row>
    <row r="506" ht="15.75" customHeight="1">
      <c r="A506" s="115"/>
      <c r="B506" s="115"/>
      <c r="C506" s="34"/>
      <c r="D506" s="34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8"/>
      <c r="S506" s="118"/>
      <c r="T506" s="118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</row>
    <row r="507" ht="15.75" customHeight="1">
      <c r="A507" s="115"/>
      <c r="B507" s="115"/>
      <c r="C507" s="34"/>
      <c r="D507" s="34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8"/>
      <c r="S507" s="118"/>
      <c r="T507" s="118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</row>
    <row r="508" ht="15.75" customHeight="1">
      <c r="A508" s="115"/>
      <c r="B508" s="115"/>
      <c r="C508" s="34"/>
      <c r="D508" s="34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8"/>
      <c r="S508" s="118"/>
      <c r="T508" s="118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</row>
    <row r="509" ht="15.75" customHeight="1">
      <c r="A509" s="115"/>
      <c r="B509" s="115"/>
      <c r="C509" s="34"/>
      <c r="D509" s="34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8"/>
      <c r="S509" s="118"/>
      <c r="T509" s="118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</row>
    <row r="510" ht="15.75" customHeight="1">
      <c r="A510" s="115"/>
      <c r="B510" s="115"/>
      <c r="C510" s="34"/>
      <c r="D510" s="34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8"/>
      <c r="S510" s="118"/>
      <c r="T510" s="118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</row>
    <row r="511" ht="15.75" customHeight="1">
      <c r="A511" s="115"/>
      <c r="B511" s="115"/>
      <c r="C511" s="34"/>
      <c r="D511" s="34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8"/>
      <c r="S511" s="118"/>
      <c r="T511" s="118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</row>
    <row r="512" ht="15.75" customHeight="1">
      <c r="A512" s="115"/>
      <c r="B512" s="115"/>
      <c r="C512" s="34"/>
      <c r="D512" s="34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8"/>
      <c r="S512" s="118"/>
      <c r="T512" s="118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</row>
    <row r="513" ht="15.75" customHeight="1">
      <c r="A513" s="115"/>
      <c r="B513" s="115"/>
      <c r="C513" s="34"/>
      <c r="D513" s="34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8"/>
      <c r="S513" s="118"/>
      <c r="T513" s="118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</row>
    <row r="514" ht="15.75" customHeight="1">
      <c r="A514" s="115"/>
      <c r="B514" s="115"/>
      <c r="C514" s="34"/>
      <c r="D514" s="34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8"/>
      <c r="S514" s="118"/>
      <c r="T514" s="118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</row>
    <row r="515" ht="15.75" customHeight="1">
      <c r="A515" s="115"/>
      <c r="B515" s="115"/>
      <c r="C515" s="34"/>
      <c r="D515" s="34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8"/>
      <c r="S515" s="118"/>
      <c r="T515" s="118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</row>
    <row r="516" ht="15.75" customHeight="1">
      <c r="A516" s="115"/>
      <c r="B516" s="115"/>
      <c r="C516" s="34"/>
      <c r="D516" s="34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8"/>
      <c r="S516" s="118"/>
      <c r="T516" s="118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</row>
    <row r="517" ht="15.75" customHeight="1">
      <c r="A517" s="115"/>
      <c r="B517" s="115"/>
      <c r="C517" s="34"/>
      <c r="D517" s="34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8"/>
      <c r="S517" s="118"/>
      <c r="T517" s="118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</row>
    <row r="518" ht="15.75" customHeight="1">
      <c r="A518" s="115"/>
      <c r="B518" s="115"/>
      <c r="C518" s="34"/>
      <c r="D518" s="34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8"/>
      <c r="S518" s="118"/>
      <c r="T518" s="118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</row>
    <row r="519" ht="15.75" customHeight="1">
      <c r="A519" s="115"/>
      <c r="B519" s="115"/>
      <c r="C519" s="34"/>
      <c r="D519" s="34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8"/>
      <c r="S519" s="118"/>
      <c r="T519" s="118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</row>
    <row r="520" ht="15.75" customHeight="1">
      <c r="A520" s="115"/>
      <c r="B520" s="115"/>
      <c r="C520" s="34"/>
      <c r="D520" s="34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8"/>
      <c r="S520" s="118"/>
      <c r="T520" s="118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</row>
    <row r="521" ht="15.75" customHeight="1">
      <c r="A521" s="115"/>
      <c r="B521" s="115"/>
      <c r="C521" s="34"/>
      <c r="D521" s="34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8"/>
      <c r="S521" s="118"/>
      <c r="T521" s="118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</row>
    <row r="522" ht="15.75" customHeight="1">
      <c r="A522" s="115"/>
      <c r="B522" s="115"/>
      <c r="C522" s="34"/>
      <c r="D522" s="34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8"/>
      <c r="S522" s="118"/>
      <c r="T522" s="118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</row>
    <row r="523" ht="15.75" customHeight="1">
      <c r="A523" s="115"/>
      <c r="B523" s="115"/>
      <c r="C523" s="34"/>
      <c r="D523" s="34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8"/>
      <c r="S523" s="118"/>
      <c r="T523" s="118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</row>
    <row r="524" ht="15.75" customHeight="1">
      <c r="A524" s="115"/>
      <c r="B524" s="115"/>
      <c r="C524" s="34"/>
      <c r="D524" s="34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8"/>
      <c r="S524" s="118"/>
      <c r="T524" s="118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</row>
    <row r="525" ht="15.75" customHeight="1">
      <c r="A525" s="115"/>
      <c r="B525" s="115"/>
      <c r="C525" s="34"/>
      <c r="D525" s="34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8"/>
      <c r="S525" s="118"/>
      <c r="T525" s="118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</row>
    <row r="526" ht="15.75" customHeight="1">
      <c r="A526" s="115"/>
      <c r="B526" s="115"/>
      <c r="C526" s="34"/>
      <c r="D526" s="34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8"/>
      <c r="S526" s="118"/>
      <c r="T526" s="118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</row>
    <row r="527" ht="15.75" customHeight="1">
      <c r="A527" s="115"/>
      <c r="B527" s="115"/>
      <c r="C527" s="34"/>
      <c r="D527" s="34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8"/>
      <c r="S527" s="118"/>
      <c r="T527" s="118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</row>
    <row r="528" ht="15.75" customHeight="1">
      <c r="A528" s="115"/>
      <c r="B528" s="115"/>
      <c r="C528" s="34"/>
      <c r="D528" s="34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8"/>
      <c r="S528" s="118"/>
      <c r="T528" s="118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</row>
    <row r="529" ht="15.75" customHeight="1">
      <c r="A529" s="115"/>
      <c r="B529" s="115"/>
      <c r="C529" s="34"/>
      <c r="D529" s="34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8"/>
      <c r="S529" s="118"/>
      <c r="T529" s="118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</row>
    <row r="530" ht="15.75" customHeight="1">
      <c r="A530" s="115"/>
      <c r="B530" s="115"/>
      <c r="C530" s="34"/>
      <c r="D530" s="34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8"/>
      <c r="S530" s="118"/>
      <c r="T530" s="118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</row>
    <row r="531" ht="15.75" customHeight="1">
      <c r="A531" s="115"/>
      <c r="B531" s="115"/>
      <c r="C531" s="34"/>
      <c r="D531" s="34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8"/>
      <c r="S531" s="118"/>
      <c r="T531" s="118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</row>
    <row r="532" ht="15.75" customHeight="1">
      <c r="A532" s="115"/>
      <c r="B532" s="115"/>
      <c r="C532" s="34"/>
      <c r="D532" s="34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8"/>
      <c r="S532" s="118"/>
      <c r="T532" s="118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</row>
    <row r="533" ht="15.75" customHeight="1">
      <c r="A533" s="115"/>
      <c r="B533" s="115"/>
      <c r="C533" s="34"/>
      <c r="D533" s="34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8"/>
      <c r="S533" s="118"/>
      <c r="T533" s="118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</row>
    <row r="534" ht="15.75" customHeight="1">
      <c r="A534" s="115"/>
      <c r="B534" s="115"/>
      <c r="C534" s="34"/>
      <c r="D534" s="34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8"/>
      <c r="S534" s="118"/>
      <c r="T534" s="118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</row>
    <row r="535" ht="15.75" customHeight="1">
      <c r="A535" s="115"/>
      <c r="B535" s="115"/>
      <c r="C535" s="34"/>
      <c r="D535" s="34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8"/>
      <c r="S535" s="118"/>
      <c r="T535" s="118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</row>
    <row r="536" ht="15.75" customHeight="1">
      <c r="A536" s="115"/>
      <c r="B536" s="115"/>
      <c r="C536" s="34"/>
      <c r="D536" s="34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8"/>
      <c r="S536" s="118"/>
      <c r="T536" s="118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</row>
    <row r="537" ht="15.75" customHeight="1">
      <c r="A537" s="115"/>
      <c r="B537" s="115"/>
      <c r="C537" s="34"/>
      <c r="D537" s="34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8"/>
      <c r="S537" s="118"/>
      <c r="T537" s="118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</row>
    <row r="538" ht="15.75" customHeight="1">
      <c r="A538" s="115"/>
      <c r="B538" s="115"/>
      <c r="C538" s="34"/>
      <c r="D538" s="34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8"/>
      <c r="S538" s="118"/>
      <c r="T538" s="118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</row>
    <row r="539" ht="15.75" customHeight="1">
      <c r="A539" s="115"/>
      <c r="B539" s="115"/>
      <c r="C539" s="34"/>
      <c r="D539" s="34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8"/>
      <c r="S539" s="118"/>
      <c r="T539" s="118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</row>
    <row r="540" ht="15.75" customHeight="1">
      <c r="A540" s="115"/>
      <c r="B540" s="115"/>
      <c r="C540" s="34"/>
      <c r="D540" s="34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8"/>
      <c r="S540" s="118"/>
      <c r="T540" s="118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</row>
    <row r="541" ht="15.75" customHeight="1">
      <c r="A541" s="115"/>
      <c r="B541" s="115"/>
      <c r="C541" s="34"/>
      <c r="D541" s="34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8"/>
      <c r="S541" s="118"/>
      <c r="T541" s="118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</row>
    <row r="542" ht="15.75" customHeight="1">
      <c r="A542" s="115"/>
      <c r="B542" s="115"/>
      <c r="C542" s="34"/>
      <c r="D542" s="34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8"/>
      <c r="S542" s="118"/>
      <c r="T542" s="118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</row>
    <row r="543" ht="15.75" customHeight="1">
      <c r="A543" s="115"/>
      <c r="B543" s="115"/>
      <c r="C543" s="34"/>
      <c r="D543" s="34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8"/>
      <c r="S543" s="118"/>
      <c r="T543" s="118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</row>
    <row r="544" ht="15.75" customHeight="1">
      <c r="A544" s="115"/>
      <c r="B544" s="115"/>
      <c r="C544" s="34"/>
      <c r="D544" s="34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8"/>
      <c r="S544" s="118"/>
      <c r="T544" s="118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</row>
    <row r="545" ht="15.75" customHeight="1">
      <c r="A545" s="115"/>
      <c r="B545" s="115"/>
      <c r="C545" s="34"/>
      <c r="D545" s="34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8"/>
      <c r="S545" s="118"/>
      <c r="T545" s="118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</row>
    <row r="546" ht="15.75" customHeight="1">
      <c r="A546" s="115"/>
      <c r="B546" s="115"/>
      <c r="C546" s="34"/>
      <c r="D546" s="34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8"/>
      <c r="S546" s="118"/>
      <c r="T546" s="118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</row>
    <row r="547" ht="15.75" customHeight="1">
      <c r="A547" s="115"/>
      <c r="B547" s="115"/>
      <c r="C547" s="34"/>
      <c r="D547" s="34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8"/>
      <c r="S547" s="118"/>
      <c r="T547" s="118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</row>
    <row r="548" ht="15.75" customHeight="1">
      <c r="A548" s="115"/>
      <c r="B548" s="115"/>
      <c r="C548" s="34"/>
      <c r="D548" s="34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8"/>
      <c r="S548" s="118"/>
      <c r="T548" s="118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</row>
    <row r="549" ht="15.75" customHeight="1">
      <c r="A549" s="115"/>
      <c r="B549" s="115"/>
      <c r="C549" s="34"/>
      <c r="D549" s="34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8"/>
      <c r="S549" s="118"/>
      <c r="T549" s="118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</row>
    <row r="550" ht="15.75" customHeight="1">
      <c r="A550" s="115"/>
      <c r="B550" s="115"/>
      <c r="C550" s="34"/>
      <c r="D550" s="34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8"/>
      <c r="S550" s="118"/>
      <c r="T550" s="118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</row>
    <row r="551" ht="15.75" customHeight="1">
      <c r="A551" s="115"/>
      <c r="B551" s="115"/>
      <c r="C551" s="34"/>
      <c r="D551" s="34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8"/>
      <c r="S551" s="118"/>
      <c r="T551" s="118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</row>
    <row r="552" ht="15.75" customHeight="1">
      <c r="A552" s="115"/>
      <c r="B552" s="115"/>
      <c r="C552" s="34"/>
      <c r="D552" s="34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8"/>
      <c r="S552" s="118"/>
      <c r="T552" s="118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</row>
    <row r="553" ht="15.75" customHeight="1">
      <c r="A553" s="115"/>
      <c r="B553" s="115"/>
      <c r="C553" s="34"/>
      <c r="D553" s="34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8"/>
      <c r="S553" s="118"/>
      <c r="T553" s="118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</row>
    <row r="554" ht="15.75" customHeight="1">
      <c r="A554" s="115"/>
      <c r="B554" s="115"/>
      <c r="C554" s="34"/>
      <c r="D554" s="34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8"/>
      <c r="S554" s="118"/>
      <c r="T554" s="118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</row>
    <row r="555" ht="15.75" customHeight="1">
      <c r="A555" s="115"/>
      <c r="B555" s="115"/>
      <c r="C555" s="34"/>
      <c r="D555" s="34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8"/>
      <c r="S555" s="118"/>
      <c r="T555" s="118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</row>
    <row r="556" ht="15.75" customHeight="1">
      <c r="A556" s="115"/>
      <c r="B556" s="115"/>
      <c r="C556" s="34"/>
      <c r="D556" s="34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8"/>
      <c r="S556" s="118"/>
      <c r="T556" s="118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</row>
    <row r="557" ht="15.75" customHeight="1">
      <c r="A557" s="115"/>
      <c r="B557" s="115"/>
      <c r="C557" s="34"/>
      <c r="D557" s="34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8"/>
      <c r="S557" s="118"/>
      <c r="T557" s="118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</row>
    <row r="558" ht="15.75" customHeight="1">
      <c r="A558" s="115"/>
      <c r="B558" s="115"/>
      <c r="C558" s="34"/>
      <c r="D558" s="34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8"/>
      <c r="S558" s="118"/>
      <c r="T558" s="118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</row>
    <row r="559" ht="15.75" customHeight="1">
      <c r="A559" s="115"/>
      <c r="B559" s="115"/>
      <c r="C559" s="34"/>
      <c r="D559" s="34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8"/>
      <c r="S559" s="118"/>
      <c r="T559" s="118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</row>
    <row r="560" ht="15.75" customHeight="1">
      <c r="A560" s="115"/>
      <c r="B560" s="115"/>
      <c r="C560" s="34"/>
      <c r="D560" s="34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8"/>
      <c r="S560" s="118"/>
      <c r="T560" s="118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</row>
    <row r="561" ht="15.75" customHeight="1">
      <c r="A561" s="115"/>
      <c r="B561" s="115"/>
      <c r="C561" s="34"/>
      <c r="D561" s="34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8"/>
      <c r="S561" s="118"/>
      <c r="T561" s="118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</row>
    <row r="562" ht="15.75" customHeight="1">
      <c r="A562" s="115"/>
      <c r="B562" s="115"/>
      <c r="C562" s="34"/>
      <c r="D562" s="34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8"/>
      <c r="S562" s="118"/>
      <c r="T562" s="118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</row>
    <row r="563" ht="15.75" customHeight="1">
      <c r="A563" s="115"/>
      <c r="B563" s="115"/>
      <c r="C563" s="34"/>
      <c r="D563" s="34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8"/>
      <c r="S563" s="118"/>
      <c r="T563" s="118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</row>
    <row r="564" ht="15.75" customHeight="1">
      <c r="A564" s="115"/>
      <c r="B564" s="115"/>
      <c r="C564" s="34"/>
      <c r="D564" s="34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8"/>
      <c r="S564" s="118"/>
      <c r="T564" s="118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</row>
    <row r="565" ht="15.75" customHeight="1">
      <c r="A565" s="115"/>
      <c r="B565" s="115"/>
      <c r="C565" s="34"/>
      <c r="D565" s="34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8"/>
      <c r="S565" s="118"/>
      <c r="T565" s="118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</row>
    <row r="566" ht="15.75" customHeight="1">
      <c r="A566" s="115"/>
      <c r="B566" s="115"/>
      <c r="C566" s="34"/>
      <c r="D566" s="34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8"/>
      <c r="S566" s="118"/>
      <c r="T566" s="118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</row>
    <row r="567" ht="15.75" customHeight="1">
      <c r="A567" s="115"/>
      <c r="B567" s="115"/>
      <c r="C567" s="34"/>
      <c r="D567" s="34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8"/>
      <c r="S567" s="118"/>
      <c r="T567" s="118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</row>
    <row r="568" ht="15.75" customHeight="1">
      <c r="A568" s="115"/>
      <c r="B568" s="115"/>
      <c r="C568" s="34"/>
      <c r="D568" s="34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8"/>
      <c r="S568" s="118"/>
      <c r="T568" s="118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</row>
    <row r="569" ht="15.75" customHeight="1">
      <c r="A569" s="115"/>
      <c r="B569" s="115"/>
      <c r="C569" s="34"/>
      <c r="D569" s="34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8"/>
      <c r="S569" s="118"/>
      <c r="T569" s="118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</row>
    <row r="570" ht="15.75" customHeight="1">
      <c r="A570" s="115"/>
      <c r="B570" s="115"/>
      <c r="C570" s="34"/>
      <c r="D570" s="34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8"/>
      <c r="S570" s="118"/>
      <c r="T570" s="118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</row>
    <row r="571" ht="15.75" customHeight="1">
      <c r="A571" s="115"/>
      <c r="B571" s="115"/>
      <c r="C571" s="34"/>
      <c r="D571" s="34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8"/>
      <c r="S571" s="118"/>
      <c r="T571" s="118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</row>
    <row r="572" ht="15.75" customHeight="1">
      <c r="A572" s="115"/>
      <c r="B572" s="115"/>
      <c r="C572" s="34"/>
      <c r="D572" s="34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8"/>
      <c r="S572" s="118"/>
      <c r="T572" s="118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</row>
    <row r="573" ht="15.75" customHeight="1">
      <c r="A573" s="115"/>
      <c r="B573" s="115"/>
      <c r="C573" s="34"/>
      <c r="D573" s="34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8"/>
      <c r="S573" s="118"/>
      <c r="T573" s="118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</row>
    <row r="574" ht="15.75" customHeight="1">
      <c r="A574" s="115"/>
      <c r="B574" s="115"/>
      <c r="C574" s="34"/>
      <c r="D574" s="34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8"/>
      <c r="S574" s="118"/>
      <c r="T574" s="118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</row>
    <row r="575" ht="15.75" customHeight="1">
      <c r="A575" s="115"/>
      <c r="B575" s="115"/>
      <c r="C575" s="34"/>
      <c r="D575" s="34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8"/>
      <c r="S575" s="118"/>
      <c r="T575" s="118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</row>
    <row r="576" ht="15.75" customHeight="1">
      <c r="A576" s="115"/>
      <c r="B576" s="115"/>
      <c r="C576" s="34"/>
      <c r="D576" s="34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8"/>
      <c r="S576" s="118"/>
      <c r="T576" s="118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</row>
    <row r="577" ht="15.75" customHeight="1">
      <c r="A577" s="115"/>
      <c r="B577" s="115"/>
      <c r="C577" s="34"/>
      <c r="D577" s="34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8"/>
      <c r="S577" s="118"/>
      <c r="T577" s="118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</row>
    <row r="578" ht="15.75" customHeight="1">
      <c r="A578" s="115"/>
      <c r="B578" s="115"/>
      <c r="C578" s="34"/>
      <c r="D578" s="34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8"/>
      <c r="S578" s="118"/>
      <c r="T578" s="118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</row>
    <row r="579" ht="15.75" customHeight="1">
      <c r="A579" s="115"/>
      <c r="B579" s="115"/>
      <c r="C579" s="34"/>
      <c r="D579" s="34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8"/>
      <c r="S579" s="118"/>
      <c r="T579" s="118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</row>
    <row r="580" ht="15.75" customHeight="1">
      <c r="A580" s="115"/>
      <c r="B580" s="115"/>
      <c r="C580" s="34"/>
      <c r="D580" s="34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8"/>
      <c r="S580" s="118"/>
      <c r="T580" s="118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</row>
    <row r="581" ht="15.75" customHeight="1">
      <c r="A581" s="115"/>
      <c r="B581" s="115"/>
      <c r="C581" s="34"/>
      <c r="D581" s="34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8"/>
      <c r="S581" s="118"/>
      <c r="T581" s="118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</row>
    <row r="582" ht="15.75" customHeight="1">
      <c r="A582" s="115"/>
      <c r="B582" s="115"/>
      <c r="C582" s="34"/>
      <c r="D582" s="34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8"/>
      <c r="S582" s="118"/>
      <c r="T582" s="118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</row>
    <row r="583" ht="15.75" customHeight="1">
      <c r="A583" s="115"/>
      <c r="B583" s="115"/>
      <c r="C583" s="34"/>
      <c r="D583" s="34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8"/>
      <c r="S583" s="118"/>
      <c r="T583" s="118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</row>
    <row r="584" ht="15.75" customHeight="1">
      <c r="A584" s="115"/>
      <c r="B584" s="115"/>
      <c r="C584" s="34"/>
      <c r="D584" s="34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8"/>
      <c r="S584" s="118"/>
      <c r="T584" s="118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</row>
    <row r="585" ht="15.75" customHeight="1">
      <c r="A585" s="115"/>
      <c r="B585" s="115"/>
      <c r="C585" s="34"/>
      <c r="D585" s="34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8"/>
      <c r="S585" s="118"/>
      <c r="T585" s="118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</row>
    <row r="586" ht="15.75" customHeight="1">
      <c r="A586" s="115"/>
      <c r="B586" s="115"/>
      <c r="C586" s="34"/>
      <c r="D586" s="34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8"/>
      <c r="S586" s="118"/>
      <c r="T586" s="118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</row>
    <row r="587" ht="15.75" customHeight="1">
      <c r="A587" s="115"/>
      <c r="B587" s="115"/>
      <c r="C587" s="34"/>
      <c r="D587" s="34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8"/>
      <c r="S587" s="118"/>
      <c r="T587" s="118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</row>
    <row r="588" ht="15.75" customHeight="1">
      <c r="A588" s="115"/>
      <c r="B588" s="115"/>
      <c r="C588" s="34"/>
      <c r="D588" s="34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8"/>
      <c r="S588" s="118"/>
      <c r="T588" s="118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</row>
    <row r="589" ht="15.75" customHeight="1">
      <c r="A589" s="115"/>
      <c r="B589" s="115"/>
      <c r="C589" s="34"/>
      <c r="D589" s="34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8"/>
      <c r="S589" s="118"/>
      <c r="T589" s="118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</row>
    <row r="590" ht="15.75" customHeight="1">
      <c r="A590" s="115"/>
      <c r="B590" s="115"/>
      <c r="C590" s="34"/>
      <c r="D590" s="34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8"/>
      <c r="S590" s="118"/>
      <c r="T590" s="118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</row>
    <row r="591" ht="15.75" customHeight="1">
      <c r="A591" s="115"/>
      <c r="B591" s="115"/>
      <c r="C591" s="34"/>
      <c r="D591" s="34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8"/>
      <c r="S591" s="118"/>
      <c r="T591" s="118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</row>
    <row r="592" ht="15.75" customHeight="1">
      <c r="A592" s="115"/>
      <c r="B592" s="115"/>
      <c r="C592" s="34"/>
      <c r="D592" s="34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8"/>
      <c r="S592" s="118"/>
      <c r="T592" s="118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</row>
    <row r="593" ht="15.75" customHeight="1">
      <c r="A593" s="115"/>
      <c r="B593" s="115"/>
      <c r="C593" s="34"/>
      <c r="D593" s="34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8"/>
      <c r="S593" s="118"/>
      <c r="T593" s="118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</row>
    <row r="594" ht="15.75" customHeight="1">
      <c r="A594" s="115"/>
      <c r="B594" s="115"/>
      <c r="C594" s="34"/>
      <c r="D594" s="34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8"/>
      <c r="S594" s="118"/>
      <c r="T594" s="118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</row>
    <row r="595" ht="15.75" customHeight="1">
      <c r="A595" s="115"/>
      <c r="B595" s="115"/>
      <c r="C595" s="34"/>
      <c r="D595" s="34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8"/>
      <c r="S595" s="118"/>
      <c r="T595" s="118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</row>
    <row r="596" ht="15.75" customHeight="1">
      <c r="A596" s="115"/>
      <c r="B596" s="115"/>
      <c r="C596" s="34"/>
      <c r="D596" s="34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8"/>
      <c r="S596" s="118"/>
      <c r="T596" s="118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</row>
    <row r="597" ht="15.75" customHeight="1">
      <c r="A597" s="115"/>
      <c r="B597" s="115"/>
      <c r="C597" s="34"/>
      <c r="D597" s="34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8"/>
      <c r="S597" s="118"/>
      <c r="T597" s="118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</row>
    <row r="598" ht="15.75" customHeight="1">
      <c r="A598" s="115"/>
      <c r="B598" s="115"/>
      <c r="C598" s="34"/>
      <c r="D598" s="34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8"/>
      <c r="S598" s="118"/>
      <c r="T598" s="118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</row>
    <row r="599" ht="15.75" customHeight="1">
      <c r="A599" s="115"/>
      <c r="B599" s="115"/>
      <c r="C599" s="34"/>
      <c r="D599" s="34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8"/>
      <c r="S599" s="118"/>
      <c r="T599" s="118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</row>
    <row r="600" ht="15.75" customHeight="1">
      <c r="A600" s="115"/>
      <c r="B600" s="115"/>
      <c r="C600" s="34"/>
      <c r="D600" s="34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8"/>
      <c r="S600" s="118"/>
      <c r="T600" s="118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</row>
    <row r="601" ht="15.75" customHeight="1">
      <c r="A601" s="115"/>
      <c r="B601" s="115"/>
      <c r="C601" s="34"/>
      <c r="D601" s="34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8"/>
      <c r="S601" s="118"/>
      <c r="T601" s="118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</row>
    <row r="602" ht="15.75" customHeight="1">
      <c r="A602" s="115"/>
      <c r="B602" s="115"/>
      <c r="C602" s="34"/>
      <c r="D602" s="34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8"/>
      <c r="S602" s="118"/>
      <c r="T602" s="118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</row>
    <row r="603" ht="15.75" customHeight="1">
      <c r="A603" s="115"/>
      <c r="B603" s="115"/>
      <c r="C603" s="34"/>
      <c r="D603" s="34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8"/>
      <c r="S603" s="118"/>
      <c r="T603" s="118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</row>
    <row r="604" ht="15.75" customHeight="1">
      <c r="A604" s="115"/>
      <c r="B604" s="115"/>
      <c r="C604" s="34"/>
      <c r="D604" s="34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8"/>
      <c r="S604" s="118"/>
      <c r="T604" s="118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</row>
    <row r="605" ht="15.75" customHeight="1">
      <c r="A605" s="115"/>
      <c r="B605" s="115"/>
      <c r="C605" s="34"/>
      <c r="D605" s="34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8"/>
      <c r="S605" s="118"/>
      <c r="T605" s="118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</row>
    <row r="606" ht="15.75" customHeight="1">
      <c r="A606" s="115"/>
      <c r="B606" s="115"/>
      <c r="C606" s="34"/>
      <c r="D606" s="34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8"/>
      <c r="S606" s="118"/>
      <c r="T606" s="118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</row>
    <row r="607" ht="15.75" customHeight="1">
      <c r="A607" s="115"/>
      <c r="B607" s="115"/>
      <c r="C607" s="34"/>
      <c r="D607" s="34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8"/>
      <c r="S607" s="118"/>
      <c r="T607" s="118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</row>
    <row r="608" ht="15.75" customHeight="1">
      <c r="A608" s="115"/>
      <c r="B608" s="115"/>
      <c r="C608" s="34"/>
      <c r="D608" s="34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8"/>
      <c r="S608" s="118"/>
      <c r="T608" s="118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</row>
    <row r="609" ht="15.75" customHeight="1">
      <c r="A609" s="115"/>
      <c r="B609" s="115"/>
      <c r="C609" s="34"/>
      <c r="D609" s="34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8"/>
      <c r="S609" s="118"/>
      <c r="T609" s="118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</row>
    <row r="610" ht="15.75" customHeight="1">
      <c r="A610" s="115"/>
      <c r="B610" s="115"/>
      <c r="C610" s="34"/>
      <c r="D610" s="34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8"/>
      <c r="S610" s="118"/>
      <c r="T610" s="118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</row>
    <row r="611" ht="15.75" customHeight="1">
      <c r="A611" s="115"/>
      <c r="B611" s="115"/>
      <c r="C611" s="34"/>
      <c r="D611" s="34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8"/>
      <c r="S611" s="118"/>
      <c r="T611" s="118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</row>
    <row r="612" ht="15.75" customHeight="1">
      <c r="A612" s="115"/>
      <c r="B612" s="115"/>
      <c r="C612" s="34"/>
      <c r="D612" s="34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8"/>
      <c r="S612" s="118"/>
      <c r="T612" s="118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</row>
    <row r="613" ht="15.75" customHeight="1">
      <c r="A613" s="115"/>
      <c r="B613" s="115"/>
      <c r="C613" s="34"/>
      <c r="D613" s="34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8"/>
      <c r="S613" s="118"/>
      <c r="T613" s="118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</row>
    <row r="614" ht="15.75" customHeight="1">
      <c r="A614" s="115"/>
      <c r="B614" s="115"/>
      <c r="C614" s="34"/>
      <c r="D614" s="34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8"/>
      <c r="S614" s="118"/>
      <c r="T614" s="118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</row>
    <row r="615" ht="15.75" customHeight="1">
      <c r="A615" s="115"/>
      <c r="B615" s="115"/>
      <c r="C615" s="34"/>
      <c r="D615" s="34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8"/>
      <c r="S615" s="118"/>
      <c r="T615" s="118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</row>
    <row r="616" ht="15.75" customHeight="1">
      <c r="A616" s="115"/>
      <c r="B616" s="115"/>
      <c r="C616" s="34"/>
      <c r="D616" s="34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8"/>
      <c r="S616" s="118"/>
      <c r="T616" s="118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</row>
    <row r="617" ht="15.75" customHeight="1">
      <c r="A617" s="115"/>
      <c r="B617" s="115"/>
      <c r="C617" s="34"/>
      <c r="D617" s="34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8"/>
      <c r="S617" s="118"/>
      <c r="T617" s="118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</row>
    <row r="618" ht="15.75" customHeight="1">
      <c r="A618" s="115"/>
      <c r="B618" s="115"/>
      <c r="C618" s="34"/>
      <c r="D618" s="34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8"/>
      <c r="S618" s="118"/>
      <c r="T618" s="118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</row>
    <row r="619" ht="15.75" customHeight="1">
      <c r="A619" s="115"/>
      <c r="B619" s="115"/>
      <c r="C619" s="34"/>
      <c r="D619" s="34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8"/>
      <c r="S619" s="118"/>
      <c r="T619" s="118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</row>
    <row r="620" ht="15.75" customHeight="1">
      <c r="A620" s="115"/>
      <c r="B620" s="115"/>
      <c r="C620" s="34"/>
      <c r="D620" s="34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8"/>
      <c r="S620" s="118"/>
      <c r="T620" s="118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</row>
    <row r="621" ht="15.75" customHeight="1">
      <c r="A621" s="115"/>
      <c r="B621" s="115"/>
      <c r="C621" s="34"/>
      <c r="D621" s="34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8"/>
      <c r="S621" s="118"/>
      <c r="T621" s="118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</row>
    <row r="622" ht="15.75" customHeight="1">
      <c r="A622" s="115"/>
      <c r="B622" s="115"/>
      <c r="C622" s="34"/>
      <c r="D622" s="34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8"/>
      <c r="S622" s="118"/>
      <c r="T622" s="118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</row>
    <row r="623" ht="15.75" customHeight="1">
      <c r="A623" s="115"/>
      <c r="B623" s="115"/>
      <c r="C623" s="34"/>
      <c r="D623" s="34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8"/>
      <c r="S623" s="118"/>
      <c r="T623" s="118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</row>
    <row r="624" ht="15.75" customHeight="1">
      <c r="A624" s="115"/>
      <c r="B624" s="115"/>
      <c r="C624" s="34"/>
      <c r="D624" s="34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8"/>
      <c r="S624" s="118"/>
      <c r="T624" s="118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</row>
    <row r="625" ht="15.75" customHeight="1">
      <c r="A625" s="115"/>
      <c r="B625" s="115"/>
      <c r="C625" s="34"/>
      <c r="D625" s="34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8"/>
      <c r="S625" s="118"/>
      <c r="T625" s="118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</row>
    <row r="626" ht="15.75" customHeight="1">
      <c r="A626" s="115"/>
      <c r="B626" s="115"/>
      <c r="C626" s="34"/>
      <c r="D626" s="34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8"/>
      <c r="S626" s="118"/>
      <c r="T626" s="118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</row>
    <row r="627" ht="15.75" customHeight="1">
      <c r="A627" s="115"/>
      <c r="B627" s="115"/>
      <c r="C627" s="34"/>
      <c r="D627" s="34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8"/>
      <c r="S627" s="118"/>
      <c r="T627" s="118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</row>
    <row r="628" ht="15.75" customHeight="1">
      <c r="A628" s="115"/>
      <c r="B628" s="115"/>
      <c r="C628" s="34"/>
      <c r="D628" s="34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8"/>
      <c r="S628" s="118"/>
      <c r="T628" s="118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</row>
    <row r="629" ht="15.75" customHeight="1">
      <c r="A629" s="115"/>
      <c r="B629" s="115"/>
      <c r="C629" s="34"/>
      <c r="D629" s="34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8"/>
      <c r="S629" s="118"/>
      <c r="T629" s="118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</row>
    <row r="630" ht="15.75" customHeight="1">
      <c r="A630" s="115"/>
      <c r="B630" s="115"/>
      <c r="C630" s="34"/>
      <c r="D630" s="34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8"/>
      <c r="S630" s="118"/>
      <c r="T630" s="118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</row>
    <row r="631" ht="15.75" customHeight="1">
      <c r="A631" s="115"/>
      <c r="B631" s="115"/>
      <c r="C631" s="34"/>
      <c r="D631" s="34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8"/>
      <c r="S631" s="118"/>
      <c r="T631" s="118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</row>
    <row r="632" ht="15.75" customHeight="1">
      <c r="A632" s="115"/>
      <c r="B632" s="115"/>
      <c r="C632" s="34"/>
      <c r="D632" s="34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8"/>
      <c r="S632" s="118"/>
      <c r="T632" s="118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</row>
    <row r="633" ht="15.75" customHeight="1">
      <c r="A633" s="115"/>
      <c r="B633" s="115"/>
      <c r="C633" s="34"/>
      <c r="D633" s="34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8"/>
      <c r="S633" s="118"/>
      <c r="T633" s="118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</row>
    <row r="634" ht="15.75" customHeight="1">
      <c r="A634" s="115"/>
      <c r="B634" s="115"/>
      <c r="C634" s="34"/>
      <c r="D634" s="34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8"/>
      <c r="S634" s="118"/>
      <c r="T634" s="118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</row>
    <row r="635" ht="15.75" customHeight="1">
      <c r="A635" s="115"/>
      <c r="B635" s="115"/>
      <c r="C635" s="34"/>
      <c r="D635" s="34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8"/>
      <c r="S635" s="118"/>
      <c r="T635" s="118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</row>
    <row r="636" ht="15.75" customHeight="1">
      <c r="A636" s="115"/>
      <c r="B636" s="115"/>
      <c r="C636" s="34"/>
      <c r="D636" s="34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8"/>
      <c r="S636" s="118"/>
      <c r="T636" s="118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</row>
    <row r="637" ht="15.75" customHeight="1">
      <c r="A637" s="115"/>
      <c r="B637" s="115"/>
      <c r="C637" s="34"/>
      <c r="D637" s="34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8"/>
      <c r="S637" s="118"/>
      <c r="T637" s="118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</row>
    <row r="638" ht="15.75" customHeight="1">
      <c r="A638" s="115"/>
      <c r="B638" s="115"/>
      <c r="C638" s="34"/>
      <c r="D638" s="34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8"/>
      <c r="S638" s="118"/>
      <c r="T638" s="118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</row>
    <row r="639" ht="15.75" customHeight="1">
      <c r="A639" s="115"/>
      <c r="B639" s="115"/>
      <c r="C639" s="34"/>
      <c r="D639" s="34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8"/>
      <c r="S639" s="118"/>
      <c r="T639" s="118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</row>
    <row r="640" ht="15.75" customHeight="1">
      <c r="A640" s="115"/>
      <c r="B640" s="115"/>
      <c r="C640" s="34"/>
      <c r="D640" s="34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8"/>
      <c r="S640" s="118"/>
      <c r="T640" s="118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</row>
    <row r="641" ht="15.75" customHeight="1">
      <c r="A641" s="115"/>
      <c r="B641" s="115"/>
      <c r="C641" s="34"/>
      <c r="D641" s="34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8"/>
      <c r="S641" s="118"/>
      <c r="T641" s="118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</row>
    <row r="642" ht="15.75" customHeight="1">
      <c r="A642" s="115"/>
      <c r="B642" s="115"/>
      <c r="C642" s="34"/>
      <c r="D642" s="34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8"/>
      <c r="S642" s="118"/>
      <c r="T642" s="118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</row>
    <row r="643" ht="15.75" customHeight="1">
      <c r="A643" s="115"/>
      <c r="B643" s="115"/>
      <c r="C643" s="34"/>
      <c r="D643" s="34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8"/>
      <c r="S643" s="118"/>
      <c r="T643" s="118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</row>
    <row r="644" ht="15.75" customHeight="1">
      <c r="A644" s="115"/>
      <c r="B644" s="115"/>
      <c r="C644" s="34"/>
      <c r="D644" s="34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8"/>
      <c r="S644" s="118"/>
      <c r="T644" s="118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</row>
    <row r="645" ht="15.75" customHeight="1">
      <c r="A645" s="115"/>
      <c r="B645" s="115"/>
      <c r="C645" s="34"/>
      <c r="D645" s="34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8"/>
      <c r="S645" s="118"/>
      <c r="T645" s="118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</row>
    <row r="646" ht="15.75" customHeight="1">
      <c r="A646" s="115"/>
      <c r="B646" s="115"/>
      <c r="C646" s="34"/>
      <c r="D646" s="34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8"/>
      <c r="S646" s="118"/>
      <c r="T646" s="118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</row>
    <row r="647" ht="15.75" customHeight="1">
      <c r="A647" s="115"/>
      <c r="B647" s="115"/>
      <c r="C647" s="34"/>
      <c r="D647" s="34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8"/>
      <c r="S647" s="118"/>
      <c r="T647" s="118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</row>
    <row r="648" ht="15.75" customHeight="1">
      <c r="A648" s="115"/>
      <c r="B648" s="115"/>
      <c r="C648" s="34"/>
      <c r="D648" s="34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8"/>
      <c r="S648" s="118"/>
      <c r="T648" s="118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</row>
    <row r="649" ht="15.75" customHeight="1">
      <c r="A649" s="115"/>
      <c r="B649" s="115"/>
      <c r="C649" s="34"/>
      <c r="D649" s="34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8"/>
      <c r="S649" s="118"/>
      <c r="T649" s="118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</row>
    <row r="650" ht="15.75" customHeight="1">
      <c r="A650" s="115"/>
      <c r="B650" s="115"/>
      <c r="C650" s="34"/>
      <c r="D650" s="34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8"/>
      <c r="S650" s="118"/>
      <c r="T650" s="118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</row>
    <row r="651" ht="15.75" customHeight="1">
      <c r="A651" s="115"/>
      <c r="B651" s="115"/>
      <c r="C651" s="34"/>
      <c r="D651" s="34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8"/>
      <c r="S651" s="118"/>
      <c r="T651" s="118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</row>
    <row r="652" ht="15.75" customHeight="1">
      <c r="A652" s="115"/>
      <c r="B652" s="115"/>
      <c r="C652" s="34"/>
      <c r="D652" s="34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8"/>
      <c r="S652" s="118"/>
      <c r="T652" s="118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</row>
    <row r="653" ht="15.75" customHeight="1">
      <c r="A653" s="115"/>
      <c r="B653" s="115"/>
      <c r="C653" s="34"/>
      <c r="D653" s="34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8"/>
      <c r="S653" s="118"/>
      <c r="T653" s="118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</row>
    <row r="654" ht="15.75" customHeight="1">
      <c r="A654" s="115"/>
      <c r="B654" s="115"/>
      <c r="C654" s="34"/>
      <c r="D654" s="34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8"/>
      <c r="S654" s="118"/>
      <c r="T654" s="118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</row>
    <row r="655" ht="15.75" customHeight="1">
      <c r="A655" s="115"/>
      <c r="B655" s="115"/>
      <c r="C655" s="34"/>
      <c r="D655" s="34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8"/>
      <c r="S655" s="118"/>
      <c r="T655" s="118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</row>
    <row r="656" ht="15.75" customHeight="1">
      <c r="A656" s="115"/>
      <c r="B656" s="115"/>
      <c r="C656" s="34"/>
      <c r="D656" s="34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8"/>
      <c r="S656" s="118"/>
      <c r="T656" s="118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</row>
    <row r="657" ht="15.75" customHeight="1">
      <c r="A657" s="115"/>
      <c r="B657" s="115"/>
      <c r="C657" s="34"/>
      <c r="D657" s="34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8"/>
      <c r="S657" s="118"/>
      <c r="T657" s="118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</row>
    <row r="658" ht="15.75" customHeight="1">
      <c r="A658" s="115"/>
      <c r="B658" s="115"/>
      <c r="C658" s="34"/>
      <c r="D658" s="34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8"/>
      <c r="S658" s="118"/>
      <c r="T658" s="118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</row>
    <row r="659" ht="15.75" customHeight="1">
      <c r="A659" s="115"/>
      <c r="B659" s="115"/>
      <c r="C659" s="34"/>
      <c r="D659" s="34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8"/>
      <c r="S659" s="118"/>
      <c r="T659" s="118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</row>
    <row r="660" ht="15.75" customHeight="1">
      <c r="A660" s="115"/>
      <c r="B660" s="115"/>
      <c r="C660" s="34"/>
      <c r="D660" s="34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8"/>
      <c r="S660" s="118"/>
      <c r="T660" s="118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</row>
    <row r="661" ht="15.75" customHeight="1">
      <c r="A661" s="115"/>
      <c r="B661" s="115"/>
      <c r="C661" s="34"/>
      <c r="D661" s="34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8"/>
      <c r="S661" s="118"/>
      <c r="T661" s="118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</row>
    <row r="662" ht="15.75" customHeight="1">
      <c r="A662" s="115"/>
      <c r="B662" s="115"/>
      <c r="C662" s="34"/>
      <c r="D662" s="34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8"/>
      <c r="S662" s="118"/>
      <c r="T662" s="118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</row>
    <row r="663" ht="15.75" customHeight="1">
      <c r="A663" s="115"/>
      <c r="B663" s="115"/>
      <c r="C663" s="34"/>
      <c r="D663" s="34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8"/>
      <c r="S663" s="118"/>
      <c r="T663" s="118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</row>
    <row r="664" ht="15.75" customHeight="1">
      <c r="A664" s="115"/>
      <c r="B664" s="115"/>
      <c r="C664" s="34"/>
      <c r="D664" s="34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8"/>
      <c r="S664" s="118"/>
      <c r="T664" s="118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</row>
    <row r="665" ht="15.75" customHeight="1">
      <c r="A665" s="115"/>
      <c r="B665" s="115"/>
      <c r="C665" s="34"/>
      <c r="D665" s="34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8"/>
      <c r="S665" s="118"/>
      <c r="T665" s="118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</row>
    <row r="666" ht="15.75" customHeight="1">
      <c r="A666" s="115"/>
      <c r="B666" s="115"/>
      <c r="C666" s="34"/>
      <c r="D666" s="34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8"/>
      <c r="S666" s="118"/>
      <c r="T666" s="118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</row>
    <row r="667" ht="15.75" customHeight="1">
      <c r="A667" s="115"/>
      <c r="B667" s="115"/>
      <c r="C667" s="34"/>
      <c r="D667" s="34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8"/>
      <c r="S667" s="118"/>
      <c r="T667" s="118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</row>
    <row r="668" ht="15.75" customHeight="1">
      <c r="A668" s="115"/>
      <c r="B668" s="115"/>
      <c r="C668" s="34"/>
      <c r="D668" s="34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8"/>
      <c r="S668" s="118"/>
      <c r="T668" s="118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</row>
    <row r="669" ht="15.75" customHeight="1">
      <c r="A669" s="115"/>
      <c r="B669" s="115"/>
      <c r="C669" s="34"/>
      <c r="D669" s="34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8"/>
      <c r="S669" s="118"/>
      <c r="T669" s="118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</row>
    <row r="670" ht="15.75" customHeight="1">
      <c r="A670" s="115"/>
      <c r="B670" s="115"/>
      <c r="C670" s="34"/>
      <c r="D670" s="34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8"/>
      <c r="S670" s="118"/>
      <c r="T670" s="118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</row>
    <row r="671" ht="15.75" customHeight="1">
      <c r="A671" s="115"/>
      <c r="B671" s="115"/>
      <c r="C671" s="34"/>
      <c r="D671" s="34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8"/>
      <c r="S671" s="118"/>
      <c r="T671" s="118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</row>
    <row r="672" ht="15.75" customHeight="1">
      <c r="A672" s="115"/>
      <c r="B672" s="115"/>
      <c r="C672" s="34"/>
      <c r="D672" s="34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8"/>
      <c r="S672" s="118"/>
      <c r="T672" s="118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</row>
    <row r="673" ht="15.75" customHeight="1">
      <c r="A673" s="115"/>
      <c r="B673" s="115"/>
      <c r="C673" s="34"/>
      <c r="D673" s="34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8"/>
      <c r="S673" s="118"/>
      <c r="T673" s="118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</row>
    <row r="674" ht="15.75" customHeight="1">
      <c r="A674" s="115"/>
      <c r="B674" s="115"/>
      <c r="C674" s="34"/>
      <c r="D674" s="34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8"/>
      <c r="S674" s="118"/>
      <c r="T674" s="118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</row>
    <row r="675" ht="15.75" customHeight="1">
      <c r="A675" s="115"/>
      <c r="B675" s="115"/>
      <c r="C675" s="34"/>
      <c r="D675" s="34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8"/>
      <c r="S675" s="118"/>
      <c r="T675" s="118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</row>
    <row r="676" ht="15.75" customHeight="1">
      <c r="A676" s="115"/>
      <c r="B676" s="115"/>
      <c r="C676" s="34"/>
      <c r="D676" s="34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8"/>
      <c r="S676" s="118"/>
      <c r="T676" s="118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</row>
    <row r="677" ht="15.75" customHeight="1">
      <c r="A677" s="115"/>
      <c r="B677" s="115"/>
      <c r="C677" s="34"/>
      <c r="D677" s="34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8"/>
      <c r="S677" s="118"/>
      <c r="T677" s="118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</row>
    <row r="678" ht="15.75" customHeight="1">
      <c r="A678" s="115"/>
      <c r="B678" s="115"/>
      <c r="C678" s="34"/>
      <c r="D678" s="34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8"/>
      <c r="S678" s="118"/>
      <c r="T678" s="118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</row>
    <row r="679" ht="15.75" customHeight="1">
      <c r="A679" s="115"/>
      <c r="B679" s="115"/>
      <c r="C679" s="34"/>
      <c r="D679" s="34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8"/>
      <c r="S679" s="118"/>
      <c r="T679" s="118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</row>
    <row r="680" ht="15.75" customHeight="1">
      <c r="A680" s="115"/>
      <c r="B680" s="115"/>
      <c r="C680" s="34"/>
      <c r="D680" s="34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8"/>
      <c r="S680" s="118"/>
      <c r="T680" s="118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</row>
    <row r="681" ht="15.75" customHeight="1">
      <c r="A681" s="115"/>
      <c r="B681" s="115"/>
      <c r="C681" s="34"/>
      <c r="D681" s="34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8"/>
      <c r="S681" s="118"/>
      <c r="T681" s="118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</row>
    <row r="682" ht="15.75" customHeight="1">
      <c r="A682" s="115"/>
      <c r="B682" s="115"/>
      <c r="C682" s="34"/>
      <c r="D682" s="34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8"/>
      <c r="S682" s="118"/>
      <c r="T682" s="118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</row>
    <row r="683" ht="15.75" customHeight="1">
      <c r="A683" s="115"/>
      <c r="B683" s="115"/>
      <c r="C683" s="34"/>
      <c r="D683" s="34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8"/>
      <c r="S683" s="118"/>
      <c r="T683" s="118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</row>
    <row r="684" ht="15.75" customHeight="1">
      <c r="A684" s="115"/>
      <c r="B684" s="115"/>
      <c r="C684" s="34"/>
      <c r="D684" s="34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8"/>
      <c r="S684" s="118"/>
      <c r="T684" s="118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</row>
    <row r="685" ht="15.75" customHeight="1">
      <c r="A685" s="115"/>
      <c r="B685" s="115"/>
      <c r="C685" s="34"/>
      <c r="D685" s="34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8"/>
      <c r="S685" s="118"/>
      <c r="T685" s="118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</row>
    <row r="686" ht="15.75" customHeight="1">
      <c r="A686" s="115"/>
      <c r="B686" s="115"/>
      <c r="C686" s="34"/>
      <c r="D686" s="34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8"/>
      <c r="S686" s="118"/>
      <c r="T686" s="118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</row>
    <row r="687" ht="15.75" customHeight="1">
      <c r="A687" s="115"/>
      <c r="B687" s="115"/>
      <c r="C687" s="34"/>
      <c r="D687" s="34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8"/>
      <c r="S687" s="118"/>
      <c r="T687" s="118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</row>
    <row r="688" ht="15.75" customHeight="1">
      <c r="A688" s="115"/>
      <c r="B688" s="115"/>
      <c r="C688" s="34"/>
      <c r="D688" s="34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8"/>
      <c r="S688" s="118"/>
      <c r="T688" s="118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</row>
    <row r="689" ht="15.75" customHeight="1">
      <c r="A689" s="115"/>
      <c r="B689" s="115"/>
      <c r="C689" s="34"/>
      <c r="D689" s="34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8"/>
      <c r="S689" s="118"/>
      <c r="T689" s="118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</row>
    <row r="690" ht="15.75" customHeight="1">
      <c r="A690" s="115"/>
      <c r="B690" s="115"/>
      <c r="C690" s="34"/>
      <c r="D690" s="34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8"/>
      <c r="S690" s="118"/>
      <c r="T690" s="118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</row>
    <row r="691" ht="15.75" customHeight="1">
      <c r="A691" s="115"/>
      <c r="B691" s="115"/>
      <c r="C691" s="34"/>
      <c r="D691" s="34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8"/>
      <c r="S691" s="118"/>
      <c r="T691" s="118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</row>
    <row r="692" ht="15.75" customHeight="1">
      <c r="A692" s="115"/>
      <c r="B692" s="115"/>
      <c r="C692" s="34"/>
      <c r="D692" s="34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8"/>
      <c r="S692" s="118"/>
      <c r="T692" s="118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</row>
    <row r="693" ht="15.75" customHeight="1">
      <c r="A693" s="115"/>
      <c r="B693" s="115"/>
      <c r="C693" s="34"/>
      <c r="D693" s="34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8"/>
      <c r="S693" s="118"/>
      <c r="T693" s="118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</row>
    <row r="694" ht="15.75" customHeight="1">
      <c r="A694" s="115"/>
      <c r="B694" s="115"/>
      <c r="C694" s="34"/>
      <c r="D694" s="34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8"/>
      <c r="S694" s="118"/>
      <c r="T694" s="118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</row>
    <row r="695" ht="15.75" customHeight="1">
      <c r="A695" s="115"/>
      <c r="B695" s="115"/>
      <c r="C695" s="34"/>
      <c r="D695" s="34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8"/>
      <c r="S695" s="118"/>
      <c r="T695" s="118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</row>
    <row r="696" ht="15.75" customHeight="1">
      <c r="A696" s="115"/>
      <c r="B696" s="115"/>
      <c r="C696" s="34"/>
      <c r="D696" s="34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8"/>
      <c r="S696" s="118"/>
      <c r="T696" s="118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</row>
    <row r="697" ht="15.75" customHeight="1">
      <c r="A697" s="115"/>
      <c r="B697" s="115"/>
      <c r="C697" s="34"/>
      <c r="D697" s="34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8"/>
      <c r="S697" s="118"/>
      <c r="T697" s="118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</row>
    <row r="698" ht="15.75" customHeight="1">
      <c r="A698" s="115"/>
      <c r="B698" s="115"/>
      <c r="C698" s="34"/>
      <c r="D698" s="34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8"/>
      <c r="S698" s="118"/>
      <c r="T698" s="118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</row>
    <row r="699" ht="15.75" customHeight="1">
      <c r="A699" s="115"/>
      <c r="B699" s="115"/>
      <c r="C699" s="34"/>
      <c r="D699" s="34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8"/>
      <c r="S699" s="118"/>
      <c r="T699" s="118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</row>
    <row r="700" ht="15.75" customHeight="1">
      <c r="A700" s="115"/>
      <c r="B700" s="115"/>
      <c r="C700" s="34"/>
      <c r="D700" s="34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8"/>
      <c r="S700" s="118"/>
      <c r="T700" s="118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</row>
    <row r="701" ht="15.75" customHeight="1">
      <c r="A701" s="115"/>
      <c r="B701" s="115"/>
      <c r="C701" s="34"/>
      <c r="D701" s="34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8"/>
      <c r="S701" s="118"/>
      <c r="T701" s="118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</row>
    <row r="702" ht="15.75" customHeight="1">
      <c r="A702" s="115"/>
      <c r="B702" s="115"/>
      <c r="C702" s="34"/>
      <c r="D702" s="34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8"/>
      <c r="S702" s="118"/>
      <c r="T702" s="118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</row>
    <row r="703" ht="15.75" customHeight="1">
      <c r="A703" s="115"/>
      <c r="B703" s="115"/>
      <c r="C703" s="34"/>
      <c r="D703" s="34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8"/>
      <c r="S703" s="118"/>
      <c r="T703" s="118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</row>
    <row r="704" ht="15.75" customHeight="1">
      <c r="A704" s="115"/>
      <c r="B704" s="115"/>
      <c r="C704" s="34"/>
      <c r="D704" s="34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8"/>
      <c r="S704" s="118"/>
      <c r="T704" s="118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</row>
    <row r="705" ht="15.75" customHeight="1">
      <c r="A705" s="115"/>
      <c r="B705" s="115"/>
      <c r="C705" s="34"/>
      <c r="D705" s="34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8"/>
      <c r="S705" s="118"/>
      <c r="T705" s="118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</row>
    <row r="706" ht="15.75" customHeight="1">
      <c r="A706" s="115"/>
      <c r="B706" s="115"/>
      <c r="C706" s="34"/>
      <c r="D706" s="34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8"/>
      <c r="S706" s="118"/>
      <c r="T706" s="118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</row>
    <row r="707" ht="15.75" customHeight="1">
      <c r="A707" s="115"/>
      <c r="B707" s="115"/>
      <c r="C707" s="34"/>
      <c r="D707" s="34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8"/>
      <c r="S707" s="118"/>
      <c r="T707" s="118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</row>
    <row r="708" ht="15.75" customHeight="1">
      <c r="A708" s="115"/>
      <c r="B708" s="115"/>
      <c r="C708" s="34"/>
      <c r="D708" s="34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8"/>
      <c r="S708" s="118"/>
      <c r="T708" s="118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</row>
    <row r="709" ht="15.75" customHeight="1">
      <c r="A709" s="115"/>
      <c r="B709" s="115"/>
      <c r="C709" s="34"/>
      <c r="D709" s="34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8"/>
      <c r="S709" s="118"/>
      <c r="T709" s="118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</row>
    <row r="710" ht="15.75" customHeight="1">
      <c r="A710" s="115"/>
      <c r="B710" s="115"/>
      <c r="C710" s="34"/>
      <c r="D710" s="34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8"/>
      <c r="S710" s="118"/>
      <c r="T710" s="118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</row>
    <row r="711" ht="15.75" customHeight="1">
      <c r="A711" s="115"/>
      <c r="B711" s="115"/>
      <c r="C711" s="34"/>
      <c r="D711" s="34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8"/>
      <c r="S711" s="118"/>
      <c r="T711" s="118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</row>
    <row r="712" ht="15.75" customHeight="1">
      <c r="A712" s="115"/>
      <c r="B712" s="115"/>
      <c r="C712" s="34"/>
      <c r="D712" s="34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8"/>
      <c r="S712" s="118"/>
      <c r="T712" s="118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</row>
    <row r="713" ht="15.75" customHeight="1">
      <c r="A713" s="115"/>
      <c r="B713" s="115"/>
      <c r="C713" s="34"/>
      <c r="D713" s="34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8"/>
      <c r="S713" s="118"/>
      <c r="T713" s="118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</row>
    <row r="714" ht="15.75" customHeight="1">
      <c r="A714" s="115"/>
      <c r="B714" s="115"/>
      <c r="C714" s="34"/>
      <c r="D714" s="34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8"/>
      <c r="S714" s="118"/>
      <c r="T714" s="118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</row>
    <row r="715" ht="15.75" customHeight="1">
      <c r="A715" s="115"/>
      <c r="B715" s="115"/>
      <c r="C715" s="34"/>
      <c r="D715" s="34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8"/>
      <c r="S715" s="118"/>
      <c r="T715" s="118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</row>
    <row r="716" ht="15.75" customHeight="1">
      <c r="A716" s="115"/>
      <c r="B716" s="115"/>
      <c r="C716" s="34"/>
      <c r="D716" s="34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8"/>
      <c r="S716" s="118"/>
      <c r="T716" s="118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</row>
    <row r="717" ht="15.75" customHeight="1">
      <c r="A717" s="115"/>
      <c r="B717" s="115"/>
      <c r="C717" s="34"/>
      <c r="D717" s="34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8"/>
      <c r="S717" s="118"/>
      <c r="T717" s="118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</row>
    <row r="718" ht="15.75" customHeight="1">
      <c r="A718" s="115"/>
      <c r="B718" s="115"/>
      <c r="C718" s="34"/>
      <c r="D718" s="34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8"/>
      <c r="S718" s="118"/>
      <c r="T718" s="118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</row>
    <row r="719" ht="15.75" customHeight="1">
      <c r="A719" s="115"/>
      <c r="B719" s="115"/>
      <c r="C719" s="34"/>
      <c r="D719" s="34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8"/>
      <c r="S719" s="118"/>
      <c r="T719" s="118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</row>
    <row r="720" ht="15.75" customHeight="1">
      <c r="A720" s="115"/>
      <c r="B720" s="115"/>
      <c r="C720" s="34"/>
      <c r="D720" s="34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8"/>
      <c r="S720" s="118"/>
      <c r="T720" s="118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</row>
    <row r="721" ht="15.75" customHeight="1">
      <c r="A721" s="115"/>
      <c r="B721" s="115"/>
      <c r="C721" s="34"/>
      <c r="D721" s="34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8"/>
      <c r="S721" s="118"/>
      <c r="T721" s="118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</row>
    <row r="722" ht="15.75" customHeight="1">
      <c r="A722" s="115"/>
      <c r="B722" s="115"/>
      <c r="C722" s="34"/>
      <c r="D722" s="34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8"/>
      <c r="S722" s="118"/>
      <c r="T722" s="118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</row>
    <row r="723" ht="15.75" customHeight="1">
      <c r="A723" s="115"/>
      <c r="B723" s="115"/>
      <c r="C723" s="34"/>
      <c r="D723" s="34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8"/>
      <c r="S723" s="118"/>
      <c r="T723" s="118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</row>
    <row r="724" ht="15.75" customHeight="1">
      <c r="A724" s="115"/>
      <c r="B724" s="115"/>
      <c r="C724" s="34"/>
      <c r="D724" s="34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8"/>
      <c r="S724" s="118"/>
      <c r="T724" s="118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</row>
    <row r="725" ht="15.75" customHeight="1">
      <c r="A725" s="115"/>
      <c r="B725" s="115"/>
      <c r="C725" s="34"/>
      <c r="D725" s="34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8"/>
      <c r="S725" s="118"/>
      <c r="T725" s="118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</row>
    <row r="726" ht="15.75" customHeight="1">
      <c r="A726" s="115"/>
      <c r="B726" s="115"/>
      <c r="C726" s="34"/>
      <c r="D726" s="34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8"/>
      <c r="S726" s="118"/>
      <c r="T726" s="118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</row>
    <row r="727" ht="15.75" customHeight="1">
      <c r="A727" s="115"/>
      <c r="B727" s="115"/>
      <c r="C727" s="34"/>
      <c r="D727" s="34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8"/>
      <c r="S727" s="118"/>
      <c r="T727" s="118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</row>
    <row r="728" ht="15.75" customHeight="1">
      <c r="A728" s="115"/>
      <c r="B728" s="115"/>
      <c r="C728" s="34"/>
      <c r="D728" s="34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8"/>
      <c r="S728" s="118"/>
      <c r="T728" s="118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</row>
    <row r="729" ht="15.75" customHeight="1">
      <c r="A729" s="115"/>
      <c r="B729" s="115"/>
      <c r="C729" s="34"/>
      <c r="D729" s="34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8"/>
      <c r="S729" s="118"/>
      <c r="T729" s="118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</row>
    <row r="730" ht="15.75" customHeight="1">
      <c r="A730" s="115"/>
      <c r="B730" s="115"/>
      <c r="C730" s="34"/>
      <c r="D730" s="34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8"/>
      <c r="S730" s="118"/>
      <c r="T730" s="118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</row>
    <row r="731" ht="15.75" customHeight="1">
      <c r="A731" s="115"/>
      <c r="B731" s="115"/>
      <c r="C731" s="34"/>
      <c r="D731" s="34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8"/>
      <c r="S731" s="118"/>
      <c r="T731" s="118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</row>
    <row r="732" ht="15.75" customHeight="1">
      <c r="A732" s="115"/>
      <c r="B732" s="115"/>
      <c r="C732" s="34"/>
      <c r="D732" s="34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8"/>
      <c r="S732" s="118"/>
      <c r="T732" s="118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</row>
    <row r="733" ht="15.75" customHeight="1">
      <c r="A733" s="115"/>
      <c r="B733" s="115"/>
      <c r="C733" s="34"/>
      <c r="D733" s="34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8"/>
      <c r="S733" s="118"/>
      <c r="T733" s="118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</row>
    <row r="734" ht="15.75" customHeight="1">
      <c r="A734" s="115"/>
      <c r="B734" s="115"/>
      <c r="C734" s="34"/>
      <c r="D734" s="34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8"/>
      <c r="S734" s="118"/>
      <c r="T734" s="118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</row>
    <row r="735" ht="15.75" customHeight="1">
      <c r="A735" s="115"/>
      <c r="B735" s="115"/>
      <c r="C735" s="34"/>
      <c r="D735" s="34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8"/>
      <c r="S735" s="118"/>
      <c r="T735" s="118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</row>
    <row r="736" ht="15.75" customHeight="1">
      <c r="A736" s="115"/>
      <c r="B736" s="115"/>
      <c r="C736" s="34"/>
      <c r="D736" s="34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8"/>
      <c r="S736" s="118"/>
      <c r="T736" s="118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</row>
    <row r="737" ht="15.75" customHeight="1">
      <c r="A737" s="115"/>
      <c r="B737" s="115"/>
      <c r="C737" s="34"/>
      <c r="D737" s="34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8"/>
      <c r="S737" s="118"/>
      <c r="T737" s="118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</row>
    <row r="738" ht="15.75" customHeight="1">
      <c r="A738" s="115"/>
      <c r="B738" s="115"/>
      <c r="C738" s="34"/>
      <c r="D738" s="34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8"/>
      <c r="S738" s="118"/>
      <c r="T738" s="118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</row>
    <row r="739" ht="15.75" customHeight="1">
      <c r="A739" s="115"/>
      <c r="B739" s="115"/>
      <c r="C739" s="34"/>
      <c r="D739" s="34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8"/>
      <c r="S739" s="118"/>
      <c r="T739" s="118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</row>
    <row r="740" ht="15.75" customHeight="1">
      <c r="A740" s="115"/>
      <c r="B740" s="115"/>
      <c r="C740" s="34"/>
      <c r="D740" s="34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8"/>
      <c r="S740" s="118"/>
      <c r="T740" s="118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</row>
    <row r="741" ht="15.75" customHeight="1">
      <c r="A741" s="115"/>
      <c r="B741" s="115"/>
      <c r="C741" s="34"/>
      <c r="D741" s="34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8"/>
      <c r="S741" s="118"/>
      <c r="T741" s="118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</row>
    <row r="742" ht="15.75" customHeight="1">
      <c r="A742" s="115"/>
      <c r="B742" s="115"/>
      <c r="C742" s="34"/>
      <c r="D742" s="34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8"/>
      <c r="S742" s="118"/>
      <c r="T742" s="118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</row>
    <row r="743" ht="15.75" customHeight="1">
      <c r="A743" s="115"/>
      <c r="B743" s="115"/>
      <c r="C743" s="34"/>
      <c r="D743" s="34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8"/>
      <c r="S743" s="118"/>
      <c r="T743" s="118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</row>
    <row r="744" ht="15.75" customHeight="1">
      <c r="A744" s="115"/>
      <c r="B744" s="115"/>
      <c r="C744" s="34"/>
      <c r="D744" s="34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8"/>
      <c r="S744" s="118"/>
      <c r="T744" s="118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</row>
    <row r="745" ht="15.75" customHeight="1">
      <c r="A745" s="115"/>
      <c r="B745" s="115"/>
      <c r="C745" s="34"/>
      <c r="D745" s="34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8"/>
      <c r="S745" s="118"/>
      <c r="T745" s="118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</row>
    <row r="746" ht="15.75" customHeight="1">
      <c r="A746" s="115"/>
      <c r="B746" s="115"/>
      <c r="C746" s="34"/>
      <c r="D746" s="34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8"/>
      <c r="S746" s="118"/>
      <c r="T746" s="118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</row>
    <row r="747" ht="15.75" customHeight="1">
      <c r="A747" s="115"/>
      <c r="B747" s="115"/>
      <c r="C747" s="34"/>
      <c r="D747" s="34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8"/>
      <c r="S747" s="118"/>
      <c r="T747" s="118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</row>
    <row r="748" ht="15.75" customHeight="1">
      <c r="A748" s="115"/>
      <c r="B748" s="115"/>
      <c r="C748" s="34"/>
      <c r="D748" s="34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8"/>
      <c r="S748" s="118"/>
      <c r="T748" s="118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</row>
    <row r="749" ht="15.75" customHeight="1">
      <c r="A749" s="115"/>
      <c r="B749" s="115"/>
      <c r="C749" s="34"/>
      <c r="D749" s="34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8"/>
      <c r="S749" s="118"/>
      <c r="T749" s="118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</row>
    <row r="750" ht="15.75" customHeight="1">
      <c r="A750" s="115"/>
      <c r="B750" s="115"/>
      <c r="C750" s="34"/>
      <c r="D750" s="34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8"/>
      <c r="S750" s="118"/>
      <c r="T750" s="118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</row>
    <row r="751" ht="15.75" customHeight="1">
      <c r="A751" s="115"/>
      <c r="B751" s="115"/>
      <c r="C751" s="34"/>
      <c r="D751" s="34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8"/>
      <c r="S751" s="118"/>
      <c r="T751" s="118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</row>
    <row r="752" ht="15.75" customHeight="1">
      <c r="A752" s="115"/>
      <c r="B752" s="115"/>
      <c r="C752" s="34"/>
      <c r="D752" s="34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8"/>
      <c r="S752" s="118"/>
      <c r="T752" s="118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</row>
    <row r="753" ht="15.75" customHeight="1">
      <c r="A753" s="115"/>
      <c r="B753" s="115"/>
      <c r="C753" s="34"/>
      <c r="D753" s="34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8"/>
      <c r="S753" s="118"/>
      <c r="T753" s="118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</row>
    <row r="754" ht="15.75" customHeight="1">
      <c r="A754" s="115"/>
      <c r="B754" s="115"/>
      <c r="C754" s="34"/>
      <c r="D754" s="34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8"/>
      <c r="S754" s="118"/>
      <c r="T754" s="118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</row>
    <row r="755" ht="15.75" customHeight="1">
      <c r="A755" s="115"/>
      <c r="B755" s="115"/>
      <c r="C755" s="34"/>
      <c r="D755" s="34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8"/>
      <c r="S755" s="118"/>
      <c r="T755" s="118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</row>
    <row r="756" ht="15.75" customHeight="1">
      <c r="A756" s="115"/>
      <c r="B756" s="115"/>
      <c r="C756" s="34"/>
      <c r="D756" s="34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8"/>
      <c r="S756" s="118"/>
      <c r="T756" s="118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</row>
    <row r="757" ht="15.75" customHeight="1">
      <c r="A757" s="115"/>
      <c r="B757" s="115"/>
      <c r="C757" s="34"/>
      <c r="D757" s="34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8"/>
      <c r="S757" s="118"/>
      <c r="T757" s="118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</row>
    <row r="758" ht="15.75" customHeight="1">
      <c r="A758" s="115"/>
      <c r="B758" s="115"/>
      <c r="C758" s="34"/>
      <c r="D758" s="34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8"/>
      <c r="S758" s="118"/>
      <c r="T758" s="118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</row>
    <row r="759" ht="15.75" customHeight="1">
      <c r="A759" s="115"/>
      <c r="B759" s="115"/>
      <c r="C759" s="34"/>
      <c r="D759" s="34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8"/>
      <c r="S759" s="118"/>
      <c r="T759" s="118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</row>
    <row r="760" ht="15.75" customHeight="1">
      <c r="A760" s="115"/>
      <c r="B760" s="115"/>
      <c r="C760" s="34"/>
      <c r="D760" s="34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8"/>
      <c r="S760" s="118"/>
      <c r="T760" s="118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</row>
    <row r="761" ht="15.75" customHeight="1">
      <c r="A761" s="115"/>
      <c r="B761" s="115"/>
      <c r="C761" s="34"/>
      <c r="D761" s="34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8"/>
      <c r="S761" s="118"/>
      <c r="T761" s="118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</row>
    <row r="762" ht="15.75" customHeight="1">
      <c r="A762" s="115"/>
      <c r="B762" s="115"/>
      <c r="C762" s="34"/>
      <c r="D762" s="34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8"/>
      <c r="S762" s="118"/>
      <c r="T762" s="118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</row>
    <row r="763" ht="15.75" customHeight="1">
      <c r="A763" s="115"/>
      <c r="B763" s="115"/>
      <c r="C763" s="34"/>
      <c r="D763" s="34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8"/>
      <c r="S763" s="118"/>
      <c r="T763" s="118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</row>
    <row r="764" ht="15.75" customHeight="1">
      <c r="A764" s="115"/>
      <c r="B764" s="115"/>
      <c r="C764" s="34"/>
      <c r="D764" s="34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8"/>
      <c r="S764" s="118"/>
      <c r="T764" s="118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</row>
    <row r="765" ht="15.75" customHeight="1">
      <c r="A765" s="115"/>
      <c r="B765" s="115"/>
      <c r="C765" s="34"/>
      <c r="D765" s="34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8"/>
      <c r="S765" s="118"/>
      <c r="T765" s="118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</row>
    <row r="766" ht="15.75" customHeight="1">
      <c r="A766" s="115"/>
      <c r="B766" s="115"/>
      <c r="C766" s="34"/>
      <c r="D766" s="34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8"/>
      <c r="S766" s="118"/>
      <c r="T766" s="118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</row>
    <row r="767" ht="15.75" customHeight="1">
      <c r="A767" s="115"/>
      <c r="B767" s="115"/>
      <c r="C767" s="34"/>
      <c r="D767" s="34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8"/>
      <c r="S767" s="118"/>
      <c r="T767" s="118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</row>
    <row r="768" ht="15.75" customHeight="1">
      <c r="A768" s="115"/>
      <c r="B768" s="115"/>
      <c r="C768" s="34"/>
      <c r="D768" s="34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8"/>
      <c r="S768" s="118"/>
      <c r="T768" s="118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</row>
    <row r="769" ht="15.75" customHeight="1">
      <c r="A769" s="115"/>
      <c r="B769" s="115"/>
      <c r="C769" s="34"/>
      <c r="D769" s="34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8"/>
      <c r="S769" s="118"/>
      <c r="T769" s="118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</row>
    <row r="770" ht="15.75" customHeight="1">
      <c r="A770" s="115"/>
      <c r="B770" s="115"/>
      <c r="C770" s="34"/>
      <c r="D770" s="34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8"/>
      <c r="S770" s="118"/>
      <c r="T770" s="118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</row>
    <row r="771" ht="15.75" customHeight="1">
      <c r="A771" s="115"/>
      <c r="B771" s="115"/>
      <c r="C771" s="34"/>
      <c r="D771" s="34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8"/>
      <c r="S771" s="118"/>
      <c r="T771" s="118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</row>
    <row r="772" ht="15.75" customHeight="1">
      <c r="A772" s="115"/>
      <c r="B772" s="115"/>
      <c r="C772" s="34"/>
      <c r="D772" s="34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8"/>
      <c r="S772" s="118"/>
      <c r="T772" s="118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</row>
    <row r="773" ht="15.75" customHeight="1">
      <c r="A773" s="115"/>
      <c r="B773" s="115"/>
      <c r="C773" s="34"/>
      <c r="D773" s="34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8"/>
      <c r="S773" s="118"/>
      <c r="T773" s="118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</row>
    <row r="774" ht="15.75" customHeight="1">
      <c r="A774" s="115"/>
      <c r="B774" s="115"/>
      <c r="C774" s="34"/>
      <c r="D774" s="34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8"/>
      <c r="S774" s="118"/>
      <c r="T774" s="118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</row>
    <row r="775" ht="15.75" customHeight="1">
      <c r="A775" s="115"/>
      <c r="B775" s="115"/>
      <c r="C775" s="34"/>
      <c r="D775" s="34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8"/>
      <c r="S775" s="118"/>
      <c r="T775" s="118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</row>
    <row r="776" ht="15.75" customHeight="1">
      <c r="A776" s="115"/>
      <c r="B776" s="115"/>
      <c r="C776" s="34"/>
      <c r="D776" s="34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8"/>
      <c r="S776" s="118"/>
      <c r="T776" s="118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</row>
    <row r="777" ht="15.75" customHeight="1">
      <c r="A777" s="115"/>
      <c r="B777" s="115"/>
      <c r="C777" s="34"/>
      <c r="D777" s="34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8"/>
      <c r="S777" s="118"/>
      <c r="T777" s="118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</row>
    <row r="778" ht="15.75" customHeight="1">
      <c r="A778" s="115"/>
      <c r="B778" s="115"/>
      <c r="C778" s="34"/>
      <c r="D778" s="34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8"/>
      <c r="S778" s="118"/>
      <c r="T778" s="118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</row>
    <row r="779" ht="15.75" customHeight="1">
      <c r="A779" s="115"/>
      <c r="B779" s="115"/>
      <c r="C779" s="34"/>
      <c r="D779" s="34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8"/>
      <c r="S779" s="118"/>
      <c r="T779" s="118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</row>
    <row r="780" ht="15.75" customHeight="1">
      <c r="A780" s="115"/>
      <c r="B780" s="115"/>
      <c r="C780" s="34"/>
      <c r="D780" s="34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8"/>
      <c r="S780" s="118"/>
      <c r="T780" s="118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</row>
    <row r="781" ht="15.75" customHeight="1">
      <c r="A781" s="115"/>
      <c r="B781" s="115"/>
      <c r="C781" s="34"/>
      <c r="D781" s="34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8"/>
      <c r="S781" s="118"/>
      <c r="T781" s="118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</row>
    <row r="782" ht="15.75" customHeight="1">
      <c r="A782" s="115"/>
      <c r="B782" s="115"/>
      <c r="C782" s="34"/>
      <c r="D782" s="34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8"/>
      <c r="S782" s="118"/>
      <c r="T782" s="118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</row>
    <row r="783" ht="15.75" customHeight="1">
      <c r="A783" s="115"/>
      <c r="B783" s="115"/>
      <c r="C783" s="34"/>
      <c r="D783" s="34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8"/>
      <c r="S783" s="118"/>
      <c r="T783" s="118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</row>
    <row r="784" ht="15.75" customHeight="1">
      <c r="A784" s="115"/>
      <c r="B784" s="115"/>
      <c r="C784" s="34"/>
      <c r="D784" s="34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8"/>
      <c r="S784" s="118"/>
      <c r="T784" s="118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</row>
    <row r="785" ht="15.75" customHeight="1">
      <c r="A785" s="115"/>
      <c r="B785" s="115"/>
      <c r="C785" s="34"/>
      <c r="D785" s="34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8"/>
      <c r="S785" s="118"/>
      <c r="T785" s="118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</row>
    <row r="786" ht="15.75" customHeight="1">
      <c r="A786" s="115"/>
      <c r="B786" s="115"/>
      <c r="C786" s="34"/>
      <c r="D786" s="34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8"/>
      <c r="S786" s="118"/>
      <c r="T786" s="118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</row>
    <row r="787" ht="15.75" customHeight="1">
      <c r="A787" s="115"/>
      <c r="B787" s="115"/>
      <c r="C787" s="34"/>
      <c r="D787" s="34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8"/>
      <c r="S787" s="118"/>
      <c r="T787" s="118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</row>
    <row r="788" ht="15.75" customHeight="1">
      <c r="A788" s="115"/>
      <c r="B788" s="115"/>
      <c r="C788" s="34"/>
      <c r="D788" s="34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8"/>
      <c r="S788" s="118"/>
      <c r="T788" s="118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</row>
    <row r="789" ht="15.75" customHeight="1">
      <c r="A789" s="115"/>
      <c r="B789" s="115"/>
      <c r="C789" s="34"/>
      <c r="D789" s="34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8"/>
      <c r="S789" s="118"/>
      <c r="T789" s="118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</row>
    <row r="790" ht="15.75" customHeight="1">
      <c r="A790" s="115"/>
      <c r="B790" s="115"/>
      <c r="C790" s="34"/>
      <c r="D790" s="34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8"/>
      <c r="S790" s="118"/>
      <c r="T790" s="118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</row>
    <row r="791" ht="15.75" customHeight="1">
      <c r="A791" s="115"/>
      <c r="B791" s="115"/>
      <c r="C791" s="34"/>
      <c r="D791" s="34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8"/>
      <c r="S791" s="118"/>
      <c r="T791" s="118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</row>
    <row r="792" ht="15.75" customHeight="1">
      <c r="A792" s="115"/>
      <c r="B792" s="115"/>
      <c r="C792" s="34"/>
      <c r="D792" s="34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8"/>
      <c r="S792" s="118"/>
      <c r="T792" s="118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</row>
    <row r="793" ht="15.75" customHeight="1">
      <c r="A793" s="115"/>
      <c r="B793" s="115"/>
      <c r="C793" s="34"/>
      <c r="D793" s="34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8"/>
      <c r="S793" s="118"/>
      <c r="T793" s="118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</row>
    <row r="794" ht="15.75" customHeight="1">
      <c r="A794" s="115"/>
      <c r="B794" s="115"/>
      <c r="C794" s="34"/>
      <c r="D794" s="34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8"/>
      <c r="S794" s="118"/>
      <c r="T794" s="118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</row>
    <row r="795" ht="15.75" customHeight="1">
      <c r="A795" s="115"/>
      <c r="B795" s="115"/>
      <c r="C795" s="34"/>
      <c r="D795" s="34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8"/>
      <c r="S795" s="118"/>
      <c r="T795" s="118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</row>
    <row r="796" ht="15.75" customHeight="1">
      <c r="A796" s="115"/>
      <c r="B796" s="115"/>
      <c r="C796" s="34"/>
      <c r="D796" s="34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8"/>
      <c r="S796" s="118"/>
      <c r="T796" s="118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</row>
    <row r="797" ht="15.75" customHeight="1">
      <c r="A797" s="115"/>
      <c r="B797" s="115"/>
      <c r="C797" s="34"/>
      <c r="D797" s="34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8"/>
      <c r="S797" s="118"/>
      <c r="T797" s="118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</row>
    <row r="798" ht="15.75" customHeight="1">
      <c r="A798" s="115"/>
      <c r="B798" s="115"/>
      <c r="C798" s="34"/>
      <c r="D798" s="34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8"/>
      <c r="S798" s="118"/>
      <c r="T798" s="118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</row>
    <row r="799" ht="15.75" customHeight="1">
      <c r="A799" s="115"/>
      <c r="B799" s="115"/>
      <c r="C799" s="34"/>
      <c r="D799" s="34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8"/>
      <c r="S799" s="118"/>
      <c r="T799" s="118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</row>
    <row r="800" ht="15.75" customHeight="1">
      <c r="A800" s="115"/>
      <c r="B800" s="115"/>
      <c r="C800" s="34"/>
      <c r="D800" s="34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8"/>
      <c r="S800" s="118"/>
      <c r="T800" s="118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</row>
    <row r="801" ht="15.75" customHeight="1">
      <c r="A801" s="115"/>
      <c r="B801" s="115"/>
      <c r="C801" s="34"/>
      <c r="D801" s="34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8"/>
      <c r="S801" s="118"/>
      <c r="T801" s="118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</row>
    <row r="802" ht="15.75" customHeight="1">
      <c r="A802" s="115"/>
      <c r="B802" s="115"/>
      <c r="C802" s="34"/>
      <c r="D802" s="34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8"/>
      <c r="S802" s="118"/>
      <c r="T802" s="118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</row>
    <row r="803" ht="15.75" customHeight="1">
      <c r="A803" s="115"/>
      <c r="B803" s="115"/>
      <c r="C803" s="34"/>
      <c r="D803" s="34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8"/>
      <c r="S803" s="118"/>
      <c r="T803" s="118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</row>
    <row r="804" ht="15.75" customHeight="1">
      <c r="A804" s="115"/>
      <c r="B804" s="115"/>
      <c r="C804" s="34"/>
      <c r="D804" s="34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8"/>
      <c r="S804" s="118"/>
      <c r="T804" s="118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</row>
    <row r="805" ht="15.75" customHeight="1">
      <c r="A805" s="115"/>
      <c r="B805" s="115"/>
      <c r="C805" s="34"/>
      <c r="D805" s="34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8"/>
      <c r="S805" s="118"/>
      <c r="T805" s="118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</row>
    <row r="806" ht="15.75" customHeight="1">
      <c r="A806" s="115"/>
      <c r="B806" s="115"/>
      <c r="C806" s="34"/>
      <c r="D806" s="34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8"/>
      <c r="S806" s="118"/>
      <c r="T806" s="118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</row>
    <row r="807" ht="15.75" customHeight="1">
      <c r="A807" s="115"/>
      <c r="B807" s="115"/>
      <c r="C807" s="34"/>
      <c r="D807" s="34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8"/>
      <c r="S807" s="118"/>
      <c r="T807" s="118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</row>
    <row r="808" ht="15.75" customHeight="1">
      <c r="A808" s="115"/>
      <c r="B808" s="115"/>
      <c r="C808" s="34"/>
      <c r="D808" s="34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8"/>
      <c r="S808" s="118"/>
      <c r="T808" s="118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</row>
    <row r="809" ht="15.75" customHeight="1">
      <c r="A809" s="115"/>
      <c r="B809" s="115"/>
      <c r="C809" s="34"/>
      <c r="D809" s="34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8"/>
      <c r="S809" s="118"/>
      <c r="T809" s="118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</row>
    <row r="810" ht="15.75" customHeight="1">
      <c r="A810" s="115"/>
      <c r="B810" s="115"/>
      <c r="C810" s="34"/>
      <c r="D810" s="34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8"/>
      <c r="S810" s="118"/>
      <c r="T810" s="118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</row>
    <row r="811" ht="15.75" customHeight="1">
      <c r="A811" s="115"/>
      <c r="B811" s="115"/>
      <c r="C811" s="34"/>
      <c r="D811" s="34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8"/>
      <c r="S811" s="118"/>
      <c r="T811" s="118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</row>
    <row r="812" ht="15.75" customHeight="1">
      <c r="A812" s="115"/>
      <c r="B812" s="115"/>
      <c r="C812" s="34"/>
      <c r="D812" s="34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8"/>
      <c r="S812" s="118"/>
      <c r="T812" s="118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</row>
    <row r="813" ht="15.75" customHeight="1">
      <c r="A813" s="115"/>
      <c r="B813" s="115"/>
      <c r="C813" s="34"/>
      <c r="D813" s="34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8"/>
      <c r="S813" s="118"/>
      <c r="T813" s="118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</row>
    <row r="814" ht="15.75" customHeight="1">
      <c r="A814" s="115"/>
      <c r="B814" s="115"/>
      <c r="C814" s="34"/>
      <c r="D814" s="34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8"/>
      <c r="S814" s="118"/>
      <c r="T814" s="118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</row>
    <row r="815" ht="15.75" customHeight="1">
      <c r="A815" s="115"/>
      <c r="B815" s="115"/>
      <c r="C815" s="34"/>
      <c r="D815" s="34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8"/>
      <c r="S815" s="118"/>
      <c r="T815" s="118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</row>
    <row r="816" ht="15.75" customHeight="1">
      <c r="A816" s="115"/>
      <c r="B816" s="115"/>
      <c r="C816" s="34"/>
      <c r="D816" s="34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8"/>
      <c r="S816" s="118"/>
      <c r="T816" s="118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</row>
    <row r="817" ht="15.75" customHeight="1">
      <c r="A817" s="115"/>
      <c r="B817" s="115"/>
      <c r="C817" s="34"/>
      <c r="D817" s="34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8"/>
      <c r="S817" s="118"/>
      <c r="T817" s="118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</row>
    <row r="818" ht="15.75" customHeight="1">
      <c r="A818" s="115"/>
      <c r="B818" s="115"/>
      <c r="C818" s="34"/>
      <c r="D818" s="34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8"/>
      <c r="S818" s="118"/>
      <c r="T818" s="118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</row>
    <row r="819" ht="15.75" customHeight="1">
      <c r="A819" s="115"/>
      <c r="B819" s="115"/>
      <c r="C819" s="34"/>
      <c r="D819" s="34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8"/>
      <c r="S819" s="118"/>
      <c r="T819" s="118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</row>
    <row r="820" ht="15.75" customHeight="1">
      <c r="A820" s="115"/>
      <c r="B820" s="115"/>
      <c r="C820" s="34"/>
      <c r="D820" s="34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8"/>
      <c r="S820" s="118"/>
      <c r="T820" s="118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</row>
    <row r="821" ht="15.75" customHeight="1">
      <c r="A821" s="115"/>
      <c r="B821" s="115"/>
      <c r="C821" s="34"/>
      <c r="D821" s="34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8"/>
      <c r="S821" s="118"/>
      <c r="T821" s="118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</row>
    <row r="822" ht="15.75" customHeight="1">
      <c r="A822" s="115"/>
      <c r="B822" s="115"/>
      <c r="C822" s="34"/>
      <c r="D822" s="34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8"/>
      <c r="S822" s="118"/>
      <c r="T822" s="118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</row>
    <row r="823" ht="15.75" customHeight="1">
      <c r="A823" s="115"/>
      <c r="B823" s="115"/>
      <c r="C823" s="34"/>
      <c r="D823" s="34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8"/>
      <c r="S823" s="118"/>
      <c r="T823" s="118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</row>
    <row r="824" ht="15.75" customHeight="1">
      <c r="A824" s="115"/>
      <c r="B824" s="115"/>
      <c r="C824" s="34"/>
      <c r="D824" s="34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8"/>
      <c r="S824" s="118"/>
      <c r="T824" s="118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</row>
    <row r="825" ht="15.75" customHeight="1">
      <c r="A825" s="115"/>
      <c r="B825" s="115"/>
      <c r="C825" s="34"/>
      <c r="D825" s="34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8"/>
      <c r="S825" s="118"/>
      <c r="T825" s="118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</row>
    <row r="826" ht="15.75" customHeight="1">
      <c r="A826" s="115"/>
      <c r="B826" s="115"/>
      <c r="C826" s="34"/>
      <c r="D826" s="34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8"/>
      <c r="S826" s="118"/>
      <c r="T826" s="118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</row>
    <row r="827" ht="15.75" customHeight="1">
      <c r="A827" s="115"/>
      <c r="B827" s="115"/>
      <c r="C827" s="34"/>
      <c r="D827" s="34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8"/>
      <c r="S827" s="118"/>
      <c r="T827" s="118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</row>
    <row r="828" ht="15.75" customHeight="1">
      <c r="A828" s="115"/>
      <c r="B828" s="115"/>
      <c r="C828" s="34"/>
      <c r="D828" s="34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8"/>
      <c r="S828" s="118"/>
      <c r="T828" s="118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</row>
    <row r="829" ht="15.75" customHeight="1">
      <c r="A829" s="115"/>
      <c r="B829" s="115"/>
      <c r="C829" s="34"/>
      <c r="D829" s="34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8"/>
      <c r="S829" s="118"/>
      <c r="T829" s="118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</row>
    <row r="830" ht="15.75" customHeight="1">
      <c r="A830" s="115"/>
      <c r="B830" s="115"/>
      <c r="C830" s="34"/>
      <c r="D830" s="34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8"/>
      <c r="S830" s="118"/>
      <c r="T830" s="118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</row>
    <row r="831" ht="15.75" customHeight="1">
      <c r="A831" s="115"/>
      <c r="B831" s="115"/>
      <c r="C831" s="34"/>
      <c r="D831" s="34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8"/>
      <c r="S831" s="118"/>
      <c r="T831" s="118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</row>
    <row r="832" ht="15.75" customHeight="1">
      <c r="A832" s="115"/>
      <c r="B832" s="115"/>
      <c r="C832" s="34"/>
      <c r="D832" s="34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8"/>
      <c r="S832" s="118"/>
      <c r="T832" s="118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</row>
    <row r="833" ht="15.75" customHeight="1">
      <c r="A833" s="115"/>
      <c r="B833" s="115"/>
      <c r="C833" s="34"/>
      <c r="D833" s="34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8"/>
      <c r="S833" s="118"/>
      <c r="T833" s="118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</row>
    <row r="834" ht="15.75" customHeight="1">
      <c r="A834" s="115"/>
      <c r="B834" s="115"/>
      <c r="C834" s="34"/>
      <c r="D834" s="34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8"/>
      <c r="S834" s="118"/>
      <c r="T834" s="118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</row>
    <row r="835" ht="15.75" customHeight="1">
      <c r="A835" s="115"/>
      <c r="B835" s="115"/>
      <c r="C835" s="34"/>
      <c r="D835" s="34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8"/>
      <c r="S835" s="118"/>
      <c r="T835" s="118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</row>
    <row r="836" ht="15.75" customHeight="1">
      <c r="A836" s="115"/>
      <c r="B836" s="115"/>
      <c r="C836" s="34"/>
      <c r="D836" s="34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8"/>
      <c r="S836" s="118"/>
      <c r="T836" s="118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</row>
    <row r="837" ht="15.75" customHeight="1">
      <c r="A837" s="115"/>
      <c r="B837" s="115"/>
      <c r="C837" s="34"/>
      <c r="D837" s="34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8"/>
      <c r="S837" s="118"/>
      <c r="T837" s="118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</row>
    <row r="838" ht="15.75" customHeight="1">
      <c r="A838" s="115"/>
      <c r="B838" s="115"/>
      <c r="C838" s="34"/>
      <c r="D838" s="34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8"/>
      <c r="S838" s="118"/>
      <c r="T838" s="118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</row>
    <row r="839" ht="15.75" customHeight="1">
      <c r="A839" s="115"/>
      <c r="B839" s="115"/>
      <c r="C839" s="34"/>
      <c r="D839" s="34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8"/>
      <c r="S839" s="118"/>
      <c r="T839" s="118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</row>
    <row r="840" ht="15.75" customHeight="1">
      <c r="A840" s="115"/>
      <c r="B840" s="115"/>
      <c r="C840" s="34"/>
      <c r="D840" s="34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8"/>
      <c r="S840" s="118"/>
      <c r="T840" s="118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</row>
    <row r="841" ht="15.75" customHeight="1">
      <c r="A841" s="115"/>
      <c r="B841" s="115"/>
      <c r="C841" s="34"/>
      <c r="D841" s="34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8"/>
      <c r="S841" s="118"/>
      <c r="T841" s="118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</row>
    <row r="842" ht="15.75" customHeight="1">
      <c r="A842" s="115"/>
      <c r="B842" s="115"/>
      <c r="C842" s="34"/>
      <c r="D842" s="34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8"/>
      <c r="S842" s="118"/>
      <c r="T842" s="118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</row>
    <row r="843" ht="15.75" customHeight="1">
      <c r="A843" s="115"/>
      <c r="B843" s="115"/>
      <c r="C843" s="34"/>
      <c r="D843" s="34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8"/>
      <c r="S843" s="118"/>
      <c r="T843" s="118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</row>
    <row r="844" ht="15.75" customHeight="1">
      <c r="A844" s="115"/>
      <c r="B844" s="115"/>
      <c r="C844" s="34"/>
      <c r="D844" s="34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8"/>
      <c r="S844" s="118"/>
      <c r="T844" s="118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</row>
    <row r="845" ht="15.75" customHeight="1">
      <c r="A845" s="115"/>
      <c r="B845" s="115"/>
      <c r="C845" s="34"/>
      <c r="D845" s="34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8"/>
      <c r="S845" s="118"/>
      <c r="T845" s="118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</row>
    <row r="846" ht="15.75" customHeight="1">
      <c r="A846" s="115"/>
      <c r="B846" s="115"/>
      <c r="C846" s="34"/>
      <c r="D846" s="34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8"/>
      <c r="S846" s="118"/>
      <c r="T846" s="118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</row>
    <row r="847" ht="15.75" customHeight="1">
      <c r="A847" s="115"/>
      <c r="B847" s="115"/>
      <c r="C847" s="34"/>
      <c r="D847" s="34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8"/>
      <c r="S847" s="118"/>
      <c r="T847" s="118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</row>
    <row r="848" ht="15.75" customHeight="1">
      <c r="A848" s="115"/>
      <c r="B848" s="115"/>
      <c r="C848" s="34"/>
      <c r="D848" s="34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8"/>
      <c r="S848" s="118"/>
      <c r="T848" s="118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</row>
    <row r="849" ht="15.75" customHeight="1">
      <c r="A849" s="115"/>
      <c r="B849" s="115"/>
      <c r="C849" s="34"/>
      <c r="D849" s="34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8"/>
      <c r="S849" s="118"/>
      <c r="T849" s="118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</row>
    <row r="850" ht="15.75" customHeight="1">
      <c r="A850" s="115"/>
      <c r="B850" s="115"/>
      <c r="C850" s="34"/>
      <c r="D850" s="34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8"/>
      <c r="S850" s="118"/>
      <c r="T850" s="118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</row>
    <row r="851" ht="15.75" customHeight="1">
      <c r="A851" s="115"/>
      <c r="B851" s="115"/>
      <c r="C851" s="34"/>
      <c r="D851" s="34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8"/>
      <c r="S851" s="118"/>
      <c r="T851" s="118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</row>
    <row r="852" ht="15.75" customHeight="1">
      <c r="A852" s="115"/>
      <c r="B852" s="115"/>
      <c r="C852" s="34"/>
      <c r="D852" s="34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8"/>
      <c r="S852" s="118"/>
      <c r="T852" s="118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</row>
    <row r="853" ht="15.75" customHeight="1">
      <c r="A853" s="115"/>
      <c r="B853" s="115"/>
      <c r="C853" s="34"/>
      <c r="D853" s="34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8"/>
      <c r="S853" s="118"/>
      <c r="T853" s="118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</row>
    <row r="854" ht="15.75" customHeight="1">
      <c r="A854" s="115"/>
      <c r="B854" s="115"/>
      <c r="C854" s="34"/>
      <c r="D854" s="34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8"/>
      <c r="S854" s="118"/>
      <c r="T854" s="118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</row>
    <row r="855" ht="15.75" customHeight="1">
      <c r="A855" s="115"/>
      <c r="B855" s="115"/>
      <c r="C855" s="34"/>
      <c r="D855" s="34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8"/>
      <c r="S855" s="118"/>
      <c r="T855" s="118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</row>
    <row r="856" ht="15.75" customHeight="1">
      <c r="A856" s="115"/>
      <c r="B856" s="115"/>
      <c r="C856" s="34"/>
      <c r="D856" s="34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8"/>
      <c r="S856" s="118"/>
      <c r="T856" s="118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</row>
    <row r="857" ht="15.75" customHeight="1">
      <c r="A857" s="115"/>
      <c r="B857" s="115"/>
      <c r="C857" s="34"/>
      <c r="D857" s="34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8"/>
      <c r="S857" s="118"/>
      <c r="T857" s="118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</row>
    <row r="858" ht="15.75" customHeight="1">
      <c r="A858" s="115"/>
      <c r="B858" s="115"/>
      <c r="C858" s="34"/>
      <c r="D858" s="34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8"/>
      <c r="S858" s="118"/>
      <c r="T858" s="118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</row>
    <row r="859" ht="15.75" customHeight="1">
      <c r="A859" s="115"/>
      <c r="B859" s="115"/>
      <c r="C859" s="34"/>
      <c r="D859" s="34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8"/>
      <c r="S859" s="118"/>
      <c r="T859" s="118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</row>
    <row r="860" ht="15.75" customHeight="1">
      <c r="A860" s="115"/>
      <c r="B860" s="115"/>
      <c r="C860" s="34"/>
      <c r="D860" s="34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8"/>
      <c r="S860" s="118"/>
      <c r="T860" s="118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</row>
    <row r="861" ht="15.75" customHeight="1">
      <c r="A861" s="115"/>
      <c r="B861" s="115"/>
      <c r="C861" s="34"/>
      <c r="D861" s="34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8"/>
      <c r="S861" s="118"/>
      <c r="T861" s="118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</row>
    <row r="862" ht="15.75" customHeight="1">
      <c r="A862" s="115"/>
      <c r="B862" s="115"/>
      <c r="C862" s="34"/>
      <c r="D862" s="34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8"/>
      <c r="S862" s="118"/>
      <c r="T862" s="118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</row>
    <row r="863" ht="15.75" customHeight="1">
      <c r="A863" s="115"/>
      <c r="B863" s="115"/>
      <c r="C863" s="34"/>
      <c r="D863" s="34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8"/>
      <c r="S863" s="118"/>
      <c r="T863" s="118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</row>
    <row r="864" ht="15.75" customHeight="1">
      <c r="A864" s="115"/>
      <c r="B864" s="115"/>
      <c r="C864" s="34"/>
      <c r="D864" s="34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8"/>
      <c r="S864" s="118"/>
      <c r="T864" s="118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</row>
    <row r="865" ht="15.75" customHeight="1">
      <c r="A865" s="115"/>
      <c r="B865" s="115"/>
      <c r="C865" s="34"/>
      <c r="D865" s="34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8"/>
      <c r="S865" s="118"/>
      <c r="T865" s="118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</row>
    <row r="866" ht="15.75" customHeight="1">
      <c r="A866" s="115"/>
      <c r="B866" s="115"/>
      <c r="C866" s="34"/>
      <c r="D866" s="34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8"/>
      <c r="S866" s="118"/>
      <c r="T866" s="118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</row>
    <row r="867" ht="15.75" customHeight="1">
      <c r="A867" s="115"/>
      <c r="B867" s="115"/>
      <c r="C867" s="34"/>
      <c r="D867" s="34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8"/>
      <c r="S867" s="118"/>
      <c r="T867" s="118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</row>
    <row r="868" ht="15.75" customHeight="1">
      <c r="A868" s="115"/>
      <c r="B868" s="115"/>
      <c r="C868" s="34"/>
      <c r="D868" s="34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8"/>
      <c r="S868" s="118"/>
      <c r="T868" s="118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</row>
    <row r="869" ht="15.75" customHeight="1">
      <c r="A869" s="115"/>
      <c r="B869" s="115"/>
      <c r="C869" s="34"/>
      <c r="D869" s="34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8"/>
      <c r="S869" s="118"/>
      <c r="T869" s="118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</row>
    <row r="870" ht="15.75" customHeight="1">
      <c r="A870" s="115"/>
      <c r="B870" s="115"/>
      <c r="C870" s="34"/>
      <c r="D870" s="34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8"/>
      <c r="S870" s="118"/>
      <c r="T870" s="118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</row>
    <row r="871" ht="15.75" customHeight="1">
      <c r="A871" s="115"/>
      <c r="B871" s="115"/>
      <c r="C871" s="34"/>
      <c r="D871" s="34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8"/>
      <c r="S871" s="118"/>
      <c r="T871" s="118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</row>
    <row r="872" ht="15.75" customHeight="1">
      <c r="A872" s="115"/>
      <c r="B872" s="115"/>
      <c r="C872" s="34"/>
      <c r="D872" s="34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8"/>
      <c r="S872" s="118"/>
      <c r="T872" s="118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</row>
    <row r="873" ht="15.75" customHeight="1">
      <c r="A873" s="115"/>
      <c r="B873" s="115"/>
      <c r="C873" s="34"/>
      <c r="D873" s="34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8"/>
      <c r="S873" s="118"/>
      <c r="T873" s="118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</row>
    <row r="874" ht="15.75" customHeight="1">
      <c r="A874" s="115"/>
      <c r="B874" s="115"/>
      <c r="C874" s="34"/>
      <c r="D874" s="34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8"/>
      <c r="S874" s="118"/>
      <c r="T874" s="118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</row>
    <row r="875" ht="15.75" customHeight="1">
      <c r="A875" s="115"/>
      <c r="B875" s="115"/>
      <c r="C875" s="34"/>
      <c r="D875" s="34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8"/>
      <c r="S875" s="118"/>
      <c r="T875" s="118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</row>
    <row r="876" ht="15.75" customHeight="1">
      <c r="A876" s="115"/>
      <c r="B876" s="115"/>
      <c r="C876" s="34"/>
      <c r="D876" s="34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8"/>
      <c r="S876" s="118"/>
      <c r="T876" s="118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</row>
    <row r="877" ht="15.75" customHeight="1">
      <c r="A877" s="115"/>
      <c r="B877" s="115"/>
      <c r="C877" s="34"/>
      <c r="D877" s="34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8"/>
      <c r="S877" s="118"/>
      <c r="T877" s="118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</row>
    <row r="878" ht="15.75" customHeight="1">
      <c r="A878" s="115"/>
      <c r="B878" s="115"/>
      <c r="C878" s="34"/>
      <c r="D878" s="34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8"/>
      <c r="S878" s="118"/>
      <c r="T878" s="118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</row>
    <row r="879" ht="15.75" customHeight="1">
      <c r="A879" s="115"/>
      <c r="B879" s="115"/>
      <c r="C879" s="34"/>
      <c r="D879" s="34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8"/>
      <c r="S879" s="118"/>
      <c r="T879" s="118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</row>
    <row r="880" ht="15.75" customHeight="1">
      <c r="A880" s="115"/>
      <c r="B880" s="115"/>
      <c r="C880" s="34"/>
      <c r="D880" s="34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8"/>
      <c r="S880" s="118"/>
      <c r="T880" s="118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</row>
    <row r="881" ht="15.75" customHeight="1">
      <c r="A881" s="115"/>
      <c r="B881" s="115"/>
      <c r="C881" s="34"/>
      <c r="D881" s="34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8"/>
      <c r="S881" s="118"/>
      <c r="T881" s="118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</row>
    <row r="882" ht="15.75" customHeight="1">
      <c r="A882" s="115"/>
      <c r="B882" s="115"/>
      <c r="C882" s="34"/>
      <c r="D882" s="34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8"/>
      <c r="S882" s="118"/>
      <c r="T882" s="118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</row>
    <row r="883" ht="15.75" customHeight="1">
      <c r="A883" s="115"/>
      <c r="B883" s="115"/>
      <c r="C883" s="34"/>
      <c r="D883" s="34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8"/>
      <c r="S883" s="118"/>
      <c r="T883" s="118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</row>
    <row r="884" ht="15.75" customHeight="1">
      <c r="A884" s="115"/>
      <c r="B884" s="115"/>
      <c r="C884" s="34"/>
      <c r="D884" s="34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8"/>
      <c r="S884" s="118"/>
      <c r="T884" s="118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</row>
    <row r="885" ht="15.75" customHeight="1">
      <c r="A885" s="115"/>
      <c r="B885" s="115"/>
      <c r="C885" s="34"/>
      <c r="D885" s="34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8"/>
      <c r="S885" s="118"/>
      <c r="T885" s="118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</row>
    <row r="886" ht="15.75" customHeight="1">
      <c r="A886" s="115"/>
      <c r="B886" s="115"/>
      <c r="C886" s="34"/>
      <c r="D886" s="34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8"/>
      <c r="S886" s="118"/>
      <c r="T886" s="118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</row>
    <row r="887" ht="15.75" customHeight="1">
      <c r="A887" s="115"/>
      <c r="B887" s="115"/>
      <c r="C887" s="34"/>
      <c r="D887" s="34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8"/>
      <c r="S887" s="118"/>
      <c r="T887" s="118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</row>
    <row r="888" ht="15.75" customHeight="1">
      <c r="A888" s="115"/>
      <c r="B888" s="115"/>
      <c r="C888" s="34"/>
      <c r="D888" s="34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8"/>
      <c r="S888" s="118"/>
      <c r="T888" s="118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</row>
    <row r="889" ht="15.75" customHeight="1">
      <c r="A889" s="115"/>
      <c r="B889" s="115"/>
      <c r="C889" s="34"/>
      <c r="D889" s="34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8"/>
      <c r="S889" s="118"/>
      <c r="T889" s="118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</row>
    <row r="890" ht="15.75" customHeight="1">
      <c r="A890" s="115"/>
      <c r="B890" s="115"/>
      <c r="C890" s="34"/>
      <c r="D890" s="34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8"/>
      <c r="S890" s="118"/>
      <c r="T890" s="118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</row>
    <row r="891" ht="15.75" customHeight="1">
      <c r="A891" s="115"/>
      <c r="B891" s="115"/>
      <c r="C891" s="34"/>
      <c r="D891" s="34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8"/>
      <c r="S891" s="118"/>
      <c r="T891" s="118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</row>
    <row r="892" ht="15.75" customHeight="1">
      <c r="A892" s="115"/>
      <c r="B892" s="115"/>
      <c r="C892" s="34"/>
      <c r="D892" s="34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8"/>
      <c r="S892" s="118"/>
      <c r="T892" s="118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</row>
    <row r="893" ht="15.75" customHeight="1">
      <c r="A893" s="115"/>
      <c r="B893" s="115"/>
      <c r="C893" s="34"/>
      <c r="D893" s="34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8"/>
      <c r="S893" s="118"/>
      <c r="T893" s="118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</row>
    <row r="894" ht="15.75" customHeight="1">
      <c r="A894" s="115"/>
      <c r="B894" s="115"/>
      <c r="C894" s="34"/>
      <c r="D894" s="34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8"/>
      <c r="S894" s="118"/>
      <c r="T894" s="118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</row>
    <row r="895" ht="15.75" customHeight="1">
      <c r="A895" s="115"/>
      <c r="B895" s="115"/>
      <c r="C895" s="34"/>
      <c r="D895" s="34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8"/>
      <c r="S895" s="118"/>
      <c r="T895" s="118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</row>
    <row r="896" ht="15.75" customHeight="1">
      <c r="A896" s="115"/>
      <c r="B896" s="115"/>
      <c r="C896" s="34"/>
      <c r="D896" s="34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8"/>
      <c r="S896" s="118"/>
      <c r="T896" s="118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</row>
    <row r="897" ht="15.75" customHeight="1">
      <c r="A897" s="115"/>
      <c r="B897" s="115"/>
      <c r="C897" s="34"/>
      <c r="D897" s="34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8"/>
      <c r="S897" s="118"/>
      <c r="T897" s="118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</row>
    <row r="898" ht="15.75" customHeight="1">
      <c r="A898" s="115"/>
      <c r="B898" s="115"/>
      <c r="C898" s="34"/>
      <c r="D898" s="34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8"/>
      <c r="S898" s="118"/>
      <c r="T898" s="118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</row>
    <row r="899" ht="15.75" customHeight="1">
      <c r="A899" s="115"/>
      <c r="B899" s="115"/>
      <c r="C899" s="34"/>
      <c r="D899" s="34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8"/>
      <c r="S899" s="118"/>
      <c r="T899" s="118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</row>
    <row r="900" ht="15.75" customHeight="1">
      <c r="A900" s="115"/>
      <c r="B900" s="115"/>
      <c r="C900" s="34"/>
      <c r="D900" s="34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8"/>
      <c r="S900" s="118"/>
      <c r="T900" s="118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</row>
    <row r="901" ht="15.75" customHeight="1">
      <c r="A901" s="115"/>
      <c r="B901" s="115"/>
      <c r="C901" s="34"/>
      <c r="D901" s="34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8"/>
      <c r="S901" s="118"/>
      <c r="T901" s="118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</row>
    <row r="902" ht="15.75" customHeight="1">
      <c r="A902" s="115"/>
      <c r="B902" s="115"/>
      <c r="C902" s="34"/>
      <c r="D902" s="34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8"/>
      <c r="S902" s="118"/>
      <c r="T902" s="118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</row>
    <row r="903" ht="15.75" customHeight="1">
      <c r="A903" s="115"/>
      <c r="B903" s="115"/>
      <c r="C903" s="34"/>
      <c r="D903" s="34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8"/>
      <c r="S903" s="118"/>
      <c r="T903" s="118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</row>
    <row r="904" ht="15.75" customHeight="1">
      <c r="A904" s="115"/>
      <c r="B904" s="115"/>
      <c r="C904" s="34"/>
      <c r="D904" s="34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8"/>
      <c r="S904" s="118"/>
      <c r="T904" s="118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</row>
    <row r="905" ht="15.75" customHeight="1">
      <c r="A905" s="115"/>
      <c r="B905" s="115"/>
      <c r="C905" s="34"/>
      <c r="D905" s="34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8"/>
      <c r="S905" s="118"/>
      <c r="T905" s="118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</row>
    <row r="906" ht="15.75" customHeight="1">
      <c r="A906" s="115"/>
      <c r="B906" s="115"/>
      <c r="C906" s="34"/>
      <c r="D906" s="34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8"/>
      <c r="S906" s="118"/>
      <c r="T906" s="118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</row>
    <row r="907" ht="15.75" customHeight="1">
      <c r="A907" s="115"/>
      <c r="B907" s="115"/>
      <c r="C907" s="34"/>
      <c r="D907" s="34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8"/>
      <c r="S907" s="118"/>
      <c r="T907" s="118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</row>
    <row r="908" ht="15.75" customHeight="1">
      <c r="A908" s="115"/>
      <c r="B908" s="115"/>
      <c r="C908" s="34"/>
      <c r="D908" s="34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8"/>
      <c r="S908" s="118"/>
      <c r="T908" s="118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</row>
    <row r="909" ht="15.75" customHeight="1">
      <c r="A909" s="115"/>
      <c r="B909" s="115"/>
      <c r="C909" s="34"/>
      <c r="D909" s="34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8"/>
      <c r="S909" s="118"/>
      <c r="T909" s="118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</row>
    <row r="910" ht="15.75" customHeight="1">
      <c r="A910" s="115"/>
      <c r="B910" s="115"/>
      <c r="C910" s="34"/>
      <c r="D910" s="34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8"/>
      <c r="S910" s="118"/>
      <c r="T910" s="118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</row>
    <row r="911" ht="15.75" customHeight="1">
      <c r="A911" s="115"/>
      <c r="B911" s="115"/>
      <c r="C911" s="34"/>
      <c r="D911" s="34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8"/>
      <c r="S911" s="118"/>
      <c r="T911" s="118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</row>
    <row r="912" ht="15.75" customHeight="1">
      <c r="A912" s="115"/>
      <c r="B912" s="115"/>
      <c r="C912" s="34"/>
      <c r="D912" s="34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8"/>
      <c r="S912" s="118"/>
      <c r="T912" s="118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</row>
    <row r="913" ht="15.75" customHeight="1">
      <c r="A913" s="115"/>
      <c r="B913" s="115"/>
      <c r="C913" s="34"/>
      <c r="D913" s="34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8"/>
      <c r="S913" s="118"/>
      <c r="T913" s="118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</row>
    <row r="914" ht="15.75" customHeight="1">
      <c r="A914" s="115"/>
      <c r="B914" s="115"/>
      <c r="C914" s="34"/>
      <c r="D914" s="34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8"/>
      <c r="S914" s="118"/>
      <c r="T914" s="118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</row>
    <row r="915" ht="15.75" customHeight="1">
      <c r="A915" s="115"/>
      <c r="B915" s="115"/>
      <c r="C915" s="34"/>
      <c r="D915" s="34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8"/>
      <c r="S915" s="118"/>
      <c r="T915" s="118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</row>
    <row r="916" ht="15.75" customHeight="1">
      <c r="A916" s="115"/>
      <c r="B916" s="115"/>
      <c r="C916" s="34"/>
      <c r="D916" s="34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8"/>
      <c r="S916" s="118"/>
      <c r="T916" s="118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</row>
    <row r="917" ht="15.75" customHeight="1">
      <c r="A917" s="115"/>
      <c r="B917" s="115"/>
      <c r="C917" s="34"/>
      <c r="D917" s="34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8"/>
      <c r="S917" s="118"/>
      <c r="T917" s="118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</row>
    <row r="918" ht="15.75" customHeight="1">
      <c r="A918" s="115"/>
      <c r="B918" s="115"/>
      <c r="C918" s="34"/>
      <c r="D918" s="34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8"/>
      <c r="S918" s="118"/>
      <c r="T918" s="118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</row>
    <row r="919" ht="15.75" customHeight="1">
      <c r="A919" s="115"/>
      <c r="B919" s="115"/>
      <c r="C919" s="34"/>
      <c r="D919" s="34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8"/>
      <c r="S919" s="118"/>
      <c r="T919" s="118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</row>
    <row r="920" ht="15.75" customHeight="1">
      <c r="A920" s="115"/>
      <c r="B920" s="115"/>
      <c r="C920" s="34"/>
      <c r="D920" s="34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8"/>
      <c r="S920" s="118"/>
      <c r="T920" s="118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</row>
    <row r="921" ht="15.75" customHeight="1">
      <c r="A921" s="115"/>
      <c r="B921" s="115"/>
      <c r="C921" s="34"/>
      <c r="D921" s="34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8"/>
      <c r="S921" s="118"/>
      <c r="T921" s="118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</row>
    <row r="922" ht="15.75" customHeight="1">
      <c r="A922" s="115"/>
      <c r="B922" s="115"/>
      <c r="C922" s="34"/>
      <c r="D922" s="34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8"/>
      <c r="S922" s="118"/>
      <c r="T922" s="118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</row>
    <row r="923" ht="15.75" customHeight="1">
      <c r="A923" s="115"/>
      <c r="B923" s="115"/>
      <c r="C923" s="34"/>
      <c r="D923" s="34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8"/>
      <c r="S923" s="118"/>
      <c r="T923" s="118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</row>
    <row r="924" ht="15.75" customHeight="1">
      <c r="A924" s="115"/>
      <c r="B924" s="115"/>
      <c r="C924" s="34"/>
      <c r="D924" s="34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8"/>
      <c r="S924" s="118"/>
      <c r="T924" s="118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</row>
    <row r="925" ht="15.75" customHeight="1">
      <c r="A925" s="115"/>
      <c r="B925" s="115"/>
      <c r="C925" s="34"/>
      <c r="D925" s="34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8"/>
      <c r="S925" s="118"/>
      <c r="T925" s="118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</row>
    <row r="926" ht="15.75" customHeight="1">
      <c r="A926" s="115"/>
      <c r="B926" s="115"/>
      <c r="C926" s="34"/>
      <c r="D926" s="34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8"/>
      <c r="S926" s="118"/>
      <c r="T926" s="118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</row>
    <row r="927" ht="15.75" customHeight="1">
      <c r="A927" s="115"/>
      <c r="B927" s="115"/>
      <c r="C927" s="34"/>
      <c r="D927" s="34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8"/>
      <c r="S927" s="118"/>
      <c r="T927" s="118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</row>
    <row r="928" ht="15.75" customHeight="1">
      <c r="A928" s="115"/>
      <c r="B928" s="115"/>
      <c r="C928" s="34"/>
      <c r="D928" s="34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8"/>
      <c r="S928" s="118"/>
      <c r="T928" s="118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</row>
    <row r="929" ht="15.75" customHeight="1">
      <c r="A929" s="115"/>
      <c r="B929" s="115"/>
      <c r="C929" s="34"/>
      <c r="D929" s="34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8"/>
      <c r="S929" s="118"/>
      <c r="T929" s="118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</row>
    <row r="930" ht="15.75" customHeight="1">
      <c r="A930" s="115"/>
      <c r="B930" s="115"/>
      <c r="C930" s="34"/>
      <c r="D930" s="34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8"/>
      <c r="S930" s="118"/>
      <c r="T930" s="118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</row>
    <row r="931" ht="15.75" customHeight="1">
      <c r="A931" s="115"/>
      <c r="B931" s="115"/>
      <c r="C931" s="34"/>
      <c r="D931" s="34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8"/>
      <c r="S931" s="118"/>
      <c r="T931" s="118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</row>
    <row r="932" ht="15.75" customHeight="1">
      <c r="A932" s="115"/>
      <c r="B932" s="115"/>
      <c r="C932" s="34"/>
      <c r="D932" s="34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8"/>
      <c r="S932" s="118"/>
      <c r="T932" s="118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</row>
    <row r="933" ht="15.75" customHeight="1">
      <c r="A933" s="115"/>
      <c r="B933" s="115"/>
      <c r="C933" s="34"/>
      <c r="D933" s="34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8"/>
      <c r="S933" s="118"/>
      <c r="T933" s="118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</row>
    <row r="934" ht="15.75" customHeight="1">
      <c r="A934" s="115"/>
      <c r="B934" s="115"/>
      <c r="C934" s="34"/>
      <c r="D934" s="34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8"/>
      <c r="S934" s="118"/>
      <c r="T934" s="118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</row>
    <row r="935" ht="15.75" customHeight="1">
      <c r="A935" s="115"/>
      <c r="B935" s="115"/>
      <c r="C935" s="34"/>
      <c r="D935" s="34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8"/>
      <c r="S935" s="118"/>
      <c r="T935" s="118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</row>
    <row r="936" ht="15.75" customHeight="1">
      <c r="A936" s="115"/>
      <c r="B936" s="115"/>
      <c r="C936" s="34"/>
      <c r="D936" s="34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8"/>
      <c r="S936" s="118"/>
      <c r="T936" s="118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</row>
    <row r="937" ht="15.75" customHeight="1">
      <c r="A937" s="115"/>
      <c r="B937" s="115"/>
      <c r="C937" s="34"/>
      <c r="D937" s="34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8"/>
      <c r="S937" s="118"/>
      <c r="T937" s="118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</row>
    <row r="938" ht="15.75" customHeight="1">
      <c r="A938" s="115"/>
      <c r="B938" s="115"/>
      <c r="C938" s="34"/>
      <c r="D938" s="34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8"/>
      <c r="S938" s="118"/>
      <c r="T938" s="118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</row>
    <row r="939" ht="15.75" customHeight="1">
      <c r="A939" s="115"/>
      <c r="B939" s="115"/>
      <c r="C939" s="34"/>
      <c r="D939" s="34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8"/>
      <c r="S939" s="118"/>
      <c r="T939" s="118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</row>
    <row r="940" ht="15.75" customHeight="1">
      <c r="A940" s="115"/>
      <c r="B940" s="115"/>
      <c r="C940" s="34"/>
      <c r="D940" s="34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8"/>
      <c r="S940" s="118"/>
      <c r="T940" s="118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</row>
    <row r="941" ht="15.75" customHeight="1">
      <c r="A941" s="115"/>
      <c r="B941" s="115"/>
      <c r="C941" s="34"/>
      <c r="D941" s="34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8"/>
      <c r="S941" s="118"/>
      <c r="T941" s="118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</row>
    <row r="942" ht="15.75" customHeight="1">
      <c r="A942" s="115"/>
      <c r="B942" s="115"/>
      <c r="C942" s="34"/>
      <c r="D942" s="34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8"/>
      <c r="S942" s="118"/>
      <c r="T942" s="118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</row>
    <row r="943" ht="15.75" customHeight="1">
      <c r="A943" s="115"/>
      <c r="B943" s="115"/>
      <c r="C943" s="34"/>
      <c r="D943" s="34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8"/>
      <c r="S943" s="118"/>
      <c r="T943" s="118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</row>
    <row r="944" ht="15.75" customHeight="1">
      <c r="A944" s="115"/>
      <c r="B944" s="115"/>
      <c r="C944" s="34"/>
      <c r="D944" s="34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8"/>
      <c r="S944" s="118"/>
      <c r="T944" s="118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</row>
    <row r="945" ht="15.75" customHeight="1">
      <c r="A945" s="115"/>
      <c r="B945" s="115"/>
      <c r="C945" s="34"/>
      <c r="D945" s="34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8"/>
      <c r="S945" s="118"/>
      <c r="T945" s="118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</row>
    <row r="946" ht="15.75" customHeight="1">
      <c r="A946" s="115"/>
      <c r="B946" s="115"/>
      <c r="C946" s="34"/>
      <c r="D946" s="34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8"/>
      <c r="S946" s="118"/>
      <c r="T946" s="118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</row>
    <row r="947" ht="15.75" customHeight="1">
      <c r="A947" s="115"/>
      <c r="B947" s="115"/>
      <c r="C947" s="34"/>
      <c r="D947" s="34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8"/>
      <c r="S947" s="118"/>
      <c r="T947" s="118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</row>
    <row r="948" ht="15.75" customHeight="1">
      <c r="A948" s="115"/>
      <c r="B948" s="115"/>
      <c r="C948" s="34"/>
      <c r="D948" s="34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8"/>
      <c r="S948" s="118"/>
      <c r="T948" s="118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</row>
    <row r="949" ht="15.75" customHeight="1">
      <c r="A949" s="115"/>
      <c r="B949" s="115"/>
      <c r="C949" s="34"/>
      <c r="D949" s="34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8"/>
      <c r="S949" s="118"/>
      <c r="T949" s="118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</row>
    <row r="950" ht="15.75" customHeight="1">
      <c r="A950" s="115"/>
      <c r="B950" s="115"/>
      <c r="C950" s="34"/>
      <c r="D950" s="34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8"/>
      <c r="S950" s="118"/>
      <c r="T950" s="118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</row>
    <row r="951" ht="15.75" customHeight="1">
      <c r="A951" s="115"/>
      <c r="B951" s="115"/>
      <c r="C951" s="34"/>
      <c r="D951" s="34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8"/>
      <c r="S951" s="118"/>
      <c r="T951" s="118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</row>
    <row r="952" ht="15.75" customHeight="1">
      <c r="A952" s="115"/>
      <c r="B952" s="115"/>
      <c r="C952" s="34"/>
      <c r="D952" s="34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8"/>
      <c r="S952" s="118"/>
      <c r="T952" s="118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</row>
    <row r="953" ht="15.75" customHeight="1">
      <c r="A953" s="115"/>
      <c r="B953" s="115"/>
      <c r="C953" s="34"/>
      <c r="D953" s="34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8"/>
      <c r="S953" s="118"/>
      <c r="T953" s="118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</row>
    <row r="954" ht="15.75" customHeight="1">
      <c r="A954" s="115"/>
      <c r="B954" s="115"/>
      <c r="C954" s="34"/>
      <c r="D954" s="34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8"/>
      <c r="S954" s="118"/>
      <c r="T954" s="118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</row>
    <row r="955" ht="15.75" customHeight="1">
      <c r="A955" s="115"/>
      <c r="B955" s="115"/>
      <c r="C955" s="34"/>
      <c r="D955" s="34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8"/>
      <c r="S955" s="118"/>
      <c r="T955" s="118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</row>
    <row r="956" ht="15.75" customHeight="1">
      <c r="A956" s="115"/>
      <c r="B956" s="115"/>
      <c r="C956" s="34"/>
      <c r="D956" s="34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8"/>
      <c r="S956" s="118"/>
      <c r="T956" s="118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</row>
    <row r="957" ht="15.75" customHeight="1">
      <c r="A957" s="115"/>
      <c r="B957" s="115"/>
      <c r="C957" s="34"/>
      <c r="D957" s="34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8"/>
      <c r="S957" s="118"/>
      <c r="T957" s="118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</row>
    <row r="958" ht="15.75" customHeight="1">
      <c r="A958" s="115"/>
      <c r="B958" s="115"/>
      <c r="C958" s="34"/>
      <c r="D958" s="34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8"/>
      <c r="S958" s="118"/>
      <c r="T958" s="118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</row>
    <row r="959" ht="15.75" customHeight="1">
      <c r="A959" s="115"/>
      <c r="B959" s="115"/>
      <c r="C959" s="34"/>
      <c r="D959" s="34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8"/>
      <c r="S959" s="118"/>
      <c r="T959" s="118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</row>
    <row r="960" ht="15.75" customHeight="1">
      <c r="A960" s="115"/>
      <c r="B960" s="115"/>
      <c r="C960" s="34"/>
      <c r="D960" s="34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8"/>
      <c r="S960" s="118"/>
      <c r="T960" s="118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</row>
    <row r="961" ht="15.75" customHeight="1">
      <c r="A961" s="115"/>
      <c r="B961" s="115"/>
      <c r="C961" s="34"/>
      <c r="D961" s="34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8"/>
      <c r="S961" s="118"/>
      <c r="T961" s="118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</row>
    <row r="962" ht="15.75" customHeight="1">
      <c r="A962" s="115"/>
      <c r="B962" s="115"/>
      <c r="C962" s="34"/>
      <c r="D962" s="34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8"/>
      <c r="S962" s="118"/>
      <c r="T962" s="118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</row>
    <row r="963" ht="15.75" customHeight="1">
      <c r="A963" s="115"/>
      <c r="B963" s="115"/>
      <c r="C963" s="34"/>
      <c r="D963" s="34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8"/>
      <c r="S963" s="118"/>
      <c r="T963" s="118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</row>
    <row r="964" ht="15.75" customHeight="1">
      <c r="A964" s="115"/>
      <c r="B964" s="115"/>
      <c r="C964" s="34"/>
      <c r="D964" s="34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8"/>
      <c r="S964" s="118"/>
      <c r="T964" s="118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</row>
    <row r="965" ht="15.75" customHeight="1">
      <c r="A965" s="115"/>
      <c r="B965" s="115"/>
      <c r="C965" s="34"/>
      <c r="D965" s="34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8"/>
      <c r="S965" s="118"/>
      <c r="T965" s="118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</row>
    <row r="966" ht="15.75" customHeight="1">
      <c r="A966" s="115"/>
      <c r="B966" s="115"/>
      <c r="C966" s="34"/>
      <c r="D966" s="34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8"/>
      <c r="S966" s="118"/>
      <c r="T966" s="118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</row>
    <row r="967" ht="15.75" customHeight="1">
      <c r="A967" s="115"/>
      <c r="B967" s="115"/>
      <c r="C967" s="34"/>
      <c r="D967" s="34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8"/>
      <c r="S967" s="118"/>
      <c r="T967" s="118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</row>
    <row r="968" ht="15.75" customHeight="1">
      <c r="A968" s="115"/>
      <c r="B968" s="115"/>
      <c r="C968" s="34"/>
      <c r="D968" s="34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8"/>
      <c r="S968" s="118"/>
      <c r="T968" s="118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</row>
    <row r="969" ht="15.75" customHeight="1">
      <c r="A969" s="115"/>
      <c r="B969" s="115"/>
      <c r="C969" s="34"/>
      <c r="D969" s="34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8"/>
      <c r="S969" s="118"/>
      <c r="T969" s="118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</row>
    <row r="970" ht="15.75" customHeight="1">
      <c r="A970" s="115"/>
      <c r="B970" s="115"/>
      <c r="C970" s="34"/>
      <c r="D970" s="34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8"/>
      <c r="S970" s="118"/>
      <c r="T970" s="118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</row>
    <row r="971" ht="15.75" customHeight="1">
      <c r="A971" s="115"/>
      <c r="B971" s="115"/>
      <c r="C971" s="34"/>
      <c r="D971" s="34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8"/>
      <c r="S971" s="118"/>
      <c r="T971" s="118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</row>
    <row r="972" ht="15.75" customHeight="1">
      <c r="A972" s="115"/>
      <c r="B972" s="115"/>
      <c r="C972" s="34"/>
      <c r="D972" s="34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8"/>
      <c r="S972" s="118"/>
      <c r="T972" s="118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</row>
    <row r="973" ht="15.75" customHeight="1">
      <c r="A973" s="115"/>
      <c r="B973" s="115"/>
      <c r="C973" s="34"/>
      <c r="D973" s="34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8"/>
      <c r="S973" s="118"/>
      <c r="T973" s="118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</row>
    <row r="974" ht="15.75" customHeight="1">
      <c r="A974" s="115"/>
      <c r="B974" s="115"/>
      <c r="C974" s="34"/>
      <c r="D974" s="34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8"/>
      <c r="S974" s="118"/>
      <c r="T974" s="118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</row>
    <row r="975" ht="15.75" customHeight="1">
      <c r="A975" s="115"/>
      <c r="B975" s="115"/>
      <c r="C975" s="34"/>
      <c r="D975" s="34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8"/>
      <c r="S975" s="118"/>
      <c r="T975" s="118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</row>
    <row r="976" ht="15.75" customHeight="1">
      <c r="A976" s="115"/>
      <c r="B976" s="115"/>
      <c r="C976" s="34"/>
      <c r="D976" s="34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8"/>
      <c r="S976" s="118"/>
      <c r="T976" s="118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</row>
    <row r="977" ht="15.75" customHeight="1">
      <c r="A977" s="115"/>
      <c r="B977" s="115"/>
      <c r="C977" s="34"/>
      <c r="D977" s="34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8"/>
      <c r="S977" s="118"/>
      <c r="T977" s="118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</row>
    <row r="978" ht="15.75" customHeight="1">
      <c r="A978" s="115"/>
      <c r="B978" s="115"/>
      <c r="C978" s="34"/>
      <c r="D978" s="34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8"/>
      <c r="S978" s="118"/>
      <c r="T978" s="118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</row>
    <row r="979" ht="15.75" customHeight="1">
      <c r="A979" s="115"/>
      <c r="B979" s="115"/>
      <c r="C979" s="34"/>
      <c r="D979" s="34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8"/>
      <c r="S979" s="118"/>
      <c r="T979" s="118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</row>
    <row r="980" ht="15.75" customHeight="1">
      <c r="A980" s="115"/>
      <c r="B980" s="115"/>
      <c r="C980" s="34"/>
      <c r="D980" s="34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8"/>
      <c r="S980" s="118"/>
      <c r="T980" s="118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</row>
    <row r="981" ht="15.75" customHeight="1">
      <c r="A981" s="115"/>
      <c r="B981" s="115"/>
      <c r="C981" s="34"/>
      <c r="D981" s="34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8"/>
      <c r="S981" s="118"/>
      <c r="T981" s="118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</row>
    <row r="982" ht="15.75" customHeight="1">
      <c r="A982" s="115"/>
      <c r="B982" s="115"/>
      <c r="C982" s="34"/>
      <c r="D982" s="34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8"/>
      <c r="S982" s="118"/>
      <c r="T982" s="118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</row>
    <row r="983" ht="15.75" customHeight="1">
      <c r="A983" s="115"/>
      <c r="B983" s="115"/>
      <c r="C983" s="34"/>
      <c r="D983" s="34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8"/>
      <c r="S983" s="118"/>
      <c r="T983" s="118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</row>
    <row r="984" ht="15.75" customHeight="1">
      <c r="A984" s="115"/>
      <c r="B984" s="115"/>
      <c r="C984" s="34"/>
      <c r="D984" s="34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8"/>
      <c r="S984" s="118"/>
      <c r="T984" s="118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</row>
    <row r="985" ht="15.75" customHeight="1">
      <c r="A985" s="115"/>
      <c r="B985" s="115"/>
      <c r="C985" s="34"/>
      <c r="D985" s="34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8"/>
      <c r="S985" s="118"/>
      <c r="T985" s="118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</row>
    <row r="986" ht="15.75" customHeight="1">
      <c r="A986" s="115"/>
      <c r="B986" s="115"/>
      <c r="C986" s="34"/>
      <c r="D986" s="34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8"/>
      <c r="S986" s="118"/>
      <c r="T986" s="118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</row>
    <row r="987" ht="15.75" customHeight="1">
      <c r="A987" s="115"/>
      <c r="B987" s="115"/>
      <c r="C987" s="34"/>
      <c r="D987" s="34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8"/>
      <c r="S987" s="118"/>
      <c r="T987" s="118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</row>
    <row r="988" ht="15.75" customHeight="1">
      <c r="A988" s="115"/>
      <c r="B988" s="115"/>
      <c r="C988" s="34"/>
      <c r="D988" s="34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8"/>
      <c r="S988" s="118"/>
      <c r="T988" s="118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</row>
    <row r="989" ht="15.75" customHeight="1">
      <c r="A989" s="115"/>
      <c r="B989" s="115"/>
      <c r="C989" s="34"/>
      <c r="D989" s="34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8"/>
      <c r="S989" s="118"/>
      <c r="T989" s="118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</row>
    <row r="990" ht="15.75" customHeight="1">
      <c r="A990" s="115"/>
      <c r="B990" s="115"/>
      <c r="C990" s="34"/>
      <c r="D990" s="34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8"/>
      <c r="S990" s="118"/>
      <c r="T990" s="118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</row>
    <row r="991" ht="15.75" customHeight="1">
      <c r="A991" s="115"/>
      <c r="B991" s="115"/>
      <c r="C991" s="34"/>
      <c r="D991" s="34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8"/>
      <c r="S991" s="118"/>
      <c r="T991" s="118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  <c r="AE991" s="115"/>
      <c r="AF991" s="115"/>
    </row>
    <row r="992" ht="15.75" customHeight="1">
      <c r="A992" s="115"/>
      <c r="B992" s="115"/>
      <c r="C992" s="34"/>
      <c r="D992" s="34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8"/>
      <c r="S992" s="118"/>
      <c r="T992" s="118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  <c r="AE992" s="115"/>
      <c r="AF992" s="115"/>
    </row>
    <row r="993" ht="15.75" customHeight="1">
      <c r="A993" s="115"/>
      <c r="B993" s="115"/>
      <c r="C993" s="34"/>
      <c r="D993" s="34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8"/>
      <c r="S993" s="118"/>
      <c r="T993" s="118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  <c r="AE993" s="115"/>
      <c r="AF993" s="115"/>
    </row>
    <row r="994" ht="15.75" customHeight="1">
      <c r="A994" s="115"/>
      <c r="B994" s="115"/>
      <c r="C994" s="34"/>
      <c r="D994" s="34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8"/>
      <c r="S994" s="118"/>
      <c r="T994" s="118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  <c r="AE994" s="115"/>
      <c r="AF994" s="115"/>
    </row>
    <row r="995" ht="15.75" customHeight="1">
      <c r="A995" s="115"/>
      <c r="B995" s="115"/>
      <c r="C995" s="34"/>
      <c r="D995" s="34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8"/>
      <c r="S995" s="118"/>
      <c r="T995" s="118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  <c r="AE995" s="115"/>
      <c r="AF995" s="115"/>
    </row>
    <row r="996" ht="15.75" customHeight="1">
      <c r="A996" s="115"/>
      <c r="B996" s="115"/>
      <c r="C996" s="34"/>
      <c r="D996" s="34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8"/>
      <c r="S996" s="118"/>
      <c r="T996" s="118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  <c r="AE996" s="115"/>
      <c r="AF996" s="115"/>
    </row>
    <row r="997" ht="15.75" customHeight="1">
      <c r="A997" s="115"/>
      <c r="B997" s="115"/>
      <c r="C997" s="34"/>
      <c r="D997" s="34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8"/>
      <c r="S997" s="118"/>
      <c r="T997" s="118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  <c r="AE997" s="115"/>
      <c r="AF997" s="115"/>
    </row>
    <row r="998" ht="15.75" customHeight="1">
      <c r="A998" s="115"/>
      <c r="B998" s="115"/>
      <c r="C998" s="34"/>
      <c r="D998" s="34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8"/>
      <c r="S998" s="118"/>
      <c r="T998" s="118"/>
      <c r="U998" s="115"/>
      <c r="V998" s="115"/>
      <c r="W998" s="115"/>
      <c r="X998" s="115"/>
      <c r="Y998" s="115"/>
      <c r="Z998" s="115"/>
      <c r="AA998" s="115"/>
      <c r="AB998" s="115"/>
      <c r="AC998" s="115"/>
      <c r="AD998" s="115"/>
      <c r="AE998" s="115"/>
      <c r="AF998" s="115"/>
    </row>
    <row r="999" ht="15.75" customHeight="1">
      <c r="A999" s="115"/>
      <c r="B999" s="115"/>
      <c r="C999" s="34"/>
      <c r="D999" s="34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8"/>
      <c r="S999" s="118"/>
      <c r="T999" s="118"/>
      <c r="U999" s="115"/>
      <c r="V999" s="115"/>
      <c r="W999" s="115"/>
      <c r="X999" s="115"/>
      <c r="Y999" s="115"/>
      <c r="Z999" s="115"/>
      <c r="AA999" s="115"/>
      <c r="AB999" s="115"/>
      <c r="AC999" s="115"/>
      <c r="AD999" s="115"/>
      <c r="AE999" s="115"/>
      <c r="AF999" s="115"/>
    </row>
    <row r="1000" ht="15.75" customHeight="1">
      <c r="A1000" s="115"/>
      <c r="B1000" s="115"/>
      <c r="C1000" s="34"/>
      <c r="D1000" s="34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8"/>
      <c r="S1000" s="118"/>
      <c r="T1000" s="118"/>
      <c r="U1000" s="115"/>
      <c r="V1000" s="115"/>
      <c r="W1000" s="115"/>
      <c r="X1000" s="115"/>
      <c r="Y1000" s="115"/>
      <c r="Z1000" s="115"/>
      <c r="AA1000" s="115"/>
      <c r="AB1000" s="115"/>
      <c r="AC1000" s="115"/>
      <c r="AD1000" s="115"/>
      <c r="AE1000" s="115"/>
      <c r="AF1000" s="115"/>
    </row>
  </sheetData>
  <dataValidations>
    <dataValidation type="custom" allowBlank="1" showErrorMessage="1" sqref="I2:I15 I20:I49 I54:I59 I64:I121 I124:I162 I168:I170 I177 I306:I308 I310 I312:I314 I357:I363 I380:I381 I383:I385">
      <formula1>LT(LEN(I2),(26))</formula1>
    </dataValidation>
    <dataValidation type="custom" allowBlank="1" showErrorMessage="1" sqref="M2:M3 M8:M9 E2:H15 E16:G19 I16:I19 M20:M33 E20:H49 M38:M49 I50:I53 E50:G63 I60:I63 E64:H121 E122:F123 H122:H123 B2:B125 E124:H125 M54:M125 E126:G126 E127:H127 E128:G128 E129:H136 E137:G138 E139:H141 E142:G142 E143:H143 E144:G145 E146:H148 E149:G150 E151:H160 E161:G162 E163:E164 E165:F167 H167 E168:H170 F177:H177 G306:H306 F307:H307 G308:H308 E310:H310 F312 H312 E313:H313 F314:G314 N314 G357:H358 G359 M357:M362 G360:H363 F380:G380 F381:H382 F383:G383 F384:H384 G385:H385 G426:H426 G450:H450">
      <formula1>LT(LEN(B2),(41))</formula1>
    </dataValidation>
    <dataValidation type="custom" allowBlank="1" showErrorMessage="1" sqref="K2:K121 A2:A125 K124:K162 A126:B170 K168:K170 K177 K306:K308 K310 K313:K314 K357:K363 K380:K381 K383:K385">
      <formula1>LT(LEN(A2),(21))</formula1>
    </dataValidation>
    <dataValidation type="custom" allowBlank="1" showErrorMessage="1" sqref="J2:J121 J124:J162 J168:J170 J177 J306:J308 J310 J312:J314 J357:J363 J380:J381 J383:J385">
      <formula1>EQ(LEN(J2),(2))</formula1>
    </dataValidation>
  </dataValidations>
  <hyperlinks>
    <hyperlink r:id="rId1" ref="O4"/>
    <hyperlink r:id="rId2" ref="O5"/>
    <hyperlink r:id="rId3" ref="O6"/>
    <hyperlink r:id="rId4" ref="O7"/>
  </hyperlinks>
  <printOptions/>
  <pageMargins bottom="1.0" footer="0.0" header="0.0" left="0.75" right="0.75" top="1.0"/>
  <pageSetup orientation="portrait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41" width="10.56"/>
  </cols>
  <sheetData>
    <row r="1">
      <c r="A1" s="149" t="s">
        <v>460</v>
      </c>
      <c r="B1" s="149" t="s">
        <v>461</v>
      </c>
      <c r="C1" s="149" t="s">
        <v>462</v>
      </c>
      <c r="D1" s="149" t="s">
        <v>463</v>
      </c>
      <c r="E1" s="149" t="s">
        <v>464</v>
      </c>
      <c r="F1" s="149" t="s">
        <v>6</v>
      </c>
      <c r="G1" s="149" t="s">
        <v>465</v>
      </c>
      <c r="H1" s="149" t="s">
        <v>466</v>
      </c>
      <c r="I1" s="149" t="s">
        <v>467</v>
      </c>
      <c r="J1" s="149" t="s">
        <v>468</v>
      </c>
      <c r="K1" s="149" t="s">
        <v>469</v>
      </c>
      <c r="L1" s="149" t="s">
        <v>470</v>
      </c>
      <c r="M1" s="149" t="s">
        <v>471</v>
      </c>
      <c r="N1" s="149" t="s">
        <v>472</v>
      </c>
      <c r="O1" s="149" t="s">
        <v>473</v>
      </c>
      <c r="P1" s="149" t="s">
        <v>474</v>
      </c>
      <c r="Q1" s="149" t="s">
        <v>475</v>
      </c>
      <c r="R1" s="149" t="s">
        <v>13</v>
      </c>
      <c r="S1" s="149" t="s">
        <v>476</v>
      </c>
      <c r="T1" s="149" t="s">
        <v>477</v>
      </c>
      <c r="U1" s="149" t="s">
        <v>478</v>
      </c>
      <c r="V1" s="149" t="s">
        <v>479</v>
      </c>
      <c r="W1" s="149" t="s">
        <v>480</v>
      </c>
      <c r="X1" s="149" t="s">
        <v>481</v>
      </c>
      <c r="Y1" s="149" t="s">
        <v>482</v>
      </c>
      <c r="Z1" s="149" t="s">
        <v>483</v>
      </c>
      <c r="AA1" s="149" t="s">
        <v>484</v>
      </c>
      <c r="AB1" s="149" t="s">
        <v>485</v>
      </c>
      <c r="AC1" s="149" t="s">
        <v>486</v>
      </c>
      <c r="AD1" s="149" t="s">
        <v>487</v>
      </c>
      <c r="AE1" s="149" t="s">
        <v>488</v>
      </c>
      <c r="AF1" s="149" t="s">
        <v>489</v>
      </c>
      <c r="AG1" s="149" t="s">
        <v>490</v>
      </c>
      <c r="AH1" s="149" t="s">
        <v>491</v>
      </c>
      <c r="AI1" s="149" t="s">
        <v>492</v>
      </c>
      <c r="AJ1" s="149" t="s">
        <v>493</v>
      </c>
      <c r="AK1" s="149" t="s">
        <v>494</v>
      </c>
      <c r="AL1" s="149" t="s">
        <v>495</v>
      </c>
      <c r="AM1" s="149" t="s">
        <v>496</v>
      </c>
      <c r="AN1" s="149" t="s">
        <v>497</v>
      </c>
      <c r="AO1" s="149" t="s">
        <v>498</v>
      </c>
      <c r="AP1" s="149" t="s">
        <v>499</v>
      </c>
      <c r="AQ1" s="149" t="s">
        <v>500</v>
      </c>
      <c r="AR1" s="149" t="s">
        <v>501</v>
      </c>
      <c r="AS1" s="149" t="s">
        <v>502</v>
      </c>
      <c r="AT1" s="149" t="s">
        <v>466</v>
      </c>
      <c r="AU1" s="149" t="s">
        <v>503</v>
      </c>
      <c r="AV1" s="149" t="s">
        <v>504</v>
      </c>
      <c r="AW1" s="149" t="s">
        <v>505</v>
      </c>
      <c r="AX1" s="149" t="s">
        <v>506</v>
      </c>
      <c r="AY1" s="149" t="s">
        <v>507</v>
      </c>
      <c r="AZ1" s="149" t="s">
        <v>508</v>
      </c>
      <c r="BA1" s="149" t="s">
        <v>509</v>
      </c>
      <c r="BB1" s="149" t="s">
        <v>510</v>
      </c>
      <c r="BC1" s="149" t="s">
        <v>511</v>
      </c>
      <c r="BD1" s="149" t="s">
        <v>512</v>
      </c>
      <c r="BE1" s="149" t="s">
        <v>513</v>
      </c>
      <c r="BF1" s="149" t="s">
        <v>514</v>
      </c>
      <c r="BG1" s="149" t="s">
        <v>515</v>
      </c>
      <c r="BH1" s="149" t="s">
        <v>516</v>
      </c>
      <c r="BI1" s="149" t="s">
        <v>517</v>
      </c>
      <c r="BJ1" s="149" t="s">
        <v>518</v>
      </c>
      <c r="BK1" s="149" t="s">
        <v>519</v>
      </c>
      <c r="BL1" s="149" t="s">
        <v>520</v>
      </c>
      <c r="BM1" s="149" t="s">
        <v>521</v>
      </c>
      <c r="BN1" s="149" t="s">
        <v>522</v>
      </c>
      <c r="BO1" s="149" t="s">
        <v>523</v>
      </c>
      <c r="BP1" s="149" t="s">
        <v>524</v>
      </c>
      <c r="BQ1" s="149" t="s">
        <v>525</v>
      </c>
      <c r="BR1" s="149" t="s">
        <v>526</v>
      </c>
      <c r="BS1" s="149" t="s">
        <v>527</v>
      </c>
      <c r="BT1" s="149" t="s">
        <v>528</v>
      </c>
      <c r="BU1" s="149" t="s">
        <v>529</v>
      </c>
      <c r="BV1" s="149" t="s">
        <v>530</v>
      </c>
      <c r="BW1" s="149" t="s">
        <v>531</v>
      </c>
      <c r="BX1" s="149" t="s">
        <v>532</v>
      </c>
      <c r="BY1" s="149" t="s">
        <v>533</v>
      </c>
      <c r="BZ1" s="149" t="s">
        <v>534</v>
      </c>
      <c r="CA1" s="149" t="s">
        <v>535</v>
      </c>
      <c r="CB1" s="149" t="s">
        <v>536</v>
      </c>
      <c r="CC1" s="149" t="s">
        <v>537</v>
      </c>
      <c r="CD1" s="149" t="s">
        <v>538</v>
      </c>
      <c r="CE1" s="149" t="s">
        <v>539</v>
      </c>
      <c r="CF1" s="149" t="s">
        <v>540</v>
      </c>
      <c r="CG1" s="149" t="s">
        <v>541</v>
      </c>
      <c r="CH1" s="149" t="s">
        <v>542</v>
      </c>
      <c r="CI1" s="149" t="s">
        <v>543</v>
      </c>
      <c r="CJ1" s="149" t="s">
        <v>544</v>
      </c>
      <c r="CK1" s="149" t="s">
        <v>545</v>
      </c>
      <c r="CL1" s="149" t="s">
        <v>546</v>
      </c>
      <c r="CM1" s="149" t="s">
        <v>547</v>
      </c>
      <c r="CN1" s="149" t="s">
        <v>548</v>
      </c>
      <c r="CO1" s="149" t="s">
        <v>549</v>
      </c>
      <c r="CP1" s="149" t="s">
        <v>550</v>
      </c>
      <c r="CQ1" s="149" t="s">
        <v>551</v>
      </c>
      <c r="CR1" s="149" t="s">
        <v>552</v>
      </c>
      <c r="CS1" s="149" t="s">
        <v>553</v>
      </c>
      <c r="CT1" s="149" t="s">
        <v>554</v>
      </c>
      <c r="CU1" s="149" t="s">
        <v>555</v>
      </c>
      <c r="CV1" s="149" t="s">
        <v>556</v>
      </c>
      <c r="CW1" s="149" t="s">
        <v>557</v>
      </c>
      <c r="CX1" s="149" t="s">
        <v>558</v>
      </c>
      <c r="CY1" s="149" t="s">
        <v>559</v>
      </c>
      <c r="CZ1" s="149" t="s">
        <v>560</v>
      </c>
      <c r="DA1" s="149" t="s">
        <v>561</v>
      </c>
      <c r="DB1" s="149" t="s">
        <v>562</v>
      </c>
      <c r="DC1" s="149" t="s">
        <v>563</v>
      </c>
      <c r="DD1" s="149" t="s">
        <v>564</v>
      </c>
      <c r="DE1" s="149" t="s">
        <v>565</v>
      </c>
      <c r="DF1" s="149" t="s">
        <v>566</v>
      </c>
      <c r="DG1" s="149" t="s">
        <v>567</v>
      </c>
      <c r="DH1" s="149" t="s">
        <v>568</v>
      </c>
      <c r="DI1" s="149" t="s">
        <v>569</v>
      </c>
      <c r="DJ1" s="149" t="s">
        <v>570</v>
      </c>
      <c r="DK1" s="149" t="s">
        <v>571</v>
      </c>
      <c r="DL1" s="149" t="s">
        <v>572</v>
      </c>
      <c r="DM1" s="149" t="s">
        <v>573</v>
      </c>
      <c r="DN1" s="149" t="s">
        <v>574</v>
      </c>
      <c r="DO1" s="149" t="s">
        <v>575</v>
      </c>
      <c r="DP1" s="149" t="s">
        <v>576</v>
      </c>
      <c r="DQ1" s="149" t="s">
        <v>577</v>
      </c>
      <c r="DR1" s="149" t="s">
        <v>578</v>
      </c>
      <c r="DS1" s="149" t="s">
        <v>579</v>
      </c>
      <c r="DT1" s="149" t="s">
        <v>580</v>
      </c>
      <c r="DU1" s="149" t="s">
        <v>470</v>
      </c>
      <c r="DV1" s="149" t="s">
        <v>469</v>
      </c>
      <c r="DW1" s="149" t="s">
        <v>581</v>
      </c>
      <c r="DX1" s="149" t="s">
        <v>472</v>
      </c>
      <c r="DY1" s="149" t="s">
        <v>473</v>
      </c>
      <c r="DZ1" s="149" t="s">
        <v>582</v>
      </c>
      <c r="EA1" s="149" t="s">
        <v>583</v>
      </c>
      <c r="EB1" s="149" t="s">
        <v>584</v>
      </c>
      <c r="EC1" s="149" t="s">
        <v>585</v>
      </c>
      <c r="ED1" s="149" t="s">
        <v>586</v>
      </c>
      <c r="EE1" s="149" t="s">
        <v>587</v>
      </c>
      <c r="EF1" s="149" t="s">
        <v>588</v>
      </c>
      <c r="EG1" s="149" t="s">
        <v>589</v>
      </c>
      <c r="EH1" s="149" t="s">
        <v>590</v>
      </c>
      <c r="EI1" s="149" t="s">
        <v>493</v>
      </c>
      <c r="EJ1" s="149" t="s">
        <v>591</v>
      </c>
      <c r="EK1" s="149" t="s">
        <v>592</v>
      </c>
    </row>
    <row r="2">
      <c r="A2" s="150">
        <v>28171.0</v>
      </c>
      <c r="B2" s="150" t="s">
        <v>6</v>
      </c>
      <c r="C2" s="150" t="s">
        <v>593</v>
      </c>
      <c r="D2" s="150">
        <v>28171.0</v>
      </c>
      <c r="E2" s="150" t="s">
        <v>594</v>
      </c>
      <c r="F2" s="150" t="s">
        <v>37</v>
      </c>
      <c r="G2" s="150">
        <v>580753.0</v>
      </c>
      <c r="H2" s="150" t="s">
        <v>595</v>
      </c>
      <c r="I2" s="150" t="s">
        <v>277</v>
      </c>
      <c r="J2" s="150">
        <v>42759.0</v>
      </c>
      <c r="K2" s="150" t="s">
        <v>204</v>
      </c>
      <c r="L2" s="150" t="s">
        <v>279</v>
      </c>
      <c r="M2" s="151">
        <v>0.0</v>
      </c>
      <c r="N2" s="150">
        <v>500000.0</v>
      </c>
      <c r="O2" s="150" t="s">
        <v>596</v>
      </c>
      <c r="P2" s="151">
        <v>0.0</v>
      </c>
      <c r="Q2" s="67" t="s">
        <v>597</v>
      </c>
      <c r="R2" s="150" t="s">
        <v>597</v>
      </c>
      <c r="S2" s="150" t="s">
        <v>598</v>
      </c>
      <c r="T2" s="150" t="s">
        <v>597</v>
      </c>
      <c r="U2" s="150" t="s">
        <v>599</v>
      </c>
      <c r="V2" s="150" t="s">
        <v>600</v>
      </c>
      <c r="W2" s="150" t="s">
        <v>597</v>
      </c>
      <c r="X2" s="150" t="s">
        <v>597</v>
      </c>
      <c r="Y2" s="150" t="s">
        <v>601</v>
      </c>
      <c r="Z2" s="150" t="s">
        <v>37</v>
      </c>
      <c r="AA2" s="150" t="s">
        <v>273</v>
      </c>
      <c r="AB2" s="150" t="s">
        <v>274</v>
      </c>
      <c r="AC2" s="150" t="s">
        <v>597</v>
      </c>
      <c r="AD2" s="150" t="s">
        <v>196</v>
      </c>
      <c r="AE2" s="150" t="s">
        <v>602</v>
      </c>
      <c r="AF2" s="150" t="s">
        <v>597</v>
      </c>
      <c r="AG2" s="150" t="s">
        <v>277</v>
      </c>
      <c r="AH2" s="150" t="s">
        <v>603</v>
      </c>
      <c r="AI2" s="150" t="s">
        <v>604</v>
      </c>
      <c r="AJ2" s="150" t="s">
        <v>605</v>
      </c>
      <c r="AK2" s="150" t="s">
        <v>606</v>
      </c>
      <c r="AL2" s="150" t="s">
        <v>273</v>
      </c>
      <c r="AM2" s="150" t="s">
        <v>274</v>
      </c>
      <c r="AN2" s="150" t="s">
        <v>597</v>
      </c>
      <c r="AO2" s="150" t="s">
        <v>196</v>
      </c>
      <c r="AP2" s="150" t="s">
        <v>602</v>
      </c>
      <c r="AQ2" s="150" t="s">
        <v>603</v>
      </c>
      <c r="AR2" s="150" t="s">
        <v>607</v>
      </c>
      <c r="AS2" s="150" t="s">
        <v>277</v>
      </c>
      <c r="AT2" s="150" t="s">
        <v>595</v>
      </c>
      <c r="AU2" s="150">
        <v>290914.0</v>
      </c>
      <c r="AV2" s="150" t="s">
        <v>608</v>
      </c>
      <c r="AW2" s="150" t="s">
        <v>37</v>
      </c>
      <c r="AX2" s="150" t="s">
        <v>597</v>
      </c>
      <c r="AY2" s="150" t="s">
        <v>597</v>
      </c>
      <c r="AZ2" s="150" t="s">
        <v>609</v>
      </c>
      <c r="BA2" s="150" t="s">
        <v>597</v>
      </c>
      <c r="BB2" s="152" t="s">
        <v>597</v>
      </c>
      <c r="BC2" s="150" t="s">
        <v>597</v>
      </c>
      <c r="BD2" s="150" t="s">
        <v>597</v>
      </c>
      <c r="BE2" s="150" t="s">
        <v>597</v>
      </c>
      <c r="BF2" s="150" t="s">
        <v>597</v>
      </c>
      <c r="BG2" s="150" t="s">
        <v>597</v>
      </c>
      <c r="BH2" s="150" t="s">
        <v>610</v>
      </c>
      <c r="BI2" s="150" t="s">
        <v>597</v>
      </c>
      <c r="BJ2" s="150" t="s">
        <v>597</v>
      </c>
      <c r="BK2" s="150" t="s">
        <v>597</v>
      </c>
      <c r="BL2" s="150" t="s">
        <v>611</v>
      </c>
      <c r="BM2" s="150" t="s">
        <v>612</v>
      </c>
      <c r="BN2" s="150" t="s">
        <v>597</v>
      </c>
      <c r="BO2" s="150" t="s">
        <v>597</v>
      </c>
      <c r="BP2" s="150" t="s">
        <v>275</v>
      </c>
      <c r="BQ2" s="150" t="s">
        <v>613</v>
      </c>
      <c r="BR2" s="150" t="s">
        <v>607</v>
      </c>
      <c r="BS2" s="150" t="s">
        <v>597</v>
      </c>
      <c r="BT2" s="150" t="s">
        <v>597</v>
      </c>
      <c r="BU2" s="150" t="s">
        <v>597</v>
      </c>
      <c r="BV2" s="150" t="s">
        <v>597</v>
      </c>
      <c r="BW2" s="150" t="s">
        <v>597</v>
      </c>
      <c r="BX2" s="150" t="s">
        <v>597</v>
      </c>
      <c r="BY2" s="150" t="s">
        <v>597</v>
      </c>
      <c r="BZ2" s="150" t="s">
        <v>597</v>
      </c>
      <c r="CA2" s="150" t="s">
        <v>37</v>
      </c>
      <c r="CB2" s="150" t="s">
        <v>597</v>
      </c>
      <c r="CC2" s="150" t="s">
        <v>597</v>
      </c>
      <c r="CD2" s="150" t="s">
        <v>597</v>
      </c>
      <c r="CE2" s="150" t="s">
        <v>597</v>
      </c>
      <c r="CF2" s="150" t="s">
        <v>597</v>
      </c>
      <c r="CG2" s="150" t="s">
        <v>597</v>
      </c>
      <c r="CH2" s="150" t="s">
        <v>597</v>
      </c>
      <c r="CI2" s="150" t="s">
        <v>614</v>
      </c>
      <c r="CJ2" s="150" t="s">
        <v>597</v>
      </c>
      <c r="CK2" s="150" t="s">
        <v>597</v>
      </c>
      <c r="CL2" s="150" t="s">
        <v>597</v>
      </c>
      <c r="CM2" s="150" t="s">
        <v>615</v>
      </c>
      <c r="CN2" s="150" t="s">
        <v>597</v>
      </c>
      <c r="CO2" s="150" t="s">
        <v>597</v>
      </c>
      <c r="CP2" s="150" t="s">
        <v>616</v>
      </c>
      <c r="CQ2" s="150" t="s">
        <v>597</v>
      </c>
      <c r="CR2" s="150" t="s">
        <v>617</v>
      </c>
      <c r="CS2" s="150" t="s">
        <v>597</v>
      </c>
      <c r="CT2" s="150" t="s">
        <v>597</v>
      </c>
      <c r="CU2" s="150" t="s">
        <v>597</v>
      </c>
      <c r="CV2" s="150" t="s">
        <v>597</v>
      </c>
      <c r="CW2" s="150" t="s">
        <v>597</v>
      </c>
      <c r="CX2" s="150" t="s">
        <v>597</v>
      </c>
      <c r="CY2" s="150" t="s">
        <v>597</v>
      </c>
      <c r="CZ2" s="150" t="s">
        <v>597</v>
      </c>
      <c r="DA2" s="150" t="s">
        <v>597</v>
      </c>
      <c r="DB2" s="150" t="s">
        <v>618</v>
      </c>
      <c r="DC2" s="150" t="s">
        <v>618</v>
      </c>
      <c r="DD2" s="150" t="s">
        <v>597</v>
      </c>
      <c r="DE2" s="150" t="s">
        <v>597</v>
      </c>
      <c r="DF2" s="150" t="s">
        <v>37</v>
      </c>
      <c r="DG2" s="150" t="s">
        <v>597</v>
      </c>
      <c r="DH2" s="150" t="s">
        <v>612</v>
      </c>
      <c r="DI2" s="150" t="s">
        <v>619</v>
      </c>
      <c r="DJ2" s="150" t="s">
        <v>597</v>
      </c>
      <c r="DK2" s="152" t="s">
        <v>597</v>
      </c>
      <c r="DL2" s="152">
        <v>42145.79388888889</v>
      </c>
      <c r="DM2" s="152" t="s">
        <v>597</v>
      </c>
      <c r="DN2" s="150" t="s">
        <v>620</v>
      </c>
      <c r="DO2" s="150" t="s">
        <v>621</v>
      </c>
      <c r="DP2" s="150" t="s">
        <v>279</v>
      </c>
      <c r="DQ2" s="150" t="s">
        <v>204</v>
      </c>
      <c r="DR2" s="150">
        <v>500000.0</v>
      </c>
      <c r="DS2" s="150" t="s">
        <v>596</v>
      </c>
      <c r="DT2" s="150" t="s">
        <v>597</v>
      </c>
      <c r="DU2" s="150" t="s">
        <v>279</v>
      </c>
      <c r="DV2" s="150" t="s">
        <v>204</v>
      </c>
      <c r="DW2" s="150" t="s">
        <v>597</v>
      </c>
      <c r="DX2" s="150">
        <v>500000.0</v>
      </c>
      <c r="DY2" s="150" t="s">
        <v>596</v>
      </c>
      <c r="DZ2" s="150" t="s">
        <v>597</v>
      </c>
      <c r="EA2" s="150" t="s">
        <v>597</v>
      </c>
      <c r="EB2" s="150" t="s">
        <v>597</v>
      </c>
      <c r="EC2" s="150" t="s">
        <v>597</v>
      </c>
      <c r="ED2" s="150" t="s">
        <v>597</v>
      </c>
      <c r="EE2" s="150" t="s">
        <v>597</v>
      </c>
      <c r="EF2" s="152" t="s">
        <v>597</v>
      </c>
      <c r="EG2" s="151">
        <v>0.0</v>
      </c>
      <c r="EH2" s="151">
        <v>0.0</v>
      </c>
      <c r="EI2" s="150" t="s">
        <v>605</v>
      </c>
      <c r="EJ2" s="150" t="s">
        <v>622</v>
      </c>
      <c r="EK2" s="150" t="s">
        <v>597</v>
      </c>
    </row>
    <row r="3">
      <c r="A3" s="150">
        <v>28171.0</v>
      </c>
      <c r="B3" s="150" t="s">
        <v>6</v>
      </c>
      <c r="C3" s="150" t="s">
        <v>593</v>
      </c>
      <c r="D3" s="150">
        <v>28171.0</v>
      </c>
      <c r="E3" s="150" t="s">
        <v>594</v>
      </c>
      <c r="F3" s="150" t="s">
        <v>37</v>
      </c>
      <c r="G3" s="150">
        <v>580753.0</v>
      </c>
      <c r="H3" s="150" t="s">
        <v>595</v>
      </c>
      <c r="I3" s="150" t="s">
        <v>277</v>
      </c>
      <c r="J3" s="150">
        <v>42738.0</v>
      </c>
      <c r="K3" s="150" t="s">
        <v>202</v>
      </c>
      <c r="L3" s="150" t="s">
        <v>278</v>
      </c>
      <c r="M3" s="151">
        <v>768515.19</v>
      </c>
      <c r="N3" s="150">
        <v>495.0</v>
      </c>
      <c r="O3" s="150" t="s">
        <v>623</v>
      </c>
      <c r="P3" s="151">
        <v>768515.19</v>
      </c>
      <c r="Q3" s="67" t="s">
        <v>597</v>
      </c>
      <c r="R3" s="150" t="s">
        <v>597</v>
      </c>
      <c r="S3" s="150" t="s">
        <v>598</v>
      </c>
      <c r="T3" s="150" t="s">
        <v>597</v>
      </c>
      <c r="U3" s="150" t="s">
        <v>599</v>
      </c>
      <c r="V3" s="150" t="s">
        <v>600</v>
      </c>
      <c r="W3" s="150" t="s">
        <v>597</v>
      </c>
      <c r="X3" s="150" t="s">
        <v>597</v>
      </c>
      <c r="Y3" s="150" t="s">
        <v>601</v>
      </c>
      <c r="Z3" s="150" t="s">
        <v>37</v>
      </c>
      <c r="AA3" s="150" t="s">
        <v>273</v>
      </c>
      <c r="AB3" s="150" t="s">
        <v>274</v>
      </c>
      <c r="AC3" s="150" t="s">
        <v>597</v>
      </c>
      <c r="AD3" s="150" t="s">
        <v>196</v>
      </c>
      <c r="AE3" s="150" t="s">
        <v>602</v>
      </c>
      <c r="AF3" s="150" t="s">
        <v>597</v>
      </c>
      <c r="AG3" s="150" t="s">
        <v>277</v>
      </c>
      <c r="AH3" s="150" t="s">
        <v>603</v>
      </c>
      <c r="AI3" s="150" t="s">
        <v>604</v>
      </c>
      <c r="AJ3" s="150" t="s">
        <v>605</v>
      </c>
      <c r="AK3" s="150" t="s">
        <v>606</v>
      </c>
      <c r="AL3" s="150" t="s">
        <v>273</v>
      </c>
      <c r="AM3" s="150" t="s">
        <v>274</v>
      </c>
      <c r="AN3" s="150" t="s">
        <v>597</v>
      </c>
      <c r="AO3" s="150" t="s">
        <v>196</v>
      </c>
      <c r="AP3" s="150" t="s">
        <v>602</v>
      </c>
      <c r="AQ3" s="150" t="s">
        <v>603</v>
      </c>
      <c r="AR3" s="150" t="s">
        <v>607</v>
      </c>
      <c r="AS3" s="150" t="s">
        <v>277</v>
      </c>
      <c r="AT3" s="150" t="s">
        <v>595</v>
      </c>
      <c r="AU3" s="150">
        <v>290914.0</v>
      </c>
      <c r="AV3" s="150" t="s">
        <v>608</v>
      </c>
      <c r="AW3" s="150" t="s">
        <v>37</v>
      </c>
      <c r="AX3" s="150" t="s">
        <v>597</v>
      </c>
      <c r="AY3" s="150" t="s">
        <v>597</v>
      </c>
      <c r="AZ3" s="150" t="s">
        <v>609</v>
      </c>
      <c r="BA3" s="150" t="s">
        <v>597</v>
      </c>
      <c r="BB3" s="152" t="s">
        <v>597</v>
      </c>
      <c r="BC3" s="150" t="s">
        <v>597</v>
      </c>
      <c r="BD3" s="150" t="s">
        <v>597</v>
      </c>
      <c r="BE3" s="150" t="s">
        <v>597</v>
      </c>
      <c r="BF3" s="150" t="s">
        <v>597</v>
      </c>
      <c r="BG3" s="150" t="s">
        <v>597</v>
      </c>
      <c r="BH3" s="150" t="s">
        <v>610</v>
      </c>
      <c r="BI3" s="150" t="s">
        <v>597</v>
      </c>
      <c r="BJ3" s="150" t="s">
        <v>597</v>
      </c>
      <c r="BK3" s="150" t="s">
        <v>597</v>
      </c>
      <c r="BL3" s="150" t="s">
        <v>611</v>
      </c>
      <c r="BM3" s="150" t="s">
        <v>612</v>
      </c>
      <c r="BN3" s="150" t="s">
        <v>597</v>
      </c>
      <c r="BO3" s="150" t="s">
        <v>597</v>
      </c>
      <c r="BP3" s="150" t="s">
        <v>275</v>
      </c>
      <c r="BQ3" s="150" t="s">
        <v>613</v>
      </c>
      <c r="BR3" s="150" t="s">
        <v>607</v>
      </c>
      <c r="BS3" s="150" t="s">
        <v>597</v>
      </c>
      <c r="BT3" s="150" t="s">
        <v>597</v>
      </c>
      <c r="BU3" s="150" t="s">
        <v>597</v>
      </c>
      <c r="BV3" s="150" t="s">
        <v>597</v>
      </c>
      <c r="BW3" s="150" t="s">
        <v>597</v>
      </c>
      <c r="BX3" s="150" t="s">
        <v>597</v>
      </c>
      <c r="BY3" s="150" t="s">
        <v>597</v>
      </c>
      <c r="BZ3" s="150" t="s">
        <v>597</v>
      </c>
      <c r="CA3" s="150" t="s">
        <v>37</v>
      </c>
      <c r="CB3" s="150" t="s">
        <v>597</v>
      </c>
      <c r="CC3" s="150" t="s">
        <v>597</v>
      </c>
      <c r="CD3" s="150" t="s">
        <v>597</v>
      </c>
      <c r="CE3" s="150" t="s">
        <v>597</v>
      </c>
      <c r="CF3" s="150" t="s">
        <v>597</v>
      </c>
      <c r="CG3" s="150" t="s">
        <v>597</v>
      </c>
      <c r="CH3" s="150" t="s">
        <v>597</v>
      </c>
      <c r="CI3" s="150" t="s">
        <v>614</v>
      </c>
      <c r="CJ3" s="150" t="s">
        <v>597</v>
      </c>
      <c r="CK3" s="150" t="s">
        <v>597</v>
      </c>
      <c r="CL3" s="150" t="s">
        <v>597</v>
      </c>
      <c r="CM3" s="150" t="s">
        <v>615</v>
      </c>
      <c r="CN3" s="150" t="s">
        <v>597</v>
      </c>
      <c r="CO3" s="150" t="s">
        <v>597</v>
      </c>
      <c r="CP3" s="150" t="s">
        <v>616</v>
      </c>
      <c r="CQ3" s="150" t="s">
        <v>597</v>
      </c>
      <c r="CR3" s="150" t="s">
        <v>617</v>
      </c>
      <c r="CS3" s="150" t="s">
        <v>597</v>
      </c>
      <c r="CT3" s="150" t="s">
        <v>597</v>
      </c>
      <c r="CU3" s="150" t="s">
        <v>597</v>
      </c>
      <c r="CV3" s="150" t="s">
        <v>597</v>
      </c>
      <c r="CW3" s="150" t="s">
        <v>597</v>
      </c>
      <c r="CX3" s="150" t="s">
        <v>597</v>
      </c>
      <c r="CY3" s="150" t="s">
        <v>597</v>
      </c>
      <c r="CZ3" s="150" t="s">
        <v>597</v>
      </c>
      <c r="DA3" s="150" t="s">
        <v>597</v>
      </c>
      <c r="DB3" s="150" t="s">
        <v>618</v>
      </c>
      <c r="DC3" s="150" t="s">
        <v>618</v>
      </c>
      <c r="DD3" s="150" t="s">
        <v>597</v>
      </c>
      <c r="DE3" s="150" t="s">
        <v>597</v>
      </c>
      <c r="DF3" s="150" t="s">
        <v>37</v>
      </c>
      <c r="DG3" s="150" t="s">
        <v>597</v>
      </c>
      <c r="DH3" s="150" t="s">
        <v>612</v>
      </c>
      <c r="DI3" s="150" t="s">
        <v>619</v>
      </c>
      <c r="DJ3" s="150" t="s">
        <v>597</v>
      </c>
      <c r="DK3" s="152" t="s">
        <v>597</v>
      </c>
      <c r="DL3" s="152">
        <v>42145.79388888889</v>
      </c>
      <c r="DM3" s="152" t="s">
        <v>597</v>
      </c>
      <c r="DN3" s="150" t="s">
        <v>620</v>
      </c>
      <c r="DO3" s="150" t="s">
        <v>621</v>
      </c>
      <c r="DP3" s="150" t="s">
        <v>278</v>
      </c>
      <c r="DQ3" s="150" t="s">
        <v>202</v>
      </c>
      <c r="DR3" s="150">
        <v>495.0</v>
      </c>
      <c r="DS3" s="150" t="s">
        <v>623</v>
      </c>
      <c r="DT3" s="150" t="s">
        <v>597</v>
      </c>
      <c r="DU3" s="150" t="s">
        <v>278</v>
      </c>
      <c r="DV3" s="150" t="s">
        <v>202</v>
      </c>
      <c r="DW3" s="150" t="s">
        <v>597</v>
      </c>
      <c r="DX3" s="150">
        <v>495.0</v>
      </c>
      <c r="DY3" s="150" t="s">
        <v>623</v>
      </c>
      <c r="DZ3" s="150" t="s">
        <v>597</v>
      </c>
      <c r="EA3" s="150" t="s">
        <v>597</v>
      </c>
      <c r="EB3" s="150" t="s">
        <v>597</v>
      </c>
      <c r="EC3" s="150" t="s">
        <v>597</v>
      </c>
      <c r="ED3" s="150" t="s">
        <v>597</v>
      </c>
      <c r="EE3" s="150" t="s">
        <v>597</v>
      </c>
      <c r="EF3" s="152" t="s">
        <v>597</v>
      </c>
      <c r="EG3" s="151">
        <v>0.0</v>
      </c>
      <c r="EH3" s="151">
        <v>0.0</v>
      </c>
      <c r="EI3" s="150" t="s">
        <v>605</v>
      </c>
      <c r="EJ3" s="150" t="s">
        <v>622</v>
      </c>
      <c r="EK3" s="150" t="s">
        <v>597</v>
      </c>
    </row>
    <row r="4">
      <c r="A4" s="150">
        <v>28100.0</v>
      </c>
      <c r="B4" s="150" t="s">
        <v>6</v>
      </c>
      <c r="C4" s="150" t="s">
        <v>624</v>
      </c>
      <c r="D4" s="150">
        <v>28100.0</v>
      </c>
      <c r="E4" s="150" t="s">
        <v>594</v>
      </c>
      <c r="F4" s="150" t="s">
        <v>38</v>
      </c>
      <c r="G4" s="150">
        <v>580773.0</v>
      </c>
      <c r="H4" s="150" t="s">
        <v>595</v>
      </c>
      <c r="I4" s="150" t="s">
        <v>385</v>
      </c>
      <c r="J4" s="150">
        <v>42822.0</v>
      </c>
      <c r="K4" s="150" t="s">
        <v>239</v>
      </c>
      <c r="L4" s="150" t="s">
        <v>625</v>
      </c>
      <c r="M4" s="151">
        <v>34771.98</v>
      </c>
      <c r="N4" s="150">
        <v>107000.0</v>
      </c>
      <c r="O4" s="150" t="s">
        <v>596</v>
      </c>
      <c r="P4" s="151">
        <v>34771.98</v>
      </c>
      <c r="Q4" s="67" t="s">
        <v>597</v>
      </c>
      <c r="R4" s="150" t="s">
        <v>597</v>
      </c>
      <c r="S4" s="150" t="s">
        <v>598</v>
      </c>
      <c r="T4" s="150" t="s">
        <v>597</v>
      </c>
      <c r="U4" s="150" t="s">
        <v>626</v>
      </c>
      <c r="V4" s="150" t="s">
        <v>600</v>
      </c>
      <c r="W4" s="150" t="s">
        <v>597</v>
      </c>
      <c r="X4" s="150" t="s">
        <v>597</v>
      </c>
      <c r="Y4" s="150" t="s">
        <v>627</v>
      </c>
      <c r="Z4" s="150" t="s">
        <v>38</v>
      </c>
      <c r="AA4" s="150" t="s">
        <v>382</v>
      </c>
      <c r="AB4" s="150" t="s">
        <v>597</v>
      </c>
      <c r="AC4" s="150" t="s">
        <v>597</v>
      </c>
      <c r="AD4" s="150" t="s">
        <v>383</v>
      </c>
      <c r="AE4" s="150" t="s">
        <v>628</v>
      </c>
      <c r="AF4" s="150" t="s">
        <v>597</v>
      </c>
      <c r="AG4" s="150" t="s">
        <v>385</v>
      </c>
      <c r="AH4" s="150" t="s">
        <v>629</v>
      </c>
      <c r="AI4" s="150" t="s">
        <v>630</v>
      </c>
      <c r="AJ4" s="150" t="s">
        <v>631</v>
      </c>
      <c r="AK4" s="150" t="s">
        <v>606</v>
      </c>
      <c r="AL4" s="150" t="s">
        <v>382</v>
      </c>
      <c r="AM4" s="150" t="s">
        <v>597</v>
      </c>
      <c r="AN4" s="150" t="s">
        <v>597</v>
      </c>
      <c r="AO4" s="150" t="s">
        <v>383</v>
      </c>
      <c r="AP4" s="150" t="s">
        <v>628</v>
      </c>
      <c r="AQ4" s="150" t="s">
        <v>629</v>
      </c>
      <c r="AR4" s="150" t="s">
        <v>607</v>
      </c>
      <c r="AS4" s="150" t="s">
        <v>385</v>
      </c>
      <c r="AT4" s="150" t="s">
        <v>595</v>
      </c>
      <c r="AU4" s="150">
        <v>580974.0</v>
      </c>
      <c r="AV4" s="150" t="s">
        <v>608</v>
      </c>
      <c r="AW4" s="150" t="s">
        <v>38</v>
      </c>
      <c r="AX4" s="150" t="s">
        <v>597</v>
      </c>
      <c r="AY4" s="150" t="s">
        <v>597</v>
      </c>
      <c r="AZ4" s="150" t="s">
        <v>632</v>
      </c>
      <c r="BA4" s="150" t="s">
        <v>597</v>
      </c>
      <c r="BB4" s="152" t="s">
        <v>597</v>
      </c>
      <c r="BC4" s="150" t="s">
        <v>597</v>
      </c>
      <c r="BD4" s="150" t="s">
        <v>597</v>
      </c>
      <c r="BE4" s="150" t="s">
        <v>597</v>
      </c>
      <c r="BF4" s="150" t="s">
        <v>597</v>
      </c>
      <c r="BG4" s="150" t="s">
        <v>597</v>
      </c>
      <c r="BH4" s="150" t="s">
        <v>597</v>
      </c>
      <c r="BI4" s="150" t="s">
        <v>597</v>
      </c>
      <c r="BJ4" s="150" t="s">
        <v>597</v>
      </c>
      <c r="BK4" s="150" t="s">
        <v>597</v>
      </c>
      <c r="BL4" s="150" t="s">
        <v>611</v>
      </c>
      <c r="BM4" s="150" t="s">
        <v>612</v>
      </c>
      <c r="BN4" s="150" t="s">
        <v>597</v>
      </c>
      <c r="BO4" s="150" t="s">
        <v>597</v>
      </c>
      <c r="BP4" s="150" t="s">
        <v>38</v>
      </c>
      <c r="BQ4" s="150" t="s">
        <v>597</v>
      </c>
      <c r="BR4" s="150" t="s">
        <v>607</v>
      </c>
      <c r="BS4" s="150" t="s">
        <v>597</v>
      </c>
      <c r="BT4" s="150" t="s">
        <v>597</v>
      </c>
      <c r="BU4" s="150" t="s">
        <v>597</v>
      </c>
      <c r="BV4" s="150" t="s">
        <v>597</v>
      </c>
      <c r="BW4" s="150" t="s">
        <v>597</v>
      </c>
      <c r="BX4" s="150" t="s">
        <v>597</v>
      </c>
      <c r="BY4" s="150" t="s">
        <v>597</v>
      </c>
      <c r="BZ4" s="150" t="s">
        <v>597</v>
      </c>
      <c r="CA4" s="150" t="s">
        <v>38</v>
      </c>
      <c r="CB4" s="150" t="s">
        <v>597</v>
      </c>
      <c r="CC4" s="150" t="s">
        <v>597</v>
      </c>
      <c r="CD4" s="150" t="s">
        <v>597</v>
      </c>
      <c r="CE4" s="150" t="s">
        <v>597</v>
      </c>
      <c r="CF4" s="150" t="s">
        <v>597</v>
      </c>
      <c r="CG4" s="150" t="s">
        <v>597</v>
      </c>
      <c r="CH4" s="150" t="s">
        <v>597</v>
      </c>
      <c r="CI4" s="150" t="s">
        <v>633</v>
      </c>
      <c r="CJ4" s="150" t="s">
        <v>597</v>
      </c>
      <c r="CK4" s="150" t="s">
        <v>597</v>
      </c>
      <c r="CL4" s="150" t="s">
        <v>597</v>
      </c>
      <c r="CM4" s="150" t="s">
        <v>634</v>
      </c>
      <c r="CN4" s="150" t="s">
        <v>597</v>
      </c>
      <c r="CO4" s="150" t="s">
        <v>597</v>
      </c>
      <c r="CP4" s="150" t="s">
        <v>635</v>
      </c>
      <c r="CQ4" s="150" t="s">
        <v>597</v>
      </c>
      <c r="CR4" s="150" t="s">
        <v>636</v>
      </c>
      <c r="CS4" s="150" t="s">
        <v>597</v>
      </c>
      <c r="CT4" s="150" t="s">
        <v>597</v>
      </c>
      <c r="CU4" s="150" t="s">
        <v>597</v>
      </c>
      <c r="CV4" s="150" t="s">
        <v>597</v>
      </c>
      <c r="CW4" s="150" t="s">
        <v>597</v>
      </c>
      <c r="CX4" s="150" t="s">
        <v>597</v>
      </c>
      <c r="CY4" s="150" t="s">
        <v>597</v>
      </c>
      <c r="CZ4" s="150" t="s">
        <v>597</v>
      </c>
      <c r="DA4" s="150" t="s">
        <v>597</v>
      </c>
      <c r="DB4" s="150" t="s">
        <v>618</v>
      </c>
      <c r="DC4" s="150" t="s">
        <v>618</v>
      </c>
      <c r="DD4" s="150" t="s">
        <v>597</v>
      </c>
      <c r="DE4" s="150" t="s">
        <v>597</v>
      </c>
      <c r="DF4" s="150" t="s">
        <v>38</v>
      </c>
      <c r="DG4" s="150" t="s">
        <v>597</v>
      </c>
      <c r="DH4" s="150" t="s">
        <v>612</v>
      </c>
      <c r="DI4" s="150" t="s">
        <v>637</v>
      </c>
      <c r="DJ4" s="150" t="s">
        <v>597</v>
      </c>
      <c r="DK4" s="152">
        <v>42146.3340625</v>
      </c>
      <c r="DL4" s="152">
        <v>42145.79454861111</v>
      </c>
      <c r="DM4" s="152" t="s">
        <v>597</v>
      </c>
      <c r="DN4" s="150" t="s">
        <v>620</v>
      </c>
      <c r="DO4" s="150" t="s">
        <v>621</v>
      </c>
      <c r="DP4" s="150" t="s">
        <v>625</v>
      </c>
      <c r="DQ4" s="150" t="s">
        <v>239</v>
      </c>
      <c r="DR4" s="150">
        <v>107000.0</v>
      </c>
      <c r="DS4" s="150" t="s">
        <v>596</v>
      </c>
      <c r="DT4" s="150" t="s">
        <v>597</v>
      </c>
      <c r="DU4" s="150" t="s">
        <v>625</v>
      </c>
      <c r="DV4" s="150" t="s">
        <v>239</v>
      </c>
      <c r="DW4" s="150" t="s">
        <v>597</v>
      </c>
      <c r="DX4" s="150">
        <v>107000.0</v>
      </c>
      <c r="DY4" s="150" t="s">
        <v>596</v>
      </c>
      <c r="DZ4" s="150" t="s">
        <v>597</v>
      </c>
      <c r="EA4" s="150" t="s">
        <v>597</v>
      </c>
      <c r="EB4" s="150" t="s">
        <v>597</v>
      </c>
      <c r="EC4" s="150" t="s">
        <v>597</v>
      </c>
      <c r="ED4" s="150" t="s">
        <v>597</v>
      </c>
      <c r="EE4" s="150" t="s">
        <v>597</v>
      </c>
      <c r="EF4" s="152" t="s">
        <v>597</v>
      </c>
      <c r="EG4" s="151">
        <v>0.0</v>
      </c>
      <c r="EH4" s="151">
        <v>0.0</v>
      </c>
      <c r="EI4" s="150" t="s">
        <v>631</v>
      </c>
      <c r="EJ4" s="150" t="s">
        <v>622</v>
      </c>
      <c r="EK4" s="150" t="s">
        <v>597</v>
      </c>
    </row>
    <row r="5">
      <c r="A5" s="150">
        <v>28100.0</v>
      </c>
      <c r="B5" s="150" t="s">
        <v>6</v>
      </c>
      <c r="C5" s="150" t="s">
        <v>624</v>
      </c>
      <c r="D5" s="150">
        <v>28100.0</v>
      </c>
      <c r="E5" s="150" t="s">
        <v>594</v>
      </c>
      <c r="F5" s="150" t="s">
        <v>38</v>
      </c>
      <c r="G5" s="150">
        <v>580773.0</v>
      </c>
      <c r="H5" s="150" t="s">
        <v>595</v>
      </c>
      <c r="I5" s="150" t="s">
        <v>385</v>
      </c>
      <c r="J5" s="150">
        <v>42823.0</v>
      </c>
      <c r="K5" s="150" t="s">
        <v>241</v>
      </c>
      <c r="L5" s="150" t="s">
        <v>638</v>
      </c>
      <c r="M5" s="151">
        <v>0.0</v>
      </c>
      <c r="N5" s="150">
        <v>132000.0</v>
      </c>
      <c r="O5" s="150" t="s">
        <v>596</v>
      </c>
      <c r="P5" s="151">
        <v>0.0</v>
      </c>
      <c r="Q5" s="67" t="s">
        <v>597</v>
      </c>
      <c r="R5" s="150" t="s">
        <v>597</v>
      </c>
      <c r="S5" s="150" t="s">
        <v>598</v>
      </c>
      <c r="T5" s="150" t="s">
        <v>597</v>
      </c>
      <c r="U5" s="150" t="s">
        <v>626</v>
      </c>
      <c r="V5" s="150" t="s">
        <v>600</v>
      </c>
      <c r="W5" s="150" t="s">
        <v>597</v>
      </c>
      <c r="X5" s="150" t="s">
        <v>597</v>
      </c>
      <c r="Y5" s="150" t="s">
        <v>627</v>
      </c>
      <c r="Z5" s="150" t="s">
        <v>38</v>
      </c>
      <c r="AA5" s="150" t="s">
        <v>382</v>
      </c>
      <c r="AB5" s="150" t="s">
        <v>597</v>
      </c>
      <c r="AC5" s="150" t="s">
        <v>597</v>
      </c>
      <c r="AD5" s="150" t="s">
        <v>383</v>
      </c>
      <c r="AE5" s="150" t="s">
        <v>628</v>
      </c>
      <c r="AF5" s="150" t="s">
        <v>597</v>
      </c>
      <c r="AG5" s="150" t="s">
        <v>385</v>
      </c>
      <c r="AH5" s="150" t="s">
        <v>629</v>
      </c>
      <c r="AI5" s="150" t="s">
        <v>630</v>
      </c>
      <c r="AJ5" s="150" t="s">
        <v>631</v>
      </c>
      <c r="AK5" s="150" t="s">
        <v>606</v>
      </c>
      <c r="AL5" s="150" t="s">
        <v>382</v>
      </c>
      <c r="AM5" s="150" t="s">
        <v>597</v>
      </c>
      <c r="AN5" s="150" t="s">
        <v>597</v>
      </c>
      <c r="AO5" s="150" t="s">
        <v>383</v>
      </c>
      <c r="AP5" s="150" t="s">
        <v>628</v>
      </c>
      <c r="AQ5" s="150" t="s">
        <v>629</v>
      </c>
      <c r="AR5" s="150" t="s">
        <v>607</v>
      </c>
      <c r="AS5" s="150" t="s">
        <v>385</v>
      </c>
      <c r="AT5" s="150" t="s">
        <v>595</v>
      </c>
      <c r="AU5" s="150">
        <v>580974.0</v>
      </c>
      <c r="AV5" s="150" t="s">
        <v>608</v>
      </c>
      <c r="AW5" s="150" t="s">
        <v>38</v>
      </c>
      <c r="AX5" s="150" t="s">
        <v>597</v>
      </c>
      <c r="AY5" s="150" t="s">
        <v>597</v>
      </c>
      <c r="AZ5" s="150" t="s">
        <v>632</v>
      </c>
      <c r="BA5" s="150" t="s">
        <v>597</v>
      </c>
      <c r="BB5" s="152" t="s">
        <v>597</v>
      </c>
      <c r="BC5" s="150" t="s">
        <v>597</v>
      </c>
      <c r="BD5" s="150" t="s">
        <v>597</v>
      </c>
      <c r="BE5" s="150" t="s">
        <v>597</v>
      </c>
      <c r="BF5" s="150" t="s">
        <v>597</v>
      </c>
      <c r="BG5" s="150" t="s">
        <v>597</v>
      </c>
      <c r="BH5" s="150" t="s">
        <v>597</v>
      </c>
      <c r="BI5" s="150" t="s">
        <v>597</v>
      </c>
      <c r="BJ5" s="150" t="s">
        <v>597</v>
      </c>
      <c r="BK5" s="150" t="s">
        <v>597</v>
      </c>
      <c r="BL5" s="150" t="s">
        <v>611</v>
      </c>
      <c r="BM5" s="150" t="s">
        <v>612</v>
      </c>
      <c r="BN5" s="150" t="s">
        <v>597</v>
      </c>
      <c r="BO5" s="150" t="s">
        <v>597</v>
      </c>
      <c r="BP5" s="150" t="s">
        <v>38</v>
      </c>
      <c r="BQ5" s="150" t="s">
        <v>597</v>
      </c>
      <c r="BR5" s="150" t="s">
        <v>607</v>
      </c>
      <c r="BS5" s="150" t="s">
        <v>597</v>
      </c>
      <c r="BT5" s="150" t="s">
        <v>597</v>
      </c>
      <c r="BU5" s="150" t="s">
        <v>597</v>
      </c>
      <c r="BV5" s="150" t="s">
        <v>597</v>
      </c>
      <c r="BW5" s="150" t="s">
        <v>597</v>
      </c>
      <c r="BX5" s="150" t="s">
        <v>597</v>
      </c>
      <c r="BY5" s="150" t="s">
        <v>597</v>
      </c>
      <c r="BZ5" s="150" t="s">
        <v>597</v>
      </c>
      <c r="CA5" s="150" t="s">
        <v>38</v>
      </c>
      <c r="CB5" s="150" t="s">
        <v>597</v>
      </c>
      <c r="CC5" s="150" t="s">
        <v>597</v>
      </c>
      <c r="CD5" s="150" t="s">
        <v>597</v>
      </c>
      <c r="CE5" s="150" t="s">
        <v>597</v>
      </c>
      <c r="CF5" s="150" t="s">
        <v>597</v>
      </c>
      <c r="CG5" s="150" t="s">
        <v>597</v>
      </c>
      <c r="CH5" s="150" t="s">
        <v>597</v>
      </c>
      <c r="CI5" s="150" t="s">
        <v>633</v>
      </c>
      <c r="CJ5" s="150" t="s">
        <v>597</v>
      </c>
      <c r="CK5" s="150" t="s">
        <v>597</v>
      </c>
      <c r="CL5" s="150" t="s">
        <v>597</v>
      </c>
      <c r="CM5" s="150" t="s">
        <v>634</v>
      </c>
      <c r="CN5" s="150" t="s">
        <v>597</v>
      </c>
      <c r="CO5" s="150" t="s">
        <v>597</v>
      </c>
      <c r="CP5" s="150" t="s">
        <v>635</v>
      </c>
      <c r="CQ5" s="150" t="s">
        <v>597</v>
      </c>
      <c r="CR5" s="150" t="s">
        <v>636</v>
      </c>
      <c r="CS5" s="150" t="s">
        <v>597</v>
      </c>
      <c r="CT5" s="150" t="s">
        <v>597</v>
      </c>
      <c r="CU5" s="150" t="s">
        <v>597</v>
      </c>
      <c r="CV5" s="150" t="s">
        <v>597</v>
      </c>
      <c r="CW5" s="150" t="s">
        <v>597</v>
      </c>
      <c r="CX5" s="150" t="s">
        <v>597</v>
      </c>
      <c r="CY5" s="150" t="s">
        <v>597</v>
      </c>
      <c r="CZ5" s="150" t="s">
        <v>597</v>
      </c>
      <c r="DA5" s="150" t="s">
        <v>597</v>
      </c>
      <c r="DB5" s="150" t="s">
        <v>618</v>
      </c>
      <c r="DC5" s="150" t="s">
        <v>618</v>
      </c>
      <c r="DD5" s="150" t="s">
        <v>597</v>
      </c>
      <c r="DE5" s="150" t="s">
        <v>597</v>
      </c>
      <c r="DF5" s="150" t="s">
        <v>38</v>
      </c>
      <c r="DG5" s="150" t="s">
        <v>597</v>
      </c>
      <c r="DH5" s="150" t="s">
        <v>612</v>
      </c>
      <c r="DI5" s="150" t="s">
        <v>637</v>
      </c>
      <c r="DJ5" s="150" t="s">
        <v>597</v>
      </c>
      <c r="DK5" s="152">
        <v>42146.3340625</v>
      </c>
      <c r="DL5" s="152">
        <v>42145.79454861111</v>
      </c>
      <c r="DM5" s="152" t="s">
        <v>597</v>
      </c>
      <c r="DN5" s="150" t="s">
        <v>620</v>
      </c>
      <c r="DO5" s="150" t="s">
        <v>621</v>
      </c>
      <c r="DP5" s="150" t="s">
        <v>638</v>
      </c>
      <c r="DQ5" s="150" t="s">
        <v>241</v>
      </c>
      <c r="DR5" s="150">
        <v>132000.0</v>
      </c>
      <c r="DS5" s="150" t="s">
        <v>596</v>
      </c>
      <c r="DT5" s="150" t="s">
        <v>597</v>
      </c>
      <c r="DU5" s="150" t="s">
        <v>638</v>
      </c>
      <c r="DV5" s="150" t="s">
        <v>241</v>
      </c>
      <c r="DW5" s="150" t="s">
        <v>597</v>
      </c>
      <c r="DX5" s="150">
        <v>132000.0</v>
      </c>
      <c r="DY5" s="150" t="s">
        <v>596</v>
      </c>
      <c r="DZ5" s="150" t="s">
        <v>597</v>
      </c>
      <c r="EA5" s="150" t="s">
        <v>597</v>
      </c>
      <c r="EB5" s="150" t="s">
        <v>597</v>
      </c>
      <c r="EC5" s="150" t="s">
        <v>597</v>
      </c>
      <c r="ED5" s="150" t="s">
        <v>597</v>
      </c>
      <c r="EE5" s="150" t="s">
        <v>597</v>
      </c>
      <c r="EF5" s="152" t="s">
        <v>597</v>
      </c>
      <c r="EG5" s="151">
        <v>0.0</v>
      </c>
      <c r="EH5" s="151">
        <v>0.0</v>
      </c>
      <c r="EI5" s="150" t="s">
        <v>631</v>
      </c>
      <c r="EJ5" s="150" t="s">
        <v>622</v>
      </c>
      <c r="EK5" s="150" t="s">
        <v>597</v>
      </c>
    </row>
    <row r="6">
      <c r="A6" s="150">
        <v>28088.0</v>
      </c>
      <c r="B6" s="150" t="s">
        <v>6</v>
      </c>
      <c r="C6" s="150" t="s">
        <v>639</v>
      </c>
      <c r="D6" s="150">
        <v>28088.0</v>
      </c>
      <c r="E6" s="150" t="s">
        <v>594</v>
      </c>
      <c r="F6" s="150" t="s">
        <v>39</v>
      </c>
      <c r="G6" s="150">
        <v>580761.0</v>
      </c>
      <c r="H6" s="150" t="s">
        <v>595</v>
      </c>
      <c r="I6" s="150" t="s">
        <v>335</v>
      </c>
      <c r="J6" s="150">
        <v>42773.0</v>
      </c>
      <c r="K6" s="150" t="s">
        <v>204</v>
      </c>
      <c r="L6" s="150" t="s">
        <v>337</v>
      </c>
      <c r="M6" s="151">
        <v>0.0</v>
      </c>
      <c r="N6" s="150">
        <v>60202.0</v>
      </c>
      <c r="O6" s="150" t="s">
        <v>596</v>
      </c>
      <c r="P6" s="151">
        <v>0.0</v>
      </c>
      <c r="Q6" s="67" t="s">
        <v>597</v>
      </c>
      <c r="R6" s="150" t="s">
        <v>597</v>
      </c>
      <c r="S6" s="150" t="s">
        <v>598</v>
      </c>
      <c r="T6" s="150" t="s">
        <v>597</v>
      </c>
      <c r="U6" s="150" t="s">
        <v>640</v>
      </c>
      <c r="V6" s="150" t="s">
        <v>600</v>
      </c>
      <c r="W6" s="150" t="s">
        <v>597</v>
      </c>
      <c r="X6" s="150" t="s">
        <v>597</v>
      </c>
      <c r="Y6" s="150" t="s">
        <v>641</v>
      </c>
      <c r="Z6" s="150" t="s">
        <v>39</v>
      </c>
      <c r="AA6" s="150" t="s">
        <v>332</v>
      </c>
      <c r="AB6" s="150" t="s">
        <v>597</v>
      </c>
      <c r="AC6" s="150" t="s">
        <v>597</v>
      </c>
      <c r="AD6" s="150" t="s">
        <v>333</v>
      </c>
      <c r="AE6" s="150" t="s">
        <v>628</v>
      </c>
      <c r="AF6" s="150" t="s">
        <v>597</v>
      </c>
      <c r="AG6" s="150" t="s">
        <v>335</v>
      </c>
      <c r="AH6" s="150" t="s">
        <v>642</v>
      </c>
      <c r="AI6" s="150" t="s">
        <v>643</v>
      </c>
      <c r="AJ6" s="150" t="s">
        <v>644</v>
      </c>
      <c r="AK6" s="150" t="s">
        <v>606</v>
      </c>
      <c r="AL6" s="150" t="s">
        <v>332</v>
      </c>
      <c r="AM6" s="150" t="s">
        <v>597</v>
      </c>
      <c r="AN6" s="150" t="s">
        <v>597</v>
      </c>
      <c r="AO6" s="150" t="s">
        <v>333</v>
      </c>
      <c r="AP6" s="150" t="s">
        <v>628</v>
      </c>
      <c r="AQ6" s="150" t="s">
        <v>642</v>
      </c>
      <c r="AR6" s="150" t="s">
        <v>607</v>
      </c>
      <c r="AS6" s="150" t="s">
        <v>335</v>
      </c>
      <c r="AT6" s="150" t="s">
        <v>595</v>
      </c>
      <c r="AU6" s="150">
        <v>580961.0</v>
      </c>
      <c r="AV6" s="150" t="s">
        <v>608</v>
      </c>
      <c r="AW6" s="150" t="s">
        <v>39</v>
      </c>
      <c r="AX6" s="150" t="s">
        <v>597</v>
      </c>
      <c r="AY6" s="150" t="s">
        <v>597</v>
      </c>
      <c r="AZ6" s="150" t="s">
        <v>645</v>
      </c>
      <c r="BA6" s="150" t="s">
        <v>597</v>
      </c>
      <c r="BB6" s="152" t="s">
        <v>597</v>
      </c>
      <c r="BC6" s="150" t="s">
        <v>597</v>
      </c>
      <c r="BD6" s="150" t="s">
        <v>597</v>
      </c>
      <c r="BE6" s="150" t="s">
        <v>597</v>
      </c>
      <c r="BF6" s="150" t="s">
        <v>597</v>
      </c>
      <c r="BG6" s="150" t="s">
        <v>597</v>
      </c>
      <c r="BH6" s="150" t="s">
        <v>597</v>
      </c>
      <c r="BI6" s="150" t="s">
        <v>597</v>
      </c>
      <c r="BJ6" s="150" t="s">
        <v>597</v>
      </c>
      <c r="BK6" s="150" t="s">
        <v>597</v>
      </c>
      <c r="BL6" s="150" t="s">
        <v>611</v>
      </c>
      <c r="BM6" s="150" t="s">
        <v>612</v>
      </c>
      <c r="BN6" s="150" t="s">
        <v>597</v>
      </c>
      <c r="BO6" s="150" t="s">
        <v>597</v>
      </c>
      <c r="BP6" s="150" t="s">
        <v>39</v>
      </c>
      <c r="BQ6" s="150" t="s">
        <v>597</v>
      </c>
      <c r="BR6" s="150" t="s">
        <v>607</v>
      </c>
      <c r="BS6" s="150" t="s">
        <v>597</v>
      </c>
      <c r="BT6" s="150" t="s">
        <v>597</v>
      </c>
      <c r="BU6" s="150" t="s">
        <v>597</v>
      </c>
      <c r="BV6" s="150" t="s">
        <v>597</v>
      </c>
      <c r="BW6" s="150" t="s">
        <v>597</v>
      </c>
      <c r="BX6" s="150" t="s">
        <v>597</v>
      </c>
      <c r="BY6" s="150" t="s">
        <v>597</v>
      </c>
      <c r="BZ6" s="150" t="s">
        <v>597</v>
      </c>
      <c r="CA6" s="150" t="s">
        <v>39</v>
      </c>
      <c r="CB6" s="150" t="s">
        <v>597</v>
      </c>
      <c r="CC6" s="150" t="s">
        <v>597</v>
      </c>
      <c r="CD6" s="150" t="s">
        <v>597</v>
      </c>
      <c r="CE6" s="150" t="s">
        <v>597</v>
      </c>
      <c r="CF6" s="150" t="s">
        <v>597</v>
      </c>
      <c r="CG6" s="150" t="s">
        <v>597</v>
      </c>
      <c r="CH6" s="150" t="s">
        <v>597</v>
      </c>
      <c r="CI6" s="150" t="s">
        <v>646</v>
      </c>
      <c r="CJ6" s="150" t="s">
        <v>597</v>
      </c>
      <c r="CK6" s="150" t="s">
        <v>597</v>
      </c>
      <c r="CL6" s="150" t="s">
        <v>597</v>
      </c>
      <c r="CM6" s="150" t="s">
        <v>647</v>
      </c>
      <c r="CN6" s="150" t="s">
        <v>597</v>
      </c>
      <c r="CO6" s="150" t="s">
        <v>597</v>
      </c>
      <c r="CP6" s="150" t="s">
        <v>648</v>
      </c>
      <c r="CQ6" s="150" t="s">
        <v>597</v>
      </c>
      <c r="CR6" s="150" t="s">
        <v>636</v>
      </c>
      <c r="CS6" s="150" t="s">
        <v>597</v>
      </c>
      <c r="CT6" s="150" t="s">
        <v>597</v>
      </c>
      <c r="CU6" s="150" t="s">
        <v>597</v>
      </c>
      <c r="CV6" s="150" t="s">
        <v>597</v>
      </c>
      <c r="CW6" s="150" t="s">
        <v>597</v>
      </c>
      <c r="CX6" s="150" t="s">
        <v>597</v>
      </c>
      <c r="CY6" s="150" t="s">
        <v>597</v>
      </c>
      <c r="CZ6" s="150" t="s">
        <v>597</v>
      </c>
      <c r="DA6" s="150" t="s">
        <v>597</v>
      </c>
      <c r="DB6" s="150" t="s">
        <v>618</v>
      </c>
      <c r="DC6" s="150" t="s">
        <v>618</v>
      </c>
      <c r="DD6" s="150" t="s">
        <v>597</v>
      </c>
      <c r="DE6" s="150" t="s">
        <v>597</v>
      </c>
      <c r="DF6" s="150" t="s">
        <v>39</v>
      </c>
      <c r="DG6" s="150" t="s">
        <v>597</v>
      </c>
      <c r="DH6" s="150" t="s">
        <v>612</v>
      </c>
      <c r="DI6" s="150" t="s">
        <v>649</v>
      </c>
      <c r="DJ6" s="150" t="s">
        <v>597</v>
      </c>
      <c r="DK6" s="152">
        <v>42150.52607638889</v>
      </c>
      <c r="DL6" s="152">
        <v>42145.79416666667</v>
      </c>
      <c r="DM6" s="152" t="s">
        <v>597</v>
      </c>
      <c r="DN6" s="150" t="s">
        <v>620</v>
      </c>
      <c r="DO6" s="150" t="s">
        <v>621</v>
      </c>
      <c r="DP6" s="150" t="s">
        <v>337</v>
      </c>
      <c r="DQ6" s="150" t="s">
        <v>204</v>
      </c>
      <c r="DR6" s="150">
        <v>60202.0</v>
      </c>
      <c r="DS6" s="150" t="s">
        <v>596</v>
      </c>
      <c r="DT6" s="150" t="s">
        <v>597</v>
      </c>
      <c r="DU6" s="150" t="s">
        <v>337</v>
      </c>
      <c r="DV6" s="150" t="s">
        <v>204</v>
      </c>
      <c r="DW6" s="150" t="s">
        <v>597</v>
      </c>
      <c r="DX6" s="150">
        <v>60202.0</v>
      </c>
      <c r="DY6" s="150" t="s">
        <v>596</v>
      </c>
      <c r="DZ6" s="150" t="s">
        <v>597</v>
      </c>
      <c r="EA6" s="150" t="s">
        <v>597</v>
      </c>
      <c r="EB6" s="150" t="s">
        <v>597</v>
      </c>
      <c r="EC6" s="150" t="s">
        <v>597</v>
      </c>
      <c r="ED6" s="150" t="s">
        <v>597</v>
      </c>
      <c r="EE6" s="150" t="s">
        <v>597</v>
      </c>
      <c r="EF6" s="152" t="s">
        <v>597</v>
      </c>
      <c r="EG6" s="151">
        <v>0.0</v>
      </c>
      <c r="EH6" s="151">
        <v>0.0</v>
      </c>
      <c r="EI6" s="150" t="s">
        <v>644</v>
      </c>
      <c r="EJ6" s="150" t="s">
        <v>622</v>
      </c>
      <c r="EK6" s="150" t="s">
        <v>597</v>
      </c>
    </row>
    <row r="7">
      <c r="A7" s="150">
        <v>28088.0</v>
      </c>
      <c r="B7" s="150" t="s">
        <v>6</v>
      </c>
      <c r="C7" s="150" t="s">
        <v>639</v>
      </c>
      <c r="D7" s="150">
        <v>28088.0</v>
      </c>
      <c r="E7" s="150" t="s">
        <v>594</v>
      </c>
      <c r="F7" s="150" t="s">
        <v>39</v>
      </c>
      <c r="G7" s="150">
        <v>580761.0</v>
      </c>
      <c r="H7" s="150" t="s">
        <v>595</v>
      </c>
      <c r="I7" s="150" t="s">
        <v>335</v>
      </c>
      <c r="J7" s="150">
        <v>42799.0</v>
      </c>
      <c r="K7" s="150" t="s">
        <v>241</v>
      </c>
      <c r="L7" s="150" t="s">
        <v>650</v>
      </c>
      <c r="M7" s="151">
        <v>0.0</v>
      </c>
      <c r="N7" s="150">
        <v>300000.0</v>
      </c>
      <c r="O7" s="150" t="s">
        <v>596</v>
      </c>
      <c r="P7" s="151">
        <v>0.0</v>
      </c>
      <c r="Q7" s="67" t="s">
        <v>597</v>
      </c>
      <c r="R7" s="150" t="s">
        <v>597</v>
      </c>
      <c r="S7" s="150" t="s">
        <v>598</v>
      </c>
      <c r="T7" s="150" t="s">
        <v>597</v>
      </c>
      <c r="U7" s="150" t="s">
        <v>640</v>
      </c>
      <c r="V7" s="150" t="s">
        <v>600</v>
      </c>
      <c r="W7" s="150" t="s">
        <v>597</v>
      </c>
      <c r="X7" s="150" t="s">
        <v>597</v>
      </c>
      <c r="Y7" s="150" t="s">
        <v>641</v>
      </c>
      <c r="Z7" s="150" t="s">
        <v>39</v>
      </c>
      <c r="AA7" s="150" t="s">
        <v>332</v>
      </c>
      <c r="AB7" s="150" t="s">
        <v>597</v>
      </c>
      <c r="AC7" s="150" t="s">
        <v>597</v>
      </c>
      <c r="AD7" s="150" t="s">
        <v>333</v>
      </c>
      <c r="AE7" s="150" t="s">
        <v>628</v>
      </c>
      <c r="AF7" s="150" t="s">
        <v>597</v>
      </c>
      <c r="AG7" s="150" t="s">
        <v>335</v>
      </c>
      <c r="AH7" s="150" t="s">
        <v>642</v>
      </c>
      <c r="AI7" s="150" t="s">
        <v>643</v>
      </c>
      <c r="AJ7" s="150" t="s">
        <v>644</v>
      </c>
      <c r="AK7" s="150" t="s">
        <v>606</v>
      </c>
      <c r="AL7" s="150" t="s">
        <v>332</v>
      </c>
      <c r="AM7" s="150" t="s">
        <v>597</v>
      </c>
      <c r="AN7" s="150" t="s">
        <v>597</v>
      </c>
      <c r="AO7" s="150" t="s">
        <v>333</v>
      </c>
      <c r="AP7" s="150" t="s">
        <v>628</v>
      </c>
      <c r="AQ7" s="150" t="s">
        <v>642</v>
      </c>
      <c r="AR7" s="150" t="s">
        <v>607</v>
      </c>
      <c r="AS7" s="150" t="s">
        <v>335</v>
      </c>
      <c r="AT7" s="150" t="s">
        <v>595</v>
      </c>
      <c r="AU7" s="150">
        <v>580961.0</v>
      </c>
      <c r="AV7" s="150" t="s">
        <v>608</v>
      </c>
      <c r="AW7" s="150" t="s">
        <v>39</v>
      </c>
      <c r="AX7" s="150" t="s">
        <v>597</v>
      </c>
      <c r="AY7" s="150" t="s">
        <v>597</v>
      </c>
      <c r="AZ7" s="150" t="s">
        <v>645</v>
      </c>
      <c r="BA7" s="150" t="s">
        <v>597</v>
      </c>
      <c r="BB7" s="152" t="s">
        <v>597</v>
      </c>
      <c r="BC7" s="150" t="s">
        <v>597</v>
      </c>
      <c r="BD7" s="150" t="s">
        <v>597</v>
      </c>
      <c r="BE7" s="150" t="s">
        <v>597</v>
      </c>
      <c r="BF7" s="150" t="s">
        <v>597</v>
      </c>
      <c r="BG7" s="150" t="s">
        <v>597</v>
      </c>
      <c r="BH7" s="150" t="s">
        <v>597</v>
      </c>
      <c r="BI7" s="150" t="s">
        <v>597</v>
      </c>
      <c r="BJ7" s="150" t="s">
        <v>597</v>
      </c>
      <c r="BK7" s="150" t="s">
        <v>597</v>
      </c>
      <c r="BL7" s="150" t="s">
        <v>611</v>
      </c>
      <c r="BM7" s="150" t="s">
        <v>612</v>
      </c>
      <c r="BN7" s="150" t="s">
        <v>597</v>
      </c>
      <c r="BO7" s="150" t="s">
        <v>597</v>
      </c>
      <c r="BP7" s="150" t="s">
        <v>39</v>
      </c>
      <c r="BQ7" s="150" t="s">
        <v>597</v>
      </c>
      <c r="BR7" s="150" t="s">
        <v>607</v>
      </c>
      <c r="BS7" s="150" t="s">
        <v>597</v>
      </c>
      <c r="BT7" s="150" t="s">
        <v>597</v>
      </c>
      <c r="BU7" s="150" t="s">
        <v>597</v>
      </c>
      <c r="BV7" s="150" t="s">
        <v>597</v>
      </c>
      <c r="BW7" s="150" t="s">
        <v>597</v>
      </c>
      <c r="BX7" s="150" t="s">
        <v>597</v>
      </c>
      <c r="BY7" s="150" t="s">
        <v>597</v>
      </c>
      <c r="BZ7" s="150" t="s">
        <v>597</v>
      </c>
      <c r="CA7" s="150" t="s">
        <v>39</v>
      </c>
      <c r="CB7" s="150" t="s">
        <v>597</v>
      </c>
      <c r="CC7" s="150" t="s">
        <v>597</v>
      </c>
      <c r="CD7" s="150" t="s">
        <v>597</v>
      </c>
      <c r="CE7" s="150" t="s">
        <v>597</v>
      </c>
      <c r="CF7" s="150" t="s">
        <v>597</v>
      </c>
      <c r="CG7" s="150" t="s">
        <v>597</v>
      </c>
      <c r="CH7" s="150" t="s">
        <v>597</v>
      </c>
      <c r="CI7" s="150" t="s">
        <v>646</v>
      </c>
      <c r="CJ7" s="150" t="s">
        <v>597</v>
      </c>
      <c r="CK7" s="150" t="s">
        <v>597</v>
      </c>
      <c r="CL7" s="150" t="s">
        <v>597</v>
      </c>
      <c r="CM7" s="150" t="s">
        <v>647</v>
      </c>
      <c r="CN7" s="150" t="s">
        <v>597</v>
      </c>
      <c r="CO7" s="150" t="s">
        <v>597</v>
      </c>
      <c r="CP7" s="150" t="s">
        <v>648</v>
      </c>
      <c r="CQ7" s="150" t="s">
        <v>597</v>
      </c>
      <c r="CR7" s="150" t="s">
        <v>636</v>
      </c>
      <c r="CS7" s="150" t="s">
        <v>597</v>
      </c>
      <c r="CT7" s="150" t="s">
        <v>597</v>
      </c>
      <c r="CU7" s="150" t="s">
        <v>597</v>
      </c>
      <c r="CV7" s="150" t="s">
        <v>597</v>
      </c>
      <c r="CW7" s="150" t="s">
        <v>597</v>
      </c>
      <c r="CX7" s="150" t="s">
        <v>597</v>
      </c>
      <c r="CY7" s="150" t="s">
        <v>597</v>
      </c>
      <c r="CZ7" s="150" t="s">
        <v>597</v>
      </c>
      <c r="DA7" s="150" t="s">
        <v>597</v>
      </c>
      <c r="DB7" s="150" t="s">
        <v>618</v>
      </c>
      <c r="DC7" s="150" t="s">
        <v>618</v>
      </c>
      <c r="DD7" s="150" t="s">
        <v>597</v>
      </c>
      <c r="DE7" s="150" t="s">
        <v>597</v>
      </c>
      <c r="DF7" s="150" t="s">
        <v>39</v>
      </c>
      <c r="DG7" s="150" t="s">
        <v>597</v>
      </c>
      <c r="DH7" s="150" t="s">
        <v>612</v>
      </c>
      <c r="DI7" s="150" t="s">
        <v>649</v>
      </c>
      <c r="DJ7" s="150" t="s">
        <v>597</v>
      </c>
      <c r="DK7" s="152">
        <v>42150.52607638889</v>
      </c>
      <c r="DL7" s="152">
        <v>42145.79416666667</v>
      </c>
      <c r="DM7" s="152" t="s">
        <v>597</v>
      </c>
      <c r="DN7" s="150" t="s">
        <v>620</v>
      </c>
      <c r="DO7" s="150" t="s">
        <v>621</v>
      </c>
      <c r="DP7" s="150" t="s">
        <v>650</v>
      </c>
      <c r="DQ7" s="150" t="s">
        <v>241</v>
      </c>
      <c r="DR7" s="150">
        <v>300000.0</v>
      </c>
      <c r="DS7" s="150" t="s">
        <v>596</v>
      </c>
      <c r="DT7" s="150" t="s">
        <v>597</v>
      </c>
      <c r="DU7" s="150" t="s">
        <v>650</v>
      </c>
      <c r="DV7" s="150" t="s">
        <v>241</v>
      </c>
      <c r="DW7" s="150" t="s">
        <v>597</v>
      </c>
      <c r="DX7" s="150">
        <v>300000.0</v>
      </c>
      <c r="DY7" s="150" t="s">
        <v>596</v>
      </c>
      <c r="DZ7" s="150" t="s">
        <v>597</v>
      </c>
      <c r="EA7" s="150" t="s">
        <v>597</v>
      </c>
      <c r="EB7" s="150" t="s">
        <v>597</v>
      </c>
      <c r="EC7" s="150" t="s">
        <v>597</v>
      </c>
      <c r="ED7" s="150" t="s">
        <v>597</v>
      </c>
      <c r="EE7" s="150" t="s">
        <v>597</v>
      </c>
      <c r="EF7" s="152" t="s">
        <v>597</v>
      </c>
      <c r="EG7" s="151">
        <v>0.0</v>
      </c>
      <c r="EH7" s="151">
        <v>0.0</v>
      </c>
      <c r="EI7" s="150" t="s">
        <v>644</v>
      </c>
      <c r="EJ7" s="150" t="s">
        <v>622</v>
      </c>
      <c r="EK7" s="150" t="s">
        <v>597</v>
      </c>
    </row>
    <row r="8">
      <c r="A8" s="150">
        <v>28088.0</v>
      </c>
      <c r="B8" s="150" t="s">
        <v>6</v>
      </c>
      <c r="C8" s="150" t="s">
        <v>639</v>
      </c>
      <c r="D8" s="150">
        <v>28088.0</v>
      </c>
      <c r="E8" s="150" t="s">
        <v>594</v>
      </c>
      <c r="F8" s="150" t="s">
        <v>39</v>
      </c>
      <c r="G8" s="150">
        <v>580761.0</v>
      </c>
      <c r="H8" s="150" t="s">
        <v>595</v>
      </c>
      <c r="I8" s="150" t="s">
        <v>335</v>
      </c>
      <c r="J8" s="150">
        <v>42798.0</v>
      </c>
      <c r="K8" s="150" t="s">
        <v>239</v>
      </c>
      <c r="L8" s="150" t="s">
        <v>651</v>
      </c>
      <c r="M8" s="151">
        <v>0.0</v>
      </c>
      <c r="N8" s="150">
        <v>250000.0</v>
      </c>
      <c r="O8" s="150" t="s">
        <v>596</v>
      </c>
      <c r="P8" s="151">
        <v>0.0</v>
      </c>
      <c r="Q8" s="67" t="s">
        <v>597</v>
      </c>
      <c r="R8" s="150" t="s">
        <v>597</v>
      </c>
      <c r="S8" s="150" t="s">
        <v>598</v>
      </c>
      <c r="T8" s="150" t="s">
        <v>597</v>
      </c>
      <c r="U8" s="150" t="s">
        <v>640</v>
      </c>
      <c r="V8" s="150" t="s">
        <v>600</v>
      </c>
      <c r="W8" s="150" t="s">
        <v>597</v>
      </c>
      <c r="X8" s="150" t="s">
        <v>597</v>
      </c>
      <c r="Y8" s="150" t="s">
        <v>641</v>
      </c>
      <c r="Z8" s="150" t="s">
        <v>39</v>
      </c>
      <c r="AA8" s="150" t="s">
        <v>332</v>
      </c>
      <c r="AB8" s="150" t="s">
        <v>597</v>
      </c>
      <c r="AC8" s="150" t="s">
        <v>597</v>
      </c>
      <c r="AD8" s="150" t="s">
        <v>333</v>
      </c>
      <c r="AE8" s="150" t="s">
        <v>628</v>
      </c>
      <c r="AF8" s="150" t="s">
        <v>597</v>
      </c>
      <c r="AG8" s="150" t="s">
        <v>335</v>
      </c>
      <c r="AH8" s="150" t="s">
        <v>642</v>
      </c>
      <c r="AI8" s="150" t="s">
        <v>643</v>
      </c>
      <c r="AJ8" s="150" t="s">
        <v>644</v>
      </c>
      <c r="AK8" s="150" t="s">
        <v>606</v>
      </c>
      <c r="AL8" s="150" t="s">
        <v>332</v>
      </c>
      <c r="AM8" s="150" t="s">
        <v>597</v>
      </c>
      <c r="AN8" s="150" t="s">
        <v>597</v>
      </c>
      <c r="AO8" s="150" t="s">
        <v>333</v>
      </c>
      <c r="AP8" s="150" t="s">
        <v>628</v>
      </c>
      <c r="AQ8" s="150" t="s">
        <v>642</v>
      </c>
      <c r="AR8" s="150" t="s">
        <v>607</v>
      </c>
      <c r="AS8" s="150" t="s">
        <v>335</v>
      </c>
      <c r="AT8" s="150" t="s">
        <v>595</v>
      </c>
      <c r="AU8" s="150">
        <v>580961.0</v>
      </c>
      <c r="AV8" s="150" t="s">
        <v>608</v>
      </c>
      <c r="AW8" s="150" t="s">
        <v>39</v>
      </c>
      <c r="AX8" s="150" t="s">
        <v>597</v>
      </c>
      <c r="AY8" s="150" t="s">
        <v>597</v>
      </c>
      <c r="AZ8" s="150" t="s">
        <v>645</v>
      </c>
      <c r="BA8" s="150" t="s">
        <v>597</v>
      </c>
      <c r="BB8" s="152" t="s">
        <v>597</v>
      </c>
      <c r="BC8" s="150" t="s">
        <v>597</v>
      </c>
      <c r="BD8" s="150" t="s">
        <v>597</v>
      </c>
      <c r="BE8" s="150" t="s">
        <v>597</v>
      </c>
      <c r="BF8" s="150" t="s">
        <v>597</v>
      </c>
      <c r="BG8" s="150" t="s">
        <v>597</v>
      </c>
      <c r="BH8" s="150" t="s">
        <v>597</v>
      </c>
      <c r="BI8" s="150" t="s">
        <v>597</v>
      </c>
      <c r="BJ8" s="150" t="s">
        <v>597</v>
      </c>
      <c r="BK8" s="150" t="s">
        <v>597</v>
      </c>
      <c r="BL8" s="150" t="s">
        <v>611</v>
      </c>
      <c r="BM8" s="150" t="s">
        <v>612</v>
      </c>
      <c r="BN8" s="150" t="s">
        <v>597</v>
      </c>
      <c r="BO8" s="150" t="s">
        <v>597</v>
      </c>
      <c r="BP8" s="150" t="s">
        <v>39</v>
      </c>
      <c r="BQ8" s="150" t="s">
        <v>597</v>
      </c>
      <c r="BR8" s="150" t="s">
        <v>607</v>
      </c>
      <c r="BS8" s="150" t="s">
        <v>597</v>
      </c>
      <c r="BT8" s="150" t="s">
        <v>597</v>
      </c>
      <c r="BU8" s="150" t="s">
        <v>597</v>
      </c>
      <c r="BV8" s="150" t="s">
        <v>597</v>
      </c>
      <c r="BW8" s="150" t="s">
        <v>597</v>
      </c>
      <c r="BX8" s="150" t="s">
        <v>597</v>
      </c>
      <c r="BY8" s="150" t="s">
        <v>597</v>
      </c>
      <c r="BZ8" s="150" t="s">
        <v>597</v>
      </c>
      <c r="CA8" s="150" t="s">
        <v>39</v>
      </c>
      <c r="CB8" s="150" t="s">
        <v>597</v>
      </c>
      <c r="CC8" s="150" t="s">
        <v>597</v>
      </c>
      <c r="CD8" s="150" t="s">
        <v>597</v>
      </c>
      <c r="CE8" s="150" t="s">
        <v>597</v>
      </c>
      <c r="CF8" s="150" t="s">
        <v>597</v>
      </c>
      <c r="CG8" s="150" t="s">
        <v>597</v>
      </c>
      <c r="CH8" s="150" t="s">
        <v>597</v>
      </c>
      <c r="CI8" s="150" t="s">
        <v>646</v>
      </c>
      <c r="CJ8" s="150" t="s">
        <v>597</v>
      </c>
      <c r="CK8" s="150" t="s">
        <v>597</v>
      </c>
      <c r="CL8" s="150" t="s">
        <v>597</v>
      </c>
      <c r="CM8" s="150" t="s">
        <v>647</v>
      </c>
      <c r="CN8" s="150" t="s">
        <v>597</v>
      </c>
      <c r="CO8" s="150" t="s">
        <v>597</v>
      </c>
      <c r="CP8" s="150" t="s">
        <v>648</v>
      </c>
      <c r="CQ8" s="150" t="s">
        <v>597</v>
      </c>
      <c r="CR8" s="150" t="s">
        <v>636</v>
      </c>
      <c r="CS8" s="150" t="s">
        <v>597</v>
      </c>
      <c r="CT8" s="150" t="s">
        <v>597</v>
      </c>
      <c r="CU8" s="150" t="s">
        <v>597</v>
      </c>
      <c r="CV8" s="150" t="s">
        <v>597</v>
      </c>
      <c r="CW8" s="150" t="s">
        <v>597</v>
      </c>
      <c r="CX8" s="150" t="s">
        <v>597</v>
      </c>
      <c r="CY8" s="150" t="s">
        <v>597</v>
      </c>
      <c r="CZ8" s="150" t="s">
        <v>597</v>
      </c>
      <c r="DA8" s="150" t="s">
        <v>597</v>
      </c>
      <c r="DB8" s="150" t="s">
        <v>618</v>
      </c>
      <c r="DC8" s="150" t="s">
        <v>618</v>
      </c>
      <c r="DD8" s="150" t="s">
        <v>597</v>
      </c>
      <c r="DE8" s="150" t="s">
        <v>597</v>
      </c>
      <c r="DF8" s="150" t="s">
        <v>39</v>
      </c>
      <c r="DG8" s="150" t="s">
        <v>597</v>
      </c>
      <c r="DH8" s="150" t="s">
        <v>612</v>
      </c>
      <c r="DI8" s="150" t="s">
        <v>649</v>
      </c>
      <c r="DJ8" s="150" t="s">
        <v>597</v>
      </c>
      <c r="DK8" s="152">
        <v>42150.52607638889</v>
      </c>
      <c r="DL8" s="152">
        <v>42145.79416666667</v>
      </c>
      <c r="DM8" s="152" t="s">
        <v>597</v>
      </c>
      <c r="DN8" s="150" t="s">
        <v>620</v>
      </c>
      <c r="DO8" s="150" t="s">
        <v>621</v>
      </c>
      <c r="DP8" s="150" t="s">
        <v>651</v>
      </c>
      <c r="DQ8" s="150" t="s">
        <v>239</v>
      </c>
      <c r="DR8" s="150">
        <v>250000.0</v>
      </c>
      <c r="DS8" s="150" t="s">
        <v>596</v>
      </c>
      <c r="DT8" s="150" t="s">
        <v>597</v>
      </c>
      <c r="DU8" s="150" t="s">
        <v>651</v>
      </c>
      <c r="DV8" s="150" t="s">
        <v>239</v>
      </c>
      <c r="DW8" s="150" t="s">
        <v>597</v>
      </c>
      <c r="DX8" s="150">
        <v>250000.0</v>
      </c>
      <c r="DY8" s="150" t="s">
        <v>596</v>
      </c>
      <c r="DZ8" s="150" t="s">
        <v>597</v>
      </c>
      <c r="EA8" s="150" t="s">
        <v>597</v>
      </c>
      <c r="EB8" s="150" t="s">
        <v>597</v>
      </c>
      <c r="EC8" s="150" t="s">
        <v>597</v>
      </c>
      <c r="ED8" s="150" t="s">
        <v>597</v>
      </c>
      <c r="EE8" s="150" t="s">
        <v>597</v>
      </c>
      <c r="EF8" s="152" t="s">
        <v>597</v>
      </c>
      <c r="EG8" s="151">
        <v>0.0</v>
      </c>
      <c r="EH8" s="151">
        <v>0.0</v>
      </c>
      <c r="EI8" s="150" t="s">
        <v>644</v>
      </c>
      <c r="EJ8" s="150" t="s">
        <v>622</v>
      </c>
      <c r="EK8" s="150" t="s">
        <v>597</v>
      </c>
    </row>
    <row r="9">
      <c r="A9" s="150">
        <v>28088.0</v>
      </c>
      <c r="B9" s="150" t="s">
        <v>6</v>
      </c>
      <c r="C9" s="150" t="s">
        <v>639</v>
      </c>
      <c r="D9" s="150">
        <v>28088.0</v>
      </c>
      <c r="E9" s="150" t="s">
        <v>594</v>
      </c>
      <c r="F9" s="150" t="s">
        <v>39</v>
      </c>
      <c r="G9" s="150">
        <v>580761.0</v>
      </c>
      <c r="H9" s="150" t="s">
        <v>595</v>
      </c>
      <c r="I9" s="150" t="s">
        <v>335</v>
      </c>
      <c r="J9" s="150">
        <v>42752.0</v>
      </c>
      <c r="K9" s="150" t="s">
        <v>202</v>
      </c>
      <c r="L9" s="150" t="s">
        <v>336</v>
      </c>
      <c r="M9" s="151">
        <v>87769.88</v>
      </c>
      <c r="N9" s="150">
        <v>59.6</v>
      </c>
      <c r="O9" s="150" t="s">
        <v>623</v>
      </c>
      <c r="P9" s="151">
        <v>87769.88</v>
      </c>
      <c r="Q9" s="67" t="s">
        <v>597</v>
      </c>
      <c r="R9" s="150" t="s">
        <v>597</v>
      </c>
      <c r="S9" s="150" t="s">
        <v>598</v>
      </c>
      <c r="T9" s="150" t="s">
        <v>597</v>
      </c>
      <c r="U9" s="150" t="s">
        <v>640</v>
      </c>
      <c r="V9" s="150" t="s">
        <v>600</v>
      </c>
      <c r="W9" s="150" t="s">
        <v>597</v>
      </c>
      <c r="X9" s="150" t="s">
        <v>597</v>
      </c>
      <c r="Y9" s="150" t="s">
        <v>641</v>
      </c>
      <c r="Z9" s="150" t="s">
        <v>39</v>
      </c>
      <c r="AA9" s="150" t="s">
        <v>332</v>
      </c>
      <c r="AB9" s="150" t="s">
        <v>597</v>
      </c>
      <c r="AC9" s="150" t="s">
        <v>597</v>
      </c>
      <c r="AD9" s="150" t="s">
        <v>333</v>
      </c>
      <c r="AE9" s="150" t="s">
        <v>628</v>
      </c>
      <c r="AF9" s="150" t="s">
        <v>597</v>
      </c>
      <c r="AG9" s="150" t="s">
        <v>335</v>
      </c>
      <c r="AH9" s="150" t="s">
        <v>642</v>
      </c>
      <c r="AI9" s="150" t="s">
        <v>643</v>
      </c>
      <c r="AJ9" s="150" t="s">
        <v>644</v>
      </c>
      <c r="AK9" s="150" t="s">
        <v>606</v>
      </c>
      <c r="AL9" s="150" t="s">
        <v>332</v>
      </c>
      <c r="AM9" s="150" t="s">
        <v>597</v>
      </c>
      <c r="AN9" s="150" t="s">
        <v>597</v>
      </c>
      <c r="AO9" s="150" t="s">
        <v>333</v>
      </c>
      <c r="AP9" s="150" t="s">
        <v>628</v>
      </c>
      <c r="AQ9" s="150" t="s">
        <v>642</v>
      </c>
      <c r="AR9" s="150" t="s">
        <v>607</v>
      </c>
      <c r="AS9" s="150" t="s">
        <v>335</v>
      </c>
      <c r="AT9" s="150" t="s">
        <v>595</v>
      </c>
      <c r="AU9" s="150">
        <v>580961.0</v>
      </c>
      <c r="AV9" s="150" t="s">
        <v>608</v>
      </c>
      <c r="AW9" s="150" t="s">
        <v>39</v>
      </c>
      <c r="AX9" s="150" t="s">
        <v>597</v>
      </c>
      <c r="AY9" s="150" t="s">
        <v>597</v>
      </c>
      <c r="AZ9" s="150" t="s">
        <v>645</v>
      </c>
      <c r="BA9" s="150" t="s">
        <v>597</v>
      </c>
      <c r="BB9" s="152" t="s">
        <v>597</v>
      </c>
      <c r="BC9" s="150" t="s">
        <v>597</v>
      </c>
      <c r="BD9" s="150" t="s">
        <v>597</v>
      </c>
      <c r="BE9" s="150" t="s">
        <v>597</v>
      </c>
      <c r="BF9" s="150" t="s">
        <v>597</v>
      </c>
      <c r="BG9" s="150" t="s">
        <v>597</v>
      </c>
      <c r="BH9" s="150" t="s">
        <v>597</v>
      </c>
      <c r="BI9" s="150" t="s">
        <v>597</v>
      </c>
      <c r="BJ9" s="150" t="s">
        <v>597</v>
      </c>
      <c r="BK9" s="150" t="s">
        <v>597</v>
      </c>
      <c r="BL9" s="150" t="s">
        <v>611</v>
      </c>
      <c r="BM9" s="150" t="s">
        <v>612</v>
      </c>
      <c r="BN9" s="150" t="s">
        <v>597</v>
      </c>
      <c r="BO9" s="150" t="s">
        <v>597</v>
      </c>
      <c r="BP9" s="150" t="s">
        <v>39</v>
      </c>
      <c r="BQ9" s="150" t="s">
        <v>597</v>
      </c>
      <c r="BR9" s="150" t="s">
        <v>607</v>
      </c>
      <c r="BS9" s="150" t="s">
        <v>597</v>
      </c>
      <c r="BT9" s="150" t="s">
        <v>597</v>
      </c>
      <c r="BU9" s="150" t="s">
        <v>597</v>
      </c>
      <c r="BV9" s="150" t="s">
        <v>597</v>
      </c>
      <c r="BW9" s="150" t="s">
        <v>597</v>
      </c>
      <c r="BX9" s="150" t="s">
        <v>597</v>
      </c>
      <c r="BY9" s="150" t="s">
        <v>597</v>
      </c>
      <c r="BZ9" s="150" t="s">
        <v>597</v>
      </c>
      <c r="CA9" s="150" t="s">
        <v>39</v>
      </c>
      <c r="CB9" s="150" t="s">
        <v>597</v>
      </c>
      <c r="CC9" s="150" t="s">
        <v>597</v>
      </c>
      <c r="CD9" s="150" t="s">
        <v>597</v>
      </c>
      <c r="CE9" s="150" t="s">
        <v>597</v>
      </c>
      <c r="CF9" s="150" t="s">
        <v>597</v>
      </c>
      <c r="CG9" s="150" t="s">
        <v>597</v>
      </c>
      <c r="CH9" s="150" t="s">
        <v>597</v>
      </c>
      <c r="CI9" s="150" t="s">
        <v>646</v>
      </c>
      <c r="CJ9" s="150" t="s">
        <v>597</v>
      </c>
      <c r="CK9" s="150" t="s">
        <v>597</v>
      </c>
      <c r="CL9" s="150" t="s">
        <v>597</v>
      </c>
      <c r="CM9" s="150" t="s">
        <v>647</v>
      </c>
      <c r="CN9" s="150" t="s">
        <v>597</v>
      </c>
      <c r="CO9" s="150" t="s">
        <v>597</v>
      </c>
      <c r="CP9" s="150" t="s">
        <v>648</v>
      </c>
      <c r="CQ9" s="150" t="s">
        <v>597</v>
      </c>
      <c r="CR9" s="150" t="s">
        <v>636</v>
      </c>
      <c r="CS9" s="150" t="s">
        <v>597</v>
      </c>
      <c r="CT9" s="150" t="s">
        <v>597</v>
      </c>
      <c r="CU9" s="150" t="s">
        <v>597</v>
      </c>
      <c r="CV9" s="150" t="s">
        <v>597</v>
      </c>
      <c r="CW9" s="150" t="s">
        <v>597</v>
      </c>
      <c r="CX9" s="150" t="s">
        <v>597</v>
      </c>
      <c r="CY9" s="150" t="s">
        <v>597</v>
      </c>
      <c r="CZ9" s="150" t="s">
        <v>597</v>
      </c>
      <c r="DA9" s="150" t="s">
        <v>597</v>
      </c>
      <c r="DB9" s="150" t="s">
        <v>618</v>
      </c>
      <c r="DC9" s="150" t="s">
        <v>618</v>
      </c>
      <c r="DD9" s="150" t="s">
        <v>597</v>
      </c>
      <c r="DE9" s="150" t="s">
        <v>597</v>
      </c>
      <c r="DF9" s="150" t="s">
        <v>39</v>
      </c>
      <c r="DG9" s="150" t="s">
        <v>597</v>
      </c>
      <c r="DH9" s="150" t="s">
        <v>612</v>
      </c>
      <c r="DI9" s="150" t="s">
        <v>649</v>
      </c>
      <c r="DJ9" s="150" t="s">
        <v>597</v>
      </c>
      <c r="DK9" s="152">
        <v>42150.52607638889</v>
      </c>
      <c r="DL9" s="152">
        <v>42145.79416666667</v>
      </c>
      <c r="DM9" s="152" t="s">
        <v>597</v>
      </c>
      <c r="DN9" s="150" t="s">
        <v>620</v>
      </c>
      <c r="DO9" s="150" t="s">
        <v>621</v>
      </c>
      <c r="DP9" s="150" t="s">
        <v>336</v>
      </c>
      <c r="DQ9" s="150" t="s">
        <v>202</v>
      </c>
      <c r="DR9" s="150">
        <v>59.6</v>
      </c>
      <c r="DS9" s="150" t="s">
        <v>623</v>
      </c>
      <c r="DT9" s="150" t="s">
        <v>597</v>
      </c>
      <c r="DU9" s="150" t="s">
        <v>336</v>
      </c>
      <c r="DV9" s="150" t="s">
        <v>202</v>
      </c>
      <c r="DW9" s="150" t="s">
        <v>597</v>
      </c>
      <c r="DX9" s="150">
        <v>59.6</v>
      </c>
      <c r="DY9" s="150" t="s">
        <v>623</v>
      </c>
      <c r="DZ9" s="150" t="s">
        <v>597</v>
      </c>
      <c r="EA9" s="150" t="s">
        <v>597</v>
      </c>
      <c r="EB9" s="150" t="s">
        <v>597</v>
      </c>
      <c r="EC9" s="150" t="s">
        <v>597</v>
      </c>
      <c r="ED9" s="150" t="s">
        <v>597</v>
      </c>
      <c r="EE9" s="150" t="s">
        <v>597</v>
      </c>
      <c r="EF9" s="152" t="s">
        <v>597</v>
      </c>
      <c r="EG9" s="151">
        <v>0.0</v>
      </c>
      <c r="EH9" s="151">
        <v>0.0</v>
      </c>
      <c r="EI9" s="150" t="s">
        <v>644</v>
      </c>
      <c r="EJ9" s="150" t="s">
        <v>622</v>
      </c>
      <c r="EK9" s="150" t="s">
        <v>597</v>
      </c>
    </row>
    <row r="10">
      <c r="A10" s="150">
        <v>28077.0</v>
      </c>
      <c r="B10" s="150" t="s">
        <v>6</v>
      </c>
      <c r="C10" s="150" t="s">
        <v>652</v>
      </c>
      <c r="D10" s="150">
        <v>28077.0</v>
      </c>
      <c r="E10" s="150" t="s">
        <v>594</v>
      </c>
      <c r="F10" s="150" t="s">
        <v>40</v>
      </c>
      <c r="G10" s="150">
        <v>580751.0</v>
      </c>
      <c r="H10" s="150" t="s">
        <v>595</v>
      </c>
      <c r="I10" s="150" t="s">
        <v>257</v>
      </c>
      <c r="J10" s="150">
        <v>42764.0</v>
      </c>
      <c r="K10" s="150" t="s">
        <v>204</v>
      </c>
      <c r="L10" s="150" t="s">
        <v>259</v>
      </c>
      <c r="M10" s="151">
        <v>0.0</v>
      </c>
      <c r="N10" s="150">
        <v>605786.0</v>
      </c>
      <c r="O10" s="150" t="s">
        <v>596</v>
      </c>
      <c r="P10" s="151">
        <v>0.0</v>
      </c>
      <c r="Q10" s="67" t="s">
        <v>597</v>
      </c>
      <c r="R10" s="150" t="s">
        <v>597</v>
      </c>
      <c r="S10" s="150" t="s">
        <v>598</v>
      </c>
      <c r="T10" s="150" t="s">
        <v>597</v>
      </c>
      <c r="U10" s="150" t="s">
        <v>653</v>
      </c>
      <c r="V10" s="150" t="s">
        <v>600</v>
      </c>
      <c r="W10" s="150" t="s">
        <v>597</v>
      </c>
      <c r="X10" s="150" t="s">
        <v>597</v>
      </c>
      <c r="Y10" s="150" t="s">
        <v>654</v>
      </c>
      <c r="Z10" s="150" t="s">
        <v>40</v>
      </c>
      <c r="AA10" s="150" t="s">
        <v>254</v>
      </c>
      <c r="AB10" s="150" t="s">
        <v>597</v>
      </c>
      <c r="AC10" s="150" t="s">
        <v>597</v>
      </c>
      <c r="AD10" s="150" t="s">
        <v>255</v>
      </c>
      <c r="AE10" s="150" t="s">
        <v>602</v>
      </c>
      <c r="AF10" s="150" t="s">
        <v>597</v>
      </c>
      <c r="AG10" s="150" t="s">
        <v>257</v>
      </c>
      <c r="AH10" s="150" t="s">
        <v>655</v>
      </c>
      <c r="AI10" s="150" t="s">
        <v>656</v>
      </c>
      <c r="AJ10" s="150" t="s">
        <v>657</v>
      </c>
      <c r="AK10" s="150" t="s">
        <v>658</v>
      </c>
      <c r="AL10" s="150" t="s">
        <v>254</v>
      </c>
      <c r="AM10" s="150" t="s">
        <v>597</v>
      </c>
      <c r="AN10" s="150" t="s">
        <v>597</v>
      </c>
      <c r="AO10" s="150" t="s">
        <v>255</v>
      </c>
      <c r="AP10" s="150" t="s">
        <v>602</v>
      </c>
      <c r="AQ10" s="150" t="s">
        <v>655</v>
      </c>
      <c r="AR10" s="150" t="s">
        <v>607</v>
      </c>
      <c r="AS10" s="150" t="s">
        <v>257</v>
      </c>
      <c r="AT10" s="150" t="s">
        <v>595</v>
      </c>
      <c r="AU10" s="150">
        <v>580951.0</v>
      </c>
      <c r="AV10" s="150" t="s">
        <v>608</v>
      </c>
      <c r="AW10" s="150" t="s">
        <v>40</v>
      </c>
      <c r="AX10" s="150" t="s">
        <v>597</v>
      </c>
      <c r="AY10" s="150" t="s">
        <v>597</v>
      </c>
      <c r="AZ10" s="150" t="s">
        <v>659</v>
      </c>
      <c r="BA10" s="150" t="s">
        <v>597</v>
      </c>
      <c r="BB10" s="152" t="s">
        <v>597</v>
      </c>
      <c r="BC10" s="150" t="s">
        <v>597</v>
      </c>
      <c r="BD10" s="150" t="s">
        <v>597</v>
      </c>
      <c r="BE10" s="150" t="s">
        <v>597</v>
      </c>
      <c r="BF10" s="150" t="s">
        <v>597</v>
      </c>
      <c r="BG10" s="150" t="s">
        <v>597</v>
      </c>
      <c r="BH10" s="150" t="s">
        <v>660</v>
      </c>
      <c r="BI10" s="150" t="s">
        <v>597</v>
      </c>
      <c r="BJ10" s="150" t="s">
        <v>597</v>
      </c>
      <c r="BK10" s="150" t="s">
        <v>597</v>
      </c>
      <c r="BL10" s="150" t="s">
        <v>611</v>
      </c>
      <c r="BM10" s="150" t="s">
        <v>612</v>
      </c>
      <c r="BN10" s="150" t="s">
        <v>597</v>
      </c>
      <c r="BO10" s="150" t="s">
        <v>597</v>
      </c>
      <c r="BP10" s="150" t="s">
        <v>40</v>
      </c>
      <c r="BQ10" s="150" t="s">
        <v>597</v>
      </c>
      <c r="BR10" s="150" t="s">
        <v>607</v>
      </c>
      <c r="BS10" s="150" t="s">
        <v>597</v>
      </c>
      <c r="BT10" s="150" t="s">
        <v>597</v>
      </c>
      <c r="BU10" s="150" t="s">
        <v>597</v>
      </c>
      <c r="BV10" s="150" t="s">
        <v>597</v>
      </c>
      <c r="BW10" s="150" t="s">
        <v>597</v>
      </c>
      <c r="BX10" s="150" t="s">
        <v>597</v>
      </c>
      <c r="BY10" s="150" t="s">
        <v>597</v>
      </c>
      <c r="BZ10" s="150" t="s">
        <v>597</v>
      </c>
      <c r="CA10" s="150" t="s">
        <v>597</v>
      </c>
      <c r="CB10" s="150" t="s">
        <v>40</v>
      </c>
      <c r="CC10" s="150" t="s">
        <v>597</v>
      </c>
      <c r="CD10" s="150" t="s">
        <v>597</v>
      </c>
      <c r="CE10" s="150" t="s">
        <v>597</v>
      </c>
      <c r="CF10" s="150" t="s">
        <v>597</v>
      </c>
      <c r="CG10" s="150" t="s">
        <v>597</v>
      </c>
      <c r="CH10" s="150" t="s">
        <v>597</v>
      </c>
      <c r="CI10" s="150" t="s">
        <v>597</v>
      </c>
      <c r="CJ10" s="150" t="s">
        <v>597</v>
      </c>
      <c r="CK10" s="150" t="s">
        <v>597</v>
      </c>
      <c r="CL10" s="150" t="s">
        <v>661</v>
      </c>
      <c r="CM10" s="150" t="s">
        <v>597</v>
      </c>
      <c r="CN10" s="150" t="s">
        <v>662</v>
      </c>
      <c r="CO10" s="150" t="s">
        <v>597</v>
      </c>
      <c r="CP10" s="150" t="s">
        <v>597</v>
      </c>
      <c r="CQ10" s="150" t="s">
        <v>663</v>
      </c>
      <c r="CR10" s="150" t="s">
        <v>597</v>
      </c>
      <c r="CS10" s="150" t="s">
        <v>597</v>
      </c>
      <c r="CT10" s="150" t="s">
        <v>597</v>
      </c>
      <c r="CU10" s="150" t="s">
        <v>597</v>
      </c>
      <c r="CV10" s="150" t="s">
        <v>597</v>
      </c>
      <c r="CW10" s="150" t="s">
        <v>597</v>
      </c>
      <c r="CX10" s="150" t="s">
        <v>597</v>
      </c>
      <c r="CY10" s="150" t="s">
        <v>597</v>
      </c>
      <c r="CZ10" s="150" t="s">
        <v>607</v>
      </c>
      <c r="DA10" s="150" t="s">
        <v>597</v>
      </c>
      <c r="DB10" s="150" t="s">
        <v>618</v>
      </c>
      <c r="DC10" s="150" t="s">
        <v>618</v>
      </c>
      <c r="DD10" s="150" t="s">
        <v>597</v>
      </c>
      <c r="DE10" s="150" t="s">
        <v>597</v>
      </c>
      <c r="DF10" s="150" t="s">
        <v>40</v>
      </c>
      <c r="DG10" s="150" t="s">
        <v>597</v>
      </c>
      <c r="DH10" s="150" t="s">
        <v>612</v>
      </c>
      <c r="DI10" s="150" t="s">
        <v>664</v>
      </c>
      <c r="DJ10" s="150" t="s">
        <v>597</v>
      </c>
      <c r="DK10" s="152">
        <v>42149.33623842592</v>
      </c>
      <c r="DL10" s="152">
        <v>42145.79430555556</v>
      </c>
      <c r="DM10" s="152" t="s">
        <v>597</v>
      </c>
      <c r="DN10" s="150" t="s">
        <v>620</v>
      </c>
      <c r="DO10" s="150" t="s">
        <v>665</v>
      </c>
      <c r="DP10" s="150" t="s">
        <v>259</v>
      </c>
      <c r="DQ10" s="150" t="s">
        <v>204</v>
      </c>
      <c r="DR10" s="150">
        <v>605786.0</v>
      </c>
      <c r="DS10" s="150" t="s">
        <v>596</v>
      </c>
      <c r="DT10" s="150" t="s">
        <v>597</v>
      </c>
      <c r="DU10" s="150" t="s">
        <v>259</v>
      </c>
      <c r="DV10" s="150" t="s">
        <v>204</v>
      </c>
      <c r="DW10" s="150" t="s">
        <v>597</v>
      </c>
      <c r="DX10" s="150">
        <v>605786.0</v>
      </c>
      <c r="DY10" s="150" t="s">
        <v>596</v>
      </c>
      <c r="DZ10" s="150" t="s">
        <v>597</v>
      </c>
      <c r="EA10" s="150" t="s">
        <v>597</v>
      </c>
      <c r="EB10" s="150" t="s">
        <v>597</v>
      </c>
      <c r="EC10" s="150" t="s">
        <v>597</v>
      </c>
      <c r="ED10" s="150" t="s">
        <v>597</v>
      </c>
      <c r="EE10" s="150" t="s">
        <v>597</v>
      </c>
      <c r="EF10" s="152" t="s">
        <v>597</v>
      </c>
      <c r="EG10" s="151">
        <v>0.0</v>
      </c>
      <c r="EH10" s="151">
        <v>0.0</v>
      </c>
      <c r="EI10" s="150" t="s">
        <v>657</v>
      </c>
      <c r="EJ10" s="150" t="s">
        <v>666</v>
      </c>
      <c r="EK10" s="150" t="s">
        <v>597</v>
      </c>
    </row>
    <row r="11">
      <c r="A11" s="150">
        <v>28077.0</v>
      </c>
      <c r="B11" s="150" t="s">
        <v>6</v>
      </c>
      <c r="C11" s="150" t="s">
        <v>652</v>
      </c>
      <c r="D11" s="150">
        <v>28077.0</v>
      </c>
      <c r="E11" s="150" t="s">
        <v>594</v>
      </c>
      <c r="F11" s="150" t="s">
        <v>40</v>
      </c>
      <c r="G11" s="150">
        <v>580751.0</v>
      </c>
      <c r="H11" s="150" t="s">
        <v>595</v>
      </c>
      <c r="I11" s="150" t="s">
        <v>257</v>
      </c>
      <c r="J11" s="150">
        <v>42743.0</v>
      </c>
      <c r="K11" s="150" t="s">
        <v>202</v>
      </c>
      <c r="L11" s="150" t="s">
        <v>258</v>
      </c>
      <c r="M11" s="151">
        <v>882141.38</v>
      </c>
      <c r="N11" s="150">
        <v>599.728</v>
      </c>
      <c r="O11" s="150" t="s">
        <v>623</v>
      </c>
      <c r="P11" s="151">
        <v>882141.38</v>
      </c>
      <c r="Q11" s="67" t="s">
        <v>597</v>
      </c>
      <c r="R11" s="150" t="s">
        <v>597</v>
      </c>
      <c r="S11" s="150" t="s">
        <v>598</v>
      </c>
      <c r="T11" s="150" t="s">
        <v>597</v>
      </c>
      <c r="U11" s="150" t="s">
        <v>653</v>
      </c>
      <c r="V11" s="150" t="s">
        <v>600</v>
      </c>
      <c r="W11" s="150" t="s">
        <v>597</v>
      </c>
      <c r="X11" s="150" t="s">
        <v>597</v>
      </c>
      <c r="Y11" s="150" t="s">
        <v>654</v>
      </c>
      <c r="Z11" s="150" t="s">
        <v>40</v>
      </c>
      <c r="AA11" s="150" t="s">
        <v>254</v>
      </c>
      <c r="AB11" s="150" t="s">
        <v>597</v>
      </c>
      <c r="AC11" s="150" t="s">
        <v>597</v>
      </c>
      <c r="AD11" s="150" t="s">
        <v>255</v>
      </c>
      <c r="AE11" s="150" t="s">
        <v>602</v>
      </c>
      <c r="AF11" s="150" t="s">
        <v>597</v>
      </c>
      <c r="AG11" s="150" t="s">
        <v>257</v>
      </c>
      <c r="AH11" s="150" t="s">
        <v>655</v>
      </c>
      <c r="AI11" s="150" t="s">
        <v>656</v>
      </c>
      <c r="AJ11" s="150" t="s">
        <v>657</v>
      </c>
      <c r="AK11" s="150" t="s">
        <v>658</v>
      </c>
      <c r="AL11" s="150" t="s">
        <v>254</v>
      </c>
      <c r="AM11" s="150" t="s">
        <v>597</v>
      </c>
      <c r="AN11" s="150" t="s">
        <v>597</v>
      </c>
      <c r="AO11" s="150" t="s">
        <v>255</v>
      </c>
      <c r="AP11" s="150" t="s">
        <v>602</v>
      </c>
      <c r="AQ11" s="150" t="s">
        <v>655</v>
      </c>
      <c r="AR11" s="150" t="s">
        <v>607</v>
      </c>
      <c r="AS11" s="150" t="s">
        <v>257</v>
      </c>
      <c r="AT11" s="150" t="s">
        <v>595</v>
      </c>
      <c r="AU11" s="150">
        <v>580951.0</v>
      </c>
      <c r="AV11" s="150" t="s">
        <v>608</v>
      </c>
      <c r="AW11" s="150" t="s">
        <v>40</v>
      </c>
      <c r="AX11" s="150" t="s">
        <v>597</v>
      </c>
      <c r="AY11" s="150" t="s">
        <v>597</v>
      </c>
      <c r="AZ11" s="150" t="s">
        <v>659</v>
      </c>
      <c r="BA11" s="150" t="s">
        <v>597</v>
      </c>
      <c r="BB11" s="152" t="s">
        <v>597</v>
      </c>
      <c r="BC11" s="150" t="s">
        <v>597</v>
      </c>
      <c r="BD11" s="150" t="s">
        <v>597</v>
      </c>
      <c r="BE11" s="150" t="s">
        <v>597</v>
      </c>
      <c r="BF11" s="150" t="s">
        <v>597</v>
      </c>
      <c r="BG11" s="150" t="s">
        <v>597</v>
      </c>
      <c r="BH11" s="150" t="s">
        <v>660</v>
      </c>
      <c r="BI11" s="150" t="s">
        <v>597</v>
      </c>
      <c r="BJ11" s="150" t="s">
        <v>597</v>
      </c>
      <c r="BK11" s="150" t="s">
        <v>597</v>
      </c>
      <c r="BL11" s="150" t="s">
        <v>611</v>
      </c>
      <c r="BM11" s="150" t="s">
        <v>612</v>
      </c>
      <c r="BN11" s="150" t="s">
        <v>597</v>
      </c>
      <c r="BO11" s="150" t="s">
        <v>597</v>
      </c>
      <c r="BP11" s="150" t="s">
        <v>40</v>
      </c>
      <c r="BQ11" s="150" t="s">
        <v>597</v>
      </c>
      <c r="BR11" s="150" t="s">
        <v>607</v>
      </c>
      <c r="BS11" s="150" t="s">
        <v>597</v>
      </c>
      <c r="BT11" s="150" t="s">
        <v>597</v>
      </c>
      <c r="BU11" s="150" t="s">
        <v>597</v>
      </c>
      <c r="BV11" s="150" t="s">
        <v>597</v>
      </c>
      <c r="BW11" s="150" t="s">
        <v>597</v>
      </c>
      <c r="BX11" s="150" t="s">
        <v>597</v>
      </c>
      <c r="BY11" s="150" t="s">
        <v>597</v>
      </c>
      <c r="BZ11" s="150" t="s">
        <v>597</v>
      </c>
      <c r="CA11" s="150" t="s">
        <v>597</v>
      </c>
      <c r="CB11" s="150" t="s">
        <v>40</v>
      </c>
      <c r="CC11" s="150" t="s">
        <v>597</v>
      </c>
      <c r="CD11" s="150" t="s">
        <v>597</v>
      </c>
      <c r="CE11" s="150" t="s">
        <v>597</v>
      </c>
      <c r="CF11" s="150" t="s">
        <v>597</v>
      </c>
      <c r="CG11" s="150" t="s">
        <v>597</v>
      </c>
      <c r="CH11" s="150" t="s">
        <v>597</v>
      </c>
      <c r="CI11" s="150" t="s">
        <v>597</v>
      </c>
      <c r="CJ11" s="150" t="s">
        <v>597</v>
      </c>
      <c r="CK11" s="150" t="s">
        <v>597</v>
      </c>
      <c r="CL11" s="150" t="s">
        <v>661</v>
      </c>
      <c r="CM11" s="150" t="s">
        <v>597</v>
      </c>
      <c r="CN11" s="150" t="s">
        <v>662</v>
      </c>
      <c r="CO11" s="150" t="s">
        <v>597</v>
      </c>
      <c r="CP11" s="150" t="s">
        <v>597</v>
      </c>
      <c r="CQ11" s="150" t="s">
        <v>663</v>
      </c>
      <c r="CR11" s="150" t="s">
        <v>597</v>
      </c>
      <c r="CS11" s="150" t="s">
        <v>597</v>
      </c>
      <c r="CT11" s="150" t="s">
        <v>597</v>
      </c>
      <c r="CU11" s="150" t="s">
        <v>597</v>
      </c>
      <c r="CV11" s="150" t="s">
        <v>597</v>
      </c>
      <c r="CW11" s="150" t="s">
        <v>597</v>
      </c>
      <c r="CX11" s="150" t="s">
        <v>597</v>
      </c>
      <c r="CY11" s="150" t="s">
        <v>597</v>
      </c>
      <c r="CZ11" s="150" t="s">
        <v>607</v>
      </c>
      <c r="DA11" s="150" t="s">
        <v>597</v>
      </c>
      <c r="DB11" s="150" t="s">
        <v>618</v>
      </c>
      <c r="DC11" s="150" t="s">
        <v>618</v>
      </c>
      <c r="DD11" s="150" t="s">
        <v>597</v>
      </c>
      <c r="DE11" s="150" t="s">
        <v>597</v>
      </c>
      <c r="DF11" s="150" t="s">
        <v>40</v>
      </c>
      <c r="DG11" s="150" t="s">
        <v>597</v>
      </c>
      <c r="DH11" s="150" t="s">
        <v>612</v>
      </c>
      <c r="DI11" s="150" t="s">
        <v>664</v>
      </c>
      <c r="DJ11" s="150" t="s">
        <v>597</v>
      </c>
      <c r="DK11" s="152">
        <v>42149.33623842592</v>
      </c>
      <c r="DL11" s="152">
        <v>42145.79430555556</v>
      </c>
      <c r="DM11" s="152" t="s">
        <v>597</v>
      </c>
      <c r="DN11" s="150" t="s">
        <v>620</v>
      </c>
      <c r="DO11" s="150" t="s">
        <v>665</v>
      </c>
      <c r="DP11" s="150" t="s">
        <v>258</v>
      </c>
      <c r="DQ11" s="150" t="s">
        <v>202</v>
      </c>
      <c r="DR11" s="150">
        <v>599.728</v>
      </c>
      <c r="DS11" s="150" t="s">
        <v>623</v>
      </c>
      <c r="DT11" s="150" t="s">
        <v>597</v>
      </c>
      <c r="DU11" s="150" t="s">
        <v>258</v>
      </c>
      <c r="DV11" s="150" t="s">
        <v>202</v>
      </c>
      <c r="DW11" s="150" t="s">
        <v>597</v>
      </c>
      <c r="DX11" s="150">
        <v>599.728</v>
      </c>
      <c r="DY11" s="150" t="s">
        <v>623</v>
      </c>
      <c r="DZ11" s="150" t="s">
        <v>597</v>
      </c>
      <c r="EA11" s="150" t="s">
        <v>597</v>
      </c>
      <c r="EB11" s="150" t="s">
        <v>597</v>
      </c>
      <c r="EC11" s="150" t="s">
        <v>597</v>
      </c>
      <c r="ED11" s="150" t="s">
        <v>597</v>
      </c>
      <c r="EE11" s="150" t="s">
        <v>597</v>
      </c>
      <c r="EF11" s="152" t="s">
        <v>597</v>
      </c>
      <c r="EG11" s="151">
        <v>0.0</v>
      </c>
      <c r="EH11" s="151">
        <v>0.0</v>
      </c>
      <c r="EI11" s="150" t="s">
        <v>657</v>
      </c>
      <c r="EJ11" s="150" t="s">
        <v>666</v>
      </c>
      <c r="EK11" s="150" t="s">
        <v>597</v>
      </c>
    </row>
    <row r="12">
      <c r="A12" s="150">
        <v>28077.0</v>
      </c>
      <c r="B12" s="150" t="s">
        <v>6</v>
      </c>
      <c r="C12" s="150" t="s">
        <v>652</v>
      </c>
      <c r="D12" s="150">
        <v>28077.0</v>
      </c>
      <c r="E12" s="150" t="s">
        <v>594</v>
      </c>
      <c r="F12" s="150" t="s">
        <v>40</v>
      </c>
      <c r="G12" s="150">
        <v>580751.0</v>
      </c>
      <c r="H12" s="150" t="s">
        <v>595</v>
      </c>
      <c r="I12" s="150" t="s">
        <v>257</v>
      </c>
      <c r="J12" s="150">
        <v>42783.0</v>
      </c>
      <c r="K12" s="150" t="s">
        <v>241</v>
      </c>
      <c r="L12" s="150" t="s">
        <v>667</v>
      </c>
      <c r="M12" s="151">
        <v>0.0</v>
      </c>
      <c r="N12" s="150">
        <v>440000.0</v>
      </c>
      <c r="O12" s="150" t="s">
        <v>596</v>
      </c>
      <c r="P12" s="151">
        <v>0.0</v>
      </c>
      <c r="Q12" s="67" t="s">
        <v>597</v>
      </c>
      <c r="R12" s="150" t="s">
        <v>597</v>
      </c>
      <c r="S12" s="150" t="s">
        <v>598</v>
      </c>
      <c r="T12" s="150" t="s">
        <v>597</v>
      </c>
      <c r="U12" s="150" t="s">
        <v>653</v>
      </c>
      <c r="V12" s="150" t="s">
        <v>600</v>
      </c>
      <c r="W12" s="150" t="s">
        <v>597</v>
      </c>
      <c r="X12" s="150" t="s">
        <v>597</v>
      </c>
      <c r="Y12" s="150" t="s">
        <v>654</v>
      </c>
      <c r="Z12" s="150" t="s">
        <v>40</v>
      </c>
      <c r="AA12" s="150" t="s">
        <v>254</v>
      </c>
      <c r="AB12" s="150" t="s">
        <v>597</v>
      </c>
      <c r="AC12" s="150" t="s">
        <v>597</v>
      </c>
      <c r="AD12" s="150" t="s">
        <v>255</v>
      </c>
      <c r="AE12" s="150" t="s">
        <v>602</v>
      </c>
      <c r="AF12" s="150" t="s">
        <v>597</v>
      </c>
      <c r="AG12" s="150" t="s">
        <v>257</v>
      </c>
      <c r="AH12" s="150" t="s">
        <v>655</v>
      </c>
      <c r="AI12" s="150" t="s">
        <v>656</v>
      </c>
      <c r="AJ12" s="150" t="s">
        <v>657</v>
      </c>
      <c r="AK12" s="150" t="s">
        <v>658</v>
      </c>
      <c r="AL12" s="150" t="s">
        <v>254</v>
      </c>
      <c r="AM12" s="150" t="s">
        <v>597</v>
      </c>
      <c r="AN12" s="150" t="s">
        <v>597</v>
      </c>
      <c r="AO12" s="150" t="s">
        <v>255</v>
      </c>
      <c r="AP12" s="150" t="s">
        <v>602</v>
      </c>
      <c r="AQ12" s="150" t="s">
        <v>655</v>
      </c>
      <c r="AR12" s="150" t="s">
        <v>607</v>
      </c>
      <c r="AS12" s="150" t="s">
        <v>257</v>
      </c>
      <c r="AT12" s="150" t="s">
        <v>595</v>
      </c>
      <c r="AU12" s="150">
        <v>580951.0</v>
      </c>
      <c r="AV12" s="150" t="s">
        <v>608</v>
      </c>
      <c r="AW12" s="150" t="s">
        <v>40</v>
      </c>
      <c r="AX12" s="150" t="s">
        <v>597</v>
      </c>
      <c r="AY12" s="150" t="s">
        <v>597</v>
      </c>
      <c r="AZ12" s="150" t="s">
        <v>659</v>
      </c>
      <c r="BA12" s="150" t="s">
        <v>597</v>
      </c>
      <c r="BB12" s="152" t="s">
        <v>597</v>
      </c>
      <c r="BC12" s="150" t="s">
        <v>597</v>
      </c>
      <c r="BD12" s="150" t="s">
        <v>597</v>
      </c>
      <c r="BE12" s="150" t="s">
        <v>597</v>
      </c>
      <c r="BF12" s="150" t="s">
        <v>597</v>
      </c>
      <c r="BG12" s="150" t="s">
        <v>597</v>
      </c>
      <c r="BH12" s="150" t="s">
        <v>660</v>
      </c>
      <c r="BI12" s="150" t="s">
        <v>597</v>
      </c>
      <c r="BJ12" s="150" t="s">
        <v>597</v>
      </c>
      <c r="BK12" s="150" t="s">
        <v>597</v>
      </c>
      <c r="BL12" s="150" t="s">
        <v>611</v>
      </c>
      <c r="BM12" s="150" t="s">
        <v>612</v>
      </c>
      <c r="BN12" s="150" t="s">
        <v>597</v>
      </c>
      <c r="BO12" s="150" t="s">
        <v>597</v>
      </c>
      <c r="BP12" s="150" t="s">
        <v>40</v>
      </c>
      <c r="BQ12" s="150" t="s">
        <v>597</v>
      </c>
      <c r="BR12" s="150" t="s">
        <v>607</v>
      </c>
      <c r="BS12" s="150" t="s">
        <v>597</v>
      </c>
      <c r="BT12" s="150" t="s">
        <v>597</v>
      </c>
      <c r="BU12" s="150" t="s">
        <v>597</v>
      </c>
      <c r="BV12" s="150" t="s">
        <v>597</v>
      </c>
      <c r="BW12" s="150" t="s">
        <v>597</v>
      </c>
      <c r="BX12" s="150" t="s">
        <v>597</v>
      </c>
      <c r="BY12" s="150" t="s">
        <v>597</v>
      </c>
      <c r="BZ12" s="150" t="s">
        <v>597</v>
      </c>
      <c r="CA12" s="150" t="s">
        <v>597</v>
      </c>
      <c r="CB12" s="150" t="s">
        <v>40</v>
      </c>
      <c r="CC12" s="150" t="s">
        <v>597</v>
      </c>
      <c r="CD12" s="150" t="s">
        <v>597</v>
      </c>
      <c r="CE12" s="150" t="s">
        <v>597</v>
      </c>
      <c r="CF12" s="150" t="s">
        <v>597</v>
      </c>
      <c r="CG12" s="150" t="s">
        <v>597</v>
      </c>
      <c r="CH12" s="150" t="s">
        <v>597</v>
      </c>
      <c r="CI12" s="150" t="s">
        <v>597</v>
      </c>
      <c r="CJ12" s="150" t="s">
        <v>597</v>
      </c>
      <c r="CK12" s="150" t="s">
        <v>597</v>
      </c>
      <c r="CL12" s="150" t="s">
        <v>661</v>
      </c>
      <c r="CM12" s="150" t="s">
        <v>597</v>
      </c>
      <c r="CN12" s="150" t="s">
        <v>662</v>
      </c>
      <c r="CO12" s="150" t="s">
        <v>597</v>
      </c>
      <c r="CP12" s="150" t="s">
        <v>597</v>
      </c>
      <c r="CQ12" s="150" t="s">
        <v>663</v>
      </c>
      <c r="CR12" s="150" t="s">
        <v>597</v>
      </c>
      <c r="CS12" s="150" t="s">
        <v>597</v>
      </c>
      <c r="CT12" s="150" t="s">
        <v>597</v>
      </c>
      <c r="CU12" s="150" t="s">
        <v>597</v>
      </c>
      <c r="CV12" s="150" t="s">
        <v>597</v>
      </c>
      <c r="CW12" s="150" t="s">
        <v>597</v>
      </c>
      <c r="CX12" s="150" t="s">
        <v>597</v>
      </c>
      <c r="CY12" s="150" t="s">
        <v>597</v>
      </c>
      <c r="CZ12" s="150" t="s">
        <v>607</v>
      </c>
      <c r="DA12" s="150" t="s">
        <v>597</v>
      </c>
      <c r="DB12" s="150" t="s">
        <v>618</v>
      </c>
      <c r="DC12" s="150" t="s">
        <v>618</v>
      </c>
      <c r="DD12" s="150" t="s">
        <v>597</v>
      </c>
      <c r="DE12" s="150" t="s">
        <v>597</v>
      </c>
      <c r="DF12" s="150" t="s">
        <v>40</v>
      </c>
      <c r="DG12" s="150" t="s">
        <v>597</v>
      </c>
      <c r="DH12" s="150" t="s">
        <v>612</v>
      </c>
      <c r="DI12" s="150" t="s">
        <v>664</v>
      </c>
      <c r="DJ12" s="150" t="s">
        <v>597</v>
      </c>
      <c r="DK12" s="152">
        <v>42149.33623842592</v>
      </c>
      <c r="DL12" s="152">
        <v>42145.79430555556</v>
      </c>
      <c r="DM12" s="152" t="s">
        <v>597</v>
      </c>
      <c r="DN12" s="150" t="s">
        <v>620</v>
      </c>
      <c r="DO12" s="150" t="s">
        <v>665</v>
      </c>
      <c r="DP12" s="150" t="s">
        <v>667</v>
      </c>
      <c r="DQ12" s="150" t="s">
        <v>241</v>
      </c>
      <c r="DR12" s="150">
        <v>440000.0</v>
      </c>
      <c r="DS12" s="150" t="s">
        <v>596</v>
      </c>
      <c r="DT12" s="150" t="s">
        <v>597</v>
      </c>
      <c r="DU12" s="150" t="s">
        <v>667</v>
      </c>
      <c r="DV12" s="150" t="s">
        <v>241</v>
      </c>
      <c r="DW12" s="150" t="s">
        <v>597</v>
      </c>
      <c r="DX12" s="150">
        <v>440000.0</v>
      </c>
      <c r="DY12" s="150" t="s">
        <v>596</v>
      </c>
      <c r="DZ12" s="150" t="s">
        <v>597</v>
      </c>
      <c r="EA12" s="150" t="s">
        <v>597</v>
      </c>
      <c r="EB12" s="150" t="s">
        <v>597</v>
      </c>
      <c r="EC12" s="150" t="s">
        <v>597</v>
      </c>
      <c r="ED12" s="150" t="s">
        <v>597</v>
      </c>
      <c r="EE12" s="150" t="s">
        <v>597</v>
      </c>
      <c r="EF12" s="152" t="s">
        <v>597</v>
      </c>
      <c r="EG12" s="151">
        <v>0.0</v>
      </c>
      <c r="EH12" s="151">
        <v>0.0</v>
      </c>
      <c r="EI12" s="150" t="s">
        <v>657</v>
      </c>
      <c r="EJ12" s="150" t="s">
        <v>666</v>
      </c>
      <c r="EK12" s="150" t="s">
        <v>597</v>
      </c>
    </row>
    <row r="13">
      <c r="A13" s="150">
        <v>28077.0</v>
      </c>
      <c r="B13" s="150" t="s">
        <v>6</v>
      </c>
      <c r="C13" s="150" t="s">
        <v>652</v>
      </c>
      <c r="D13" s="150">
        <v>28077.0</v>
      </c>
      <c r="E13" s="150" t="s">
        <v>594</v>
      </c>
      <c r="F13" s="150" t="s">
        <v>40</v>
      </c>
      <c r="G13" s="150">
        <v>580751.0</v>
      </c>
      <c r="H13" s="150" t="s">
        <v>595</v>
      </c>
      <c r="I13" s="150" t="s">
        <v>257</v>
      </c>
      <c r="J13" s="150">
        <v>42782.0</v>
      </c>
      <c r="K13" s="150" t="s">
        <v>239</v>
      </c>
      <c r="L13" s="150" t="s">
        <v>668</v>
      </c>
      <c r="M13" s="151">
        <v>0.0</v>
      </c>
      <c r="N13" s="150">
        <v>440000.0</v>
      </c>
      <c r="O13" s="150" t="s">
        <v>596</v>
      </c>
      <c r="P13" s="151">
        <v>0.0</v>
      </c>
      <c r="Q13" s="67" t="s">
        <v>597</v>
      </c>
      <c r="R13" s="150" t="s">
        <v>597</v>
      </c>
      <c r="S13" s="150" t="s">
        <v>598</v>
      </c>
      <c r="T13" s="150" t="s">
        <v>597</v>
      </c>
      <c r="U13" s="150" t="s">
        <v>653</v>
      </c>
      <c r="V13" s="150" t="s">
        <v>600</v>
      </c>
      <c r="W13" s="150" t="s">
        <v>597</v>
      </c>
      <c r="X13" s="150" t="s">
        <v>597</v>
      </c>
      <c r="Y13" s="150" t="s">
        <v>654</v>
      </c>
      <c r="Z13" s="150" t="s">
        <v>40</v>
      </c>
      <c r="AA13" s="150" t="s">
        <v>254</v>
      </c>
      <c r="AB13" s="150" t="s">
        <v>597</v>
      </c>
      <c r="AC13" s="150" t="s">
        <v>597</v>
      </c>
      <c r="AD13" s="150" t="s">
        <v>255</v>
      </c>
      <c r="AE13" s="150" t="s">
        <v>602</v>
      </c>
      <c r="AF13" s="150" t="s">
        <v>597</v>
      </c>
      <c r="AG13" s="150" t="s">
        <v>257</v>
      </c>
      <c r="AH13" s="150" t="s">
        <v>655</v>
      </c>
      <c r="AI13" s="150" t="s">
        <v>656</v>
      </c>
      <c r="AJ13" s="150" t="s">
        <v>657</v>
      </c>
      <c r="AK13" s="150" t="s">
        <v>658</v>
      </c>
      <c r="AL13" s="150" t="s">
        <v>254</v>
      </c>
      <c r="AM13" s="150" t="s">
        <v>597</v>
      </c>
      <c r="AN13" s="150" t="s">
        <v>597</v>
      </c>
      <c r="AO13" s="150" t="s">
        <v>255</v>
      </c>
      <c r="AP13" s="150" t="s">
        <v>602</v>
      </c>
      <c r="AQ13" s="150" t="s">
        <v>655</v>
      </c>
      <c r="AR13" s="150" t="s">
        <v>607</v>
      </c>
      <c r="AS13" s="150" t="s">
        <v>257</v>
      </c>
      <c r="AT13" s="150" t="s">
        <v>595</v>
      </c>
      <c r="AU13" s="150">
        <v>580951.0</v>
      </c>
      <c r="AV13" s="150" t="s">
        <v>608</v>
      </c>
      <c r="AW13" s="150" t="s">
        <v>40</v>
      </c>
      <c r="AX13" s="150" t="s">
        <v>597</v>
      </c>
      <c r="AY13" s="150" t="s">
        <v>597</v>
      </c>
      <c r="AZ13" s="150" t="s">
        <v>659</v>
      </c>
      <c r="BA13" s="150" t="s">
        <v>597</v>
      </c>
      <c r="BB13" s="152" t="s">
        <v>597</v>
      </c>
      <c r="BC13" s="150" t="s">
        <v>597</v>
      </c>
      <c r="BD13" s="150" t="s">
        <v>597</v>
      </c>
      <c r="BE13" s="150" t="s">
        <v>597</v>
      </c>
      <c r="BF13" s="150" t="s">
        <v>597</v>
      </c>
      <c r="BG13" s="150" t="s">
        <v>597</v>
      </c>
      <c r="BH13" s="150" t="s">
        <v>660</v>
      </c>
      <c r="BI13" s="150" t="s">
        <v>597</v>
      </c>
      <c r="BJ13" s="150" t="s">
        <v>597</v>
      </c>
      <c r="BK13" s="150" t="s">
        <v>597</v>
      </c>
      <c r="BL13" s="150" t="s">
        <v>611</v>
      </c>
      <c r="BM13" s="150" t="s">
        <v>612</v>
      </c>
      <c r="BN13" s="150" t="s">
        <v>597</v>
      </c>
      <c r="BO13" s="150" t="s">
        <v>597</v>
      </c>
      <c r="BP13" s="150" t="s">
        <v>40</v>
      </c>
      <c r="BQ13" s="150" t="s">
        <v>597</v>
      </c>
      <c r="BR13" s="150" t="s">
        <v>607</v>
      </c>
      <c r="BS13" s="150" t="s">
        <v>597</v>
      </c>
      <c r="BT13" s="150" t="s">
        <v>597</v>
      </c>
      <c r="BU13" s="150" t="s">
        <v>597</v>
      </c>
      <c r="BV13" s="150" t="s">
        <v>597</v>
      </c>
      <c r="BW13" s="150" t="s">
        <v>597</v>
      </c>
      <c r="BX13" s="150" t="s">
        <v>597</v>
      </c>
      <c r="BY13" s="150" t="s">
        <v>597</v>
      </c>
      <c r="BZ13" s="150" t="s">
        <v>597</v>
      </c>
      <c r="CA13" s="150" t="s">
        <v>597</v>
      </c>
      <c r="CB13" s="150" t="s">
        <v>40</v>
      </c>
      <c r="CC13" s="150" t="s">
        <v>597</v>
      </c>
      <c r="CD13" s="150" t="s">
        <v>597</v>
      </c>
      <c r="CE13" s="150" t="s">
        <v>597</v>
      </c>
      <c r="CF13" s="150" t="s">
        <v>597</v>
      </c>
      <c r="CG13" s="150" t="s">
        <v>597</v>
      </c>
      <c r="CH13" s="150" t="s">
        <v>597</v>
      </c>
      <c r="CI13" s="150" t="s">
        <v>597</v>
      </c>
      <c r="CJ13" s="150" t="s">
        <v>597</v>
      </c>
      <c r="CK13" s="150" t="s">
        <v>597</v>
      </c>
      <c r="CL13" s="150" t="s">
        <v>661</v>
      </c>
      <c r="CM13" s="150" t="s">
        <v>597</v>
      </c>
      <c r="CN13" s="150" t="s">
        <v>662</v>
      </c>
      <c r="CO13" s="150" t="s">
        <v>597</v>
      </c>
      <c r="CP13" s="150" t="s">
        <v>597</v>
      </c>
      <c r="CQ13" s="150" t="s">
        <v>663</v>
      </c>
      <c r="CR13" s="150" t="s">
        <v>597</v>
      </c>
      <c r="CS13" s="150" t="s">
        <v>597</v>
      </c>
      <c r="CT13" s="150" t="s">
        <v>597</v>
      </c>
      <c r="CU13" s="150" t="s">
        <v>597</v>
      </c>
      <c r="CV13" s="150" t="s">
        <v>597</v>
      </c>
      <c r="CW13" s="150" t="s">
        <v>597</v>
      </c>
      <c r="CX13" s="150" t="s">
        <v>597</v>
      </c>
      <c r="CY13" s="150" t="s">
        <v>597</v>
      </c>
      <c r="CZ13" s="150" t="s">
        <v>607</v>
      </c>
      <c r="DA13" s="150" t="s">
        <v>597</v>
      </c>
      <c r="DB13" s="150" t="s">
        <v>618</v>
      </c>
      <c r="DC13" s="150" t="s">
        <v>618</v>
      </c>
      <c r="DD13" s="150" t="s">
        <v>597</v>
      </c>
      <c r="DE13" s="150" t="s">
        <v>597</v>
      </c>
      <c r="DF13" s="150" t="s">
        <v>40</v>
      </c>
      <c r="DG13" s="150" t="s">
        <v>597</v>
      </c>
      <c r="DH13" s="150" t="s">
        <v>612</v>
      </c>
      <c r="DI13" s="150" t="s">
        <v>664</v>
      </c>
      <c r="DJ13" s="150" t="s">
        <v>597</v>
      </c>
      <c r="DK13" s="152">
        <v>42149.33623842592</v>
      </c>
      <c r="DL13" s="152">
        <v>42145.79430555556</v>
      </c>
      <c r="DM13" s="152" t="s">
        <v>597</v>
      </c>
      <c r="DN13" s="150" t="s">
        <v>620</v>
      </c>
      <c r="DO13" s="150" t="s">
        <v>665</v>
      </c>
      <c r="DP13" s="150" t="s">
        <v>668</v>
      </c>
      <c r="DQ13" s="150" t="s">
        <v>239</v>
      </c>
      <c r="DR13" s="150">
        <v>440000.0</v>
      </c>
      <c r="DS13" s="150" t="s">
        <v>596</v>
      </c>
      <c r="DT13" s="150" t="s">
        <v>597</v>
      </c>
      <c r="DU13" s="150" t="s">
        <v>668</v>
      </c>
      <c r="DV13" s="150" t="s">
        <v>239</v>
      </c>
      <c r="DW13" s="150" t="s">
        <v>597</v>
      </c>
      <c r="DX13" s="150">
        <v>440000.0</v>
      </c>
      <c r="DY13" s="150" t="s">
        <v>596</v>
      </c>
      <c r="DZ13" s="150" t="s">
        <v>597</v>
      </c>
      <c r="EA13" s="150" t="s">
        <v>597</v>
      </c>
      <c r="EB13" s="150" t="s">
        <v>597</v>
      </c>
      <c r="EC13" s="150" t="s">
        <v>597</v>
      </c>
      <c r="ED13" s="150" t="s">
        <v>597</v>
      </c>
      <c r="EE13" s="150" t="s">
        <v>597</v>
      </c>
      <c r="EF13" s="152" t="s">
        <v>597</v>
      </c>
      <c r="EG13" s="151">
        <v>0.0</v>
      </c>
      <c r="EH13" s="151">
        <v>0.0</v>
      </c>
      <c r="EI13" s="150" t="s">
        <v>657</v>
      </c>
      <c r="EJ13" s="150" t="s">
        <v>666</v>
      </c>
      <c r="EK13" s="150" t="s">
        <v>597</v>
      </c>
    </row>
    <row r="14">
      <c r="A14" s="150">
        <v>28173.0</v>
      </c>
      <c r="B14" s="150" t="s">
        <v>6</v>
      </c>
      <c r="C14" s="150" t="s">
        <v>669</v>
      </c>
      <c r="D14" s="150">
        <v>28173.0</v>
      </c>
      <c r="E14" s="150" t="s">
        <v>594</v>
      </c>
      <c r="F14" s="150" t="s">
        <v>41</v>
      </c>
      <c r="G14" s="150">
        <v>580781.0</v>
      </c>
      <c r="H14" s="150" t="s">
        <v>595</v>
      </c>
      <c r="I14" s="150" t="s">
        <v>420</v>
      </c>
      <c r="J14" s="150">
        <v>42838.0</v>
      </c>
      <c r="K14" s="150" t="s">
        <v>239</v>
      </c>
      <c r="L14" s="150" t="s">
        <v>670</v>
      </c>
      <c r="M14" s="151">
        <v>17489.25</v>
      </c>
      <c r="N14" s="150">
        <v>50000.0</v>
      </c>
      <c r="O14" s="150" t="s">
        <v>596</v>
      </c>
      <c r="P14" s="151">
        <v>17489.25</v>
      </c>
      <c r="Q14" s="67" t="s">
        <v>597</v>
      </c>
      <c r="R14" s="150" t="s">
        <v>597</v>
      </c>
      <c r="S14" s="150" t="s">
        <v>598</v>
      </c>
      <c r="T14" s="150" t="s">
        <v>597</v>
      </c>
      <c r="U14" s="150" t="s">
        <v>671</v>
      </c>
      <c r="V14" s="150" t="s">
        <v>600</v>
      </c>
      <c r="W14" s="150" t="s">
        <v>597</v>
      </c>
      <c r="X14" s="150" t="s">
        <v>597</v>
      </c>
      <c r="Y14" s="150" t="s">
        <v>672</v>
      </c>
      <c r="Z14" s="150" t="s">
        <v>41</v>
      </c>
      <c r="AA14" s="150" t="s">
        <v>417</v>
      </c>
      <c r="AB14" s="150" t="s">
        <v>597</v>
      </c>
      <c r="AC14" s="150" t="s">
        <v>597</v>
      </c>
      <c r="AD14" s="150" t="s">
        <v>418</v>
      </c>
      <c r="AE14" s="150" t="s">
        <v>673</v>
      </c>
      <c r="AF14" s="150" t="s">
        <v>597</v>
      </c>
      <c r="AG14" s="150" t="s">
        <v>420</v>
      </c>
      <c r="AH14" s="150" t="s">
        <v>674</v>
      </c>
      <c r="AI14" s="150" t="s">
        <v>675</v>
      </c>
      <c r="AJ14" s="150" t="s">
        <v>676</v>
      </c>
      <c r="AK14" s="150" t="s">
        <v>606</v>
      </c>
      <c r="AL14" s="150" t="s">
        <v>417</v>
      </c>
      <c r="AM14" s="150" t="s">
        <v>597</v>
      </c>
      <c r="AN14" s="150" t="s">
        <v>597</v>
      </c>
      <c r="AO14" s="150" t="s">
        <v>418</v>
      </c>
      <c r="AP14" s="150" t="s">
        <v>673</v>
      </c>
      <c r="AQ14" s="150" t="s">
        <v>677</v>
      </c>
      <c r="AR14" s="150" t="s">
        <v>607</v>
      </c>
      <c r="AS14" s="150" t="s">
        <v>420</v>
      </c>
      <c r="AT14" s="150" t="s">
        <v>595</v>
      </c>
      <c r="AU14" s="150">
        <v>580982.0</v>
      </c>
      <c r="AV14" s="150" t="s">
        <v>608</v>
      </c>
      <c r="AW14" s="150" t="s">
        <v>41</v>
      </c>
      <c r="AX14" s="150" t="s">
        <v>597</v>
      </c>
      <c r="AY14" s="150" t="s">
        <v>597</v>
      </c>
      <c r="AZ14" s="150" t="s">
        <v>632</v>
      </c>
      <c r="BA14" s="150" t="s">
        <v>597</v>
      </c>
      <c r="BB14" s="152" t="s">
        <v>597</v>
      </c>
      <c r="BC14" s="150" t="s">
        <v>597</v>
      </c>
      <c r="BD14" s="150" t="s">
        <v>597</v>
      </c>
      <c r="BE14" s="150" t="s">
        <v>597</v>
      </c>
      <c r="BF14" s="150" t="s">
        <v>597</v>
      </c>
      <c r="BG14" s="150" t="s">
        <v>597</v>
      </c>
      <c r="BH14" s="150" t="s">
        <v>597</v>
      </c>
      <c r="BI14" s="150" t="s">
        <v>597</v>
      </c>
      <c r="BJ14" s="150" t="s">
        <v>597</v>
      </c>
      <c r="BK14" s="150" t="s">
        <v>597</v>
      </c>
      <c r="BL14" s="150" t="s">
        <v>611</v>
      </c>
      <c r="BM14" s="150" t="s">
        <v>612</v>
      </c>
      <c r="BN14" s="150" t="s">
        <v>597</v>
      </c>
      <c r="BO14" s="150" t="s">
        <v>597</v>
      </c>
      <c r="BP14" s="150" t="s">
        <v>41</v>
      </c>
      <c r="BQ14" s="150" t="s">
        <v>597</v>
      </c>
      <c r="BR14" s="150" t="s">
        <v>607</v>
      </c>
      <c r="BS14" s="150" t="s">
        <v>597</v>
      </c>
      <c r="BT14" s="150" t="s">
        <v>597</v>
      </c>
      <c r="BU14" s="150" t="s">
        <v>597</v>
      </c>
      <c r="BV14" s="150" t="s">
        <v>597</v>
      </c>
      <c r="BW14" s="150" t="s">
        <v>597</v>
      </c>
      <c r="BX14" s="150" t="s">
        <v>597</v>
      </c>
      <c r="BY14" s="150" t="s">
        <v>597</v>
      </c>
      <c r="BZ14" s="150" t="s">
        <v>597</v>
      </c>
      <c r="CA14" s="150" t="s">
        <v>41</v>
      </c>
      <c r="CB14" s="150" t="s">
        <v>597</v>
      </c>
      <c r="CC14" s="150" t="s">
        <v>597</v>
      </c>
      <c r="CD14" s="150" t="s">
        <v>597</v>
      </c>
      <c r="CE14" s="150" t="s">
        <v>597</v>
      </c>
      <c r="CF14" s="150" t="s">
        <v>597</v>
      </c>
      <c r="CG14" s="150" t="s">
        <v>597</v>
      </c>
      <c r="CH14" s="150" t="s">
        <v>597</v>
      </c>
      <c r="CI14" s="150" t="s">
        <v>678</v>
      </c>
      <c r="CJ14" s="150" t="s">
        <v>597</v>
      </c>
      <c r="CK14" s="150" t="s">
        <v>597</v>
      </c>
      <c r="CL14" s="150" t="s">
        <v>597</v>
      </c>
      <c r="CM14" s="150" t="s">
        <v>679</v>
      </c>
      <c r="CN14" s="150" t="s">
        <v>597</v>
      </c>
      <c r="CO14" s="150" t="s">
        <v>597</v>
      </c>
      <c r="CP14" s="150" t="s">
        <v>680</v>
      </c>
      <c r="CQ14" s="150" t="s">
        <v>597</v>
      </c>
      <c r="CR14" s="150" t="s">
        <v>636</v>
      </c>
      <c r="CS14" s="150" t="s">
        <v>597</v>
      </c>
      <c r="CT14" s="150" t="s">
        <v>597</v>
      </c>
      <c r="CU14" s="150" t="s">
        <v>597</v>
      </c>
      <c r="CV14" s="150" t="s">
        <v>597</v>
      </c>
      <c r="CW14" s="150" t="s">
        <v>597</v>
      </c>
      <c r="CX14" s="150" t="s">
        <v>597</v>
      </c>
      <c r="CY14" s="150" t="s">
        <v>597</v>
      </c>
      <c r="CZ14" s="150" t="s">
        <v>597</v>
      </c>
      <c r="DA14" s="150" t="s">
        <v>597</v>
      </c>
      <c r="DB14" s="150" t="s">
        <v>618</v>
      </c>
      <c r="DC14" s="150" t="s">
        <v>618</v>
      </c>
      <c r="DD14" s="150" t="s">
        <v>597</v>
      </c>
      <c r="DE14" s="150" t="s">
        <v>597</v>
      </c>
      <c r="DF14" s="150" t="s">
        <v>41</v>
      </c>
      <c r="DG14" s="150" t="s">
        <v>597</v>
      </c>
      <c r="DH14" s="150" t="s">
        <v>612</v>
      </c>
      <c r="DI14" s="150" t="s">
        <v>681</v>
      </c>
      <c r="DJ14" s="150" t="s">
        <v>597</v>
      </c>
      <c r="DK14" s="152">
        <v>42151.36540509259</v>
      </c>
      <c r="DL14" s="152">
        <v>42145.7946875</v>
      </c>
      <c r="DM14" s="152" t="s">
        <v>597</v>
      </c>
      <c r="DN14" s="150" t="s">
        <v>620</v>
      </c>
      <c r="DO14" s="150" t="s">
        <v>621</v>
      </c>
      <c r="DP14" s="150" t="s">
        <v>670</v>
      </c>
      <c r="DQ14" s="150" t="s">
        <v>239</v>
      </c>
      <c r="DR14" s="150">
        <v>50000.0</v>
      </c>
      <c r="DS14" s="150" t="s">
        <v>596</v>
      </c>
      <c r="DT14" s="150" t="s">
        <v>597</v>
      </c>
      <c r="DU14" s="150" t="s">
        <v>670</v>
      </c>
      <c r="DV14" s="150" t="s">
        <v>239</v>
      </c>
      <c r="DW14" s="150" t="s">
        <v>597</v>
      </c>
      <c r="DX14" s="150">
        <v>50000.0</v>
      </c>
      <c r="DY14" s="150" t="s">
        <v>596</v>
      </c>
      <c r="DZ14" s="150" t="s">
        <v>597</v>
      </c>
      <c r="EA14" s="150" t="s">
        <v>597</v>
      </c>
      <c r="EB14" s="150" t="s">
        <v>597</v>
      </c>
      <c r="EC14" s="150" t="s">
        <v>597</v>
      </c>
      <c r="ED14" s="150" t="s">
        <v>597</v>
      </c>
      <c r="EE14" s="150" t="s">
        <v>597</v>
      </c>
      <c r="EF14" s="152" t="s">
        <v>597</v>
      </c>
      <c r="EG14" s="151">
        <v>0.0</v>
      </c>
      <c r="EH14" s="151">
        <v>0.0</v>
      </c>
      <c r="EI14" s="150" t="s">
        <v>676</v>
      </c>
      <c r="EJ14" s="150" t="s">
        <v>622</v>
      </c>
      <c r="EK14" s="150" t="s">
        <v>597</v>
      </c>
    </row>
    <row r="15">
      <c r="A15" s="150">
        <v>28173.0</v>
      </c>
      <c r="B15" s="150" t="s">
        <v>6</v>
      </c>
      <c r="C15" s="150" t="s">
        <v>669</v>
      </c>
      <c r="D15" s="150">
        <v>28173.0</v>
      </c>
      <c r="E15" s="150" t="s">
        <v>594</v>
      </c>
      <c r="F15" s="150" t="s">
        <v>41</v>
      </c>
      <c r="G15" s="150">
        <v>580781.0</v>
      </c>
      <c r="H15" s="150" t="s">
        <v>595</v>
      </c>
      <c r="I15" s="150" t="s">
        <v>420</v>
      </c>
      <c r="J15" s="150">
        <v>42839.0</v>
      </c>
      <c r="K15" s="150" t="s">
        <v>241</v>
      </c>
      <c r="L15" s="150" t="s">
        <v>682</v>
      </c>
      <c r="M15" s="151">
        <v>0.0</v>
      </c>
      <c r="N15" s="150">
        <v>100000.0</v>
      </c>
      <c r="O15" s="150" t="s">
        <v>596</v>
      </c>
      <c r="P15" s="151">
        <v>0.0</v>
      </c>
      <c r="Q15" s="67" t="s">
        <v>597</v>
      </c>
      <c r="R15" s="150" t="s">
        <v>597</v>
      </c>
      <c r="S15" s="150" t="s">
        <v>598</v>
      </c>
      <c r="T15" s="150" t="s">
        <v>597</v>
      </c>
      <c r="U15" s="150" t="s">
        <v>671</v>
      </c>
      <c r="V15" s="150" t="s">
        <v>600</v>
      </c>
      <c r="W15" s="150" t="s">
        <v>597</v>
      </c>
      <c r="X15" s="150" t="s">
        <v>597</v>
      </c>
      <c r="Y15" s="150" t="s">
        <v>672</v>
      </c>
      <c r="Z15" s="150" t="s">
        <v>41</v>
      </c>
      <c r="AA15" s="150" t="s">
        <v>417</v>
      </c>
      <c r="AB15" s="150" t="s">
        <v>597</v>
      </c>
      <c r="AC15" s="150" t="s">
        <v>597</v>
      </c>
      <c r="AD15" s="150" t="s">
        <v>418</v>
      </c>
      <c r="AE15" s="150" t="s">
        <v>673</v>
      </c>
      <c r="AF15" s="150" t="s">
        <v>597</v>
      </c>
      <c r="AG15" s="150" t="s">
        <v>420</v>
      </c>
      <c r="AH15" s="150" t="s">
        <v>674</v>
      </c>
      <c r="AI15" s="150" t="s">
        <v>675</v>
      </c>
      <c r="AJ15" s="150" t="s">
        <v>676</v>
      </c>
      <c r="AK15" s="150" t="s">
        <v>606</v>
      </c>
      <c r="AL15" s="150" t="s">
        <v>417</v>
      </c>
      <c r="AM15" s="150" t="s">
        <v>597</v>
      </c>
      <c r="AN15" s="150" t="s">
        <v>597</v>
      </c>
      <c r="AO15" s="150" t="s">
        <v>418</v>
      </c>
      <c r="AP15" s="150" t="s">
        <v>673</v>
      </c>
      <c r="AQ15" s="150" t="s">
        <v>677</v>
      </c>
      <c r="AR15" s="150" t="s">
        <v>607</v>
      </c>
      <c r="AS15" s="150" t="s">
        <v>420</v>
      </c>
      <c r="AT15" s="150" t="s">
        <v>595</v>
      </c>
      <c r="AU15" s="150">
        <v>580982.0</v>
      </c>
      <c r="AV15" s="150" t="s">
        <v>608</v>
      </c>
      <c r="AW15" s="150" t="s">
        <v>41</v>
      </c>
      <c r="AX15" s="150" t="s">
        <v>597</v>
      </c>
      <c r="AY15" s="150" t="s">
        <v>597</v>
      </c>
      <c r="AZ15" s="150" t="s">
        <v>632</v>
      </c>
      <c r="BA15" s="150" t="s">
        <v>597</v>
      </c>
      <c r="BB15" s="152" t="s">
        <v>597</v>
      </c>
      <c r="BC15" s="150" t="s">
        <v>597</v>
      </c>
      <c r="BD15" s="150" t="s">
        <v>597</v>
      </c>
      <c r="BE15" s="150" t="s">
        <v>597</v>
      </c>
      <c r="BF15" s="150" t="s">
        <v>597</v>
      </c>
      <c r="BG15" s="150" t="s">
        <v>597</v>
      </c>
      <c r="BH15" s="150" t="s">
        <v>597</v>
      </c>
      <c r="BI15" s="150" t="s">
        <v>597</v>
      </c>
      <c r="BJ15" s="150" t="s">
        <v>597</v>
      </c>
      <c r="BK15" s="150" t="s">
        <v>597</v>
      </c>
      <c r="BL15" s="150" t="s">
        <v>611</v>
      </c>
      <c r="BM15" s="150" t="s">
        <v>612</v>
      </c>
      <c r="BN15" s="150" t="s">
        <v>597</v>
      </c>
      <c r="BO15" s="150" t="s">
        <v>597</v>
      </c>
      <c r="BP15" s="150" t="s">
        <v>41</v>
      </c>
      <c r="BQ15" s="150" t="s">
        <v>597</v>
      </c>
      <c r="BR15" s="150" t="s">
        <v>607</v>
      </c>
      <c r="BS15" s="150" t="s">
        <v>597</v>
      </c>
      <c r="BT15" s="150" t="s">
        <v>597</v>
      </c>
      <c r="BU15" s="150" t="s">
        <v>597</v>
      </c>
      <c r="BV15" s="150" t="s">
        <v>597</v>
      </c>
      <c r="BW15" s="150" t="s">
        <v>597</v>
      </c>
      <c r="BX15" s="150" t="s">
        <v>597</v>
      </c>
      <c r="BY15" s="150" t="s">
        <v>597</v>
      </c>
      <c r="BZ15" s="150" t="s">
        <v>597</v>
      </c>
      <c r="CA15" s="150" t="s">
        <v>41</v>
      </c>
      <c r="CB15" s="150" t="s">
        <v>597</v>
      </c>
      <c r="CC15" s="150" t="s">
        <v>597</v>
      </c>
      <c r="CD15" s="150" t="s">
        <v>597</v>
      </c>
      <c r="CE15" s="150" t="s">
        <v>597</v>
      </c>
      <c r="CF15" s="150" t="s">
        <v>597</v>
      </c>
      <c r="CG15" s="150" t="s">
        <v>597</v>
      </c>
      <c r="CH15" s="150" t="s">
        <v>597</v>
      </c>
      <c r="CI15" s="150" t="s">
        <v>678</v>
      </c>
      <c r="CJ15" s="150" t="s">
        <v>597</v>
      </c>
      <c r="CK15" s="150" t="s">
        <v>597</v>
      </c>
      <c r="CL15" s="150" t="s">
        <v>597</v>
      </c>
      <c r="CM15" s="150" t="s">
        <v>679</v>
      </c>
      <c r="CN15" s="150" t="s">
        <v>597</v>
      </c>
      <c r="CO15" s="150" t="s">
        <v>597</v>
      </c>
      <c r="CP15" s="150" t="s">
        <v>680</v>
      </c>
      <c r="CQ15" s="150" t="s">
        <v>597</v>
      </c>
      <c r="CR15" s="150" t="s">
        <v>636</v>
      </c>
      <c r="CS15" s="150" t="s">
        <v>597</v>
      </c>
      <c r="CT15" s="150" t="s">
        <v>597</v>
      </c>
      <c r="CU15" s="150" t="s">
        <v>597</v>
      </c>
      <c r="CV15" s="150" t="s">
        <v>597</v>
      </c>
      <c r="CW15" s="150" t="s">
        <v>597</v>
      </c>
      <c r="CX15" s="150" t="s">
        <v>597</v>
      </c>
      <c r="CY15" s="150" t="s">
        <v>597</v>
      </c>
      <c r="CZ15" s="150" t="s">
        <v>597</v>
      </c>
      <c r="DA15" s="150" t="s">
        <v>597</v>
      </c>
      <c r="DB15" s="150" t="s">
        <v>618</v>
      </c>
      <c r="DC15" s="150" t="s">
        <v>618</v>
      </c>
      <c r="DD15" s="150" t="s">
        <v>597</v>
      </c>
      <c r="DE15" s="150" t="s">
        <v>597</v>
      </c>
      <c r="DF15" s="150" t="s">
        <v>41</v>
      </c>
      <c r="DG15" s="150" t="s">
        <v>597</v>
      </c>
      <c r="DH15" s="150" t="s">
        <v>612</v>
      </c>
      <c r="DI15" s="150" t="s">
        <v>681</v>
      </c>
      <c r="DJ15" s="150" t="s">
        <v>597</v>
      </c>
      <c r="DK15" s="152">
        <v>42151.36540509259</v>
      </c>
      <c r="DL15" s="152">
        <v>42145.7946875</v>
      </c>
      <c r="DM15" s="152" t="s">
        <v>597</v>
      </c>
      <c r="DN15" s="150" t="s">
        <v>620</v>
      </c>
      <c r="DO15" s="150" t="s">
        <v>621</v>
      </c>
      <c r="DP15" s="150" t="s">
        <v>682</v>
      </c>
      <c r="DQ15" s="150" t="s">
        <v>241</v>
      </c>
      <c r="DR15" s="150">
        <v>100000.0</v>
      </c>
      <c r="DS15" s="150" t="s">
        <v>596</v>
      </c>
      <c r="DT15" s="150" t="s">
        <v>597</v>
      </c>
      <c r="DU15" s="150" t="s">
        <v>682</v>
      </c>
      <c r="DV15" s="150" t="s">
        <v>241</v>
      </c>
      <c r="DW15" s="150" t="s">
        <v>597</v>
      </c>
      <c r="DX15" s="150">
        <v>100000.0</v>
      </c>
      <c r="DY15" s="150" t="s">
        <v>596</v>
      </c>
      <c r="DZ15" s="150" t="s">
        <v>597</v>
      </c>
      <c r="EA15" s="150" t="s">
        <v>597</v>
      </c>
      <c r="EB15" s="150" t="s">
        <v>597</v>
      </c>
      <c r="EC15" s="150" t="s">
        <v>597</v>
      </c>
      <c r="ED15" s="150" t="s">
        <v>597</v>
      </c>
      <c r="EE15" s="150" t="s">
        <v>597</v>
      </c>
      <c r="EF15" s="152" t="s">
        <v>597</v>
      </c>
      <c r="EG15" s="151">
        <v>0.0</v>
      </c>
      <c r="EH15" s="151">
        <v>0.0</v>
      </c>
      <c r="EI15" s="150" t="s">
        <v>676</v>
      </c>
      <c r="EJ15" s="150" t="s">
        <v>622</v>
      </c>
      <c r="EK15" s="150" t="s">
        <v>597</v>
      </c>
    </row>
    <row r="16">
      <c r="A16" s="150">
        <v>28272.0</v>
      </c>
      <c r="B16" s="150" t="s">
        <v>6</v>
      </c>
      <c r="C16" s="150" t="s">
        <v>683</v>
      </c>
      <c r="D16" s="150">
        <v>28272.0</v>
      </c>
      <c r="E16" s="150" t="s">
        <v>594</v>
      </c>
      <c r="F16" s="150" t="s">
        <v>42</v>
      </c>
      <c r="G16" s="150">
        <v>39197.0</v>
      </c>
      <c r="H16" s="150" t="s">
        <v>595</v>
      </c>
      <c r="I16" s="150" t="s">
        <v>211</v>
      </c>
      <c r="J16" s="150">
        <v>42755.0</v>
      </c>
      <c r="K16" s="150" t="s">
        <v>204</v>
      </c>
      <c r="L16" s="150" t="s">
        <v>215</v>
      </c>
      <c r="M16" s="151">
        <v>0.0</v>
      </c>
      <c r="N16" s="150">
        <v>1.1999999E7</v>
      </c>
      <c r="O16" s="150" t="s">
        <v>596</v>
      </c>
      <c r="P16" s="151">
        <v>0.0</v>
      </c>
      <c r="Q16" s="67" t="s">
        <v>597</v>
      </c>
      <c r="R16" s="150" t="s">
        <v>597</v>
      </c>
      <c r="S16" s="150" t="s">
        <v>598</v>
      </c>
      <c r="T16" s="150" t="s">
        <v>597</v>
      </c>
      <c r="U16" s="150" t="s">
        <v>684</v>
      </c>
      <c r="V16" s="150" t="s">
        <v>600</v>
      </c>
      <c r="W16" s="150" t="s">
        <v>597</v>
      </c>
      <c r="X16" s="150" t="s">
        <v>597</v>
      </c>
      <c r="Y16" s="150" t="s">
        <v>685</v>
      </c>
      <c r="Z16" s="150" t="s">
        <v>43</v>
      </c>
      <c r="AA16" s="150" t="s">
        <v>207</v>
      </c>
      <c r="AB16" s="150" t="s">
        <v>208</v>
      </c>
      <c r="AC16" s="150" t="s">
        <v>597</v>
      </c>
      <c r="AD16" s="150" t="s">
        <v>196</v>
      </c>
      <c r="AE16" s="150" t="s">
        <v>602</v>
      </c>
      <c r="AF16" s="150" t="s">
        <v>597</v>
      </c>
      <c r="AG16" s="150" t="s">
        <v>211</v>
      </c>
      <c r="AH16" s="150" t="s">
        <v>603</v>
      </c>
      <c r="AI16" s="150" t="s">
        <v>686</v>
      </c>
      <c r="AJ16" s="150" t="s">
        <v>687</v>
      </c>
      <c r="AK16" s="150" t="s">
        <v>658</v>
      </c>
      <c r="AL16" s="150" t="s">
        <v>207</v>
      </c>
      <c r="AM16" s="150" t="s">
        <v>208</v>
      </c>
      <c r="AN16" s="150" t="s">
        <v>597</v>
      </c>
      <c r="AO16" s="150" t="s">
        <v>196</v>
      </c>
      <c r="AP16" s="150" t="s">
        <v>602</v>
      </c>
      <c r="AQ16" s="150" t="s">
        <v>603</v>
      </c>
      <c r="AR16" s="150" t="s">
        <v>607</v>
      </c>
      <c r="AS16" s="150" t="s">
        <v>211</v>
      </c>
      <c r="AT16" s="150" t="s">
        <v>595</v>
      </c>
      <c r="AU16" s="150">
        <v>21928.0</v>
      </c>
      <c r="AV16" s="150" t="s">
        <v>209</v>
      </c>
      <c r="AW16" s="150" t="s">
        <v>43</v>
      </c>
      <c r="AX16" s="150" t="s">
        <v>597</v>
      </c>
      <c r="AY16" s="150" t="s">
        <v>597</v>
      </c>
      <c r="AZ16" s="150" t="s">
        <v>688</v>
      </c>
      <c r="BA16" s="150" t="s">
        <v>597</v>
      </c>
      <c r="BB16" s="152" t="s">
        <v>597</v>
      </c>
      <c r="BC16" s="150" t="s">
        <v>597</v>
      </c>
      <c r="BD16" s="150" t="s">
        <v>597</v>
      </c>
      <c r="BE16" s="150" t="s">
        <v>597</v>
      </c>
      <c r="BF16" s="150" t="s">
        <v>597</v>
      </c>
      <c r="BG16" s="150" t="s">
        <v>597</v>
      </c>
      <c r="BH16" s="150" t="s">
        <v>689</v>
      </c>
      <c r="BI16" s="150" t="s">
        <v>597</v>
      </c>
      <c r="BJ16" s="150" t="s">
        <v>597</v>
      </c>
      <c r="BK16" s="150" t="s">
        <v>597</v>
      </c>
      <c r="BL16" s="150" t="s">
        <v>611</v>
      </c>
      <c r="BM16" s="150" t="s">
        <v>612</v>
      </c>
      <c r="BN16" s="150" t="s">
        <v>597</v>
      </c>
      <c r="BO16" s="150" t="s">
        <v>597</v>
      </c>
      <c r="BP16" s="150" t="s">
        <v>690</v>
      </c>
      <c r="BQ16" s="150" t="s">
        <v>691</v>
      </c>
      <c r="BR16" s="150" t="s">
        <v>607</v>
      </c>
      <c r="BS16" s="150" t="s">
        <v>597</v>
      </c>
      <c r="BT16" s="150" t="s">
        <v>597</v>
      </c>
      <c r="BU16" s="150" t="s">
        <v>597</v>
      </c>
      <c r="BV16" s="150" t="s">
        <v>597</v>
      </c>
      <c r="BW16" s="150" t="s">
        <v>597</v>
      </c>
      <c r="BX16" s="150" t="s">
        <v>597</v>
      </c>
      <c r="BY16" s="150" t="s">
        <v>597</v>
      </c>
      <c r="BZ16" s="150" t="s">
        <v>597</v>
      </c>
      <c r="CA16" s="150" t="s">
        <v>597</v>
      </c>
      <c r="CB16" s="150" t="s">
        <v>43</v>
      </c>
      <c r="CC16" s="150" t="s">
        <v>597</v>
      </c>
      <c r="CD16" s="150" t="s">
        <v>692</v>
      </c>
      <c r="CE16" s="150" t="s">
        <v>597</v>
      </c>
      <c r="CF16" s="150" t="s">
        <v>693</v>
      </c>
      <c r="CG16" s="150" t="s">
        <v>597</v>
      </c>
      <c r="CH16" s="150" t="s">
        <v>597</v>
      </c>
      <c r="CI16" s="150" t="s">
        <v>597</v>
      </c>
      <c r="CJ16" s="150" t="s">
        <v>597</v>
      </c>
      <c r="CK16" s="150" t="s">
        <v>597</v>
      </c>
      <c r="CL16" s="150" t="s">
        <v>694</v>
      </c>
      <c r="CM16" s="150" t="s">
        <v>597</v>
      </c>
      <c r="CN16" s="150" t="s">
        <v>695</v>
      </c>
      <c r="CO16" s="150" t="s">
        <v>597</v>
      </c>
      <c r="CP16" s="150" t="s">
        <v>597</v>
      </c>
      <c r="CQ16" s="150" t="s">
        <v>696</v>
      </c>
      <c r="CR16" s="150" t="s">
        <v>597</v>
      </c>
      <c r="CS16" s="150" t="s">
        <v>597</v>
      </c>
      <c r="CT16" s="150" t="s">
        <v>597</v>
      </c>
      <c r="CU16" s="150" t="s">
        <v>597</v>
      </c>
      <c r="CV16" s="150" t="s">
        <v>597</v>
      </c>
      <c r="CW16" s="150" t="s">
        <v>597</v>
      </c>
      <c r="CX16" s="150" t="s">
        <v>597</v>
      </c>
      <c r="CY16" s="150" t="s">
        <v>597</v>
      </c>
      <c r="CZ16" s="150" t="s">
        <v>607</v>
      </c>
      <c r="DA16" s="150" t="s">
        <v>597</v>
      </c>
      <c r="DB16" s="150" t="s">
        <v>618</v>
      </c>
      <c r="DC16" s="150" t="s">
        <v>618</v>
      </c>
      <c r="DD16" s="150" t="s">
        <v>597</v>
      </c>
      <c r="DE16" s="150" t="s">
        <v>597</v>
      </c>
      <c r="DF16" s="150" t="s">
        <v>43</v>
      </c>
      <c r="DG16" s="150" t="s">
        <v>597</v>
      </c>
      <c r="DH16" s="150" t="s">
        <v>612</v>
      </c>
      <c r="DI16" s="150" t="s">
        <v>697</v>
      </c>
      <c r="DJ16" s="150" t="s">
        <v>597</v>
      </c>
      <c r="DK16" s="152">
        <v>42146.548784722225</v>
      </c>
      <c r="DL16" s="152">
        <v>42145.793391203704</v>
      </c>
      <c r="DM16" s="152" t="s">
        <v>597</v>
      </c>
      <c r="DN16" s="150" t="s">
        <v>620</v>
      </c>
      <c r="DO16" s="150" t="s">
        <v>621</v>
      </c>
      <c r="DP16" s="150" t="s">
        <v>215</v>
      </c>
      <c r="DQ16" s="150" t="s">
        <v>204</v>
      </c>
      <c r="DR16" s="150">
        <v>1.1999999E7</v>
      </c>
      <c r="DS16" s="150" t="s">
        <v>596</v>
      </c>
      <c r="DT16" s="150" t="s">
        <v>597</v>
      </c>
      <c r="DU16" s="150" t="s">
        <v>215</v>
      </c>
      <c r="DV16" s="150" t="s">
        <v>204</v>
      </c>
      <c r="DW16" s="150" t="s">
        <v>597</v>
      </c>
      <c r="DX16" s="150">
        <v>1.1999999E7</v>
      </c>
      <c r="DY16" s="150" t="s">
        <v>596</v>
      </c>
      <c r="DZ16" s="150" t="s">
        <v>597</v>
      </c>
      <c r="EA16" s="150" t="s">
        <v>597</v>
      </c>
      <c r="EB16" s="150" t="s">
        <v>597</v>
      </c>
      <c r="EC16" s="150" t="s">
        <v>597</v>
      </c>
      <c r="ED16" s="150" t="s">
        <v>597</v>
      </c>
      <c r="EE16" s="150" t="s">
        <v>597</v>
      </c>
      <c r="EF16" s="152" t="s">
        <v>597</v>
      </c>
      <c r="EG16" s="151">
        <v>0.0</v>
      </c>
      <c r="EH16" s="151">
        <v>0.0</v>
      </c>
      <c r="EI16" s="150" t="s">
        <v>687</v>
      </c>
      <c r="EJ16" s="150" t="s">
        <v>622</v>
      </c>
      <c r="EK16" s="150" t="s">
        <v>597</v>
      </c>
    </row>
    <row r="17">
      <c r="A17" s="150">
        <v>28272.0</v>
      </c>
      <c r="B17" s="150" t="s">
        <v>6</v>
      </c>
      <c r="C17" s="150" t="s">
        <v>683</v>
      </c>
      <c r="D17" s="150">
        <v>28272.0</v>
      </c>
      <c r="E17" s="150" t="s">
        <v>594</v>
      </c>
      <c r="F17" s="150" t="s">
        <v>42</v>
      </c>
      <c r="G17" s="150">
        <v>39197.0</v>
      </c>
      <c r="H17" s="150" t="s">
        <v>595</v>
      </c>
      <c r="I17" s="150" t="s">
        <v>211</v>
      </c>
      <c r="J17" s="150">
        <v>42734.0</v>
      </c>
      <c r="K17" s="150" t="s">
        <v>202</v>
      </c>
      <c r="L17" s="150" t="s">
        <v>214</v>
      </c>
      <c r="M17" s="151">
        <v>1.844435933E7</v>
      </c>
      <c r="N17" s="150">
        <v>11879.995</v>
      </c>
      <c r="O17" s="150" t="s">
        <v>623</v>
      </c>
      <c r="P17" s="151">
        <v>1.844435933E7</v>
      </c>
      <c r="Q17" s="67" t="s">
        <v>597</v>
      </c>
      <c r="R17" s="150" t="s">
        <v>597</v>
      </c>
      <c r="S17" s="150" t="s">
        <v>598</v>
      </c>
      <c r="T17" s="150" t="s">
        <v>597</v>
      </c>
      <c r="U17" s="150" t="s">
        <v>684</v>
      </c>
      <c r="V17" s="150" t="s">
        <v>600</v>
      </c>
      <c r="W17" s="150" t="s">
        <v>597</v>
      </c>
      <c r="X17" s="150" t="s">
        <v>597</v>
      </c>
      <c r="Y17" s="150" t="s">
        <v>685</v>
      </c>
      <c r="Z17" s="150" t="s">
        <v>43</v>
      </c>
      <c r="AA17" s="150" t="s">
        <v>207</v>
      </c>
      <c r="AB17" s="150" t="s">
        <v>208</v>
      </c>
      <c r="AC17" s="150" t="s">
        <v>597</v>
      </c>
      <c r="AD17" s="150" t="s">
        <v>196</v>
      </c>
      <c r="AE17" s="150" t="s">
        <v>602</v>
      </c>
      <c r="AF17" s="150" t="s">
        <v>597</v>
      </c>
      <c r="AG17" s="150" t="s">
        <v>211</v>
      </c>
      <c r="AH17" s="150" t="s">
        <v>603</v>
      </c>
      <c r="AI17" s="150" t="s">
        <v>686</v>
      </c>
      <c r="AJ17" s="150" t="s">
        <v>687</v>
      </c>
      <c r="AK17" s="150" t="s">
        <v>658</v>
      </c>
      <c r="AL17" s="150" t="s">
        <v>207</v>
      </c>
      <c r="AM17" s="150" t="s">
        <v>208</v>
      </c>
      <c r="AN17" s="150" t="s">
        <v>597</v>
      </c>
      <c r="AO17" s="150" t="s">
        <v>196</v>
      </c>
      <c r="AP17" s="150" t="s">
        <v>602</v>
      </c>
      <c r="AQ17" s="150" t="s">
        <v>603</v>
      </c>
      <c r="AR17" s="150" t="s">
        <v>607</v>
      </c>
      <c r="AS17" s="150" t="s">
        <v>211</v>
      </c>
      <c r="AT17" s="150" t="s">
        <v>595</v>
      </c>
      <c r="AU17" s="150">
        <v>21928.0</v>
      </c>
      <c r="AV17" s="150" t="s">
        <v>209</v>
      </c>
      <c r="AW17" s="150" t="s">
        <v>43</v>
      </c>
      <c r="AX17" s="150" t="s">
        <v>597</v>
      </c>
      <c r="AY17" s="150" t="s">
        <v>597</v>
      </c>
      <c r="AZ17" s="150" t="s">
        <v>688</v>
      </c>
      <c r="BA17" s="150" t="s">
        <v>597</v>
      </c>
      <c r="BB17" s="152" t="s">
        <v>597</v>
      </c>
      <c r="BC17" s="150" t="s">
        <v>597</v>
      </c>
      <c r="BD17" s="150" t="s">
        <v>597</v>
      </c>
      <c r="BE17" s="150" t="s">
        <v>597</v>
      </c>
      <c r="BF17" s="150" t="s">
        <v>597</v>
      </c>
      <c r="BG17" s="150" t="s">
        <v>597</v>
      </c>
      <c r="BH17" s="150" t="s">
        <v>689</v>
      </c>
      <c r="BI17" s="150" t="s">
        <v>597</v>
      </c>
      <c r="BJ17" s="150" t="s">
        <v>597</v>
      </c>
      <c r="BK17" s="150" t="s">
        <v>597</v>
      </c>
      <c r="BL17" s="150" t="s">
        <v>611</v>
      </c>
      <c r="BM17" s="150" t="s">
        <v>612</v>
      </c>
      <c r="BN17" s="150" t="s">
        <v>597</v>
      </c>
      <c r="BO17" s="150" t="s">
        <v>597</v>
      </c>
      <c r="BP17" s="150" t="s">
        <v>690</v>
      </c>
      <c r="BQ17" s="150" t="s">
        <v>691</v>
      </c>
      <c r="BR17" s="150" t="s">
        <v>607</v>
      </c>
      <c r="BS17" s="150" t="s">
        <v>597</v>
      </c>
      <c r="BT17" s="150" t="s">
        <v>597</v>
      </c>
      <c r="BU17" s="150" t="s">
        <v>597</v>
      </c>
      <c r="BV17" s="150" t="s">
        <v>597</v>
      </c>
      <c r="BW17" s="150" t="s">
        <v>597</v>
      </c>
      <c r="BX17" s="150" t="s">
        <v>597</v>
      </c>
      <c r="BY17" s="150" t="s">
        <v>597</v>
      </c>
      <c r="BZ17" s="150" t="s">
        <v>597</v>
      </c>
      <c r="CA17" s="150" t="s">
        <v>597</v>
      </c>
      <c r="CB17" s="150" t="s">
        <v>43</v>
      </c>
      <c r="CC17" s="150" t="s">
        <v>597</v>
      </c>
      <c r="CD17" s="150" t="s">
        <v>692</v>
      </c>
      <c r="CE17" s="150" t="s">
        <v>597</v>
      </c>
      <c r="CF17" s="150" t="s">
        <v>693</v>
      </c>
      <c r="CG17" s="150" t="s">
        <v>597</v>
      </c>
      <c r="CH17" s="150" t="s">
        <v>597</v>
      </c>
      <c r="CI17" s="150" t="s">
        <v>597</v>
      </c>
      <c r="CJ17" s="150" t="s">
        <v>597</v>
      </c>
      <c r="CK17" s="150" t="s">
        <v>597</v>
      </c>
      <c r="CL17" s="150" t="s">
        <v>694</v>
      </c>
      <c r="CM17" s="150" t="s">
        <v>597</v>
      </c>
      <c r="CN17" s="150" t="s">
        <v>695</v>
      </c>
      <c r="CO17" s="150" t="s">
        <v>597</v>
      </c>
      <c r="CP17" s="150" t="s">
        <v>597</v>
      </c>
      <c r="CQ17" s="150" t="s">
        <v>696</v>
      </c>
      <c r="CR17" s="150" t="s">
        <v>597</v>
      </c>
      <c r="CS17" s="150" t="s">
        <v>597</v>
      </c>
      <c r="CT17" s="150" t="s">
        <v>597</v>
      </c>
      <c r="CU17" s="150" t="s">
        <v>597</v>
      </c>
      <c r="CV17" s="150" t="s">
        <v>597</v>
      </c>
      <c r="CW17" s="150" t="s">
        <v>597</v>
      </c>
      <c r="CX17" s="150" t="s">
        <v>597</v>
      </c>
      <c r="CY17" s="150" t="s">
        <v>597</v>
      </c>
      <c r="CZ17" s="150" t="s">
        <v>607</v>
      </c>
      <c r="DA17" s="150" t="s">
        <v>597</v>
      </c>
      <c r="DB17" s="150" t="s">
        <v>618</v>
      </c>
      <c r="DC17" s="150" t="s">
        <v>618</v>
      </c>
      <c r="DD17" s="150" t="s">
        <v>597</v>
      </c>
      <c r="DE17" s="150" t="s">
        <v>597</v>
      </c>
      <c r="DF17" s="150" t="s">
        <v>43</v>
      </c>
      <c r="DG17" s="150" t="s">
        <v>597</v>
      </c>
      <c r="DH17" s="150" t="s">
        <v>612</v>
      </c>
      <c r="DI17" s="150" t="s">
        <v>697</v>
      </c>
      <c r="DJ17" s="150" t="s">
        <v>597</v>
      </c>
      <c r="DK17" s="152">
        <v>42146.548784722225</v>
      </c>
      <c r="DL17" s="152">
        <v>42145.793391203704</v>
      </c>
      <c r="DM17" s="152" t="s">
        <v>597</v>
      </c>
      <c r="DN17" s="150" t="s">
        <v>620</v>
      </c>
      <c r="DO17" s="150" t="s">
        <v>621</v>
      </c>
      <c r="DP17" s="150" t="s">
        <v>214</v>
      </c>
      <c r="DQ17" s="150" t="s">
        <v>202</v>
      </c>
      <c r="DR17" s="150">
        <v>11879.995</v>
      </c>
      <c r="DS17" s="150" t="s">
        <v>623</v>
      </c>
      <c r="DT17" s="150" t="s">
        <v>597</v>
      </c>
      <c r="DU17" s="150" t="s">
        <v>214</v>
      </c>
      <c r="DV17" s="150" t="s">
        <v>202</v>
      </c>
      <c r="DW17" s="150" t="s">
        <v>597</v>
      </c>
      <c r="DX17" s="150">
        <v>11879.995</v>
      </c>
      <c r="DY17" s="150" t="s">
        <v>623</v>
      </c>
      <c r="DZ17" s="150" t="s">
        <v>597</v>
      </c>
      <c r="EA17" s="150" t="s">
        <v>597</v>
      </c>
      <c r="EB17" s="150" t="s">
        <v>597</v>
      </c>
      <c r="EC17" s="150" t="s">
        <v>597</v>
      </c>
      <c r="ED17" s="150" t="s">
        <v>597</v>
      </c>
      <c r="EE17" s="150" t="s">
        <v>597</v>
      </c>
      <c r="EF17" s="152" t="s">
        <v>597</v>
      </c>
      <c r="EG17" s="151">
        <v>0.0</v>
      </c>
      <c r="EH17" s="151">
        <v>0.0</v>
      </c>
      <c r="EI17" s="150" t="s">
        <v>687</v>
      </c>
      <c r="EJ17" s="150" t="s">
        <v>622</v>
      </c>
      <c r="EK17" s="150" t="s">
        <v>597</v>
      </c>
    </row>
    <row r="18">
      <c r="A18" s="150">
        <v>28271.0</v>
      </c>
      <c r="B18" s="150" t="s">
        <v>6</v>
      </c>
      <c r="C18" s="150" t="s">
        <v>698</v>
      </c>
      <c r="D18" s="150">
        <v>28271.0</v>
      </c>
      <c r="E18" s="150" t="s">
        <v>594</v>
      </c>
      <c r="F18" s="150" t="s">
        <v>44</v>
      </c>
      <c r="G18" s="150">
        <v>327461.0</v>
      </c>
      <c r="H18" s="150" t="s">
        <v>595</v>
      </c>
      <c r="I18" s="150" t="s">
        <v>211</v>
      </c>
      <c r="J18" s="150">
        <v>42735.0</v>
      </c>
      <c r="K18" s="150" t="s">
        <v>202</v>
      </c>
      <c r="L18" s="150" t="s">
        <v>212</v>
      </c>
      <c r="M18" s="151">
        <v>2.766653977E7</v>
      </c>
      <c r="N18" s="150">
        <v>17819.993</v>
      </c>
      <c r="O18" s="150" t="s">
        <v>623</v>
      </c>
      <c r="P18" s="151">
        <v>2.766653977E7</v>
      </c>
      <c r="Q18" s="67" t="s">
        <v>597</v>
      </c>
      <c r="R18" s="150" t="s">
        <v>597</v>
      </c>
      <c r="S18" s="150" t="s">
        <v>598</v>
      </c>
      <c r="T18" s="150" t="s">
        <v>597</v>
      </c>
      <c r="U18" s="150" t="s">
        <v>699</v>
      </c>
      <c r="V18" s="150" t="s">
        <v>600</v>
      </c>
      <c r="W18" s="150" t="s">
        <v>597</v>
      </c>
      <c r="X18" s="150" t="s">
        <v>597</v>
      </c>
      <c r="Y18" s="150" t="s">
        <v>700</v>
      </c>
      <c r="Z18" s="150" t="s">
        <v>45</v>
      </c>
      <c r="AA18" s="150" t="s">
        <v>207</v>
      </c>
      <c r="AB18" s="150" t="s">
        <v>208</v>
      </c>
      <c r="AC18" s="150" t="s">
        <v>597</v>
      </c>
      <c r="AD18" s="150" t="s">
        <v>196</v>
      </c>
      <c r="AE18" s="150" t="s">
        <v>602</v>
      </c>
      <c r="AF18" s="150" t="s">
        <v>597</v>
      </c>
      <c r="AG18" s="150" t="s">
        <v>211</v>
      </c>
      <c r="AH18" s="150" t="s">
        <v>603</v>
      </c>
      <c r="AI18" s="150" t="s">
        <v>686</v>
      </c>
      <c r="AJ18" s="150" t="s">
        <v>701</v>
      </c>
      <c r="AK18" s="150" t="s">
        <v>658</v>
      </c>
      <c r="AL18" s="150" t="s">
        <v>207</v>
      </c>
      <c r="AM18" s="150" t="s">
        <v>208</v>
      </c>
      <c r="AN18" s="150" t="s">
        <v>597</v>
      </c>
      <c r="AO18" s="150" t="s">
        <v>196</v>
      </c>
      <c r="AP18" s="150" t="s">
        <v>602</v>
      </c>
      <c r="AQ18" s="150" t="s">
        <v>603</v>
      </c>
      <c r="AR18" s="150" t="s">
        <v>607</v>
      </c>
      <c r="AS18" s="150" t="s">
        <v>211</v>
      </c>
      <c r="AT18" s="150" t="s">
        <v>595</v>
      </c>
      <c r="AU18" s="150">
        <v>21928.0</v>
      </c>
      <c r="AV18" s="150" t="s">
        <v>209</v>
      </c>
      <c r="AW18" s="150" t="s">
        <v>45</v>
      </c>
      <c r="AX18" s="150" t="s">
        <v>597</v>
      </c>
      <c r="AY18" s="150" t="s">
        <v>597</v>
      </c>
      <c r="AZ18" s="150" t="s">
        <v>688</v>
      </c>
      <c r="BA18" s="150" t="s">
        <v>597</v>
      </c>
      <c r="BB18" s="152" t="s">
        <v>597</v>
      </c>
      <c r="BC18" s="150" t="s">
        <v>597</v>
      </c>
      <c r="BD18" s="150" t="s">
        <v>597</v>
      </c>
      <c r="BE18" s="150" t="s">
        <v>597</v>
      </c>
      <c r="BF18" s="150" t="s">
        <v>597</v>
      </c>
      <c r="BG18" s="150" t="s">
        <v>597</v>
      </c>
      <c r="BH18" s="150" t="s">
        <v>689</v>
      </c>
      <c r="BI18" s="150" t="s">
        <v>597</v>
      </c>
      <c r="BJ18" s="150" t="s">
        <v>597</v>
      </c>
      <c r="BK18" s="150" t="s">
        <v>597</v>
      </c>
      <c r="BL18" s="150" t="s">
        <v>611</v>
      </c>
      <c r="BM18" s="150" t="s">
        <v>612</v>
      </c>
      <c r="BN18" s="150" t="s">
        <v>597</v>
      </c>
      <c r="BO18" s="150" t="s">
        <v>597</v>
      </c>
      <c r="BP18" s="150" t="s">
        <v>690</v>
      </c>
      <c r="BQ18" s="150" t="s">
        <v>691</v>
      </c>
      <c r="BR18" s="150" t="s">
        <v>607</v>
      </c>
      <c r="BS18" s="150" t="s">
        <v>597</v>
      </c>
      <c r="BT18" s="150" t="s">
        <v>597</v>
      </c>
      <c r="BU18" s="150" t="s">
        <v>597</v>
      </c>
      <c r="BV18" s="150" t="s">
        <v>597</v>
      </c>
      <c r="BW18" s="150" t="s">
        <v>597</v>
      </c>
      <c r="BX18" s="150" t="s">
        <v>597</v>
      </c>
      <c r="BY18" s="150" t="s">
        <v>597</v>
      </c>
      <c r="BZ18" s="150" t="s">
        <v>597</v>
      </c>
      <c r="CA18" s="150" t="s">
        <v>597</v>
      </c>
      <c r="CB18" s="150" t="s">
        <v>45</v>
      </c>
      <c r="CC18" s="150" t="s">
        <v>597</v>
      </c>
      <c r="CD18" s="150" t="s">
        <v>692</v>
      </c>
      <c r="CE18" s="150" t="s">
        <v>597</v>
      </c>
      <c r="CF18" s="150" t="s">
        <v>693</v>
      </c>
      <c r="CG18" s="150" t="s">
        <v>597</v>
      </c>
      <c r="CH18" s="150" t="s">
        <v>597</v>
      </c>
      <c r="CI18" s="150" t="s">
        <v>597</v>
      </c>
      <c r="CJ18" s="150" t="s">
        <v>597</v>
      </c>
      <c r="CK18" s="150" t="s">
        <v>597</v>
      </c>
      <c r="CL18" s="150" t="s">
        <v>702</v>
      </c>
      <c r="CM18" s="150" t="s">
        <v>597</v>
      </c>
      <c r="CN18" s="150" t="s">
        <v>695</v>
      </c>
      <c r="CO18" s="150" t="s">
        <v>597</v>
      </c>
      <c r="CP18" s="150" t="s">
        <v>597</v>
      </c>
      <c r="CQ18" s="150" t="s">
        <v>696</v>
      </c>
      <c r="CR18" s="150" t="s">
        <v>597</v>
      </c>
      <c r="CS18" s="150" t="s">
        <v>597</v>
      </c>
      <c r="CT18" s="150" t="s">
        <v>597</v>
      </c>
      <c r="CU18" s="150" t="s">
        <v>597</v>
      </c>
      <c r="CV18" s="150" t="s">
        <v>597</v>
      </c>
      <c r="CW18" s="150" t="s">
        <v>597</v>
      </c>
      <c r="CX18" s="150" t="s">
        <v>597</v>
      </c>
      <c r="CY18" s="150" t="s">
        <v>597</v>
      </c>
      <c r="CZ18" s="150" t="s">
        <v>607</v>
      </c>
      <c r="DA18" s="150" t="s">
        <v>597</v>
      </c>
      <c r="DB18" s="150" t="s">
        <v>618</v>
      </c>
      <c r="DC18" s="150" t="s">
        <v>618</v>
      </c>
      <c r="DD18" s="150" t="s">
        <v>597</v>
      </c>
      <c r="DE18" s="150" t="s">
        <v>597</v>
      </c>
      <c r="DF18" s="150" t="s">
        <v>45</v>
      </c>
      <c r="DG18" s="150" t="s">
        <v>597</v>
      </c>
      <c r="DH18" s="150" t="s">
        <v>612</v>
      </c>
      <c r="DI18" s="150" t="s">
        <v>703</v>
      </c>
      <c r="DJ18" s="150" t="s">
        <v>597</v>
      </c>
      <c r="DK18" s="152">
        <v>42146.55100694444</v>
      </c>
      <c r="DL18" s="152">
        <v>42145.79398148148</v>
      </c>
      <c r="DM18" s="152" t="s">
        <v>597</v>
      </c>
      <c r="DN18" s="150" t="s">
        <v>620</v>
      </c>
      <c r="DO18" s="150" t="s">
        <v>621</v>
      </c>
      <c r="DP18" s="150" t="s">
        <v>212</v>
      </c>
      <c r="DQ18" s="150" t="s">
        <v>202</v>
      </c>
      <c r="DR18" s="150">
        <v>17819.993</v>
      </c>
      <c r="DS18" s="150" t="s">
        <v>623</v>
      </c>
      <c r="DT18" s="150" t="s">
        <v>597</v>
      </c>
      <c r="DU18" s="150" t="s">
        <v>212</v>
      </c>
      <c r="DV18" s="150" t="s">
        <v>202</v>
      </c>
      <c r="DW18" s="150" t="s">
        <v>597</v>
      </c>
      <c r="DX18" s="150">
        <v>17819.993</v>
      </c>
      <c r="DY18" s="150" t="s">
        <v>623</v>
      </c>
      <c r="DZ18" s="150" t="s">
        <v>597</v>
      </c>
      <c r="EA18" s="150" t="s">
        <v>597</v>
      </c>
      <c r="EB18" s="150" t="s">
        <v>597</v>
      </c>
      <c r="EC18" s="150" t="s">
        <v>597</v>
      </c>
      <c r="ED18" s="150" t="s">
        <v>597</v>
      </c>
      <c r="EE18" s="150" t="s">
        <v>597</v>
      </c>
      <c r="EF18" s="152" t="s">
        <v>597</v>
      </c>
      <c r="EG18" s="151">
        <v>0.0</v>
      </c>
      <c r="EH18" s="151">
        <v>0.0</v>
      </c>
      <c r="EI18" s="150" t="s">
        <v>701</v>
      </c>
      <c r="EJ18" s="150" t="s">
        <v>622</v>
      </c>
      <c r="EK18" s="150" t="s">
        <v>597</v>
      </c>
    </row>
    <row r="19">
      <c r="A19" s="150">
        <v>28271.0</v>
      </c>
      <c r="B19" s="150" t="s">
        <v>6</v>
      </c>
      <c r="C19" s="150" t="s">
        <v>698</v>
      </c>
      <c r="D19" s="150">
        <v>28271.0</v>
      </c>
      <c r="E19" s="150" t="s">
        <v>594</v>
      </c>
      <c r="F19" s="150" t="s">
        <v>44</v>
      </c>
      <c r="G19" s="150">
        <v>327461.0</v>
      </c>
      <c r="H19" s="150" t="s">
        <v>595</v>
      </c>
      <c r="I19" s="150" t="s">
        <v>211</v>
      </c>
      <c r="J19" s="150">
        <v>42756.0</v>
      </c>
      <c r="K19" s="150" t="s">
        <v>204</v>
      </c>
      <c r="L19" s="150" t="s">
        <v>213</v>
      </c>
      <c r="M19" s="151">
        <v>0.0</v>
      </c>
      <c r="N19" s="150">
        <v>1.7999999E7</v>
      </c>
      <c r="O19" s="150" t="s">
        <v>596</v>
      </c>
      <c r="P19" s="151">
        <v>0.0</v>
      </c>
      <c r="Q19" s="67" t="s">
        <v>597</v>
      </c>
      <c r="R19" s="150" t="s">
        <v>597</v>
      </c>
      <c r="S19" s="150" t="s">
        <v>598</v>
      </c>
      <c r="T19" s="150" t="s">
        <v>597</v>
      </c>
      <c r="U19" s="150" t="s">
        <v>699</v>
      </c>
      <c r="V19" s="150" t="s">
        <v>600</v>
      </c>
      <c r="W19" s="150" t="s">
        <v>597</v>
      </c>
      <c r="X19" s="150" t="s">
        <v>597</v>
      </c>
      <c r="Y19" s="150" t="s">
        <v>700</v>
      </c>
      <c r="Z19" s="150" t="s">
        <v>45</v>
      </c>
      <c r="AA19" s="150" t="s">
        <v>207</v>
      </c>
      <c r="AB19" s="150" t="s">
        <v>208</v>
      </c>
      <c r="AC19" s="150" t="s">
        <v>597</v>
      </c>
      <c r="AD19" s="150" t="s">
        <v>196</v>
      </c>
      <c r="AE19" s="150" t="s">
        <v>602</v>
      </c>
      <c r="AF19" s="150" t="s">
        <v>597</v>
      </c>
      <c r="AG19" s="150" t="s">
        <v>211</v>
      </c>
      <c r="AH19" s="150" t="s">
        <v>603</v>
      </c>
      <c r="AI19" s="150" t="s">
        <v>686</v>
      </c>
      <c r="AJ19" s="150" t="s">
        <v>701</v>
      </c>
      <c r="AK19" s="150" t="s">
        <v>658</v>
      </c>
      <c r="AL19" s="150" t="s">
        <v>207</v>
      </c>
      <c r="AM19" s="150" t="s">
        <v>208</v>
      </c>
      <c r="AN19" s="150" t="s">
        <v>597</v>
      </c>
      <c r="AO19" s="150" t="s">
        <v>196</v>
      </c>
      <c r="AP19" s="150" t="s">
        <v>602</v>
      </c>
      <c r="AQ19" s="150" t="s">
        <v>603</v>
      </c>
      <c r="AR19" s="150" t="s">
        <v>607</v>
      </c>
      <c r="AS19" s="150" t="s">
        <v>211</v>
      </c>
      <c r="AT19" s="150" t="s">
        <v>595</v>
      </c>
      <c r="AU19" s="150">
        <v>21928.0</v>
      </c>
      <c r="AV19" s="150" t="s">
        <v>209</v>
      </c>
      <c r="AW19" s="150" t="s">
        <v>45</v>
      </c>
      <c r="AX19" s="150" t="s">
        <v>597</v>
      </c>
      <c r="AY19" s="150" t="s">
        <v>597</v>
      </c>
      <c r="AZ19" s="150" t="s">
        <v>688</v>
      </c>
      <c r="BA19" s="150" t="s">
        <v>597</v>
      </c>
      <c r="BB19" s="152" t="s">
        <v>597</v>
      </c>
      <c r="BC19" s="150" t="s">
        <v>597</v>
      </c>
      <c r="BD19" s="150" t="s">
        <v>597</v>
      </c>
      <c r="BE19" s="150" t="s">
        <v>597</v>
      </c>
      <c r="BF19" s="150" t="s">
        <v>597</v>
      </c>
      <c r="BG19" s="150" t="s">
        <v>597</v>
      </c>
      <c r="BH19" s="150" t="s">
        <v>689</v>
      </c>
      <c r="BI19" s="150" t="s">
        <v>597</v>
      </c>
      <c r="BJ19" s="150" t="s">
        <v>597</v>
      </c>
      <c r="BK19" s="150" t="s">
        <v>597</v>
      </c>
      <c r="BL19" s="150" t="s">
        <v>611</v>
      </c>
      <c r="BM19" s="150" t="s">
        <v>612</v>
      </c>
      <c r="BN19" s="150" t="s">
        <v>597</v>
      </c>
      <c r="BO19" s="150" t="s">
        <v>597</v>
      </c>
      <c r="BP19" s="150" t="s">
        <v>690</v>
      </c>
      <c r="BQ19" s="150" t="s">
        <v>691</v>
      </c>
      <c r="BR19" s="150" t="s">
        <v>607</v>
      </c>
      <c r="BS19" s="150" t="s">
        <v>597</v>
      </c>
      <c r="BT19" s="150" t="s">
        <v>597</v>
      </c>
      <c r="BU19" s="150" t="s">
        <v>597</v>
      </c>
      <c r="BV19" s="150" t="s">
        <v>597</v>
      </c>
      <c r="BW19" s="150" t="s">
        <v>597</v>
      </c>
      <c r="BX19" s="150" t="s">
        <v>597</v>
      </c>
      <c r="BY19" s="150" t="s">
        <v>597</v>
      </c>
      <c r="BZ19" s="150" t="s">
        <v>597</v>
      </c>
      <c r="CA19" s="150" t="s">
        <v>597</v>
      </c>
      <c r="CB19" s="150" t="s">
        <v>45</v>
      </c>
      <c r="CC19" s="150" t="s">
        <v>597</v>
      </c>
      <c r="CD19" s="150" t="s">
        <v>692</v>
      </c>
      <c r="CE19" s="150" t="s">
        <v>597</v>
      </c>
      <c r="CF19" s="150" t="s">
        <v>693</v>
      </c>
      <c r="CG19" s="150" t="s">
        <v>597</v>
      </c>
      <c r="CH19" s="150" t="s">
        <v>597</v>
      </c>
      <c r="CI19" s="150" t="s">
        <v>597</v>
      </c>
      <c r="CJ19" s="150" t="s">
        <v>597</v>
      </c>
      <c r="CK19" s="150" t="s">
        <v>597</v>
      </c>
      <c r="CL19" s="150" t="s">
        <v>702</v>
      </c>
      <c r="CM19" s="150" t="s">
        <v>597</v>
      </c>
      <c r="CN19" s="150" t="s">
        <v>695</v>
      </c>
      <c r="CO19" s="150" t="s">
        <v>597</v>
      </c>
      <c r="CP19" s="150" t="s">
        <v>597</v>
      </c>
      <c r="CQ19" s="150" t="s">
        <v>696</v>
      </c>
      <c r="CR19" s="150" t="s">
        <v>597</v>
      </c>
      <c r="CS19" s="150" t="s">
        <v>597</v>
      </c>
      <c r="CT19" s="150" t="s">
        <v>597</v>
      </c>
      <c r="CU19" s="150" t="s">
        <v>597</v>
      </c>
      <c r="CV19" s="150" t="s">
        <v>597</v>
      </c>
      <c r="CW19" s="150" t="s">
        <v>597</v>
      </c>
      <c r="CX19" s="150" t="s">
        <v>597</v>
      </c>
      <c r="CY19" s="150" t="s">
        <v>597</v>
      </c>
      <c r="CZ19" s="150" t="s">
        <v>607</v>
      </c>
      <c r="DA19" s="150" t="s">
        <v>597</v>
      </c>
      <c r="DB19" s="150" t="s">
        <v>618</v>
      </c>
      <c r="DC19" s="150" t="s">
        <v>618</v>
      </c>
      <c r="DD19" s="150" t="s">
        <v>597</v>
      </c>
      <c r="DE19" s="150" t="s">
        <v>597</v>
      </c>
      <c r="DF19" s="150" t="s">
        <v>45</v>
      </c>
      <c r="DG19" s="150" t="s">
        <v>597</v>
      </c>
      <c r="DH19" s="150" t="s">
        <v>612</v>
      </c>
      <c r="DI19" s="150" t="s">
        <v>703</v>
      </c>
      <c r="DJ19" s="150" t="s">
        <v>597</v>
      </c>
      <c r="DK19" s="152">
        <v>42146.55100694444</v>
      </c>
      <c r="DL19" s="152">
        <v>42145.79398148148</v>
      </c>
      <c r="DM19" s="152" t="s">
        <v>597</v>
      </c>
      <c r="DN19" s="150" t="s">
        <v>620</v>
      </c>
      <c r="DO19" s="150" t="s">
        <v>621</v>
      </c>
      <c r="DP19" s="150" t="s">
        <v>213</v>
      </c>
      <c r="DQ19" s="150" t="s">
        <v>204</v>
      </c>
      <c r="DR19" s="150">
        <v>1.7999999E7</v>
      </c>
      <c r="DS19" s="150" t="s">
        <v>596</v>
      </c>
      <c r="DT19" s="150" t="s">
        <v>597</v>
      </c>
      <c r="DU19" s="150" t="s">
        <v>213</v>
      </c>
      <c r="DV19" s="150" t="s">
        <v>204</v>
      </c>
      <c r="DW19" s="150" t="s">
        <v>597</v>
      </c>
      <c r="DX19" s="150">
        <v>1.7999999E7</v>
      </c>
      <c r="DY19" s="150" t="s">
        <v>596</v>
      </c>
      <c r="DZ19" s="150" t="s">
        <v>597</v>
      </c>
      <c r="EA19" s="150" t="s">
        <v>597</v>
      </c>
      <c r="EB19" s="150" t="s">
        <v>597</v>
      </c>
      <c r="EC19" s="150" t="s">
        <v>597</v>
      </c>
      <c r="ED19" s="150" t="s">
        <v>597</v>
      </c>
      <c r="EE19" s="150" t="s">
        <v>597</v>
      </c>
      <c r="EF19" s="152" t="s">
        <v>597</v>
      </c>
      <c r="EG19" s="151">
        <v>0.0</v>
      </c>
      <c r="EH19" s="151">
        <v>0.0</v>
      </c>
      <c r="EI19" s="150" t="s">
        <v>701</v>
      </c>
      <c r="EJ19" s="150" t="s">
        <v>622</v>
      </c>
      <c r="EK19" s="150" t="s">
        <v>597</v>
      </c>
    </row>
    <row r="20">
      <c r="A20" s="150">
        <v>28101.0</v>
      </c>
      <c r="B20" s="150" t="s">
        <v>6</v>
      </c>
      <c r="C20" s="150" t="s">
        <v>704</v>
      </c>
      <c r="D20" s="150">
        <v>28101.0</v>
      </c>
      <c r="E20" s="150" t="s">
        <v>594</v>
      </c>
      <c r="F20" s="150" t="s">
        <v>46</v>
      </c>
      <c r="G20" s="150">
        <v>580774.0</v>
      </c>
      <c r="H20" s="150" t="s">
        <v>595</v>
      </c>
      <c r="I20" s="150" t="s">
        <v>390</v>
      </c>
      <c r="J20" s="150">
        <v>42824.0</v>
      </c>
      <c r="K20" s="150" t="s">
        <v>239</v>
      </c>
      <c r="L20" s="150" t="s">
        <v>705</v>
      </c>
      <c r="M20" s="151">
        <v>63672.11</v>
      </c>
      <c r="N20" s="150">
        <v>132000.0</v>
      </c>
      <c r="O20" s="150" t="s">
        <v>596</v>
      </c>
      <c r="P20" s="151">
        <v>63672.11</v>
      </c>
      <c r="Q20" s="67" t="s">
        <v>597</v>
      </c>
      <c r="R20" s="150" t="s">
        <v>597</v>
      </c>
      <c r="S20" s="150" t="s">
        <v>598</v>
      </c>
      <c r="T20" s="150" t="s">
        <v>597</v>
      </c>
      <c r="U20" s="150" t="s">
        <v>706</v>
      </c>
      <c r="V20" s="150" t="s">
        <v>600</v>
      </c>
      <c r="W20" s="150" t="s">
        <v>597</v>
      </c>
      <c r="X20" s="150" t="s">
        <v>597</v>
      </c>
      <c r="Y20" s="150" t="s">
        <v>707</v>
      </c>
      <c r="Z20" s="150" t="s">
        <v>46</v>
      </c>
      <c r="AA20" s="150" t="s">
        <v>708</v>
      </c>
      <c r="AB20" s="150" t="s">
        <v>597</v>
      </c>
      <c r="AC20" s="150" t="s">
        <v>597</v>
      </c>
      <c r="AD20" s="150" t="s">
        <v>709</v>
      </c>
      <c r="AE20" s="150" t="s">
        <v>710</v>
      </c>
      <c r="AF20" s="150" t="s">
        <v>597</v>
      </c>
      <c r="AG20" s="150" t="s">
        <v>390</v>
      </c>
      <c r="AH20" s="150" t="s">
        <v>711</v>
      </c>
      <c r="AI20" s="150" t="s">
        <v>712</v>
      </c>
      <c r="AJ20" s="150" t="s">
        <v>713</v>
      </c>
      <c r="AK20" s="150" t="s">
        <v>606</v>
      </c>
      <c r="AL20" s="150" t="s">
        <v>386</v>
      </c>
      <c r="AM20" s="150" t="s">
        <v>597</v>
      </c>
      <c r="AN20" s="150" t="s">
        <v>597</v>
      </c>
      <c r="AO20" s="150" t="s">
        <v>387</v>
      </c>
      <c r="AP20" s="150" t="s">
        <v>714</v>
      </c>
      <c r="AQ20" s="150" t="s">
        <v>715</v>
      </c>
      <c r="AR20" s="150" t="s">
        <v>607</v>
      </c>
      <c r="AS20" s="150" t="s">
        <v>390</v>
      </c>
      <c r="AT20" s="150" t="s">
        <v>595</v>
      </c>
      <c r="AU20" s="150">
        <v>580975.0</v>
      </c>
      <c r="AV20" s="150" t="s">
        <v>608</v>
      </c>
      <c r="AW20" s="150" t="s">
        <v>46</v>
      </c>
      <c r="AX20" s="150" t="s">
        <v>597</v>
      </c>
      <c r="AY20" s="150" t="s">
        <v>597</v>
      </c>
      <c r="AZ20" s="150" t="s">
        <v>632</v>
      </c>
      <c r="BA20" s="150" t="s">
        <v>597</v>
      </c>
      <c r="BB20" s="152" t="s">
        <v>597</v>
      </c>
      <c r="BC20" s="150" t="s">
        <v>597</v>
      </c>
      <c r="BD20" s="150" t="s">
        <v>597</v>
      </c>
      <c r="BE20" s="150" t="s">
        <v>597</v>
      </c>
      <c r="BF20" s="150" t="s">
        <v>597</v>
      </c>
      <c r="BG20" s="150" t="s">
        <v>597</v>
      </c>
      <c r="BH20" s="150" t="s">
        <v>597</v>
      </c>
      <c r="BI20" s="150" t="s">
        <v>597</v>
      </c>
      <c r="BJ20" s="150" t="s">
        <v>597</v>
      </c>
      <c r="BK20" s="150" t="s">
        <v>597</v>
      </c>
      <c r="BL20" s="150" t="s">
        <v>611</v>
      </c>
      <c r="BM20" s="150" t="s">
        <v>612</v>
      </c>
      <c r="BN20" s="150" t="s">
        <v>597</v>
      </c>
      <c r="BO20" s="150" t="s">
        <v>597</v>
      </c>
      <c r="BP20" s="150" t="s">
        <v>46</v>
      </c>
      <c r="BQ20" s="150" t="s">
        <v>597</v>
      </c>
      <c r="BR20" s="150" t="s">
        <v>607</v>
      </c>
      <c r="BS20" s="150" t="s">
        <v>597</v>
      </c>
      <c r="BT20" s="150" t="s">
        <v>597</v>
      </c>
      <c r="BU20" s="150" t="s">
        <v>597</v>
      </c>
      <c r="BV20" s="150" t="s">
        <v>597</v>
      </c>
      <c r="BW20" s="150" t="s">
        <v>597</v>
      </c>
      <c r="BX20" s="150" t="s">
        <v>597</v>
      </c>
      <c r="BY20" s="150" t="s">
        <v>597</v>
      </c>
      <c r="BZ20" s="150" t="s">
        <v>597</v>
      </c>
      <c r="CA20" s="150" t="s">
        <v>46</v>
      </c>
      <c r="CB20" s="150" t="s">
        <v>597</v>
      </c>
      <c r="CC20" s="150" t="s">
        <v>597</v>
      </c>
      <c r="CD20" s="150" t="s">
        <v>597</v>
      </c>
      <c r="CE20" s="150" t="s">
        <v>597</v>
      </c>
      <c r="CF20" s="150" t="s">
        <v>597</v>
      </c>
      <c r="CG20" s="150" t="s">
        <v>597</v>
      </c>
      <c r="CH20" s="150" t="s">
        <v>597</v>
      </c>
      <c r="CI20" s="150" t="s">
        <v>716</v>
      </c>
      <c r="CJ20" s="150" t="s">
        <v>597</v>
      </c>
      <c r="CK20" s="150" t="s">
        <v>597</v>
      </c>
      <c r="CL20" s="150" t="s">
        <v>597</v>
      </c>
      <c r="CM20" s="150" t="s">
        <v>717</v>
      </c>
      <c r="CN20" s="150" t="s">
        <v>597</v>
      </c>
      <c r="CO20" s="150" t="s">
        <v>597</v>
      </c>
      <c r="CP20" s="150" t="s">
        <v>718</v>
      </c>
      <c r="CQ20" s="150" t="s">
        <v>597</v>
      </c>
      <c r="CR20" s="150" t="s">
        <v>636</v>
      </c>
      <c r="CS20" s="150" t="s">
        <v>597</v>
      </c>
      <c r="CT20" s="150" t="s">
        <v>597</v>
      </c>
      <c r="CU20" s="150" t="s">
        <v>597</v>
      </c>
      <c r="CV20" s="150" t="s">
        <v>597</v>
      </c>
      <c r="CW20" s="150" t="s">
        <v>597</v>
      </c>
      <c r="CX20" s="150" t="s">
        <v>597</v>
      </c>
      <c r="CY20" s="150" t="s">
        <v>597</v>
      </c>
      <c r="CZ20" s="150" t="s">
        <v>597</v>
      </c>
      <c r="DA20" s="150" t="s">
        <v>597</v>
      </c>
      <c r="DB20" s="150" t="s">
        <v>618</v>
      </c>
      <c r="DC20" s="150" t="s">
        <v>618</v>
      </c>
      <c r="DD20" s="150" t="s">
        <v>597</v>
      </c>
      <c r="DE20" s="150" t="s">
        <v>597</v>
      </c>
      <c r="DF20" s="150" t="s">
        <v>719</v>
      </c>
      <c r="DG20" s="150" t="s">
        <v>597</v>
      </c>
      <c r="DH20" s="150" t="s">
        <v>612</v>
      </c>
      <c r="DI20" s="150" t="s">
        <v>720</v>
      </c>
      <c r="DJ20" s="150" t="s">
        <v>597</v>
      </c>
      <c r="DK20" s="152">
        <v>42145.859351851854</v>
      </c>
      <c r="DL20" s="152">
        <v>42145.794224537036</v>
      </c>
      <c r="DM20" s="152" t="s">
        <v>597</v>
      </c>
      <c r="DN20" s="150" t="s">
        <v>620</v>
      </c>
      <c r="DO20" s="150" t="s">
        <v>621</v>
      </c>
      <c r="DP20" s="150" t="s">
        <v>705</v>
      </c>
      <c r="DQ20" s="150" t="s">
        <v>239</v>
      </c>
      <c r="DR20" s="150">
        <v>132000.0</v>
      </c>
      <c r="DS20" s="150" t="s">
        <v>596</v>
      </c>
      <c r="DT20" s="150" t="s">
        <v>597</v>
      </c>
      <c r="DU20" s="150" t="s">
        <v>705</v>
      </c>
      <c r="DV20" s="150" t="s">
        <v>239</v>
      </c>
      <c r="DW20" s="150" t="s">
        <v>597</v>
      </c>
      <c r="DX20" s="150">
        <v>132000.0</v>
      </c>
      <c r="DY20" s="150" t="s">
        <v>596</v>
      </c>
      <c r="DZ20" s="150" t="s">
        <v>597</v>
      </c>
      <c r="EA20" s="150" t="s">
        <v>597</v>
      </c>
      <c r="EB20" s="150" t="s">
        <v>597</v>
      </c>
      <c r="EC20" s="150" t="s">
        <v>597</v>
      </c>
      <c r="ED20" s="150" t="s">
        <v>597</v>
      </c>
      <c r="EE20" s="150" t="s">
        <v>597</v>
      </c>
      <c r="EF20" s="152" t="s">
        <v>597</v>
      </c>
      <c r="EG20" s="151">
        <v>0.0</v>
      </c>
      <c r="EH20" s="151">
        <v>0.0</v>
      </c>
      <c r="EI20" s="150" t="s">
        <v>713</v>
      </c>
      <c r="EJ20" s="150" t="s">
        <v>622</v>
      </c>
      <c r="EK20" s="150" t="s">
        <v>597</v>
      </c>
    </row>
    <row r="21" ht="15.75" customHeight="1">
      <c r="A21" s="150">
        <v>28101.0</v>
      </c>
      <c r="B21" s="150" t="s">
        <v>6</v>
      </c>
      <c r="C21" s="150" t="s">
        <v>704</v>
      </c>
      <c r="D21" s="150">
        <v>28101.0</v>
      </c>
      <c r="E21" s="150" t="s">
        <v>594</v>
      </c>
      <c r="F21" s="150" t="s">
        <v>46</v>
      </c>
      <c r="G21" s="150">
        <v>580774.0</v>
      </c>
      <c r="H21" s="150" t="s">
        <v>595</v>
      </c>
      <c r="I21" s="150" t="s">
        <v>390</v>
      </c>
      <c r="J21" s="150">
        <v>42825.0</v>
      </c>
      <c r="K21" s="150" t="s">
        <v>241</v>
      </c>
      <c r="L21" s="150" t="s">
        <v>721</v>
      </c>
      <c r="M21" s="151">
        <v>0.0</v>
      </c>
      <c r="N21" s="150">
        <v>182000.0</v>
      </c>
      <c r="O21" s="150" t="s">
        <v>596</v>
      </c>
      <c r="P21" s="151">
        <v>0.0</v>
      </c>
      <c r="Q21" s="67" t="s">
        <v>597</v>
      </c>
      <c r="R21" s="150" t="s">
        <v>597</v>
      </c>
      <c r="S21" s="150" t="s">
        <v>598</v>
      </c>
      <c r="T21" s="150" t="s">
        <v>597</v>
      </c>
      <c r="U21" s="150" t="s">
        <v>706</v>
      </c>
      <c r="V21" s="150" t="s">
        <v>600</v>
      </c>
      <c r="W21" s="150" t="s">
        <v>597</v>
      </c>
      <c r="X21" s="150" t="s">
        <v>597</v>
      </c>
      <c r="Y21" s="150" t="s">
        <v>707</v>
      </c>
      <c r="Z21" s="150" t="s">
        <v>46</v>
      </c>
      <c r="AA21" s="150" t="s">
        <v>708</v>
      </c>
      <c r="AB21" s="150" t="s">
        <v>597</v>
      </c>
      <c r="AC21" s="150" t="s">
        <v>597</v>
      </c>
      <c r="AD21" s="150" t="s">
        <v>709</v>
      </c>
      <c r="AE21" s="150" t="s">
        <v>710</v>
      </c>
      <c r="AF21" s="150" t="s">
        <v>597</v>
      </c>
      <c r="AG21" s="150" t="s">
        <v>390</v>
      </c>
      <c r="AH21" s="150" t="s">
        <v>711</v>
      </c>
      <c r="AI21" s="150" t="s">
        <v>712</v>
      </c>
      <c r="AJ21" s="150" t="s">
        <v>713</v>
      </c>
      <c r="AK21" s="150" t="s">
        <v>606</v>
      </c>
      <c r="AL21" s="150" t="s">
        <v>386</v>
      </c>
      <c r="AM21" s="150" t="s">
        <v>597</v>
      </c>
      <c r="AN21" s="150" t="s">
        <v>597</v>
      </c>
      <c r="AO21" s="150" t="s">
        <v>387</v>
      </c>
      <c r="AP21" s="150" t="s">
        <v>714</v>
      </c>
      <c r="AQ21" s="150" t="s">
        <v>715</v>
      </c>
      <c r="AR21" s="150" t="s">
        <v>607</v>
      </c>
      <c r="AS21" s="150" t="s">
        <v>390</v>
      </c>
      <c r="AT21" s="150" t="s">
        <v>595</v>
      </c>
      <c r="AU21" s="150">
        <v>580975.0</v>
      </c>
      <c r="AV21" s="150" t="s">
        <v>608</v>
      </c>
      <c r="AW21" s="150" t="s">
        <v>46</v>
      </c>
      <c r="AX21" s="150" t="s">
        <v>597</v>
      </c>
      <c r="AY21" s="150" t="s">
        <v>597</v>
      </c>
      <c r="AZ21" s="150" t="s">
        <v>632</v>
      </c>
      <c r="BA21" s="150" t="s">
        <v>597</v>
      </c>
      <c r="BB21" s="152" t="s">
        <v>597</v>
      </c>
      <c r="BC21" s="150" t="s">
        <v>597</v>
      </c>
      <c r="BD21" s="150" t="s">
        <v>597</v>
      </c>
      <c r="BE21" s="150" t="s">
        <v>597</v>
      </c>
      <c r="BF21" s="150" t="s">
        <v>597</v>
      </c>
      <c r="BG21" s="150" t="s">
        <v>597</v>
      </c>
      <c r="BH21" s="150" t="s">
        <v>597</v>
      </c>
      <c r="BI21" s="150" t="s">
        <v>597</v>
      </c>
      <c r="BJ21" s="150" t="s">
        <v>597</v>
      </c>
      <c r="BK21" s="150" t="s">
        <v>597</v>
      </c>
      <c r="BL21" s="150" t="s">
        <v>611</v>
      </c>
      <c r="BM21" s="150" t="s">
        <v>612</v>
      </c>
      <c r="BN21" s="150" t="s">
        <v>597</v>
      </c>
      <c r="BO21" s="150" t="s">
        <v>597</v>
      </c>
      <c r="BP21" s="150" t="s">
        <v>46</v>
      </c>
      <c r="BQ21" s="150" t="s">
        <v>597</v>
      </c>
      <c r="BR21" s="150" t="s">
        <v>607</v>
      </c>
      <c r="BS21" s="150" t="s">
        <v>597</v>
      </c>
      <c r="BT21" s="150" t="s">
        <v>597</v>
      </c>
      <c r="BU21" s="150" t="s">
        <v>597</v>
      </c>
      <c r="BV21" s="150" t="s">
        <v>597</v>
      </c>
      <c r="BW21" s="150" t="s">
        <v>597</v>
      </c>
      <c r="BX21" s="150" t="s">
        <v>597</v>
      </c>
      <c r="BY21" s="150" t="s">
        <v>597</v>
      </c>
      <c r="BZ21" s="150" t="s">
        <v>597</v>
      </c>
      <c r="CA21" s="150" t="s">
        <v>46</v>
      </c>
      <c r="CB21" s="150" t="s">
        <v>597</v>
      </c>
      <c r="CC21" s="150" t="s">
        <v>597</v>
      </c>
      <c r="CD21" s="150" t="s">
        <v>597</v>
      </c>
      <c r="CE21" s="150" t="s">
        <v>597</v>
      </c>
      <c r="CF21" s="150" t="s">
        <v>597</v>
      </c>
      <c r="CG21" s="150" t="s">
        <v>597</v>
      </c>
      <c r="CH21" s="150" t="s">
        <v>597</v>
      </c>
      <c r="CI21" s="150" t="s">
        <v>716</v>
      </c>
      <c r="CJ21" s="150" t="s">
        <v>597</v>
      </c>
      <c r="CK21" s="150" t="s">
        <v>597</v>
      </c>
      <c r="CL21" s="150" t="s">
        <v>597</v>
      </c>
      <c r="CM21" s="150" t="s">
        <v>717</v>
      </c>
      <c r="CN21" s="150" t="s">
        <v>597</v>
      </c>
      <c r="CO21" s="150" t="s">
        <v>597</v>
      </c>
      <c r="CP21" s="150" t="s">
        <v>718</v>
      </c>
      <c r="CQ21" s="150" t="s">
        <v>597</v>
      </c>
      <c r="CR21" s="150" t="s">
        <v>636</v>
      </c>
      <c r="CS21" s="150" t="s">
        <v>597</v>
      </c>
      <c r="CT21" s="150" t="s">
        <v>597</v>
      </c>
      <c r="CU21" s="150" t="s">
        <v>597</v>
      </c>
      <c r="CV21" s="150" t="s">
        <v>597</v>
      </c>
      <c r="CW21" s="150" t="s">
        <v>597</v>
      </c>
      <c r="CX21" s="150" t="s">
        <v>597</v>
      </c>
      <c r="CY21" s="150" t="s">
        <v>597</v>
      </c>
      <c r="CZ21" s="150" t="s">
        <v>597</v>
      </c>
      <c r="DA21" s="150" t="s">
        <v>597</v>
      </c>
      <c r="DB21" s="150" t="s">
        <v>618</v>
      </c>
      <c r="DC21" s="150" t="s">
        <v>618</v>
      </c>
      <c r="DD21" s="150" t="s">
        <v>597</v>
      </c>
      <c r="DE21" s="150" t="s">
        <v>597</v>
      </c>
      <c r="DF21" s="150" t="s">
        <v>719</v>
      </c>
      <c r="DG21" s="150" t="s">
        <v>597</v>
      </c>
      <c r="DH21" s="150" t="s">
        <v>612</v>
      </c>
      <c r="DI21" s="150" t="s">
        <v>720</v>
      </c>
      <c r="DJ21" s="150" t="s">
        <v>597</v>
      </c>
      <c r="DK21" s="152">
        <v>42145.859351851854</v>
      </c>
      <c r="DL21" s="152">
        <v>42145.794224537036</v>
      </c>
      <c r="DM21" s="152" t="s">
        <v>597</v>
      </c>
      <c r="DN21" s="150" t="s">
        <v>620</v>
      </c>
      <c r="DO21" s="150" t="s">
        <v>621</v>
      </c>
      <c r="DP21" s="150" t="s">
        <v>721</v>
      </c>
      <c r="DQ21" s="150" t="s">
        <v>241</v>
      </c>
      <c r="DR21" s="150">
        <v>182000.0</v>
      </c>
      <c r="DS21" s="150" t="s">
        <v>596</v>
      </c>
      <c r="DT21" s="150" t="s">
        <v>597</v>
      </c>
      <c r="DU21" s="150" t="s">
        <v>721</v>
      </c>
      <c r="DV21" s="150" t="s">
        <v>241</v>
      </c>
      <c r="DW21" s="150" t="s">
        <v>597</v>
      </c>
      <c r="DX21" s="150">
        <v>182000.0</v>
      </c>
      <c r="DY21" s="150" t="s">
        <v>596</v>
      </c>
      <c r="DZ21" s="150" t="s">
        <v>597</v>
      </c>
      <c r="EA21" s="150" t="s">
        <v>597</v>
      </c>
      <c r="EB21" s="150" t="s">
        <v>597</v>
      </c>
      <c r="EC21" s="150" t="s">
        <v>597</v>
      </c>
      <c r="ED21" s="150" t="s">
        <v>597</v>
      </c>
      <c r="EE21" s="150" t="s">
        <v>597</v>
      </c>
      <c r="EF21" s="152" t="s">
        <v>597</v>
      </c>
      <c r="EG21" s="151">
        <v>0.0</v>
      </c>
      <c r="EH21" s="151">
        <v>0.0</v>
      </c>
      <c r="EI21" s="150" t="s">
        <v>713</v>
      </c>
      <c r="EJ21" s="150" t="s">
        <v>622</v>
      </c>
      <c r="EK21" s="150" t="s">
        <v>597</v>
      </c>
    </row>
    <row r="22" ht="15.75" customHeight="1">
      <c r="A22" s="150">
        <v>28103.0</v>
      </c>
      <c r="B22" s="150" t="s">
        <v>6</v>
      </c>
      <c r="C22" s="150" t="s">
        <v>722</v>
      </c>
      <c r="D22" s="150">
        <v>28103.0</v>
      </c>
      <c r="E22" s="150" t="s">
        <v>594</v>
      </c>
      <c r="F22" s="150" t="s">
        <v>47</v>
      </c>
      <c r="G22" s="150">
        <v>580776.0</v>
      </c>
      <c r="H22" s="150" t="s">
        <v>595</v>
      </c>
      <c r="I22" s="150" t="s">
        <v>399</v>
      </c>
      <c r="J22" s="150">
        <v>42828.0</v>
      </c>
      <c r="K22" s="150" t="s">
        <v>239</v>
      </c>
      <c r="L22" s="150" t="s">
        <v>723</v>
      </c>
      <c r="M22" s="151">
        <v>0.0</v>
      </c>
      <c r="N22" s="150">
        <v>148000.0</v>
      </c>
      <c r="O22" s="150" t="s">
        <v>596</v>
      </c>
      <c r="P22" s="151">
        <v>0.0</v>
      </c>
      <c r="Q22" s="67" t="s">
        <v>597</v>
      </c>
      <c r="R22" s="150" t="s">
        <v>597</v>
      </c>
      <c r="S22" s="150" t="s">
        <v>598</v>
      </c>
      <c r="T22" s="150" t="s">
        <v>597</v>
      </c>
      <c r="U22" s="150" t="s">
        <v>724</v>
      </c>
      <c r="V22" s="150" t="s">
        <v>600</v>
      </c>
      <c r="W22" s="150" t="s">
        <v>597</v>
      </c>
      <c r="X22" s="150" t="s">
        <v>597</v>
      </c>
      <c r="Y22" s="150" t="s">
        <v>725</v>
      </c>
      <c r="Z22" s="150" t="s">
        <v>47</v>
      </c>
      <c r="AA22" s="150" t="s">
        <v>395</v>
      </c>
      <c r="AB22" s="150" t="s">
        <v>597</v>
      </c>
      <c r="AC22" s="150" t="s">
        <v>597</v>
      </c>
      <c r="AD22" s="150" t="s">
        <v>396</v>
      </c>
      <c r="AE22" s="150" t="s">
        <v>726</v>
      </c>
      <c r="AF22" s="150" t="s">
        <v>597</v>
      </c>
      <c r="AG22" s="150" t="s">
        <v>399</v>
      </c>
      <c r="AH22" s="150" t="s">
        <v>727</v>
      </c>
      <c r="AI22" s="150" t="s">
        <v>728</v>
      </c>
      <c r="AJ22" s="150" t="s">
        <v>729</v>
      </c>
      <c r="AK22" s="150" t="s">
        <v>606</v>
      </c>
      <c r="AL22" s="150" t="s">
        <v>395</v>
      </c>
      <c r="AM22" s="150" t="s">
        <v>597</v>
      </c>
      <c r="AN22" s="150" t="s">
        <v>597</v>
      </c>
      <c r="AO22" s="150" t="s">
        <v>396</v>
      </c>
      <c r="AP22" s="150" t="s">
        <v>726</v>
      </c>
      <c r="AQ22" s="150" t="s">
        <v>727</v>
      </c>
      <c r="AR22" s="150" t="s">
        <v>607</v>
      </c>
      <c r="AS22" s="150" t="s">
        <v>399</v>
      </c>
      <c r="AT22" s="150" t="s">
        <v>595</v>
      </c>
      <c r="AU22" s="150">
        <v>580977.0</v>
      </c>
      <c r="AV22" s="150" t="s">
        <v>608</v>
      </c>
      <c r="AW22" s="150" t="s">
        <v>47</v>
      </c>
      <c r="AX22" s="150" t="s">
        <v>597</v>
      </c>
      <c r="AY22" s="150" t="s">
        <v>597</v>
      </c>
      <c r="AZ22" s="150" t="s">
        <v>632</v>
      </c>
      <c r="BA22" s="150" t="s">
        <v>597</v>
      </c>
      <c r="BB22" s="152" t="s">
        <v>597</v>
      </c>
      <c r="BC22" s="150" t="s">
        <v>597</v>
      </c>
      <c r="BD22" s="150" t="s">
        <v>597</v>
      </c>
      <c r="BE22" s="150" t="s">
        <v>597</v>
      </c>
      <c r="BF22" s="150" t="s">
        <v>597</v>
      </c>
      <c r="BG22" s="150" t="s">
        <v>597</v>
      </c>
      <c r="BH22" s="150" t="s">
        <v>597</v>
      </c>
      <c r="BI22" s="150" t="s">
        <v>597</v>
      </c>
      <c r="BJ22" s="150" t="s">
        <v>597</v>
      </c>
      <c r="BK22" s="150" t="s">
        <v>597</v>
      </c>
      <c r="BL22" s="150" t="s">
        <v>730</v>
      </c>
      <c r="BM22" s="150" t="s">
        <v>612</v>
      </c>
      <c r="BN22" s="150" t="s">
        <v>597</v>
      </c>
      <c r="BO22" s="150" t="s">
        <v>597</v>
      </c>
      <c r="BP22" s="150" t="s">
        <v>47</v>
      </c>
      <c r="BQ22" s="150" t="s">
        <v>597</v>
      </c>
      <c r="BR22" s="150" t="s">
        <v>607</v>
      </c>
      <c r="BS22" s="150" t="s">
        <v>597</v>
      </c>
      <c r="BT22" s="150" t="s">
        <v>597</v>
      </c>
      <c r="BU22" s="150" t="s">
        <v>597</v>
      </c>
      <c r="BV22" s="150" t="s">
        <v>597</v>
      </c>
      <c r="BW22" s="150" t="s">
        <v>597</v>
      </c>
      <c r="BX22" s="150" t="s">
        <v>597</v>
      </c>
      <c r="BY22" s="150" t="s">
        <v>597</v>
      </c>
      <c r="BZ22" s="150" t="s">
        <v>597</v>
      </c>
      <c r="CA22" s="150" t="s">
        <v>47</v>
      </c>
      <c r="CB22" s="150" t="s">
        <v>597</v>
      </c>
      <c r="CC22" s="150" t="s">
        <v>597</v>
      </c>
      <c r="CD22" s="150" t="s">
        <v>597</v>
      </c>
      <c r="CE22" s="150" t="s">
        <v>597</v>
      </c>
      <c r="CF22" s="150" t="s">
        <v>597</v>
      </c>
      <c r="CG22" s="150" t="s">
        <v>597</v>
      </c>
      <c r="CH22" s="150" t="s">
        <v>597</v>
      </c>
      <c r="CI22" s="150" t="s">
        <v>731</v>
      </c>
      <c r="CJ22" s="150" t="s">
        <v>597</v>
      </c>
      <c r="CK22" s="150" t="s">
        <v>597</v>
      </c>
      <c r="CL22" s="150" t="s">
        <v>597</v>
      </c>
      <c r="CM22" s="150" t="s">
        <v>732</v>
      </c>
      <c r="CN22" s="150" t="s">
        <v>597</v>
      </c>
      <c r="CO22" s="150" t="s">
        <v>597</v>
      </c>
      <c r="CP22" s="150" t="s">
        <v>733</v>
      </c>
      <c r="CQ22" s="150" t="s">
        <v>597</v>
      </c>
      <c r="CR22" s="150" t="s">
        <v>636</v>
      </c>
      <c r="CS22" s="150" t="s">
        <v>597</v>
      </c>
      <c r="CT22" s="150" t="s">
        <v>597</v>
      </c>
      <c r="CU22" s="150" t="s">
        <v>597</v>
      </c>
      <c r="CV22" s="150" t="s">
        <v>597</v>
      </c>
      <c r="CW22" s="150" t="s">
        <v>597</v>
      </c>
      <c r="CX22" s="150" t="s">
        <v>597</v>
      </c>
      <c r="CY22" s="150" t="s">
        <v>597</v>
      </c>
      <c r="CZ22" s="150" t="s">
        <v>597</v>
      </c>
      <c r="DA22" s="150" t="s">
        <v>597</v>
      </c>
      <c r="DB22" s="150" t="s">
        <v>618</v>
      </c>
      <c r="DC22" s="150" t="s">
        <v>618</v>
      </c>
      <c r="DD22" s="150" t="s">
        <v>597</v>
      </c>
      <c r="DE22" s="150" t="s">
        <v>597</v>
      </c>
      <c r="DF22" s="150" t="s">
        <v>47</v>
      </c>
      <c r="DG22" s="150" t="s">
        <v>597</v>
      </c>
      <c r="DH22" s="150" t="s">
        <v>612</v>
      </c>
      <c r="DI22" s="150" t="s">
        <v>734</v>
      </c>
      <c r="DJ22" s="150" t="s">
        <v>597</v>
      </c>
      <c r="DK22" s="152">
        <v>42146.40479166667</v>
      </c>
      <c r="DL22" s="152">
        <v>42145.79373842593</v>
      </c>
      <c r="DM22" s="152" t="s">
        <v>597</v>
      </c>
      <c r="DN22" s="150" t="s">
        <v>620</v>
      </c>
      <c r="DO22" s="150" t="s">
        <v>621</v>
      </c>
      <c r="DP22" s="150" t="s">
        <v>723</v>
      </c>
      <c r="DQ22" s="150" t="s">
        <v>239</v>
      </c>
      <c r="DR22" s="150">
        <v>148000.0</v>
      </c>
      <c r="DS22" s="150" t="s">
        <v>596</v>
      </c>
      <c r="DT22" s="150" t="s">
        <v>597</v>
      </c>
      <c r="DU22" s="150" t="s">
        <v>723</v>
      </c>
      <c r="DV22" s="150" t="s">
        <v>239</v>
      </c>
      <c r="DW22" s="150" t="s">
        <v>597</v>
      </c>
      <c r="DX22" s="150">
        <v>148000.0</v>
      </c>
      <c r="DY22" s="150" t="s">
        <v>596</v>
      </c>
      <c r="DZ22" s="150" t="s">
        <v>597</v>
      </c>
      <c r="EA22" s="150" t="s">
        <v>597</v>
      </c>
      <c r="EB22" s="150" t="s">
        <v>597</v>
      </c>
      <c r="EC22" s="150" t="s">
        <v>597</v>
      </c>
      <c r="ED22" s="150" t="s">
        <v>597</v>
      </c>
      <c r="EE22" s="150" t="s">
        <v>597</v>
      </c>
      <c r="EF22" s="152" t="s">
        <v>597</v>
      </c>
      <c r="EG22" s="151">
        <v>0.0</v>
      </c>
      <c r="EH22" s="151">
        <v>0.0</v>
      </c>
      <c r="EI22" s="150" t="s">
        <v>729</v>
      </c>
      <c r="EJ22" s="150" t="s">
        <v>622</v>
      </c>
      <c r="EK22" s="150" t="s">
        <v>597</v>
      </c>
    </row>
    <row r="23" ht="15.75" customHeight="1">
      <c r="A23" s="150">
        <v>28103.0</v>
      </c>
      <c r="B23" s="150" t="s">
        <v>6</v>
      </c>
      <c r="C23" s="150" t="s">
        <v>722</v>
      </c>
      <c r="D23" s="150">
        <v>28103.0</v>
      </c>
      <c r="E23" s="150" t="s">
        <v>594</v>
      </c>
      <c r="F23" s="150" t="s">
        <v>47</v>
      </c>
      <c r="G23" s="150">
        <v>580776.0</v>
      </c>
      <c r="H23" s="150" t="s">
        <v>595</v>
      </c>
      <c r="I23" s="150" t="s">
        <v>399</v>
      </c>
      <c r="J23" s="150">
        <v>42829.0</v>
      </c>
      <c r="K23" s="150" t="s">
        <v>241</v>
      </c>
      <c r="L23" s="150" t="s">
        <v>735</v>
      </c>
      <c r="M23" s="151">
        <v>0.0</v>
      </c>
      <c r="N23" s="150">
        <v>173000.0</v>
      </c>
      <c r="O23" s="150" t="s">
        <v>596</v>
      </c>
      <c r="P23" s="151">
        <v>0.0</v>
      </c>
      <c r="Q23" s="67" t="s">
        <v>597</v>
      </c>
      <c r="R23" s="150" t="s">
        <v>597</v>
      </c>
      <c r="S23" s="150" t="s">
        <v>598</v>
      </c>
      <c r="T23" s="150" t="s">
        <v>597</v>
      </c>
      <c r="U23" s="150" t="s">
        <v>724</v>
      </c>
      <c r="V23" s="150" t="s">
        <v>600</v>
      </c>
      <c r="W23" s="150" t="s">
        <v>597</v>
      </c>
      <c r="X23" s="150" t="s">
        <v>597</v>
      </c>
      <c r="Y23" s="150" t="s">
        <v>725</v>
      </c>
      <c r="Z23" s="150" t="s">
        <v>47</v>
      </c>
      <c r="AA23" s="150" t="s">
        <v>395</v>
      </c>
      <c r="AB23" s="150" t="s">
        <v>597</v>
      </c>
      <c r="AC23" s="150" t="s">
        <v>597</v>
      </c>
      <c r="AD23" s="150" t="s">
        <v>396</v>
      </c>
      <c r="AE23" s="150" t="s">
        <v>726</v>
      </c>
      <c r="AF23" s="150" t="s">
        <v>597</v>
      </c>
      <c r="AG23" s="150" t="s">
        <v>399</v>
      </c>
      <c r="AH23" s="150" t="s">
        <v>727</v>
      </c>
      <c r="AI23" s="150" t="s">
        <v>728</v>
      </c>
      <c r="AJ23" s="150" t="s">
        <v>729</v>
      </c>
      <c r="AK23" s="150" t="s">
        <v>606</v>
      </c>
      <c r="AL23" s="150" t="s">
        <v>395</v>
      </c>
      <c r="AM23" s="150" t="s">
        <v>597</v>
      </c>
      <c r="AN23" s="150" t="s">
        <v>597</v>
      </c>
      <c r="AO23" s="150" t="s">
        <v>396</v>
      </c>
      <c r="AP23" s="150" t="s">
        <v>726</v>
      </c>
      <c r="AQ23" s="150" t="s">
        <v>727</v>
      </c>
      <c r="AR23" s="150" t="s">
        <v>607</v>
      </c>
      <c r="AS23" s="150" t="s">
        <v>399</v>
      </c>
      <c r="AT23" s="150" t="s">
        <v>595</v>
      </c>
      <c r="AU23" s="150">
        <v>580977.0</v>
      </c>
      <c r="AV23" s="150" t="s">
        <v>608</v>
      </c>
      <c r="AW23" s="150" t="s">
        <v>47</v>
      </c>
      <c r="AX23" s="150" t="s">
        <v>597</v>
      </c>
      <c r="AY23" s="150" t="s">
        <v>597</v>
      </c>
      <c r="AZ23" s="150" t="s">
        <v>632</v>
      </c>
      <c r="BA23" s="150" t="s">
        <v>597</v>
      </c>
      <c r="BB23" s="152" t="s">
        <v>597</v>
      </c>
      <c r="BC23" s="150" t="s">
        <v>597</v>
      </c>
      <c r="BD23" s="150" t="s">
        <v>597</v>
      </c>
      <c r="BE23" s="150" t="s">
        <v>597</v>
      </c>
      <c r="BF23" s="150" t="s">
        <v>597</v>
      </c>
      <c r="BG23" s="150" t="s">
        <v>597</v>
      </c>
      <c r="BH23" s="150" t="s">
        <v>597</v>
      </c>
      <c r="BI23" s="150" t="s">
        <v>597</v>
      </c>
      <c r="BJ23" s="150" t="s">
        <v>597</v>
      </c>
      <c r="BK23" s="150" t="s">
        <v>597</v>
      </c>
      <c r="BL23" s="150" t="s">
        <v>730</v>
      </c>
      <c r="BM23" s="150" t="s">
        <v>612</v>
      </c>
      <c r="BN23" s="150" t="s">
        <v>597</v>
      </c>
      <c r="BO23" s="150" t="s">
        <v>597</v>
      </c>
      <c r="BP23" s="150" t="s">
        <v>47</v>
      </c>
      <c r="BQ23" s="150" t="s">
        <v>597</v>
      </c>
      <c r="BR23" s="150" t="s">
        <v>607</v>
      </c>
      <c r="BS23" s="150" t="s">
        <v>597</v>
      </c>
      <c r="BT23" s="150" t="s">
        <v>597</v>
      </c>
      <c r="BU23" s="150" t="s">
        <v>597</v>
      </c>
      <c r="BV23" s="150" t="s">
        <v>597</v>
      </c>
      <c r="BW23" s="150" t="s">
        <v>597</v>
      </c>
      <c r="BX23" s="150" t="s">
        <v>597</v>
      </c>
      <c r="BY23" s="150" t="s">
        <v>597</v>
      </c>
      <c r="BZ23" s="150" t="s">
        <v>597</v>
      </c>
      <c r="CA23" s="150" t="s">
        <v>47</v>
      </c>
      <c r="CB23" s="150" t="s">
        <v>597</v>
      </c>
      <c r="CC23" s="150" t="s">
        <v>597</v>
      </c>
      <c r="CD23" s="150" t="s">
        <v>597</v>
      </c>
      <c r="CE23" s="150" t="s">
        <v>597</v>
      </c>
      <c r="CF23" s="150" t="s">
        <v>597</v>
      </c>
      <c r="CG23" s="150" t="s">
        <v>597</v>
      </c>
      <c r="CH23" s="150" t="s">
        <v>597</v>
      </c>
      <c r="CI23" s="150" t="s">
        <v>731</v>
      </c>
      <c r="CJ23" s="150" t="s">
        <v>597</v>
      </c>
      <c r="CK23" s="150" t="s">
        <v>597</v>
      </c>
      <c r="CL23" s="150" t="s">
        <v>597</v>
      </c>
      <c r="CM23" s="150" t="s">
        <v>732</v>
      </c>
      <c r="CN23" s="150" t="s">
        <v>597</v>
      </c>
      <c r="CO23" s="150" t="s">
        <v>597</v>
      </c>
      <c r="CP23" s="150" t="s">
        <v>733</v>
      </c>
      <c r="CQ23" s="150" t="s">
        <v>597</v>
      </c>
      <c r="CR23" s="150" t="s">
        <v>636</v>
      </c>
      <c r="CS23" s="150" t="s">
        <v>597</v>
      </c>
      <c r="CT23" s="150" t="s">
        <v>597</v>
      </c>
      <c r="CU23" s="150" t="s">
        <v>597</v>
      </c>
      <c r="CV23" s="150" t="s">
        <v>597</v>
      </c>
      <c r="CW23" s="150" t="s">
        <v>597</v>
      </c>
      <c r="CX23" s="150" t="s">
        <v>597</v>
      </c>
      <c r="CY23" s="150" t="s">
        <v>597</v>
      </c>
      <c r="CZ23" s="150" t="s">
        <v>597</v>
      </c>
      <c r="DA23" s="150" t="s">
        <v>597</v>
      </c>
      <c r="DB23" s="150" t="s">
        <v>618</v>
      </c>
      <c r="DC23" s="150" t="s">
        <v>618</v>
      </c>
      <c r="DD23" s="150" t="s">
        <v>597</v>
      </c>
      <c r="DE23" s="150" t="s">
        <v>597</v>
      </c>
      <c r="DF23" s="150" t="s">
        <v>47</v>
      </c>
      <c r="DG23" s="150" t="s">
        <v>597</v>
      </c>
      <c r="DH23" s="150" t="s">
        <v>612</v>
      </c>
      <c r="DI23" s="150" t="s">
        <v>734</v>
      </c>
      <c r="DJ23" s="150" t="s">
        <v>597</v>
      </c>
      <c r="DK23" s="152">
        <v>42146.40479166667</v>
      </c>
      <c r="DL23" s="152">
        <v>42145.79373842593</v>
      </c>
      <c r="DM23" s="152" t="s">
        <v>597</v>
      </c>
      <c r="DN23" s="150" t="s">
        <v>620</v>
      </c>
      <c r="DO23" s="150" t="s">
        <v>621</v>
      </c>
      <c r="DP23" s="150" t="s">
        <v>735</v>
      </c>
      <c r="DQ23" s="150" t="s">
        <v>241</v>
      </c>
      <c r="DR23" s="150">
        <v>173000.0</v>
      </c>
      <c r="DS23" s="150" t="s">
        <v>596</v>
      </c>
      <c r="DT23" s="150" t="s">
        <v>597</v>
      </c>
      <c r="DU23" s="150" t="s">
        <v>735</v>
      </c>
      <c r="DV23" s="150" t="s">
        <v>241</v>
      </c>
      <c r="DW23" s="150" t="s">
        <v>597</v>
      </c>
      <c r="DX23" s="150">
        <v>173000.0</v>
      </c>
      <c r="DY23" s="150" t="s">
        <v>596</v>
      </c>
      <c r="DZ23" s="150" t="s">
        <v>597</v>
      </c>
      <c r="EA23" s="150" t="s">
        <v>597</v>
      </c>
      <c r="EB23" s="150" t="s">
        <v>597</v>
      </c>
      <c r="EC23" s="150" t="s">
        <v>597</v>
      </c>
      <c r="ED23" s="150" t="s">
        <v>597</v>
      </c>
      <c r="EE23" s="150" t="s">
        <v>597</v>
      </c>
      <c r="EF23" s="152" t="s">
        <v>597</v>
      </c>
      <c r="EG23" s="151">
        <v>0.0</v>
      </c>
      <c r="EH23" s="151">
        <v>0.0</v>
      </c>
      <c r="EI23" s="150" t="s">
        <v>729</v>
      </c>
      <c r="EJ23" s="150" t="s">
        <v>622</v>
      </c>
      <c r="EK23" s="150" t="s">
        <v>597</v>
      </c>
    </row>
    <row r="24" ht="15.75" customHeight="1">
      <c r="A24" s="150">
        <v>28098.0</v>
      </c>
      <c r="B24" s="150" t="s">
        <v>6</v>
      </c>
      <c r="C24" s="150" t="s">
        <v>736</v>
      </c>
      <c r="D24" s="150">
        <v>28098.0</v>
      </c>
      <c r="E24" s="150" t="s">
        <v>594</v>
      </c>
      <c r="F24" s="150" t="s">
        <v>48</v>
      </c>
      <c r="G24" s="150">
        <v>580771.0</v>
      </c>
      <c r="H24" s="150" t="s">
        <v>595</v>
      </c>
      <c r="I24" s="150" t="s">
        <v>737</v>
      </c>
      <c r="J24" s="150">
        <v>42819.0</v>
      </c>
      <c r="K24" s="150" t="s">
        <v>241</v>
      </c>
      <c r="L24" s="150" t="s">
        <v>738</v>
      </c>
      <c r="M24" s="151">
        <v>0.0</v>
      </c>
      <c r="N24" s="150">
        <v>100000.0</v>
      </c>
      <c r="O24" s="150" t="s">
        <v>596</v>
      </c>
      <c r="P24" s="151">
        <v>0.0</v>
      </c>
      <c r="Q24" s="67" t="s">
        <v>597</v>
      </c>
      <c r="R24" s="150" t="s">
        <v>597</v>
      </c>
      <c r="S24" s="150" t="s">
        <v>598</v>
      </c>
      <c r="T24" s="150" t="s">
        <v>597</v>
      </c>
      <c r="U24" s="150" t="s">
        <v>739</v>
      </c>
      <c r="V24" s="150" t="s">
        <v>600</v>
      </c>
      <c r="W24" s="150" t="s">
        <v>597</v>
      </c>
      <c r="X24" s="150" t="s">
        <v>597</v>
      </c>
      <c r="Y24" s="150" t="s">
        <v>740</v>
      </c>
      <c r="Z24" s="150" t="s">
        <v>48</v>
      </c>
      <c r="AA24" s="150" t="s">
        <v>373</v>
      </c>
      <c r="AB24" s="150" t="s">
        <v>597</v>
      </c>
      <c r="AC24" s="150" t="s">
        <v>597</v>
      </c>
      <c r="AD24" s="150" t="s">
        <v>741</v>
      </c>
      <c r="AE24" s="150" t="s">
        <v>742</v>
      </c>
      <c r="AF24" s="150" t="s">
        <v>597</v>
      </c>
      <c r="AG24" s="150" t="s">
        <v>737</v>
      </c>
      <c r="AH24" s="150" t="s">
        <v>743</v>
      </c>
      <c r="AI24" s="150" t="s">
        <v>744</v>
      </c>
      <c r="AJ24" s="150" t="s">
        <v>745</v>
      </c>
      <c r="AK24" s="150" t="s">
        <v>606</v>
      </c>
      <c r="AL24" s="150" t="s">
        <v>373</v>
      </c>
      <c r="AM24" s="150" t="s">
        <v>597</v>
      </c>
      <c r="AN24" s="150" t="s">
        <v>597</v>
      </c>
      <c r="AO24" s="150" t="s">
        <v>741</v>
      </c>
      <c r="AP24" s="150" t="s">
        <v>742</v>
      </c>
      <c r="AQ24" s="150" t="s">
        <v>743</v>
      </c>
      <c r="AR24" s="150" t="s">
        <v>607</v>
      </c>
      <c r="AS24" s="150" t="s">
        <v>737</v>
      </c>
      <c r="AT24" s="150" t="s">
        <v>595</v>
      </c>
      <c r="AU24" s="150">
        <v>580972.0</v>
      </c>
      <c r="AV24" s="150" t="s">
        <v>608</v>
      </c>
      <c r="AW24" s="150" t="s">
        <v>48</v>
      </c>
      <c r="AX24" s="150" t="s">
        <v>597</v>
      </c>
      <c r="AY24" s="150" t="s">
        <v>597</v>
      </c>
      <c r="AZ24" s="150" t="s">
        <v>632</v>
      </c>
      <c r="BA24" s="150" t="s">
        <v>597</v>
      </c>
      <c r="BB24" s="152" t="s">
        <v>597</v>
      </c>
      <c r="BC24" s="150" t="s">
        <v>597</v>
      </c>
      <c r="BD24" s="150" t="s">
        <v>597</v>
      </c>
      <c r="BE24" s="150" t="s">
        <v>597</v>
      </c>
      <c r="BF24" s="150" t="s">
        <v>597</v>
      </c>
      <c r="BG24" s="150" t="s">
        <v>597</v>
      </c>
      <c r="BH24" s="150" t="s">
        <v>597</v>
      </c>
      <c r="BI24" s="150" t="s">
        <v>597</v>
      </c>
      <c r="BJ24" s="150" t="s">
        <v>597</v>
      </c>
      <c r="BK24" s="150" t="s">
        <v>597</v>
      </c>
      <c r="BL24" s="150" t="s">
        <v>611</v>
      </c>
      <c r="BM24" s="150" t="s">
        <v>612</v>
      </c>
      <c r="BN24" s="150" t="s">
        <v>597</v>
      </c>
      <c r="BO24" s="150" t="s">
        <v>597</v>
      </c>
      <c r="BP24" s="150" t="s">
        <v>48</v>
      </c>
      <c r="BQ24" s="150" t="s">
        <v>597</v>
      </c>
      <c r="BR24" s="150" t="s">
        <v>607</v>
      </c>
      <c r="BS24" s="150" t="s">
        <v>597</v>
      </c>
      <c r="BT24" s="150" t="s">
        <v>597</v>
      </c>
      <c r="BU24" s="150" t="s">
        <v>597</v>
      </c>
      <c r="BV24" s="150" t="s">
        <v>597</v>
      </c>
      <c r="BW24" s="150" t="s">
        <v>597</v>
      </c>
      <c r="BX24" s="150" t="s">
        <v>597</v>
      </c>
      <c r="BY24" s="150" t="s">
        <v>597</v>
      </c>
      <c r="BZ24" s="150" t="s">
        <v>597</v>
      </c>
      <c r="CA24" s="150" t="s">
        <v>48</v>
      </c>
      <c r="CB24" s="150" t="s">
        <v>597</v>
      </c>
      <c r="CC24" s="150" t="s">
        <v>597</v>
      </c>
      <c r="CD24" s="150" t="s">
        <v>597</v>
      </c>
      <c r="CE24" s="150" t="s">
        <v>597</v>
      </c>
      <c r="CF24" s="150" t="s">
        <v>597</v>
      </c>
      <c r="CG24" s="150" t="s">
        <v>597</v>
      </c>
      <c r="CH24" s="150" t="s">
        <v>597</v>
      </c>
      <c r="CI24" s="150" t="s">
        <v>746</v>
      </c>
      <c r="CJ24" s="150" t="s">
        <v>597</v>
      </c>
      <c r="CK24" s="150" t="s">
        <v>597</v>
      </c>
      <c r="CL24" s="150" t="s">
        <v>597</v>
      </c>
      <c r="CM24" s="150" t="s">
        <v>747</v>
      </c>
      <c r="CN24" s="150" t="s">
        <v>597</v>
      </c>
      <c r="CO24" s="150" t="s">
        <v>597</v>
      </c>
      <c r="CP24" s="150" t="s">
        <v>748</v>
      </c>
      <c r="CQ24" s="150" t="s">
        <v>597</v>
      </c>
      <c r="CR24" s="150" t="s">
        <v>636</v>
      </c>
      <c r="CS24" s="150" t="s">
        <v>597</v>
      </c>
      <c r="CT24" s="150" t="s">
        <v>597</v>
      </c>
      <c r="CU24" s="150" t="s">
        <v>597</v>
      </c>
      <c r="CV24" s="150" t="s">
        <v>597</v>
      </c>
      <c r="CW24" s="150" t="s">
        <v>597</v>
      </c>
      <c r="CX24" s="150" t="s">
        <v>597</v>
      </c>
      <c r="CY24" s="150" t="s">
        <v>597</v>
      </c>
      <c r="CZ24" s="150" t="s">
        <v>597</v>
      </c>
      <c r="DA24" s="150" t="s">
        <v>597</v>
      </c>
      <c r="DB24" s="150" t="s">
        <v>618</v>
      </c>
      <c r="DC24" s="150" t="s">
        <v>618</v>
      </c>
      <c r="DD24" s="150" t="s">
        <v>597</v>
      </c>
      <c r="DE24" s="150" t="s">
        <v>597</v>
      </c>
      <c r="DF24" s="150" t="s">
        <v>48</v>
      </c>
      <c r="DG24" s="150" t="s">
        <v>597</v>
      </c>
      <c r="DH24" s="150" t="s">
        <v>612</v>
      </c>
      <c r="DI24" s="150" t="s">
        <v>749</v>
      </c>
      <c r="DJ24" s="150" t="s">
        <v>597</v>
      </c>
      <c r="DK24" s="152">
        <v>42151.31625</v>
      </c>
      <c r="DL24" s="152">
        <v>42150.543391203704</v>
      </c>
      <c r="DM24" s="152" t="s">
        <v>597</v>
      </c>
      <c r="DN24" s="150" t="s">
        <v>620</v>
      </c>
      <c r="DO24" s="150" t="s">
        <v>750</v>
      </c>
      <c r="DP24" s="150" t="s">
        <v>738</v>
      </c>
      <c r="DQ24" s="150" t="s">
        <v>241</v>
      </c>
      <c r="DR24" s="150">
        <v>100000.0</v>
      </c>
      <c r="DS24" s="150" t="s">
        <v>596</v>
      </c>
      <c r="DT24" s="150" t="s">
        <v>597</v>
      </c>
      <c r="DU24" s="150" t="s">
        <v>738</v>
      </c>
      <c r="DV24" s="150" t="s">
        <v>241</v>
      </c>
      <c r="DW24" s="150" t="s">
        <v>597</v>
      </c>
      <c r="DX24" s="150">
        <v>100000.0</v>
      </c>
      <c r="DY24" s="150" t="s">
        <v>596</v>
      </c>
      <c r="DZ24" s="150" t="s">
        <v>597</v>
      </c>
      <c r="EA24" s="150" t="s">
        <v>597</v>
      </c>
      <c r="EB24" s="150" t="s">
        <v>597</v>
      </c>
      <c r="EC24" s="150" t="s">
        <v>597</v>
      </c>
      <c r="ED24" s="150" t="s">
        <v>597</v>
      </c>
      <c r="EE24" s="150" t="s">
        <v>597</v>
      </c>
      <c r="EF24" s="152" t="s">
        <v>597</v>
      </c>
      <c r="EG24" s="151">
        <v>0.0</v>
      </c>
      <c r="EH24" s="151">
        <v>0.0</v>
      </c>
      <c r="EI24" s="150" t="s">
        <v>745</v>
      </c>
      <c r="EJ24" s="150" t="s">
        <v>751</v>
      </c>
      <c r="EK24" s="150" t="s">
        <v>597</v>
      </c>
    </row>
    <row r="25" ht="15.75" customHeight="1">
      <c r="A25" s="150">
        <v>28098.0</v>
      </c>
      <c r="B25" s="150" t="s">
        <v>6</v>
      </c>
      <c r="C25" s="150" t="s">
        <v>736</v>
      </c>
      <c r="D25" s="150">
        <v>28098.0</v>
      </c>
      <c r="E25" s="150" t="s">
        <v>594</v>
      </c>
      <c r="F25" s="150" t="s">
        <v>48</v>
      </c>
      <c r="G25" s="150">
        <v>580771.0</v>
      </c>
      <c r="H25" s="150" t="s">
        <v>595</v>
      </c>
      <c r="I25" s="150" t="s">
        <v>737</v>
      </c>
      <c r="J25" s="150">
        <v>42818.0</v>
      </c>
      <c r="K25" s="150" t="s">
        <v>239</v>
      </c>
      <c r="L25" s="150" t="s">
        <v>752</v>
      </c>
      <c r="M25" s="151">
        <v>26934.38</v>
      </c>
      <c r="N25" s="150">
        <v>75000.0</v>
      </c>
      <c r="O25" s="150" t="s">
        <v>596</v>
      </c>
      <c r="P25" s="151">
        <v>26934.38</v>
      </c>
      <c r="Q25" s="67" t="s">
        <v>597</v>
      </c>
      <c r="R25" s="150" t="s">
        <v>597</v>
      </c>
      <c r="S25" s="150" t="s">
        <v>598</v>
      </c>
      <c r="T25" s="150" t="s">
        <v>597</v>
      </c>
      <c r="U25" s="150" t="s">
        <v>739</v>
      </c>
      <c r="V25" s="150" t="s">
        <v>600</v>
      </c>
      <c r="W25" s="150" t="s">
        <v>597</v>
      </c>
      <c r="X25" s="150" t="s">
        <v>597</v>
      </c>
      <c r="Y25" s="150" t="s">
        <v>740</v>
      </c>
      <c r="Z25" s="150" t="s">
        <v>48</v>
      </c>
      <c r="AA25" s="150" t="s">
        <v>373</v>
      </c>
      <c r="AB25" s="150" t="s">
        <v>597</v>
      </c>
      <c r="AC25" s="150" t="s">
        <v>597</v>
      </c>
      <c r="AD25" s="150" t="s">
        <v>741</v>
      </c>
      <c r="AE25" s="150" t="s">
        <v>742</v>
      </c>
      <c r="AF25" s="150" t="s">
        <v>597</v>
      </c>
      <c r="AG25" s="150" t="s">
        <v>737</v>
      </c>
      <c r="AH25" s="150" t="s">
        <v>743</v>
      </c>
      <c r="AI25" s="150" t="s">
        <v>744</v>
      </c>
      <c r="AJ25" s="150" t="s">
        <v>745</v>
      </c>
      <c r="AK25" s="150" t="s">
        <v>606</v>
      </c>
      <c r="AL25" s="150" t="s">
        <v>373</v>
      </c>
      <c r="AM25" s="150" t="s">
        <v>597</v>
      </c>
      <c r="AN25" s="150" t="s">
        <v>597</v>
      </c>
      <c r="AO25" s="150" t="s">
        <v>741</v>
      </c>
      <c r="AP25" s="150" t="s">
        <v>742</v>
      </c>
      <c r="AQ25" s="150" t="s">
        <v>743</v>
      </c>
      <c r="AR25" s="150" t="s">
        <v>607</v>
      </c>
      <c r="AS25" s="150" t="s">
        <v>737</v>
      </c>
      <c r="AT25" s="150" t="s">
        <v>595</v>
      </c>
      <c r="AU25" s="150">
        <v>580972.0</v>
      </c>
      <c r="AV25" s="150" t="s">
        <v>608</v>
      </c>
      <c r="AW25" s="150" t="s">
        <v>48</v>
      </c>
      <c r="AX25" s="150" t="s">
        <v>597</v>
      </c>
      <c r="AY25" s="150" t="s">
        <v>597</v>
      </c>
      <c r="AZ25" s="150" t="s">
        <v>632</v>
      </c>
      <c r="BA25" s="150" t="s">
        <v>597</v>
      </c>
      <c r="BB25" s="152" t="s">
        <v>597</v>
      </c>
      <c r="BC25" s="150" t="s">
        <v>597</v>
      </c>
      <c r="BD25" s="150" t="s">
        <v>597</v>
      </c>
      <c r="BE25" s="150" t="s">
        <v>597</v>
      </c>
      <c r="BF25" s="150" t="s">
        <v>597</v>
      </c>
      <c r="BG25" s="150" t="s">
        <v>597</v>
      </c>
      <c r="BH25" s="150" t="s">
        <v>597</v>
      </c>
      <c r="BI25" s="150" t="s">
        <v>597</v>
      </c>
      <c r="BJ25" s="150" t="s">
        <v>597</v>
      </c>
      <c r="BK25" s="150" t="s">
        <v>597</v>
      </c>
      <c r="BL25" s="150" t="s">
        <v>611</v>
      </c>
      <c r="BM25" s="150" t="s">
        <v>612</v>
      </c>
      <c r="BN25" s="150" t="s">
        <v>597</v>
      </c>
      <c r="BO25" s="150" t="s">
        <v>597</v>
      </c>
      <c r="BP25" s="150" t="s">
        <v>48</v>
      </c>
      <c r="BQ25" s="150" t="s">
        <v>597</v>
      </c>
      <c r="BR25" s="150" t="s">
        <v>607</v>
      </c>
      <c r="BS25" s="150" t="s">
        <v>597</v>
      </c>
      <c r="BT25" s="150" t="s">
        <v>597</v>
      </c>
      <c r="BU25" s="150" t="s">
        <v>597</v>
      </c>
      <c r="BV25" s="150" t="s">
        <v>597</v>
      </c>
      <c r="BW25" s="150" t="s">
        <v>597</v>
      </c>
      <c r="BX25" s="150" t="s">
        <v>597</v>
      </c>
      <c r="BY25" s="150" t="s">
        <v>597</v>
      </c>
      <c r="BZ25" s="150" t="s">
        <v>597</v>
      </c>
      <c r="CA25" s="150" t="s">
        <v>48</v>
      </c>
      <c r="CB25" s="150" t="s">
        <v>597</v>
      </c>
      <c r="CC25" s="150" t="s">
        <v>597</v>
      </c>
      <c r="CD25" s="150" t="s">
        <v>597</v>
      </c>
      <c r="CE25" s="150" t="s">
        <v>597</v>
      </c>
      <c r="CF25" s="150" t="s">
        <v>597</v>
      </c>
      <c r="CG25" s="150" t="s">
        <v>597</v>
      </c>
      <c r="CH25" s="150" t="s">
        <v>597</v>
      </c>
      <c r="CI25" s="150" t="s">
        <v>746</v>
      </c>
      <c r="CJ25" s="150" t="s">
        <v>597</v>
      </c>
      <c r="CK25" s="150" t="s">
        <v>597</v>
      </c>
      <c r="CL25" s="150" t="s">
        <v>597</v>
      </c>
      <c r="CM25" s="150" t="s">
        <v>747</v>
      </c>
      <c r="CN25" s="150" t="s">
        <v>597</v>
      </c>
      <c r="CO25" s="150" t="s">
        <v>597</v>
      </c>
      <c r="CP25" s="150" t="s">
        <v>748</v>
      </c>
      <c r="CQ25" s="150" t="s">
        <v>597</v>
      </c>
      <c r="CR25" s="150" t="s">
        <v>636</v>
      </c>
      <c r="CS25" s="150" t="s">
        <v>597</v>
      </c>
      <c r="CT25" s="150" t="s">
        <v>597</v>
      </c>
      <c r="CU25" s="150" t="s">
        <v>597</v>
      </c>
      <c r="CV25" s="150" t="s">
        <v>597</v>
      </c>
      <c r="CW25" s="150" t="s">
        <v>597</v>
      </c>
      <c r="CX25" s="150" t="s">
        <v>597</v>
      </c>
      <c r="CY25" s="150" t="s">
        <v>597</v>
      </c>
      <c r="CZ25" s="150" t="s">
        <v>597</v>
      </c>
      <c r="DA25" s="150" t="s">
        <v>597</v>
      </c>
      <c r="DB25" s="150" t="s">
        <v>618</v>
      </c>
      <c r="DC25" s="150" t="s">
        <v>618</v>
      </c>
      <c r="DD25" s="150" t="s">
        <v>597</v>
      </c>
      <c r="DE25" s="150" t="s">
        <v>597</v>
      </c>
      <c r="DF25" s="150" t="s">
        <v>48</v>
      </c>
      <c r="DG25" s="150" t="s">
        <v>597</v>
      </c>
      <c r="DH25" s="150" t="s">
        <v>612</v>
      </c>
      <c r="DI25" s="150" t="s">
        <v>749</v>
      </c>
      <c r="DJ25" s="150" t="s">
        <v>597</v>
      </c>
      <c r="DK25" s="152">
        <v>42151.31625</v>
      </c>
      <c r="DL25" s="152">
        <v>42150.543391203704</v>
      </c>
      <c r="DM25" s="152" t="s">
        <v>597</v>
      </c>
      <c r="DN25" s="150" t="s">
        <v>620</v>
      </c>
      <c r="DO25" s="150" t="s">
        <v>750</v>
      </c>
      <c r="DP25" s="150" t="s">
        <v>752</v>
      </c>
      <c r="DQ25" s="150" t="s">
        <v>239</v>
      </c>
      <c r="DR25" s="150">
        <v>75000.0</v>
      </c>
      <c r="DS25" s="150" t="s">
        <v>596</v>
      </c>
      <c r="DT25" s="150" t="s">
        <v>597</v>
      </c>
      <c r="DU25" s="150" t="s">
        <v>752</v>
      </c>
      <c r="DV25" s="150" t="s">
        <v>239</v>
      </c>
      <c r="DW25" s="150" t="s">
        <v>597</v>
      </c>
      <c r="DX25" s="150">
        <v>75000.0</v>
      </c>
      <c r="DY25" s="150" t="s">
        <v>596</v>
      </c>
      <c r="DZ25" s="150" t="s">
        <v>597</v>
      </c>
      <c r="EA25" s="150" t="s">
        <v>597</v>
      </c>
      <c r="EB25" s="150" t="s">
        <v>597</v>
      </c>
      <c r="EC25" s="150" t="s">
        <v>597</v>
      </c>
      <c r="ED25" s="150" t="s">
        <v>597</v>
      </c>
      <c r="EE25" s="150" t="s">
        <v>597</v>
      </c>
      <c r="EF25" s="152" t="s">
        <v>597</v>
      </c>
      <c r="EG25" s="151">
        <v>0.0</v>
      </c>
      <c r="EH25" s="151">
        <v>0.0</v>
      </c>
      <c r="EI25" s="150" t="s">
        <v>745</v>
      </c>
      <c r="EJ25" s="150" t="s">
        <v>751</v>
      </c>
      <c r="EK25" s="150" t="s">
        <v>597</v>
      </c>
    </row>
    <row r="26" ht="15.75" customHeight="1">
      <c r="A26" s="150">
        <v>28080.0</v>
      </c>
      <c r="B26" s="150" t="s">
        <v>6</v>
      </c>
      <c r="C26" s="150" t="s">
        <v>753</v>
      </c>
      <c r="D26" s="150">
        <v>28080.0</v>
      </c>
      <c r="E26" s="150" t="s">
        <v>594</v>
      </c>
      <c r="F26" s="150" t="s">
        <v>52</v>
      </c>
      <c r="G26" s="150">
        <v>580754.0</v>
      </c>
      <c r="H26" s="150" t="s">
        <v>595</v>
      </c>
      <c r="I26" s="150" t="s">
        <v>285</v>
      </c>
      <c r="J26" s="150">
        <v>42737.0</v>
      </c>
      <c r="K26" s="150" t="s">
        <v>202</v>
      </c>
      <c r="L26" s="150" t="s">
        <v>286</v>
      </c>
      <c r="M26" s="151">
        <v>461109.11</v>
      </c>
      <c r="N26" s="150">
        <v>297.0</v>
      </c>
      <c r="O26" s="150" t="s">
        <v>623</v>
      </c>
      <c r="P26" s="151">
        <v>461109.11</v>
      </c>
      <c r="Q26" s="67" t="s">
        <v>597</v>
      </c>
      <c r="R26" s="150" t="s">
        <v>597</v>
      </c>
      <c r="S26" s="150" t="s">
        <v>598</v>
      </c>
      <c r="T26" s="150" t="s">
        <v>597</v>
      </c>
      <c r="U26" s="150" t="s">
        <v>754</v>
      </c>
      <c r="V26" s="150" t="s">
        <v>600</v>
      </c>
      <c r="W26" s="150" t="s">
        <v>597</v>
      </c>
      <c r="X26" s="150" t="s">
        <v>597</v>
      </c>
      <c r="Y26" s="150" t="s">
        <v>755</v>
      </c>
      <c r="Z26" s="150" t="s">
        <v>52</v>
      </c>
      <c r="AA26" s="150" t="s">
        <v>280</v>
      </c>
      <c r="AB26" s="150" t="s">
        <v>597</v>
      </c>
      <c r="AC26" s="150" t="s">
        <v>597</v>
      </c>
      <c r="AD26" s="150" t="s">
        <v>281</v>
      </c>
      <c r="AE26" s="150" t="s">
        <v>756</v>
      </c>
      <c r="AF26" s="150" t="s">
        <v>597</v>
      </c>
      <c r="AG26" s="150" t="s">
        <v>285</v>
      </c>
      <c r="AH26" s="150" t="s">
        <v>757</v>
      </c>
      <c r="AI26" s="150" t="s">
        <v>758</v>
      </c>
      <c r="AJ26" s="150" t="s">
        <v>759</v>
      </c>
      <c r="AK26" s="150" t="s">
        <v>658</v>
      </c>
      <c r="AL26" s="150" t="s">
        <v>280</v>
      </c>
      <c r="AM26" s="150" t="s">
        <v>597</v>
      </c>
      <c r="AN26" s="150" t="s">
        <v>597</v>
      </c>
      <c r="AO26" s="150" t="s">
        <v>281</v>
      </c>
      <c r="AP26" s="150" t="s">
        <v>756</v>
      </c>
      <c r="AQ26" s="150" t="s">
        <v>757</v>
      </c>
      <c r="AR26" s="150" t="s">
        <v>607</v>
      </c>
      <c r="AS26" s="150" t="s">
        <v>285</v>
      </c>
      <c r="AT26" s="150" t="s">
        <v>595</v>
      </c>
      <c r="AU26" s="150">
        <v>580954.0</v>
      </c>
      <c r="AV26" s="150" t="s">
        <v>608</v>
      </c>
      <c r="AW26" s="150" t="s">
        <v>52</v>
      </c>
      <c r="AX26" s="150" t="s">
        <v>597</v>
      </c>
      <c r="AY26" s="150" t="s">
        <v>597</v>
      </c>
      <c r="AZ26" s="150" t="s">
        <v>609</v>
      </c>
      <c r="BA26" s="150" t="s">
        <v>597</v>
      </c>
      <c r="BB26" s="152" t="s">
        <v>597</v>
      </c>
      <c r="BC26" s="150" t="s">
        <v>597</v>
      </c>
      <c r="BD26" s="150" t="s">
        <v>597</v>
      </c>
      <c r="BE26" s="150" t="s">
        <v>597</v>
      </c>
      <c r="BF26" s="150" t="s">
        <v>597</v>
      </c>
      <c r="BG26" s="150" t="s">
        <v>597</v>
      </c>
      <c r="BH26" s="150" t="s">
        <v>760</v>
      </c>
      <c r="BI26" s="150" t="s">
        <v>597</v>
      </c>
      <c r="BJ26" s="150" t="s">
        <v>597</v>
      </c>
      <c r="BK26" s="150" t="s">
        <v>597</v>
      </c>
      <c r="BL26" s="150" t="s">
        <v>611</v>
      </c>
      <c r="BM26" s="150" t="s">
        <v>612</v>
      </c>
      <c r="BN26" s="150" t="s">
        <v>597</v>
      </c>
      <c r="BO26" s="150" t="s">
        <v>761</v>
      </c>
      <c r="BP26" s="150" t="s">
        <v>762</v>
      </c>
      <c r="BQ26" s="150" t="s">
        <v>763</v>
      </c>
      <c r="BR26" s="150" t="s">
        <v>607</v>
      </c>
      <c r="BS26" s="150" t="s">
        <v>597</v>
      </c>
      <c r="BT26" s="150" t="s">
        <v>597</v>
      </c>
      <c r="BU26" s="150" t="s">
        <v>597</v>
      </c>
      <c r="BV26" s="150" t="s">
        <v>597</v>
      </c>
      <c r="BW26" s="150" t="s">
        <v>597</v>
      </c>
      <c r="BX26" s="150" t="s">
        <v>597</v>
      </c>
      <c r="BY26" s="150" t="s">
        <v>597</v>
      </c>
      <c r="BZ26" s="150" t="s">
        <v>597</v>
      </c>
      <c r="CA26" s="150" t="s">
        <v>597</v>
      </c>
      <c r="CB26" s="150" t="s">
        <v>52</v>
      </c>
      <c r="CC26" s="150" t="s">
        <v>597</v>
      </c>
      <c r="CD26" s="150" t="s">
        <v>764</v>
      </c>
      <c r="CE26" s="150" t="s">
        <v>597</v>
      </c>
      <c r="CF26" s="150" t="s">
        <v>765</v>
      </c>
      <c r="CG26" s="150" t="s">
        <v>597</v>
      </c>
      <c r="CH26" s="150" t="s">
        <v>597</v>
      </c>
      <c r="CI26" s="150" t="s">
        <v>597</v>
      </c>
      <c r="CJ26" s="150" t="s">
        <v>597</v>
      </c>
      <c r="CK26" s="150" t="s">
        <v>597</v>
      </c>
      <c r="CL26" s="150" t="s">
        <v>766</v>
      </c>
      <c r="CM26" s="150" t="s">
        <v>597</v>
      </c>
      <c r="CN26" s="150" t="s">
        <v>767</v>
      </c>
      <c r="CO26" s="150" t="s">
        <v>597</v>
      </c>
      <c r="CP26" s="150" t="s">
        <v>597</v>
      </c>
      <c r="CQ26" s="150" t="s">
        <v>768</v>
      </c>
      <c r="CR26" s="150" t="s">
        <v>597</v>
      </c>
      <c r="CS26" s="150" t="s">
        <v>597</v>
      </c>
      <c r="CT26" s="150" t="s">
        <v>597</v>
      </c>
      <c r="CU26" s="150" t="s">
        <v>597</v>
      </c>
      <c r="CV26" s="150" t="s">
        <v>597</v>
      </c>
      <c r="CW26" s="150" t="s">
        <v>597</v>
      </c>
      <c r="CX26" s="150" t="s">
        <v>597</v>
      </c>
      <c r="CY26" s="150" t="s">
        <v>597</v>
      </c>
      <c r="CZ26" s="150" t="s">
        <v>607</v>
      </c>
      <c r="DA26" s="150" t="s">
        <v>597</v>
      </c>
      <c r="DB26" s="150" t="s">
        <v>618</v>
      </c>
      <c r="DC26" s="150" t="s">
        <v>618</v>
      </c>
      <c r="DD26" s="150" t="s">
        <v>597</v>
      </c>
      <c r="DE26" s="150" t="s">
        <v>597</v>
      </c>
      <c r="DF26" s="150" t="s">
        <v>769</v>
      </c>
      <c r="DG26" s="150" t="s">
        <v>597</v>
      </c>
      <c r="DH26" s="150" t="s">
        <v>612</v>
      </c>
      <c r="DI26" s="150" t="s">
        <v>770</v>
      </c>
      <c r="DJ26" s="150" t="s">
        <v>597</v>
      </c>
      <c r="DK26" s="152">
        <v>42150.38327546296</v>
      </c>
      <c r="DL26" s="152">
        <v>42145.79435185185</v>
      </c>
      <c r="DM26" s="152" t="s">
        <v>597</v>
      </c>
      <c r="DN26" s="150" t="s">
        <v>620</v>
      </c>
      <c r="DO26" s="150" t="s">
        <v>621</v>
      </c>
      <c r="DP26" s="150" t="s">
        <v>286</v>
      </c>
      <c r="DQ26" s="150" t="s">
        <v>202</v>
      </c>
      <c r="DR26" s="150">
        <v>297.0</v>
      </c>
      <c r="DS26" s="150" t="s">
        <v>623</v>
      </c>
      <c r="DT26" s="150" t="s">
        <v>597</v>
      </c>
      <c r="DU26" s="150" t="s">
        <v>286</v>
      </c>
      <c r="DV26" s="150" t="s">
        <v>202</v>
      </c>
      <c r="DW26" s="150" t="s">
        <v>597</v>
      </c>
      <c r="DX26" s="150">
        <v>297.0</v>
      </c>
      <c r="DY26" s="150" t="s">
        <v>623</v>
      </c>
      <c r="DZ26" s="150" t="s">
        <v>597</v>
      </c>
      <c r="EA26" s="150" t="s">
        <v>597</v>
      </c>
      <c r="EB26" s="150" t="s">
        <v>597</v>
      </c>
      <c r="EC26" s="150" t="s">
        <v>597</v>
      </c>
      <c r="ED26" s="150" t="s">
        <v>597</v>
      </c>
      <c r="EE26" s="150" t="s">
        <v>597</v>
      </c>
      <c r="EF26" s="152" t="s">
        <v>597</v>
      </c>
      <c r="EG26" s="151">
        <v>0.0</v>
      </c>
      <c r="EH26" s="151">
        <v>0.0</v>
      </c>
      <c r="EI26" s="150" t="s">
        <v>759</v>
      </c>
      <c r="EJ26" s="150" t="s">
        <v>622</v>
      </c>
      <c r="EK26" s="150" t="s">
        <v>597</v>
      </c>
    </row>
    <row r="27" ht="15.75" customHeight="1">
      <c r="A27" s="150">
        <v>28080.0</v>
      </c>
      <c r="B27" s="150" t="s">
        <v>6</v>
      </c>
      <c r="C27" s="150" t="s">
        <v>753</v>
      </c>
      <c r="D27" s="150">
        <v>28080.0</v>
      </c>
      <c r="E27" s="150" t="s">
        <v>594</v>
      </c>
      <c r="F27" s="150" t="s">
        <v>52</v>
      </c>
      <c r="G27" s="150">
        <v>580754.0</v>
      </c>
      <c r="H27" s="150" t="s">
        <v>595</v>
      </c>
      <c r="I27" s="150" t="s">
        <v>285</v>
      </c>
      <c r="J27" s="150">
        <v>42758.0</v>
      </c>
      <c r="K27" s="150" t="s">
        <v>204</v>
      </c>
      <c r="L27" s="150" t="s">
        <v>287</v>
      </c>
      <c r="M27" s="151">
        <v>0.0</v>
      </c>
      <c r="N27" s="150">
        <v>300000.0</v>
      </c>
      <c r="O27" s="150" t="s">
        <v>596</v>
      </c>
      <c r="P27" s="151">
        <v>0.0</v>
      </c>
      <c r="Q27" s="67" t="s">
        <v>597</v>
      </c>
      <c r="R27" s="150" t="s">
        <v>597</v>
      </c>
      <c r="S27" s="150" t="s">
        <v>598</v>
      </c>
      <c r="T27" s="150" t="s">
        <v>597</v>
      </c>
      <c r="U27" s="150" t="s">
        <v>754</v>
      </c>
      <c r="V27" s="150" t="s">
        <v>600</v>
      </c>
      <c r="W27" s="150" t="s">
        <v>597</v>
      </c>
      <c r="X27" s="150" t="s">
        <v>597</v>
      </c>
      <c r="Y27" s="150" t="s">
        <v>755</v>
      </c>
      <c r="Z27" s="150" t="s">
        <v>52</v>
      </c>
      <c r="AA27" s="150" t="s">
        <v>280</v>
      </c>
      <c r="AB27" s="150" t="s">
        <v>597</v>
      </c>
      <c r="AC27" s="150" t="s">
        <v>597</v>
      </c>
      <c r="AD27" s="150" t="s">
        <v>281</v>
      </c>
      <c r="AE27" s="150" t="s">
        <v>756</v>
      </c>
      <c r="AF27" s="150" t="s">
        <v>597</v>
      </c>
      <c r="AG27" s="150" t="s">
        <v>285</v>
      </c>
      <c r="AH27" s="150" t="s">
        <v>757</v>
      </c>
      <c r="AI27" s="150" t="s">
        <v>758</v>
      </c>
      <c r="AJ27" s="150" t="s">
        <v>759</v>
      </c>
      <c r="AK27" s="150" t="s">
        <v>658</v>
      </c>
      <c r="AL27" s="150" t="s">
        <v>280</v>
      </c>
      <c r="AM27" s="150" t="s">
        <v>597</v>
      </c>
      <c r="AN27" s="150" t="s">
        <v>597</v>
      </c>
      <c r="AO27" s="150" t="s">
        <v>281</v>
      </c>
      <c r="AP27" s="150" t="s">
        <v>756</v>
      </c>
      <c r="AQ27" s="150" t="s">
        <v>757</v>
      </c>
      <c r="AR27" s="150" t="s">
        <v>607</v>
      </c>
      <c r="AS27" s="150" t="s">
        <v>285</v>
      </c>
      <c r="AT27" s="150" t="s">
        <v>595</v>
      </c>
      <c r="AU27" s="150">
        <v>580954.0</v>
      </c>
      <c r="AV27" s="150" t="s">
        <v>608</v>
      </c>
      <c r="AW27" s="150" t="s">
        <v>52</v>
      </c>
      <c r="AX27" s="150" t="s">
        <v>597</v>
      </c>
      <c r="AY27" s="150" t="s">
        <v>597</v>
      </c>
      <c r="AZ27" s="150" t="s">
        <v>609</v>
      </c>
      <c r="BA27" s="150" t="s">
        <v>597</v>
      </c>
      <c r="BB27" s="152" t="s">
        <v>597</v>
      </c>
      <c r="BC27" s="150" t="s">
        <v>597</v>
      </c>
      <c r="BD27" s="150" t="s">
        <v>597</v>
      </c>
      <c r="BE27" s="150" t="s">
        <v>597</v>
      </c>
      <c r="BF27" s="150" t="s">
        <v>597</v>
      </c>
      <c r="BG27" s="150" t="s">
        <v>597</v>
      </c>
      <c r="BH27" s="150" t="s">
        <v>760</v>
      </c>
      <c r="BI27" s="150" t="s">
        <v>597</v>
      </c>
      <c r="BJ27" s="150" t="s">
        <v>597</v>
      </c>
      <c r="BK27" s="150" t="s">
        <v>597</v>
      </c>
      <c r="BL27" s="150" t="s">
        <v>611</v>
      </c>
      <c r="BM27" s="150" t="s">
        <v>612</v>
      </c>
      <c r="BN27" s="150" t="s">
        <v>597</v>
      </c>
      <c r="BO27" s="150" t="s">
        <v>761</v>
      </c>
      <c r="BP27" s="150" t="s">
        <v>762</v>
      </c>
      <c r="BQ27" s="150" t="s">
        <v>763</v>
      </c>
      <c r="BR27" s="150" t="s">
        <v>607</v>
      </c>
      <c r="BS27" s="150" t="s">
        <v>597</v>
      </c>
      <c r="BT27" s="150" t="s">
        <v>597</v>
      </c>
      <c r="BU27" s="150" t="s">
        <v>597</v>
      </c>
      <c r="BV27" s="150" t="s">
        <v>597</v>
      </c>
      <c r="BW27" s="150" t="s">
        <v>597</v>
      </c>
      <c r="BX27" s="150" t="s">
        <v>597</v>
      </c>
      <c r="BY27" s="150" t="s">
        <v>597</v>
      </c>
      <c r="BZ27" s="150" t="s">
        <v>597</v>
      </c>
      <c r="CA27" s="150" t="s">
        <v>597</v>
      </c>
      <c r="CB27" s="150" t="s">
        <v>52</v>
      </c>
      <c r="CC27" s="150" t="s">
        <v>597</v>
      </c>
      <c r="CD27" s="150" t="s">
        <v>764</v>
      </c>
      <c r="CE27" s="150" t="s">
        <v>597</v>
      </c>
      <c r="CF27" s="150" t="s">
        <v>765</v>
      </c>
      <c r="CG27" s="150" t="s">
        <v>597</v>
      </c>
      <c r="CH27" s="150" t="s">
        <v>597</v>
      </c>
      <c r="CI27" s="150" t="s">
        <v>597</v>
      </c>
      <c r="CJ27" s="150" t="s">
        <v>597</v>
      </c>
      <c r="CK27" s="150" t="s">
        <v>597</v>
      </c>
      <c r="CL27" s="150" t="s">
        <v>766</v>
      </c>
      <c r="CM27" s="150" t="s">
        <v>597</v>
      </c>
      <c r="CN27" s="150" t="s">
        <v>767</v>
      </c>
      <c r="CO27" s="150" t="s">
        <v>597</v>
      </c>
      <c r="CP27" s="150" t="s">
        <v>597</v>
      </c>
      <c r="CQ27" s="150" t="s">
        <v>768</v>
      </c>
      <c r="CR27" s="150" t="s">
        <v>597</v>
      </c>
      <c r="CS27" s="150" t="s">
        <v>597</v>
      </c>
      <c r="CT27" s="150" t="s">
        <v>597</v>
      </c>
      <c r="CU27" s="150" t="s">
        <v>597</v>
      </c>
      <c r="CV27" s="150" t="s">
        <v>597</v>
      </c>
      <c r="CW27" s="150" t="s">
        <v>597</v>
      </c>
      <c r="CX27" s="150" t="s">
        <v>597</v>
      </c>
      <c r="CY27" s="150" t="s">
        <v>597</v>
      </c>
      <c r="CZ27" s="150" t="s">
        <v>607</v>
      </c>
      <c r="DA27" s="150" t="s">
        <v>597</v>
      </c>
      <c r="DB27" s="150" t="s">
        <v>618</v>
      </c>
      <c r="DC27" s="150" t="s">
        <v>618</v>
      </c>
      <c r="DD27" s="150" t="s">
        <v>597</v>
      </c>
      <c r="DE27" s="150" t="s">
        <v>597</v>
      </c>
      <c r="DF27" s="150" t="s">
        <v>769</v>
      </c>
      <c r="DG27" s="150" t="s">
        <v>597</v>
      </c>
      <c r="DH27" s="150" t="s">
        <v>612</v>
      </c>
      <c r="DI27" s="150" t="s">
        <v>770</v>
      </c>
      <c r="DJ27" s="150" t="s">
        <v>597</v>
      </c>
      <c r="DK27" s="152">
        <v>42150.38327546296</v>
      </c>
      <c r="DL27" s="152">
        <v>42145.79435185185</v>
      </c>
      <c r="DM27" s="152" t="s">
        <v>597</v>
      </c>
      <c r="DN27" s="150" t="s">
        <v>620</v>
      </c>
      <c r="DO27" s="150" t="s">
        <v>621</v>
      </c>
      <c r="DP27" s="150" t="s">
        <v>287</v>
      </c>
      <c r="DQ27" s="150" t="s">
        <v>204</v>
      </c>
      <c r="DR27" s="150">
        <v>300000.0</v>
      </c>
      <c r="DS27" s="150" t="s">
        <v>596</v>
      </c>
      <c r="DT27" s="150" t="s">
        <v>597</v>
      </c>
      <c r="DU27" s="150" t="s">
        <v>287</v>
      </c>
      <c r="DV27" s="150" t="s">
        <v>204</v>
      </c>
      <c r="DW27" s="150" t="s">
        <v>597</v>
      </c>
      <c r="DX27" s="150">
        <v>300000.0</v>
      </c>
      <c r="DY27" s="150" t="s">
        <v>596</v>
      </c>
      <c r="DZ27" s="150" t="s">
        <v>597</v>
      </c>
      <c r="EA27" s="150" t="s">
        <v>597</v>
      </c>
      <c r="EB27" s="150" t="s">
        <v>597</v>
      </c>
      <c r="EC27" s="150" t="s">
        <v>597</v>
      </c>
      <c r="ED27" s="150" t="s">
        <v>597</v>
      </c>
      <c r="EE27" s="150" t="s">
        <v>597</v>
      </c>
      <c r="EF27" s="152" t="s">
        <v>597</v>
      </c>
      <c r="EG27" s="151">
        <v>0.0</v>
      </c>
      <c r="EH27" s="151">
        <v>0.0</v>
      </c>
      <c r="EI27" s="150" t="s">
        <v>759</v>
      </c>
      <c r="EJ27" s="150" t="s">
        <v>622</v>
      </c>
      <c r="EK27" s="150" t="s">
        <v>597</v>
      </c>
    </row>
    <row r="28" ht="15.75" customHeight="1">
      <c r="A28" s="150">
        <v>28109.0</v>
      </c>
      <c r="B28" s="150" t="s">
        <v>6</v>
      </c>
      <c r="C28" s="150" t="s">
        <v>771</v>
      </c>
      <c r="D28" s="150">
        <v>28109.0</v>
      </c>
      <c r="E28" s="150" t="s">
        <v>594</v>
      </c>
      <c r="F28" s="150" t="s">
        <v>53</v>
      </c>
      <c r="G28" s="150">
        <v>580784.0</v>
      </c>
      <c r="H28" s="150" t="s">
        <v>595</v>
      </c>
      <c r="I28" s="150" t="s">
        <v>433</v>
      </c>
      <c r="J28" s="150">
        <v>42844.0</v>
      </c>
      <c r="K28" s="150" t="s">
        <v>239</v>
      </c>
      <c r="L28" s="150" t="s">
        <v>772</v>
      </c>
      <c r="M28" s="151">
        <v>13946.25</v>
      </c>
      <c r="N28" s="150">
        <v>50000.0</v>
      </c>
      <c r="O28" s="150" t="s">
        <v>596</v>
      </c>
      <c r="P28" s="151">
        <v>13946.25</v>
      </c>
      <c r="Q28" s="67" t="s">
        <v>597</v>
      </c>
      <c r="R28" s="150" t="s">
        <v>597</v>
      </c>
      <c r="S28" s="150" t="s">
        <v>598</v>
      </c>
      <c r="T28" s="150" t="s">
        <v>597</v>
      </c>
      <c r="U28" s="150" t="s">
        <v>773</v>
      </c>
      <c r="V28" s="150" t="s">
        <v>600</v>
      </c>
      <c r="W28" s="150" t="s">
        <v>597</v>
      </c>
      <c r="X28" s="150" t="s">
        <v>597</v>
      </c>
      <c r="Y28" s="150" t="s">
        <v>774</v>
      </c>
      <c r="Z28" s="150" t="s">
        <v>53</v>
      </c>
      <c r="AA28" s="150" t="s">
        <v>430</v>
      </c>
      <c r="AB28" s="150" t="s">
        <v>597</v>
      </c>
      <c r="AC28" s="150" t="s">
        <v>597</v>
      </c>
      <c r="AD28" s="150" t="s">
        <v>431</v>
      </c>
      <c r="AE28" s="150" t="s">
        <v>775</v>
      </c>
      <c r="AF28" s="150" t="s">
        <v>597</v>
      </c>
      <c r="AG28" s="150" t="s">
        <v>433</v>
      </c>
      <c r="AH28" s="150" t="s">
        <v>776</v>
      </c>
      <c r="AI28" s="150" t="s">
        <v>777</v>
      </c>
      <c r="AJ28" s="150" t="s">
        <v>778</v>
      </c>
      <c r="AK28" s="150" t="s">
        <v>606</v>
      </c>
      <c r="AL28" s="150" t="s">
        <v>430</v>
      </c>
      <c r="AM28" s="150" t="s">
        <v>597</v>
      </c>
      <c r="AN28" s="150" t="s">
        <v>597</v>
      </c>
      <c r="AO28" s="150" t="s">
        <v>431</v>
      </c>
      <c r="AP28" s="150" t="s">
        <v>775</v>
      </c>
      <c r="AQ28" s="150" t="s">
        <v>776</v>
      </c>
      <c r="AR28" s="150" t="s">
        <v>607</v>
      </c>
      <c r="AS28" s="150" t="s">
        <v>433</v>
      </c>
      <c r="AT28" s="150" t="s">
        <v>595</v>
      </c>
      <c r="AU28" s="150">
        <v>580985.0</v>
      </c>
      <c r="AV28" s="150" t="s">
        <v>608</v>
      </c>
      <c r="AW28" s="150" t="s">
        <v>53</v>
      </c>
      <c r="AX28" s="150" t="s">
        <v>597</v>
      </c>
      <c r="AY28" s="150" t="s">
        <v>597</v>
      </c>
      <c r="AZ28" s="150" t="s">
        <v>632</v>
      </c>
      <c r="BA28" s="150" t="s">
        <v>597</v>
      </c>
      <c r="BB28" s="152" t="s">
        <v>597</v>
      </c>
      <c r="BC28" s="150" t="s">
        <v>597</v>
      </c>
      <c r="BD28" s="150" t="s">
        <v>597</v>
      </c>
      <c r="BE28" s="150" t="s">
        <v>597</v>
      </c>
      <c r="BF28" s="150" t="s">
        <v>597</v>
      </c>
      <c r="BG28" s="150" t="s">
        <v>597</v>
      </c>
      <c r="BH28" s="150" t="s">
        <v>597</v>
      </c>
      <c r="BI28" s="150" t="s">
        <v>597</v>
      </c>
      <c r="BJ28" s="150" t="s">
        <v>597</v>
      </c>
      <c r="BK28" s="150" t="s">
        <v>597</v>
      </c>
      <c r="BL28" s="150" t="s">
        <v>611</v>
      </c>
      <c r="BM28" s="150" t="s">
        <v>612</v>
      </c>
      <c r="BN28" s="150" t="s">
        <v>597</v>
      </c>
      <c r="BO28" s="150" t="s">
        <v>597</v>
      </c>
      <c r="BP28" s="150" t="s">
        <v>53</v>
      </c>
      <c r="BQ28" s="150" t="s">
        <v>597</v>
      </c>
      <c r="BR28" s="150" t="s">
        <v>607</v>
      </c>
      <c r="BS28" s="150" t="s">
        <v>597</v>
      </c>
      <c r="BT28" s="150" t="s">
        <v>597</v>
      </c>
      <c r="BU28" s="150" t="s">
        <v>597</v>
      </c>
      <c r="BV28" s="150" t="s">
        <v>597</v>
      </c>
      <c r="BW28" s="150" t="s">
        <v>597</v>
      </c>
      <c r="BX28" s="150" t="s">
        <v>597</v>
      </c>
      <c r="BY28" s="150" t="s">
        <v>597</v>
      </c>
      <c r="BZ28" s="150" t="s">
        <v>597</v>
      </c>
      <c r="CA28" s="150" t="s">
        <v>53</v>
      </c>
      <c r="CB28" s="150" t="s">
        <v>597</v>
      </c>
      <c r="CC28" s="150" t="s">
        <v>597</v>
      </c>
      <c r="CD28" s="150" t="s">
        <v>597</v>
      </c>
      <c r="CE28" s="150" t="s">
        <v>597</v>
      </c>
      <c r="CF28" s="150" t="s">
        <v>597</v>
      </c>
      <c r="CG28" s="150" t="s">
        <v>597</v>
      </c>
      <c r="CH28" s="150" t="s">
        <v>597</v>
      </c>
      <c r="CI28" s="150" t="s">
        <v>779</v>
      </c>
      <c r="CJ28" s="150" t="s">
        <v>597</v>
      </c>
      <c r="CK28" s="150" t="s">
        <v>597</v>
      </c>
      <c r="CL28" s="150" t="s">
        <v>597</v>
      </c>
      <c r="CM28" s="150" t="s">
        <v>780</v>
      </c>
      <c r="CN28" s="150" t="s">
        <v>597</v>
      </c>
      <c r="CO28" s="150" t="s">
        <v>597</v>
      </c>
      <c r="CP28" s="150" t="s">
        <v>781</v>
      </c>
      <c r="CQ28" s="150" t="s">
        <v>597</v>
      </c>
      <c r="CR28" s="150" t="s">
        <v>636</v>
      </c>
      <c r="CS28" s="150" t="s">
        <v>597</v>
      </c>
      <c r="CT28" s="150" t="s">
        <v>597</v>
      </c>
      <c r="CU28" s="150" t="s">
        <v>597</v>
      </c>
      <c r="CV28" s="150" t="s">
        <v>597</v>
      </c>
      <c r="CW28" s="150" t="s">
        <v>597</v>
      </c>
      <c r="CX28" s="150" t="s">
        <v>597</v>
      </c>
      <c r="CY28" s="150" t="s">
        <v>597</v>
      </c>
      <c r="CZ28" s="150" t="s">
        <v>597</v>
      </c>
      <c r="DA28" s="150" t="s">
        <v>597</v>
      </c>
      <c r="DB28" s="150" t="s">
        <v>618</v>
      </c>
      <c r="DC28" s="150" t="s">
        <v>618</v>
      </c>
      <c r="DD28" s="150" t="s">
        <v>597</v>
      </c>
      <c r="DE28" s="150" t="s">
        <v>597</v>
      </c>
      <c r="DF28" s="150" t="s">
        <v>782</v>
      </c>
      <c r="DG28" s="150" t="s">
        <v>597</v>
      </c>
      <c r="DH28" s="150" t="s">
        <v>612</v>
      </c>
      <c r="DI28" s="150" t="s">
        <v>783</v>
      </c>
      <c r="DJ28" s="150" t="s">
        <v>597</v>
      </c>
      <c r="DK28" s="152">
        <v>42150.21638888889</v>
      </c>
      <c r="DL28" s="152">
        <v>42145.79362268518</v>
      </c>
      <c r="DM28" s="152" t="s">
        <v>597</v>
      </c>
      <c r="DN28" s="150" t="s">
        <v>620</v>
      </c>
      <c r="DO28" s="150" t="s">
        <v>621</v>
      </c>
      <c r="DP28" s="150" t="s">
        <v>772</v>
      </c>
      <c r="DQ28" s="150" t="s">
        <v>239</v>
      </c>
      <c r="DR28" s="150">
        <v>50000.0</v>
      </c>
      <c r="DS28" s="150" t="s">
        <v>596</v>
      </c>
      <c r="DT28" s="150" t="s">
        <v>597</v>
      </c>
      <c r="DU28" s="150" t="s">
        <v>772</v>
      </c>
      <c r="DV28" s="150" t="s">
        <v>239</v>
      </c>
      <c r="DW28" s="150" t="s">
        <v>597</v>
      </c>
      <c r="DX28" s="150">
        <v>50000.0</v>
      </c>
      <c r="DY28" s="150" t="s">
        <v>596</v>
      </c>
      <c r="DZ28" s="150" t="s">
        <v>597</v>
      </c>
      <c r="EA28" s="150" t="s">
        <v>597</v>
      </c>
      <c r="EB28" s="150" t="s">
        <v>597</v>
      </c>
      <c r="EC28" s="150" t="s">
        <v>597</v>
      </c>
      <c r="ED28" s="150" t="s">
        <v>597</v>
      </c>
      <c r="EE28" s="150" t="s">
        <v>597</v>
      </c>
      <c r="EF28" s="152" t="s">
        <v>597</v>
      </c>
      <c r="EG28" s="151">
        <v>0.0</v>
      </c>
      <c r="EH28" s="151">
        <v>0.0</v>
      </c>
      <c r="EI28" s="150" t="s">
        <v>778</v>
      </c>
      <c r="EJ28" s="150" t="s">
        <v>622</v>
      </c>
      <c r="EK28" s="150" t="s">
        <v>597</v>
      </c>
    </row>
    <row r="29" ht="15.75" customHeight="1">
      <c r="A29" s="150">
        <v>28109.0</v>
      </c>
      <c r="B29" s="150" t="s">
        <v>6</v>
      </c>
      <c r="C29" s="150" t="s">
        <v>771</v>
      </c>
      <c r="D29" s="150">
        <v>28109.0</v>
      </c>
      <c r="E29" s="150" t="s">
        <v>594</v>
      </c>
      <c r="F29" s="150" t="s">
        <v>53</v>
      </c>
      <c r="G29" s="150">
        <v>580784.0</v>
      </c>
      <c r="H29" s="150" t="s">
        <v>595</v>
      </c>
      <c r="I29" s="150" t="s">
        <v>433</v>
      </c>
      <c r="J29" s="150">
        <v>42845.0</v>
      </c>
      <c r="K29" s="150" t="s">
        <v>241</v>
      </c>
      <c r="L29" s="150" t="s">
        <v>784</v>
      </c>
      <c r="M29" s="151">
        <v>0.0</v>
      </c>
      <c r="N29" s="150">
        <v>100000.0</v>
      </c>
      <c r="O29" s="150" t="s">
        <v>596</v>
      </c>
      <c r="P29" s="151">
        <v>0.0</v>
      </c>
      <c r="Q29" s="67" t="s">
        <v>597</v>
      </c>
      <c r="R29" s="150" t="s">
        <v>597</v>
      </c>
      <c r="S29" s="150" t="s">
        <v>598</v>
      </c>
      <c r="T29" s="150" t="s">
        <v>597</v>
      </c>
      <c r="U29" s="150" t="s">
        <v>773</v>
      </c>
      <c r="V29" s="150" t="s">
        <v>600</v>
      </c>
      <c r="W29" s="150" t="s">
        <v>597</v>
      </c>
      <c r="X29" s="150" t="s">
        <v>597</v>
      </c>
      <c r="Y29" s="150" t="s">
        <v>774</v>
      </c>
      <c r="Z29" s="150" t="s">
        <v>53</v>
      </c>
      <c r="AA29" s="150" t="s">
        <v>430</v>
      </c>
      <c r="AB29" s="150" t="s">
        <v>597</v>
      </c>
      <c r="AC29" s="150" t="s">
        <v>597</v>
      </c>
      <c r="AD29" s="150" t="s">
        <v>431</v>
      </c>
      <c r="AE29" s="150" t="s">
        <v>775</v>
      </c>
      <c r="AF29" s="150" t="s">
        <v>597</v>
      </c>
      <c r="AG29" s="150" t="s">
        <v>433</v>
      </c>
      <c r="AH29" s="150" t="s">
        <v>776</v>
      </c>
      <c r="AI29" s="150" t="s">
        <v>777</v>
      </c>
      <c r="AJ29" s="150" t="s">
        <v>778</v>
      </c>
      <c r="AK29" s="150" t="s">
        <v>606</v>
      </c>
      <c r="AL29" s="150" t="s">
        <v>430</v>
      </c>
      <c r="AM29" s="150" t="s">
        <v>597</v>
      </c>
      <c r="AN29" s="150" t="s">
        <v>597</v>
      </c>
      <c r="AO29" s="150" t="s">
        <v>431</v>
      </c>
      <c r="AP29" s="150" t="s">
        <v>775</v>
      </c>
      <c r="AQ29" s="150" t="s">
        <v>776</v>
      </c>
      <c r="AR29" s="150" t="s">
        <v>607</v>
      </c>
      <c r="AS29" s="150" t="s">
        <v>433</v>
      </c>
      <c r="AT29" s="150" t="s">
        <v>595</v>
      </c>
      <c r="AU29" s="150">
        <v>580985.0</v>
      </c>
      <c r="AV29" s="150" t="s">
        <v>608</v>
      </c>
      <c r="AW29" s="150" t="s">
        <v>53</v>
      </c>
      <c r="AX29" s="150" t="s">
        <v>597</v>
      </c>
      <c r="AY29" s="150" t="s">
        <v>597</v>
      </c>
      <c r="AZ29" s="150" t="s">
        <v>632</v>
      </c>
      <c r="BA29" s="150" t="s">
        <v>597</v>
      </c>
      <c r="BB29" s="152" t="s">
        <v>597</v>
      </c>
      <c r="BC29" s="150" t="s">
        <v>597</v>
      </c>
      <c r="BD29" s="150" t="s">
        <v>597</v>
      </c>
      <c r="BE29" s="150" t="s">
        <v>597</v>
      </c>
      <c r="BF29" s="150" t="s">
        <v>597</v>
      </c>
      <c r="BG29" s="150" t="s">
        <v>597</v>
      </c>
      <c r="BH29" s="150" t="s">
        <v>597</v>
      </c>
      <c r="BI29" s="150" t="s">
        <v>597</v>
      </c>
      <c r="BJ29" s="150" t="s">
        <v>597</v>
      </c>
      <c r="BK29" s="150" t="s">
        <v>597</v>
      </c>
      <c r="BL29" s="150" t="s">
        <v>611</v>
      </c>
      <c r="BM29" s="150" t="s">
        <v>612</v>
      </c>
      <c r="BN29" s="150" t="s">
        <v>597</v>
      </c>
      <c r="BO29" s="150" t="s">
        <v>597</v>
      </c>
      <c r="BP29" s="150" t="s">
        <v>53</v>
      </c>
      <c r="BQ29" s="150" t="s">
        <v>597</v>
      </c>
      <c r="BR29" s="150" t="s">
        <v>607</v>
      </c>
      <c r="BS29" s="150" t="s">
        <v>597</v>
      </c>
      <c r="BT29" s="150" t="s">
        <v>597</v>
      </c>
      <c r="BU29" s="150" t="s">
        <v>597</v>
      </c>
      <c r="BV29" s="150" t="s">
        <v>597</v>
      </c>
      <c r="BW29" s="150" t="s">
        <v>597</v>
      </c>
      <c r="BX29" s="150" t="s">
        <v>597</v>
      </c>
      <c r="BY29" s="150" t="s">
        <v>597</v>
      </c>
      <c r="BZ29" s="150" t="s">
        <v>597</v>
      </c>
      <c r="CA29" s="150" t="s">
        <v>53</v>
      </c>
      <c r="CB29" s="150" t="s">
        <v>597</v>
      </c>
      <c r="CC29" s="150" t="s">
        <v>597</v>
      </c>
      <c r="CD29" s="150" t="s">
        <v>597</v>
      </c>
      <c r="CE29" s="150" t="s">
        <v>597</v>
      </c>
      <c r="CF29" s="150" t="s">
        <v>597</v>
      </c>
      <c r="CG29" s="150" t="s">
        <v>597</v>
      </c>
      <c r="CH29" s="150" t="s">
        <v>597</v>
      </c>
      <c r="CI29" s="150" t="s">
        <v>779</v>
      </c>
      <c r="CJ29" s="150" t="s">
        <v>597</v>
      </c>
      <c r="CK29" s="150" t="s">
        <v>597</v>
      </c>
      <c r="CL29" s="150" t="s">
        <v>597</v>
      </c>
      <c r="CM29" s="150" t="s">
        <v>780</v>
      </c>
      <c r="CN29" s="150" t="s">
        <v>597</v>
      </c>
      <c r="CO29" s="150" t="s">
        <v>597</v>
      </c>
      <c r="CP29" s="150" t="s">
        <v>781</v>
      </c>
      <c r="CQ29" s="150" t="s">
        <v>597</v>
      </c>
      <c r="CR29" s="150" t="s">
        <v>636</v>
      </c>
      <c r="CS29" s="150" t="s">
        <v>597</v>
      </c>
      <c r="CT29" s="150" t="s">
        <v>597</v>
      </c>
      <c r="CU29" s="150" t="s">
        <v>597</v>
      </c>
      <c r="CV29" s="150" t="s">
        <v>597</v>
      </c>
      <c r="CW29" s="150" t="s">
        <v>597</v>
      </c>
      <c r="CX29" s="150" t="s">
        <v>597</v>
      </c>
      <c r="CY29" s="150" t="s">
        <v>597</v>
      </c>
      <c r="CZ29" s="150" t="s">
        <v>597</v>
      </c>
      <c r="DA29" s="150" t="s">
        <v>597</v>
      </c>
      <c r="DB29" s="150" t="s">
        <v>618</v>
      </c>
      <c r="DC29" s="150" t="s">
        <v>618</v>
      </c>
      <c r="DD29" s="150" t="s">
        <v>597</v>
      </c>
      <c r="DE29" s="150" t="s">
        <v>597</v>
      </c>
      <c r="DF29" s="150" t="s">
        <v>782</v>
      </c>
      <c r="DG29" s="150" t="s">
        <v>597</v>
      </c>
      <c r="DH29" s="150" t="s">
        <v>612</v>
      </c>
      <c r="DI29" s="150" t="s">
        <v>783</v>
      </c>
      <c r="DJ29" s="150" t="s">
        <v>597</v>
      </c>
      <c r="DK29" s="152">
        <v>42150.21638888889</v>
      </c>
      <c r="DL29" s="152">
        <v>42145.79362268518</v>
      </c>
      <c r="DM29" s="152" t="s">
        <v>597</v>
      </c>
      <c r="DN29" s="150" t="s">
        <v>620</v>
      </c>
      <c r="DO29" s="150" t="s">
        <v>621</v>
      </c>
      <c r="DP29" s="150" t="s">
        <v>784</v>
      </c>
      <c r="DQ29" s="150" t="s">
        <v>241</v>
      </c>
      <c r="DR29" s="150">
        <v>100000.0</v>
      </c>
      <c r="DS29" s="150" t="s">
        <v>596</v>
      </c>
      <c r="DT29" s="150" t="s">
        <v>597</v>
      </c>
      <c r="DU29" s="150" t="s">
        <v>784</v>
      </c>
      <c r="DV29" s="150" t="s">
        <v>241</v>
      </c>
      <c r="DW29" s="150" t="s">
        <v>597</v>
      </c>
      <c r="DX29" s="150">
        <v>100000.0</v>
      </c>
      <c r="DY29" s="150" t="s">
        <v>596</v>
      </c>
      <c r="DZ29" s="150" t="s">
        <v>597</v>
      </c>
      <c r="EA29" s="150" t="s">
        <v>597</v>
      </c>
      <c r="EB29" s="150" t="s">
        <v>597</v>
      </c>
      <c r="EC29" s="150" t="s">
        <v>597</v>
      </c>
      <c r="ED29" s="150" t="s">
        <v>597</v>
      </c>
      <c r="EE29" s="150" t="s">
        <v>597</v>
      </c>
      <c r="EF29" s="152" t="s">
        <v>597</v>
      </c>
      <c r="EG29" s="151">
        <v>0.0</v>
      </c>
      <c r="EH29" s="151">
        <v>0.0</v>
      </c>
      <c r="EI29" s="150" t="s">
        <v>778</v>
      </c>
      <c r="EJ29" s="150" t="s">
        <v>622</v>
      </c>
      <c r="EK29" s="150" t="s">
        <v>597</v>
      </c>
    </row>
    <row r="30" ht="15.75" customHeight="1">
      <c r="A30" s="150">
        <v>28108.0</v>
      </c>
      <c r="B30" s="150" t="s">
        <v>6</v>
      </c>
      <c r="C30" s="150" t="s">
        <v>785</v>
      </c>
      <c r="D30" s="150">
        <v>28108.0</v>
      </c>
      <c r="E30" s="150" t="s">
        <v>594</v>
      </c>
      <c r="F30" s="150" t="s">
        <v>54</v>
      </c>
      <c r="G30" s="150">
        <v>580783.0</v>
      </c>
      <c r="H30" s="150" t="s">
        <v>595</v>
      </c>
      <c r="I30" s="150" t="s">
        <v>429</v>
      </c>
      <c r="J30" s="150">
        <v>42842.0</v>
      </c>
      <c r="K30" s="150" t="s">
        <v>239</v>
      </c>
      <c r="L30" s="150" t="s">
        <v>786</v>
      </c>
      <c r="M30" s="151">
        <v>17489.25</v>
      </c>
      <c r="N30" s="150">
        <v>50000.0</v>
      </c>
      <c r="O30" s="150" t="s">
        <v>596</v>
      </c>
      <c r="P30" s="151">
        <v>17489.25</v>
      </c>
      <c r="Q30" s="67" t="s">
        <v>597</v>
      </c>
      <c r="R30" s="150" t="s">
        <v>597</v>
      </c>
      <c r="S30" s="150" t="s">
        <v>598</v>
      </c>
      <c r="T30" s="150" t="s">
        <v>597</v>
      </c>
      <c r="U30" s="150" t="s">
        <v>787</v>
      </c>
      <c r="V30" s="150" t="s">
        <v>600</v>
      </c>
      <c r="W30" s="150" t="s">
        <v>597</v>
      </c>
      <c r="X30" s="150" t="s">
        <v>597</v>
      </c>
      <c r="Y30" s="150" t="s">
        <v>788</v>
      </c>
      <c r="Z30" s="150" t="s">
        <v>54</v>
      </c>
      <c r="AA30" s="150" t="s">
        <v>426</v>
      </c>
      <c r="AB30" s="150" t="s">
        <v>597</v>
      </c>
      <c r="AC30" s="150" t="s">
        <v>597</v>
      </c>
      <c r="AD30" s="150" t="s">
        <v>789</v>
      </c>
      <c r="AE30" s="150" t="s">
        <v>775</v>
      </c>
      <c r="AF30" s="150" t="s">
        <v>597</v>
      </c>
      <c r="AG30" s="150" t="s">
        <v>429</v>
      </c>
      <c r="AH30" s="150" t="s">
        <v>790</v>
      </c>
      <c r="AI30" s="150" t="s">
        <v>791</v>
      </c>
      <c r="AJ30" s="150" t="s">
        <v>792</v>
      </c>
      <c r="AK30" s="150" t="s">
        <v>606</v>
      </c>
      <c r="AL30" s="150" t="s">
        <v>426</v>
      </c>
      <c r="AM30" s="150" t="s">
        <v>597</v>
      </c>
      <c r="AN30" s="150" t="s">
        <v>597</v>
      </c>
      <c r="AO30" s="150" t="s">
        <v>789</v>
      </c>
      <c r="AP30" s="150" t="s">
        <v>775</v>
      </c>
      <c r="AQ30" s="150" t="s">
        <v>790</v>
      </c>
      <c r="AR30" s="150" t="s">
        <v>607</v>
      </c>
      <c r="AS30" s="150" t="s">
        <v>429</v>
      </c>
      <c r="AT30" s="150" t="s">
        <v>595</v>
      </c>
      <c r="AU30" s="150">
        <v>580984.0</v>
      </c>
      <c r="AV30" s="150" t="s">
        <v>608</v>
      </c>
      <c r="AW30" s="150" t="s">
        <v>54</v>
      </c>
      <c r="AX30" s="150" t="s">
        <v>597</v>
      </c>
      <c r="AY30" s="150" t="s">
        <v>597</v>
      </c>
      <c r="AZ30" s="150" t="s">
        <v>793</v>
      </c>
      <c r="BA30" s="150" t="s">
        <v>597</v>
      </c>
      <c r="BB30" s="152" t="s">
        <v>597</v>
      </c>
      <c r="BC30" s="150" t="s">
        <v>597</v>
      </c>
      <c r="BD30" s="150" t="s">
        <v>597</v>
      </c>
      <c r="BE30" s="150" t="s">
        <v>597</v>
      </c>
      <c r="BF30" s="150" t="s">
        <v>597</v>
      </c>
      <c r="BG30" s="150" t="s">
        <v>597</v>
      </c>
      <c r="BH30" s="150" t="s">
        <v>597</v>
      </c>
      <c r="BI30" s="150" t="s">
        <v>597</v>
      </c>
      <c r="BJ30" s="150" t="s">
        <v>597</v>
      </c>
      <c r="BK30" s="150" t="s">
        <v>597</v>
      </c>
      <c r="BL30" s="150" t="s">
        <v>611</v>
      </c>
      <c r="BM30" s="150" t="s">
        <v>612</v>
      </c>
      <c r="BN30" s="150" t="s">
        <v>597</v>
      </c>
      <c r="BO30" s="150" t="s">
        <v>597</v>
      </c>
      <c r="BP30" s="150" t="s">
        <v>54</v>
      </c>
      <c r="BQ30" s="150" t="s">
        <v>597</v>
      </c>
      <c r="BR30" s="150" t="s">
        <v>607</v>
      </c>
      <c r="BS30" s="150" t="s">
        <v>597</v>
      </c>
      <c r="BT30" s="150" t="s">
        <v>597</v>
      </c>
      <c r="BU30" s="150" t="s">
        <v>597</v>
      </c>
      <c r="BV30" s="150" t="s">
        <v>597</v>
      </c>
      <c r="BW30" s="150" t="s">
        <v>597</v>
      </c>
      <c r="BX30" s="150" t="s">
        <v>597</v>
      </c>
      <c r="BY30" s="150" t="s">
        <v>597</v>
      </c>
      <c r="BZ30" s="150" t="s">
        <v>597</v>
      </c>
      <c r="CA30" s="150" t="s">
        <v>54</v>
      </c>
      <c r="CB30" s="150" t="s">
        <v>597</v>
      </c>
      <c r="CC30" s="150" t="s">
        <v>597</v>
      </c>
      <c r="CD30" s="150" t="s">
        <v>597</v>
      </c>
      <c r="CE30" s="150" t="s">
        <v>597</v>
      </c>
      <c r="CF30" s="150" t="s">
        <v>597</v>
      </c>
      <c r="CG30" s="150" t="s">
        <v>597</v>
      </c>
      <c r="CH30" s="150" t="s">
        <v>597</v>
      </c>
      <c r="CI30" s="150" t="s">
        <v>794</v>
      </c>
      <c r="CJ30" s="150" t="s">
        <v>597</v>
      </c>
      <c r="CK30" s="150" t="s">
        <v>597</v>
      </c>
      <c r="CL30" s="150" t="s">
        <v>597</v>
      </c>
      <c r="CM30" s="150" t="s">
        <v>795</v>
      </c>
      <c r="CN30" s="150" t="s">
        <v>597</v>
      </c>
      <c r="CO30" s="150" t="s">
        <v>597</v>
      </c>
      <c r="CP30" s="150" t="s">
        <v>796</v>
      </c>
      <c r="CQ30" s="150" t="s">
        <v>597</v>
      </c>
      <c r="CR30" s="150" t="s">
        <v>636</v>
      </c>
      <c r="CS30" s="150" t="s">
        <v>597</v>
      </c>
      <c r="CT30" s="150" t="s">
        <v>597</v>
      </c>
      <c r="CU30" s="150" t="s">
        <v>597</v>
      </c>
      <c r="CV30" s="150" t="s">
        <v>597</v>
      </c>
      <c r="CW30" s="150" t="s">
        <v>597</v>
      </c>
      <c r="CX30" s="150" t="s">
        <v>597</v>
      </c>
      <c r="CY30" s="150" t="s">
        <v>597</v>
      </c>
      <c r="CZ30" s="150" t="s">
        <v>597</v>
      </c>
      <c r="DA30" s="150" t="s">
        <v>597</v>
      </c>
      <c r="DB30" s="150" t="s">
        <v>618</v>
      </c>
      <c r="DC30" s="150" t="s">
        <v>618</v>
      </c>
      <c r="DD30" s="150" t="s">
        <v>597</v>
      </c>
      <c r="DE30" s="150" t="s">
        <v>597</v>
      </c>
      <c r="DF30" s="150" t="s">
        <v>54</v>
      </c>
      <c r="DG30" s="150" t="s">
        <v>597</v>
      </c>
      <c r="DH30" s="150" t="s">
        <v>612</v>
      </c>
      <c r="DI30" s="150" t="s">
        <v>797</v>
      </c>
      <c r="DJ30" s="150" t="s">
        <v>597</v>
      </c>
      <c r="DK30" s="152">
        <v>42151.17320601852</v>
      </c>
      <c r="DL30" s="152">
        <v>42145.79341435185</v>
      </c>
      <c r="DM30" s="152" t="s">
        <v>597</v>
      </c>
      <c r="DN30" s="150" t="s">
        <v>620</v>
      </c>
      <c r="DO30" s="150" t="s">
        <v>621</v>
      </c>
      <c r="DP30" s="150" t="s">
        <v>786</v>
      </c>
      <c r="DQ30" s="150" t="s">
        <v>239</v>
      </c>
      <c r="DR30" s="150">
        <v>50000.0</v>
      </c>
      <c r="DS30" s="150" t="s">
        <v>596</v>
      </c>
      <c r="DT30" s="150" t="s">
        <v>597</v>
      </c>
      <c r="DU30" s="150" t="s">
        <v>786</v>
      </c>
      <c r="DV30" s="150" t="s">
        <v>239</v>
      </c>
      <c r="DW30" s="150" t="s">
        <v>597</v>
      </c>
      <c r="DX30" s="150">
        <v>50000.0</v>
      </c>
      <c r="DY30" s="150" t="s">
        <v>596</v>
      </c>
      <c r="DZ30" s="150" t="s">
        <v>597</v>
      </c>
      <c r="EA30" s="150" t="s">
        <v>597</v>
      </c>
      <c r="EB30" s="150" t="s">
        <v>597</v>
      </c>
      <c r="EC30" s="150" t="s">
        <v>597</v>
      </c>
      <c r="ED30" s="150" t="s">
        <v>597</v>
      </c>
      <c r="EE30" s="150" t="s">
        <v>597</v>
      </c>
      <c r="EF30" s="152" t="s">
        <v>597</v>
      </c>
      <c r="EG30" s="151">
        <v>0.0</v>
      </c>
      <c r="EH30" s="151">
        <v>0.0</v>
      </c>
      <c r="EI30" s="150" t="s">
        <v>792</v>
      </c>
      <c r="EJ30" s="150" t="s">
        <v>622</v>
      </c>
      <c r="EK30" s="150" t="s">
        <v>597</v>
      </c>
    </row>
    <row r="31" ht="15.75" customHeight="1">
      <c r="A31" s="150">
        <v>28108.0</v>
      </c>
      <c r="B31" s="150" t="s">
        <v>6</v>
      </c>
      <c r="C31" s="150" t="s">
        <v>785</v>
      </c>
      <c r="D31" s="150">
        <v>28108.0</v>
      </c>
      <c r="E31" s="150" t="s">
        <v>594</v>
      </c>
      <c r="F31" s="150" t="s">
        <v>54</v>
      </c>
      <c r="G31" s="150">
        <v>580783.0</v>
      </c>
      <c r="H31" s="150" t="s">
        <v>595</v>
      </c>
      <c r="I31" s="150" t="s">
        <v>429</v>
      </c>
      <c r="J31" s="150">
        <v>42843.0</v>
      </c>
      <c r="K31" s="150" t="s">
        <v>241</v>
      </c>
      <c r="L31" s="150" t="s">
        <v>798</v>
      </c>
      <c r="M31" s="151">
        <v>0.0</v>
      </c>
      <c r="N31" s="150">
        <v>100000.0</v>
      </c>
      <c r="O31" s="150" t="s">
        <v>596</v>
      </c>
      <c r="P31" s="151">
        <v>0.0</v>
      </c>
      <c r="Q31" s="67" t="s">
        <v>597</v>
      </c>
      <c r="R31" s="150" t="s">
        <v>597</v>
      </c>
      <c r="S31" s="150" t="s">
        <v>598</v>
      </c>
      <c r="T31" s="150" t="s">
        <v>597</v>
      </c>
      <c r="U31" s="150" t="s">
        <v>787</v>
      </c>
      <c r="V31" s="150" t="s">
        <v>600</v>
      </c>
      <c r="W31" s="150" t="s">
        <v>597</v>
      </c>
      <c r="X31" s="150" t="s">
        <v>597</v>
      </c>
      <c r="Y31" s="150" t="s">
        <v>788</v>
      </c>
      <c r="Z31" s="150" t="s">
        <v>54</v>
      </c>
      <c r="AA31" s="150" t="s">
        <v>426</v>
      </c>
      <c r="AB31" s="150" t="s">
        <v>597</v>
      </c>
      <c r="AC31" s="150" t="s">
        <v>597</v>
      </c>
      <c r="AD31" s="150" t="s">
        <v>789</v>
      </c>
      <c r="AE31" s="150" t="s">
        <v>775</v>
      </c>
      <c r="AF31" s="150" t="s">
        <v>597</v>
      </c>
      <c r="AG31" s="150" t="s">
        <v>429</v>
      </c>
      <c r="AH31" s="150" t="s">
        <v>790</v>
      </c>
      <c r="AI31" s="150" t="s">
        <v>791</v>
      </c>
      <c r="AJ31" s="150" t="s">
        <v>792</v>
      </c>
      <c r="AK31" s="150" t="s">
        <v>606</v>
      </c>
      <c r="AL31" s="150" t="s">
        <v>426</v>
      </c>
      <c r="AM31" s="150" t="s">
        <v>597</v>
      </c>
      <c r="AN31" s="150" t="s">
        <v>597</v>
      </c>
      <c r="AO31" s="150" t="s">
        <v>789</v>
      </c>
      <c r="AP31" s="150" t="s">
        <v>775</v>
      </c>
      <c r="AQ31" s="150" t="s">
        <v>790</v>
      </c>
      <c r="AR31" s="150" t="s">
        <v>607</v>
      </c>
      <c r="AS31" s="150" t="s">
        <v>429</v>
      </c>
      <c r="AT31" s="150" t="s">
        <v>595</v>
      </c>
      <c r="AU31" s="150">
        <v>580984.0</v>
      </c>
      <c r="AV31" s="150" t="s">
        <v>608</v>
      </c>
      <c r="AW31" s="150" t="s">
        <v>54</v>
      </c>
      <c r="AX31" s="150" t="s">
        <v>597</v>
      </c>
      <c r="AY31" s="150" t="s">
        <v>597</v>
      </c>
      <c r="AZ31" s="150" t="s">
        <v>793</v>
      </c>
      <c r="BA31" s="150" t="s">
        <v>597</v>
      </c>
      <c r="BB31" s="152" t="s">
        <v>597</v>
      </c>
      <c r="BC31" s="150" t="s">
        <v>597</v>
      </c>
      <c r="BD31" s="150" t="s">
        <v>597</v>
      </c>
      <c r="BE31" s="150" t="s">
        <v>597</v>
      </c>
      <c r="BF31" s="150" t="s">
        <v>597</v>
      </c>
      <c r="BG31" s="150" t="s">
        <v>597</v>
      </c>
      <c r="BH31" s="150" t="s">
        <v>597</v>
      </c>
      <c r="BI31" s="150" t="s">
        <v>597</v>
      </c>
      <c r="BJ31" s="150" t="s">
        <v>597</v>
      </c>
      <c r="BK31" s="150" t="s">
        <v>597</v>
      </c>
      <c r="BL31" s="150" t="s">
        <v>611</v>
      </c>
      <c r="BM31" s="150" t="s">
        <v>612</v>
      </c>
      <c r="BN31" s="150" t="s">
        <v>597</v>
      </c>
      <c r="BO31" s="150" t="s">
        <v>597</v>
      </c>
      <c r="BP31" s="150" t="s">
        <v>54</v>
      </c>
      <c r="BQ31" s="150" t="s">
        <v>597</v>
      </c>
      <c r="BR31" s="150" t="s">
        <v>607</v>
      </c>
      <c r="BS31" s="150" t="s">
        <v>597</v>
      </c>
      <c r="BT31" s="150" t="s">
        <v>597</v>
      </c>
      <c r="BU31" s="150" t="s">
        <v>597</v>
      </c>
      <c r="BV31" s="150" t="s">
        <v>597</v>
      </c>
      <c r="BW31" s="150" t="s">
        <v>597</v>
      </c>
      <c r="BX31" s="150" t="s">
        <v>597</v>
      </c>
      <c r="BY31" s="150" t="s">
        <v>597</v>
      </c>
      <c r="BZ31" s="150" t="s">
        <v>597</v>
      </c>
      <c r="CA31" s="150" t="s">
        <v>54</v>
      </c>
      <c r="CB31" s="150" t="s">
        <v>597</v>
      </c>
      <c r="CC31" s="150" t="s">
        <v>597</v>
      </c>
      <c r="CD31" s="150" t="s">
        <v>597</v>
      </c>
      <c r="CE31" s="150" t="s">
        <v>597</v>
      </c>
      <c r="CF31" s="150" t="s">
        <v>597</v>
      </c>
      <c r="CG31" s="150" t="s">
        <v>597</v>
      </c>
      <c r="CH31" s="150" t="s">
        <v>597</v>
      </c>
      <c r="CI31" s="150" t="s">
        <v>794</v>
      </c>
      <c r="CJ31" s="150" t="s">
        <v>597</v>
      </c>
      <c r="CK31" s="150" t="s">
        <v>597</v>
      </c>
      <c r="CL31" s="150" t="s">
        <v>597</v>
      </c>
      <c r="CM31" s="150" t="s">
        <v>795</v>
      </c>
      <c r="CN31" s="150" t="s">
        <v>597</v>
      </c>
      <c r="CO31" s="150" t="s">
        <v>597</v>
      </c>
      <c r="CP31" s="150" t="s">
        <v>796</v>
      </c>
      <c r="CQ31" s="150" t="s">
        <v>597</v>
      </c>
      <c r="CR31" s="150" t="s">
        <v>636</v>
      </c>
      <c r="CS31" s="150" t="s">
        <v>597</v>
      </c>
      <c r="CT31" s="150" t="s">
        <v>597</v>
      </c>
      <c r="CU31" s="150" t="s">
        <v>597</v>
      </c>
      <c r="CV31" s="150" t="s">
        <v>597</v>
      </c>
      <c r="CW31" s="150" t="s">
        <v>597</v>
      </c>
      <c r="CX31" s="150" t="s">
        <v>597</v>
      </c>
      <c r="CY31" s="150" t="s">
        <v>597</v>
      </c>
      <c r="CZ31" s="150" t="s">
        <v>597</v>
      </c>
      <c r="DA31" s="150" t="s">
        <v>597</v>
      </c>
      <c r="DB31" s="150" t="s">
        <v>618</v>
      </c>
      <c r="DC31" s="150" t="s">
        <v>618</v>
      </c>
      <c r="DD31" s="150" t="s">
        <v>597</v>
      </c>
      <c r="DE31" s="150" t="s">
        <v>597</v>
      </c>
      <c r="DF31" s="150" t="s">
        <v>54</v>
      </c>
      <c r="DG31" s="150" t="s">
        <v>597</v>
      </c>
      <c r="DH31" s="150" t="s">
        <v>612</v>
      </c>
      <c r="DI31" s="150" t="s">
        <v>797</v>
      </c>
      <c r="DJ31" s="150" t="s">
        <v>597</v>
      </c>
      <c r="DK31" s="152">
        <v>42151.17320601852</v>
      </c>
      <c r="DL31" s="152">
        <v>42145.79341435185</v>
      </c>
      <c r="DM31" s="152" t="s">
        <v>597</v>
      </c>
      <c r="DN31" s="150" t="s">
        <v>620</v>
      </c>
      <c r="DO31" s="150" t="s">
        <v>621</v>
      </c>
      <c r="DP31" s="150" t="s">
        <v>798</v>
      </c>
      <c r="DQ31" s="150" t="s">
        <v>241</v>
      </c>
      <c r="DR31" s="150">
        <v>100000.0</v>
      </c>
      <c r="DS31" s="150" t="s">
        <v>596</v>
      </c>
      <c r="DT31" s="150" t="s">
        <v>597</v>
      </c>
      <c r="DU31" s="150" t="s">
        <v>798</v>
      </c>
      <c r="DV31" s="150" t="s">
        <v>241</v>
      </c>
      <c r="DW31" s="150" t="s">
        <v>597</v>
      </c>
      <c r="DX31" s="150">
        <v>100000.0</v>
      </c>
      <c r="DY31" s="150" t="s">
        <v>596</v>
      </c>
      <c r="DZ31" s="150" t="s">
        <v>597</v>
      </c>
      <c r="EA31" s="150" t="s">
        <v>597</v>
      </c>
      <c r="EB31" s="150" t="s">
        <v>597</v>
      </c>
      <c r="EC31" s="150" t="s">
        <v>597</v>
      </c>
      <c r="ED31" s="150" t="s">
        <v>597</v>
      </c>
      <c r="EE31" s="150" t="s">
        <v>597</v>
      </c>
      <c r="EF31" s="152" t="s">
        <v>597</v>
      </c>
      <c r="EG31" s="151">
        <v>0.0</v>
      </c>
      <c r="EH31" s="151">
        <v>0.0</v>
      </c>
      <c r="EI31" s="150" t="s">
        <v>792</v>
      </c>
      <c r="EJ31" s="150" t="s">
        <v>622</v>
      </c>
      <c r="EK31" s="150" t="s">
        <v>597</v>
      </c>
    </row>
    <row r="32" ht="15.75" customHeight="1">
      <c r="A32" s="150">
        <v>28112.0</v>
      </c>
      <c r="B32" s="150" t="s">
        <v>6</v>
      </c>
      <c r="C32" s="150" t="s">
        <v>799</v>
      </c>
      <c r="D32" s="150">
        <v>28112.0</v>
      </c>
      <c r="E32" s="150" t="s">
        <v>594</v>
      </c>
      <c r="F32" s="150" t="s">
        <v>55</v>
      </c>
      <c r="G32" s="150">
        <v>580787.0</v>
      </c>
      <c r="H32" s="150" t="s">
        <v>595</v>
      </c>
      <c r="I32" s="150" t="s">
        <v>446</v>
      </c>
      <c r="J32" s="150">
        <v>42850.0</v>
      </c>
      <c r="K32" s="150" t="s">
        <v>239</v>
      </c>
      <c r="L32" s="150" t="s">
        <v>800</v>
      </c>
      <c r="M32" s="151">
        <v>11946.25</v>
      </c>
      <c r="N32" s="150">
        <v>50000.0</v>
      </c>
      <c r="O32" s="150" t="s">
        <v>596</v>
      </c>
      <c r="P32" s="151">
        <v>11946.25</v>
      </c>
      <c r="Q32" s="67" t="s">
        <v>597</v>
      </c>
      <c r="R32" s="150" t="s">
        <v>597</v>
      </c>
      <c r="S32" s="150" t="s">
        <v>598</v>
      </c>
      <c r="T32" s="150" t="s">
        <v>597</v>
      </c>
      <c r="U32" s="150" t="s">
        <v>801</v>
      </c>
      <c r="V32" s="150" t="s">
        <v>600</v>
      </c>
      <c r="W32" s="150" t="s">
        <v>597</v>
      </c>
      <c r="X32" s="150" t="s">
        <v>597</v>
      </c>
      <c r="Y32" s="150" t="s">
        <v>802</v>
      </c>
      <c r="Z32" s="150" t="s">
        <v>55</v>
      </c>
      <c r="AA32" s="150" t="s">
        <v>443</v>
      </c>
      <c r="AB32" s="150" t="s">
        <v>597</v>
      </c>
      <c r="AC32" s="150" t="s">
        <v>597</v>
      </c>
      <c r="AD32" s="150" t="s">
        <v>444</v>
      </c>
      <c r="AE32" s="150" t="s">
        <v>628</v>
      </c>
      <c r="AF32" s="150" t="s">
        <v>597</v>
      </c>
      <c r="AG32" s="150" t="s">
        <v>446</v>
      </c>
      <c r="AH32" s="150" t="s">
        <v>803</v>
      </c>
      <c r="AI32" s="150" t="s">
        <v>804</v>
      </c>
      <c r="AJ32" s="150" t="s">
        <v>805</v>
      </c>
      <c r="AK32" s="150" t="s">
        <v>606</v>
      </c>
      <c r="AL32" s="150" t="s">
        <v>443</v>
      </c>
      <c r="AM32" s="150" t="s">
        <v>597</v>
      </c>
      <c r="AN32" s="150" t="s">
        <v>597</v>
      </c>
      <c r="AO32" s="150" t="s">
        <v>444</v>
      </c>
      <c r="AP32" s="150" t="s">
        <v>628</v>
      </c>
      <c r="AQ32" s="150" t="s">
        <v>803</v>
      </c>
      <c r="AR32" s="150" t="s">
        <v>607</v>
      </c>
      <c r="AS32" s="150" t="s">
        <v>446</v>
      </c>
      <c r="AT32" s="150" t="s">
        <v>595</v>
      </c>
      <c r="AU32" s="150">
        <v>580988.0</v>
      </c>
      <c r="AV32" s="150" t="s">
        <v>608</v>
      </c>
      <c r="AW32" s="150" t="s">
        <v>55</v>
      </c>
      <c r="AX32" s="150" t="s">
        <v>597</v>
      </c>
      <c r="AY32" s="150" t="s">
        <v>597</v>
      </c>
      <c r="AZ32" s="150" t="s">
        <v>806</v>
      </c>
      <c r="BA32" s="150" t="s">
        <v>597</v>
      </c>
      <c r="BB32" s="152" t="s">
        <v>597</v>
      </c>
      <c r="BC32" s="150" t="s">
        <v>597</v>
      </c>
      <c r="BD32" s="150" t="s">
        <v>597</v>
      </c>
      <c r="BE32" s="150" t="s">
        <v>597</v>
      </c>
      <c r="BF32" s="150" t="s">
        <v>597</v>
      </c>
      <c r="BG32" s="150" t="s">
        <v>597</v>
      </c>
      <c r="BH32" s="150" t="s">
        <v>597</v>
      </c>
      <c r="BI32" s="150" t="s">
        <v>597</v>
      </c>
      <c r="BJ32" s="150" t="s">
        <v>597</v>
      </c>
      <c r="BK32" s="150" t="s">
        <v>597</v>
      </c>
      <c r="BL32" s="150" t="s">
        <v>611</v>
      </c>
      <c r="BM32" s="150" t="s">
        <v>612</v>
      </c>
      <c r="BN32" s="150" t="s">
        <v>597</v>
      </c>
      <c r="BO32" s="150" t="s">
        <v>597</v>
      </c>
      <c r="BP32" s="150" t="s">
        <v>55</v>
      </c>
      <c r="BQ32" s="150" t="s">
        <v>597</v>
      </c>
      <c r="BR32" s="150" t="s">
        <v>607</v>
      </c>
      <c r="BS32" s="150" t="s">
        <v>597</v>
      </c>
      <c r="BT32" s="150" t="s">
        <v>597</v>
      </c>
      <c r="BU32" s="150" t="s">
        <v>597</v>
      </c>
      <c r="BV32" s="150" t="s">
        <v>597</v>
      </c>
      <c r="BW32" s="150" t="s">
        <v>597</v>
      </c>
      <c r="BX32" s="150" t="s">
        <v>597</v>
      </c>
      <c r="BY32" s="150" t="s">
        <v>597</v>
      </c>
      <c r="BZ32" s="150" t="s">
        <v>597</v>
      </c>
      <c r="CA32" s="150" t="s">
        <v>55</v>
      </c>
      <c r="CB32" s="150" t="s">
        <v>597</v>
      </c>
      <c r="CC32" s="150" t="s">
        <v>597</v>
      </c>
      <c r="CD32" s="150" t="s">
        <v>597</v>
      </c>
      <c r="CE32" s="150" t="s">
        <v>597</v>
      </c>
      <c r="CF32" s="150" t="s">
        <v>597</v>
      </c>
      <c r="CG32" s="150" t="s">
        <v>597</v>
      </c>
      <c r="CH32" s="150" t="s">
        <v>597</v>
      </c>
      <c r="CI32" s="150" t="s">
        <v>807</v>
      </c>
      <c r="CJ32" s="150" t="s">
        <v>597</v>
      </c>
      <c r="CK32" s="150" t="s">
        <v>597</v>
      </c>
      <c r="CL32" s="150" t="s">
        <v>597</v>
      </c>
      <c r="CM32" s="150" t="s">
        <v>647</v>
      </c>
      <c r="CN32" s="150" t="s">
        <v>597</v>
      </c>
      <c r="CO32" s="150" t="s">
        <v>597</v>
      </c>
      <c r="CP32" s="150" t="s">
        <v>648</v>
      </c>
      <c r="CQ32" s="150" t="s">
        <v>597</v>
      </c>
      <c r="CR32" s="150" t="s">
        <v>636</v>
      </c>
      <c r="CS32" s="150" t="s">
        <v>597</v>
      </c>
      <c r="CT32" s="150" t="s">
        <v>597</v>
      </c>
      <c r="CU32" s="150" t="s">
        <v>597</v>
      </c>
      <c r="CV32" s="150" t="s">
        <v>597</v>
      </c>
      <c r="CW32" s="150" t="s">
        <v>597</v>
      </c>
      <c r="CX32" s="150" t="s">
        <v>597</v>
      </c>
      <c r="CY32" s="150" t="s">
        <v>597</v>
      </c>
      <c r="CZ32" s="150" t="s">
        <v>597</v>
      </c>
      <c r="DA32" s="150" t="s">
        <v>597</v>
      </c>
      <c r="DB32" s="150" t="s">
        <v>618</v>
      </c>
      <c r="DC32" s="150" t="s">
        <v>618</v>
      </c>
      <c r="DD32" s="150" t="s">
        <v>597</v>
      </c>
      <c r="DE32" s="150" t="s">
        <v>597</v>
      </c>
      <c r="DF32" s="150" t="s">
        <v>55</v>
      </c>
      <c r="DG32" s="150" t="s">
        <v>597</v>
      </c>
      <c r="DH32" s="150" t="s">
        <v>612</v>
      </c>
      <c r="DI32" s="150" t="s">
        <v>808</v>
      </c>
      <c r="DJ32" s="150" t="s">
        <v>597</v>
      </c>
      <c r="DK32" s="152" t="s">
        <v>597</v>
      </c>
      <c r="DL32" s="152">
        <v>42145.79344907407</v>
      </c>
      <c r="DM32" s="152" t="s">
        <v>597</v>
      </c>
      <c r="DN32" s="150" t="s">
        <v>620</v>
      </c>
      <c r="DO32" s="150" t="s">
        <v>665</v>
      </c>
      <c r="DP32" s="150" t="s">
        <v>800</v>
      </c>
      <c r="DQ32" s="150" t="s">
        <v>239</v>
      </c>
      <c r="DR32" s="150">
        <v>50000.0</v>
      </c>
      <c r="DS32" s="150" t="s">
        <v>596</v>
      </c>
      <c r="DT32" s="150" t="s">
        <v>597</v>
      </c>
      <c r="DU32" s="150" t="s">
        <v>800</v>
      </c>
      <c r="DV32" s="150" t="s">
        <v>239</v>
      </c>
      <c r="DW32" s="150" t="s">
        <v>597</v>
      </c>
      <c r="DX32" s="150">
        <v>50000.0</v>
      </c>
      <c r="DY32" s="150" t="s">
        <v>596</v>
      </c>
      <c r="DZ32" s="150" t="s">
        <v>597</v>
      </c>
      <c r="EA32" s="150" t="s">
        <v>597</v>
      </c>
      <c r="EB32" s="150" t="s">
        <v>597</v>
      </c>
      <c r="EC32" s="150" t="s">
        <v>597</v>
      </c>
      <c r="ED32" s="150" t="s">
        <v>597</v>
      </c>
      <c r="EE32" s="150" t="s">
        <v>597</v>
      </c>
      <c r="EF32" s="152" t="s">
        <v>597</v>
      </c>
      <c r="EG32" s="151">
        <v>0.0</v>
      </c>
      <c r="EH32" s="151">
        <v>0.0</v>
      </c>
      <c r="EI32" s="150" t="s">
        <v>805</v>
      </c>
      <c r="EJ32" s="150" t="s">
        <v>666</v>
      </c>
      <c r="EK32" s="150" t="s">
        <v>597</v>
      </c>
    </row>
    <row r="33" ht="15.75" customHeight="1">
      <c r="A33" s="150">
        <v>28112.0</v>
      </c>
      <c r="B33" s="150" t="s">
        <v>6</v>
      </c>
      <c r="C33" s="150" t="s">
        <v>799</v>
      </c>
      <c r="D33" s="150">
        <v>28112.0</v>
      </c>
      <c r="E33" s="150" t="s">
        <v>594</v>
      </c>
      <c r="F33" s="150" t="s">
        <v>55</v>
      </c>
      <c r="G33" s="150">
        <v>580787.0</v>
      </c>
      <c r="H33" s="150" t="s">
        <v>595</v>
      </c>
      <c r="I33" s="150" t="s">
        <v>446</v>
      </c>
      <c r="J33" s="150">
        <v>42851.0</v>
      </c>
      <c r="K33" s="150" t="s">
        <v>241</v>
      </c>
      <c r="L33" s="150" t="s">
        <v>809</v>
      </c>
      <c r="M33" s="151">
        <v>0.0</v>
      </c>
      <c r="N33" s="150">
        <v>100000.0</v>
      </c>
      <c r="O33" s="150" t="s">
        <v>596</v>
      </c>
      <c r="P33" s="151">
        <v>0.0</v>
      </c>
      <c r="Q33" s="67" t="s">
        <v>597</v>
      </c>
      <c r="R33" s="150" t="s">
        <v>597</v>
      </c>
      <c r="S33" s="150" t="s">
        <v>598</v>
      </c>
      <c r="T33" s="150" t="s">
        <v>597</v>
      </c>
      <c r="U33" s="150" t="s">
        <v>801</v>
      </c>
      <c r="V33" s="150" t="s">
        <v>600</v>
      </c>
      <c r="W33" s="150" t="s">
        <v>597</v>
      </c>
      <c r="X33" s="150" t="s">
        <v>597</v>
      </c>
      <c r="Y33" s="150" t="s">
        <v>802</v>
      </c>
      <c r="Z33" s="150" t="s">
        <v>55</v>
      </c>
      <c r="AA33" s="150" t="s">
        <v>443</v>
      </c>
      <c r="AB33" s="150" t="s">
        <v>597</v>
      </c>
      <c r="AC33" s="150" t="s">
        <v>597</v>
      </c>
      <c r="AD33" s="150" t="s">
        <v>444</v>
      </c>
      <c r="AE33" s="150" t="s">
        <v>628</v>
      </c>
      <c r="AF33" s="150" t="s">
        <v>597</v>
      </c>
      <c r="AG33" s="150" t="s">
        <v>446</v>
      </c>
      <c r="AH33" s="150" t="s">
        <v>803</v>
      </c>
      <c r="AI33" s="150" t="s">
        <v>804</v>
      </c>
      <c r="AJ33" s="150" t="s">
        <v>805</v>
      </c>
      <c r="AK33" s="150" t="s">
        <v>606</v>
      </c>
      <c r="AL33" s="150" t="s">
        <v>443</v>
      </c>
      <c r="AM33" s="150" t="s">
        <v>597</v>
      </c>
      <c r="AN33" s="150" t="s">
        <v>597</v>
      </c>
      <c r="AO33" s="150" t="s">
        <v>444</v>
      </c>
      <c r="AP33" s="150" t="s">
        <v>628</v>
      </c>
      <c r="AQ33" s="150" t="s">
        <v>803</v>
      </c>
      <c r="AR33" s="150" t="s">
        <v>607</v>
      </c>
      <c r="AS33" s="150" t="s">
        <v>446</v>
      </c>
      <c r="AT33" s="150" t="s">
        <v>595</v>
      </c>
      <c r="AU33" s="150">
        <v>580988.0</v>
      </c>
      <c r="AV33" s="150" t="s">
        <v>608</v>
      </c>
      <c r="AW33" s="150" t="s">
        <v>55</v>
      </c>
      <c r="AX33" s="150" t="s">
        <v>597</v>
      </c>
      <c r="AY33" s="150" t="s">
        <v>597</v>
      </c>
      <c r="AZ33" s="150" t="s">
        <v>806</v>
      </c>
      <c r="BA33" s="150" t="s">
        <v>597</v>
      </c>
      <c r="BB33" s="152" t="s">
        <v>597</v>
      </c>
      <c r="BC33" s="150" t="s">
        <v>597</v>
      </c>
      <c r="BD33" s="150" t="s">
        <v>597</v>
      </c>
      <c r="BE33" s="150" t="s">
        <v>597</v>
      </c>
      <c r="BF33" s="150" t="s">
        <v>597</v>
      </c>
      <c r="BG33" s="150" t="s">
        <v>597</v>
      </c>
      <c r="BH33" s="150" t="s">
        <v>597</v>
      </c>
      <c r="BI33" s="150" t="s">
        <v>597</v>
      </c>
      <c r="BJ33" s="150" t="s">
        <v>597</v>
      </c>
      <c r="BK33" s="150" t="s">
        <v>597</v>
      </c>
      <c r="BL33" s="150" t="s">
        <v>611</v>
      </c>
      <c r="BM33" s="150" t="s">
        <v>612</v>
      </c>
      <c r="BN33" s="150" t="s">
        <v>597</v>
      </c>
      <c r="BO33" s="150" t="s">
        <v>597</v>
      </c>
      <c r="BP33" s="150" t="s">
        <v>55</v>
      </c>
      <c r="BQ33" s="150" t="s">
        <v>597</v>
      </c>
      <c r="BR33" s="150" t="s">
        <v>607</v>
      </c>
      <c r="BS33" s="150" t="s">
        <v>597</v>
      </c>
      <c r="BT33" s="150" t="s">
        <v>597</v>
      </c>
      <c r="BU33" s="150" t="s">
        <v>597</v>
      </c>
      <c r="BV33" s="150" t="s">
        <v>597</v>
      </c>
      <c r="BW33" s="150" t="s">
        <v>597</v>
      </c>
      <c r="BX33" s="150" t="s">
        <v>597</v>
      </c>
      <c r="BY33" s="150" t="s">
        <v>597</v>
      </c>
      <c r="BZ33" s="150" t="s">
        <v>597</v>
      </c>
      <c r="CA33" s="150" t="s">
        <v>55</v>
      </c>
      <c r="CB33" s="150" t="s">
        <v>597</v>
      </c>
      <c r="CC33" s="150" t="s">
        <v>597</v>
      </c>
      <c r="CD33" s="150" t="s">
        <v>597</v>
      </c>
      <c r="CE33" s="150" t="s">
        <v>597</v>
      </c>
      <c r="CF33" s="150" t="s">
        <v>597</v>
      </c>
      <c r="CG33" s="150" t="s">
        <v>597</v>
      </c>
      <c r="CH33" s="150" t="s">
        <v>597</v>
      </c>
      <c r="CI33" s="150" t="s">
        <v>807</v>
      </c>
      <c r="CJ33" s="150" t="s">
        <v>597</v>
      </c>
      <c r="CK33" s="150" t="s">
        <v>597</v>
      </c>
      <c r="CL33" s="150" t="s">
        <v>597</v>
      </c>
      <c r="CM33" s="150" t="s">
        <v>647</v>
      </c>
      <c r="CN33" s="150" t="s">
        <v>597</v>
      </c>
      <c r="CO33" s="150" t="s">
        <v>597</v>
      </c>
      <c r="CP33" s="150" t="s">
        <v>648</v>
      </c>
      <c r="CQ33" s="150" t="s">
        <v>597</v>
      </c>
      <c r="CR33" s="150" t="s">
        <v>636</v>
      </c>
      <c r="CS33" s="150" t="s">
        <v>597</v>
      </c>
      <c r="CT33" s="150" t="s">
        <v>597</v>
      </c>
      <c r="CU33" s="150" t="s">
        <v>597</v>
      </c>
      <c r="CV33" s="150" t="s">
        <v>597</v>
      </c>
      <c r="CW33" s="150" t="s">
        <v>597</v>
      </c>
      <c r="CX33" s="150" t="s">
        <v>597</v>
      </c>
      <c r="CY33" s="150" t="s">
        <v>597</v>
      </c>
      <c r="CZ33" s="150" t="s">
        <v>597</v>
      </c>
      <c r="DA33" s="150" t="s">
        <v>597</v>
      </c>
      <c r="DB33" s="150" t="s">
        <v>618</v>
      </c>
      <c r="DC33" s="150" t="s">
        <v>618</v>
      </c>
      <c r="DD33" s="150" t="s">
        <v>597</v>
      </c>
      <c r="DE33" s="150" t="s">
        <v>597</v>
      </c>
      <c r="DF33" s="150" t="s">
        <v>55</v>
      </c>
      <c r="DG33" s="150" t="s">
        <v>597</v>
      </c>
      <c r="DH33" s="150" t="s">
        <v>612</v>
      </c>
      <c r="DI33" s="150" t="s">
        <v>808</v>
      </c>
      <c r="DJ33" s="150" t="s">
        <v>597</v>
      </c>
      <c r="DK33" s="152" t="s">
        <v>597</v>
      </c>
      <c r="DL33" s="152">
        <v>42145.79344907407</v>
      </c>
      <c r="DM33" s="152" t="s">
        <v>597</v>
      </c>
      <c r="DN33" s="150" t="s">
        <v>620</v>
      </c>
      <c r="DO33" s="150" t="s">
        <v>665</v>
      </c>
      <c r="DP33" s="150" t="s">
        <v>809</v>
      </c>
      <c r="DQ33" s="150" t="s">
        <v>241</v>
      </c>
      <c r="DR33" s="150">
        <v>100000.0</v>
      </c>
      <c r="DS33" s="150" t="s">
        <v>596</v>
      </c>
      <c r="DT33" s="150" t="s">
        <v>597</v>
      </c>
      <c r="DU33" s="150" t="s">
        <v>809</v>
      </c>
      <c r="DV33" s="150" t="s">
        <v>241</v>
      </c>
      <c r="DW33" s="150" t="s">
        <v>597</v>
      </c>
      <c r="DX33" s="150">
        <v>100000.0</v>
      </c>
      <c r="DY33" s="150" t="s">
        <v>596</v>
      </c>
      <c r="DZ33" s="150" t="s">
        <v>597</v>
      </c>
      <c r="EA33" s="150" t="s">
        <v>597</v>
      </c>
      <c r="EB33" s="150" t="s">
        <v>597</v>
      </c>
      <c r="EC33" s="150" t="s">
        <v>597</v>
      </c>
      <c r="ED33" s="150" t="s">
        <v>597</v>
      </c>
      <c r="EE33" s="150" t="s">
        <v>597</v>
      </c>
      <c r="EF33" s="152" t="s">
        <v>597</v>
      </c>
      <c r="EG33" s="151">
        <v>0.0</v>
      </c>
      <c r="EH33" s="151">
        <v>0.0</v>
      </c>
      <c r="EI33" s="150" t="s">
        <v>805</v>
      </c>
      <c r="EJ33" s="150" t="s">
        <v>666</v>
      </c>
      <c r="EK33" s="150" t="s">
        <v>597</v>
      </c>
    </row>
    <row r="34" ht="15.75" customHeight="1">
      <c r="A34" s="150">
        <v>28113.0</v>
      </c>
      <c r="B34" s="150" t="s">
        <v>6</v>
      </c>
      <c r="C34" s="150" t="s">
        <v>810</v>
      </c>
      <c r="D34" s="150">
        <v>28113.0</v>
      </c>
      <c r="E34" s="150" t="s">
        <v>594</v>
      </c>
      <c r="F34" s="150" t="s">
        <v>56</v>
      </c>
      <c r="G34" s="150">
        <v>580788.0</v>
      </c>
      <c r="H34" s="150" t="s">
        <v>595</v>
      </c>
      <c r="I34" s="150" t="s">
        <v>451</v>
      </c>
      <c r="J34" s="150">
        <v>42852.0</v>
      </c>
      <c r="K34" s="150" t="s">
        <v>239</v>
      </c>
      <c r="L34" s="150" t="s">
        <v>811</v>
      </c>
      <c r="M34" s="151">
        <v>0.0</v>
      </c>
      <c r="N34" s="150">
        <v>50000.0</v>
      </c>
      <c r="O34" s="150" t="s">
        <v>596</v>
      </c>
      <c r="P34" s="151">
        <v>0.0</v>
      </c>
      <c r="Q34" s="67" t="s">
        <v>597</v>
      </c>
      <c r="R34" s="150" t="s">
        <v>597</v>
      </c>
      <c r="S34" s="150" t="s">
        <v>598</v>
      </c>
      <c r="T34" s="150" t="s">
        <v>597</v>
      </c>
      <c r="U34" s="150" t="s">
        <v>812</v>
      </c>
      <c r="V34" s="150" t="s">
        <v>600</v>
      </c>
      <c r="W34" s="150" t="s">
        <v>597</v>
      </c>
      <c r="X34" s="150" t="s">
        <v>597</v>
      </c>
      <c r="Y34" s="150" t="s">
        <v>813</v>
      </c>
      <c r="Z34" s="150" t="s">
        <v>56</v>
      </c>
      <c r="AA34" s="150" t="s">
        <v>447</v>
      </c>
      <c r="AB34" s="150" t="s">
        <v>597</v>
      </c>
      <c r="AC34" s="150" t="s">
        <v>597</v>
      </c>
      <c r="AD34" s="150" t="s">
        <v>448</v>
      </c>
      <c r="AE34" s="150" t="s">
        <v>814</v>
      </c>
      <c r="AF34" s="150" t="s">
        <v>597</v>
      </c>
      <c r="AG34" s="150" t="s">
        <v>451</v>
      </c>
      <c r="AH34" s="150" t="s">
        <v>815</v>
      </c>
      <c r="AI34" s="150" t="s">
        <v>816</v>
      </c>
      <c r="AJ34" s="150" t="s">
        <v>817</v>
      </c>
      <c r="AK34" s="150" t="s">
        <v>606</v>
      </c>
      <c r="AL34" s="150" t="s">
        <v>447</v>
      </c>
      <c r="AM34" s="150" t="s">
        <v>597</v>
      </c>
      <c r="AN34" s="150" t="s">
        <v>597</v>
      </c>
      <c r="AO34" s="150" t="s">
        <v>448</v>
      </c>
      <c r="AP34" s="150" t="s">
        <v>814</v>
      </c>
      <c r="AQ34" s="150" t="s">
        <v>815</v>
      </c>
      <c r="AR34" s="150" t="s">
        <v>607</v>
      </c>
      <c r="AS34" s="150" t="s">
        <v>451</v>
      </c>
      <c r="AT34" s="150" t="s">
        <v>595</v>
      </c>
      <c r="AU34" s="150">
        <v>580989.0</v>
      </c>
      <c r="AV34" s="150" t="s">
        <v>608</v>
      </c>
      <c r="AW34" s="150" t="s">
        <v>56</v>
      </c>
      <c r="AX34" s="150" t="s">
        <v>597</v>
      </c>
      <c r="AY34" s="150" t="s">
        <v>597</v>
      </c>
      <c r="AZ34" s="150" t="s">
        <v>632</v>
      </c>
      <c r="BA34" s="150" t="s">
        <v>597</v>
      </c>
      <c r="BB34" s="152" t="s">
        <v>597</v>
      </c>
      <c r="BC34" s="150" t="s">
        <v>597</v>
      </c>
      <c r="BD34" s="150" t="s">
        <v>597</v>
      </c>
      <c r="BE34" s="150" t="s">
        <v>597</v>
      </c>
      <c r="BF34" s="150" t="s">
        <v>597</v>
      </c>
      <c r="BG34" s="150" t="s">
        <v>597</v>
      </c>
      <c r="BH34" s="150" t="s">
        <v>597</v>
      </c>
      <c r="BI34" s="150" t="s">
        <v>597</v>
      </c>
      <c r="BJ34" s="150" t="s">
        <v>597</v>
      </c>
      <c r="BK34" s="150" t="s">
        <v>597</v>
      </c>
      <c r="BL34" s="150" t="s">
        <v>611</v>
      </c>
      <c r="BM34" s="150" t="s">
        <v>612</v>
      </c>
      <c r="BN34" s="150" t="s">
        <v>597</v>
      </c>
      <c r="BO34" s="150" t="s">
        <v>597</v>
      </c>
      <c r="BP34" s="150" t="s">
        <v>56</v>
      </c>
      <c r="BQ34" s="150" t="s">
        <v>597</v>
      </c>
      <c r="BR34" s="150" t="s">
        <v>607</v>
      </c>
      <c r="BS34" s="150" t="s">
        <v>597</v>
      </c>
      <c r="BT34" s="150" t="s">
        <v>597</v>
      </c>
      <c r="BU34" s="150" t="s">
        <v>597</v>
      </c>
      <c r="BV34" s="150" t="s">
        <v>597</v>
      </c>
      <c r="BW34" s="150" t="s">
        <v>597</v>
      </c>
      <c r="BX34" s="150" t="s">
        <v>597</v>
      </c>
      <c r="BY34" s="150" t="s">
        <v>597</v>
      </c>
      <c r="BZ34" s="150" t="s">
        <v>597</v>
      </c>
      <c r="CA34" s="150" t="s">
        <v>56</v>
      </c>
      <c r="CB34" s="150" t="s">
        <v>597</v>
      </c>
      <c r="CC34" s="150" t="s">
        <v>597</v>
      </c>
      <c r="CD34" s="150" t="s">
        <v>597</v>
      </c>
      <c r="CE34" s="150" t="s">
        <v>597</v>
      </c>
      <c r="CF34" s="150" t="s">
        <v>597</v>
      </c>
      <c r="CG34" s="150" t="s">
        <v>597</v>
      </c>
      <c r="CH34" s="150" t="s">
        <v>597</v>
      </c>
      <c r="CI34" s="150" t="s">
        <v>818</v>
      </c>
      <c r="CJ34" s="150" t="s">
        <v>597</v>
      </c>
      <c r="CK34" s="150" t="s">
        <v>597</v>
      </c>
      <c r="CL34" s="150" t="s">
        <v>597</v>
      </c>
      <c r="CM34" s="150" t="s">
        <v>819</v>
      </c>
      <c r="CN34" s="150" t="s">
        <v>597</v>
      </c>
      <c r="CO34" s="150" t="s">
        <v>597</v>
      </c>
      <c r="CP34" s="150" t="s">
        <v>820</v>
      </c>
      <c r="CQ34" s="150" t="s">
        <v>597</v>
      </c>
      <c r="CR34" s="150" t="s">
        <v>636</v>
      </c>
      <c r="CS34" s="150" t="s">
        <v>597</v>
      </c>
      <c r="CT34" s="150" t="s">
        <v>597</v>
      </c>
      <c r="CU34" s="150" t="s">
        <v>597</v>
      </c>
      <c r="CV34" s="150" t="s">
        <v>597</v>
      </c>
      <c r="CW34" s="150" t="s">
        <v>597</v>
      </c>
      <c r="CX34" s="150" t="s">
        <v>597</v>
      </c>
      <c r="CY34" s="150" t="s">
        <v>597</v>
      </c>
      <c r="CZ34" s="150" t="s">
        <v>597</v>
      </c>
      <c r="DA34" s="150" t="s">
        <v>597</v>
      </c>
      <c r="DB34" s="150" t="s">
        <v>618</v>
      </c>
      <c r="DC34" s="150" t="s">
        <v>618</v>
      </c>
      <c r="DD34" s="150" t="s">
        <v>597</v>
      </c>
      <c r="DE34" s="150" t="s">
        <v>597</v>
      </c>
      <c r="DF34" s="150" t="s">
        <v>56</v>
      </c>
      <c r="DG34" s="150" t="s">
        <v>597</v>
      </c>
      <c r="DH34" s="150" t="s">
        <v>612</v>
      </c>
      <c r="DI34" s="150" t="s">
        <v>821</v>
      </c>
      <c r="DJ34" s="150" t="s">
        <v>597</v>
      </c>
      <c r="DK34" s="152">
        <v>42150.48935185185</v>
      </c>
      <c r="DL34" s="152">
        <v>42145.793807870374</v>
      </c>
      <c r="DM34" s="152" t="s">
        <v>597</v>
      </c>
      <c r="DN34" s="150" t="s">
        <v>620</v>
      </c>
      <c r="DO34" s="150" t="s">
        <v>621</v>
      </c>
      <c r="DP34" s="150" t="s">
        <v>811</v>
      </c>
      <c r="DQ34" s="150" t="s">
        <v>239</v>
      </c>
      <c r="DR34" s="150">
        <v>50000.0</v>
      </c>
      <c r="DS34" s="150" t="s">
        <v>596</v>
      </c>
      <c r="DT34" s="150" t="s">
        <v>597</v>
      </c>
      <c r="DU34" s="150" t="s">
        <v>811</v>
      </c>
      <c r="DV34" s="150" t="s">
        <v>239</v>
      </c>
      <c r="DW34" s="150" t="s">
        <v>597</v>
      </c>
      <c r="DX34" s="150">
        <v>50000.0</v>
      </c>
      <c r="DY34" s="150" t="s">
        <v>596</v>
      </c>
      <c r="DZ34" s="150" t="s">
        <v>597</v>
      </c>
      <c r="EA34" s="150" t="s">
        <v>597</v>
      </c>
      <c r="EB34" s="150" t="s">
        <v>597</v>
      </c>
      <c r="EC34" s="150" t="s">
        <v>597</v>
      </c>
      <c r="ED34" s="150" t="s">
        <v>597</v>
      </c>
      <c r="EE34" s="150" t="s">
        <v>597</v>
      </c>
      <c r="EF34" s="152" t="s">
        <v>597</v>
      </c>
      <c r="EG34" s="151">
        <v>0.0</v>
      </c>
      <c r="EH34" s="151">
        <v>0.0</v>
      </c>
      <c r="EI34" s="150" t="s">
        <v>817</v>
      </c>
      <c r="EJ34" s="150" t="s">
        <v>622</v>
      </c>
      <c r="EK34" s="150" t="s">
        <v>597</v>
      </c>
    </row>
    <row r="35" ht="15.75" customHeight="1">
      <c r="A35" s="150">
        <v>28113.0</v>
      </c>
      <c r="B35" s="150" t="s">
        <v>6</v>
      </c>
      <c r="C35" s="150" t="s">
        <v>810</v>
      </c>
      <c r="D35" s="150">
        <v>28113.0</v>
      </c>
      <c r="E35" s="150" t="s">
        <v>594</v>
      </c>
      <c r="F35" s="150" t="s">
        <v>56</v>
      </c>
      <c r="G35" s="150">
        <v>580788.0</v>
      </c>
      <c r="H35" s="150" t="s">
        <v>595</v>
      </c>
      <c r="I35" s="150" t="s">
        <v>451</v>
      </c>
      <c r="J35" s="150">
        <v>42853.0</v>
      </c>
      <c r="K35" s="150" t="s">
        <v>241</v>
      </c>
      <c r="L35" s="150" t="s">
        <v>822</v>
      </c>
      <c r="M35" s="151">
        <v>0.0</v>
      </c>
      <c r="N35" s="150">
        <v>100000.0</v>
      </c>
      <c r="O35" s="150" t="s">
        <v>596</v>
      </c>
      <c r="P35" s="151">
        <v>0.0</v>
      </c>
      <c r="Q35" s="67" t="s">
        <v>597</v>
      </c>
      <c r="R35" s="150" t="s">
        <v>597</v>
      </c>
      <c r="S35" s="150" t="s">
        <v>598</v>
      </c>
      <c r="T35" s="150" t="s">
        <v>597</v>
      </c>
      <c r="U35" s="150" t="s">
        <v>812</v>
      </c>
      <c r="V35" s="150" t="s">
        <v>600</v>
      </c>
      <c r="W35" s="150" t="s">
        <v>597</v>
      </c>
      <c r="X35" s="150" t="s">
        <v>597</v>
      </c>
      <c r="Y35" s="150" t="s">
        <v>813</v>
      </c>
      <c r="Z35" s="150" t="s">
        <v>56</v>
      </c>
      <c r="AA35" s="150" t="s">
        <v>447</v>
      </c>
      <c r="AB35" s="150" t="s">
        <v>597</v>
      </c>
      <c r="AC35" s="150" t="s">
        <v>597</v>
      </c>
      <c r="AD35" s="150" t="s">
        <v>448</v>
      </c>
      <c r="AE35" s="150" t="s">
        <v>814</v>
      </c>
      <c r="AF35" s="150" t="s">
        <v>597</v>
      </c>
      <c r="AG35" s="150" t="s">
        <v>451</v>
      </c>
      <c r="AH35" s="150" t="s">
        <v>815</v>
      </c>
      <c r="AI35" s="150" t="s">
        <v>816</v>
      </c>
      <c r="AJ35" s="150" t="s">
        <v>817</v>
      </c>
      <c r="AK35" s="150" t="s">
        <v>606</v>
      </c>
      <c r="AL35" s="150" t="s">
        <v>447</v>
      </c>
      <c r="AM35" s="150" t="s">
        <v>597</v>
      </c>
      <c r="AN35" s="150" t="s">
        <v>597</v>
      </c>
      <c r="AO35" s="150" t="s">
        <v>448</v>
      </c>
      <c r="AP35" s="150" t="s">
        <v>814</v>
      </c>
      <c r="AQ35" s="150" t="s">
        <v>815</v>
      </c>
      <c r="AR35" s="150" t="s">
        <v>607</v>
      </c>
      <c r="AS35" s="150" t="s">
        <v>451</v>
      </c>
      <c r="AT35" s="150" t="s">
        <v>595</v>
      </c>
      <c r="AU35" s="150">
        <v>580989.0</v>
      </c>
      <c r="AV35" s="150" t="s">
        <v>608</v>
      </c>
      <c r="AW35" s="150" t="s">
        <v>56</v>
      </c>
      <c r="AX35" s="150" t="s">
        <v>597</v>
      </c>
      <c r="AY35" s="150" t="s">
        <v>597</v>
      </c>
      <c r="AZ35" s="150" t="s">
        <v>632</v>
      </c>
      <c r="BA35" s="150" t="s">
        <v>597</v>
      </c>
      <c r="BB35" s="152" t="s">
        <v>597</v>
      </c>
      <c r="BC35" s="150" t="s">
        <v>597</v>
      </c>
      <c r="BD35" s="150" t="s">
        <v>597</v>
      </c>
      <c r="BE35" s="150" t="s">
        <v>597</v>
      </c>
      <c r="BF35" s="150" t="s">
        <v>597</v>
      </c>
      <c r="BG35" s="150" t="s">
        <v>597</v>
      </c>
      <c r="BH35" s="150" t="s">
        <v>597</v>
      </c>
      <c r="BI35" s="150" t="s">
        <v>597</v>
      </c>
      <c r="BJ35" s="150" t="s">
        <v>597</v>
      </c>
      <c r="BK35" s="150" t="s">
        <v>597</v>
      </c>
      <c r="BL35" s="150" t="s">
        <v>611</v>
      </c>
      <c r="BM35" s="150" t="s">
        <v>612</v>
      </c>
      <c r="BN35" s="150" t="s">
        <v>597</v>
      </c>
      <c r="BO35" s="150" t="s">
        <v>597</v>
      </c>
      <c r="BP35" s="150" t="s">
        <v>56</v>
      </c>
      <c r="BQ35" s="150" t="s">
        <v>597</v>
      </c>
      <c r="BR35" s="150" t="s">
        <v>607</v>
      </c>
      <c r="BS35" s="150" t="s">
        <v>597</v>
      </c>
      <c r="BT35" s="150" t="s">
        <v>597</v>
      </c>
      <c r="BU35" s="150" t="s">
        <v>597</v>
      </c>
      <c r="BV35" s="150" t="s">
        <v>597</v>
      </c>
      <c r="BW35" s="150" t="s">
        <v>597</v>
      </c>
      <c r="BX35" s="150" t="s">
        <v>597</v>
      </c>
      <c r="BY35" s="150" t="s">
        <v>597</v>
      </c>
      <c r="BZ35" s="150" t="s">
        <v>597</v>
      </c>
      <c r="CA35" s="150" t="s">
        <v>56</v>
      </c>
      <c r="CB35" s="150" t="s">
        <v>597</v>
      </c>
      <c r="CC35" s="150" t="s">
        <v>597</v>
      </c>
      <c r="CD35" s="150" t="s">
        <v>597</v>
      </c>
      <c r="CE35" s="150" t="s">
        <v>597</v>
      </c>
      <c r="CF35" s="150" t="s">
        <v>597</v>
      </c>
      <c r="CG35" s="150" t="s">
        <v>597</v>
      </c>
      <c r="CH35" s="150" t="s">
        <v>597</v>
      </c>
      <c r="CI35" s="150" t="s">
        <v>818</v>
      </c>
      <c r="CJ35" s="150" t="s">
        <v>597</v>
      </c>
      <c r="CK35" s="150" t="s">
        <v>597</v>
      </c>
      <c r="CL35" s="150" t="s">
        <v>597</v>
      </c>
      <c r="CM35" s="150" t="s">
        <v>819</v>
      </c>
      <c r="CN35" s="150" t="s">
        <v>597</v>
      </c>
      <c r="CO35" s="150" t="s">
        <v>597</v>
      </c>
      <c r="CP35" s="150" t="s">
        <v>820</v>
      </c>
      <c r="CQ35" s="150" t="s">
        <v>597</v>
      </c>
      <c r="CR35" s="150" t="s">
        <v>636</v>
      </c>
      <c r="CS35" s="150" t="s">
        <v>597</v>
      </c>
      <c r="CT35" s="150" t="s">
        <v>597</v>
      </c>
      <c r="CU35" s="150" t="s">
        <v>597</v>
      </c>
      <c r="CV35" s="150" t="s">
        <v>597</v>
      </c>
      <c r="CW35" s="150" t="s">
        <v>597</v>
      </c>
      <c r="CX35" s="150" t="s">
        <v>597</v>
      </c>
      <c r="CY35" s="150" t="s">
        <v>597</v>
      </c>
      <c r="CZ35" s="150" t="s">
        <v>597</v>
      </c>
      <c r="DA35" s="150" t="s">
        <v>597</v>
      </c>
      <c r="DB35" s="150" t="s">
        <v>618</v>
      </c>
      <c r="DC35" s="150" t="s">
        <v>618</v>
      </c>
      <c r="DD35" s="150" t="s">
        <v>597</v>
      </c>
      <c r="DE35" s="150" t="s">
        <v>597</v>
      </c>
      <c r="DF35" s="150" t="s">
        <v>56</v>
      </c>
      <c r="DG35" s="150" t="s">
        <v>597</v>
      </c>
      <c r="DH35" s="150" t="s">
        <v>612</v>
      </c>
      <c r="DI35" s="150" t="s">
        <v>821</v>
      </c>
      <c r="DJ35" s="150" t="s">
        <v>597</v>
      </c>
      <c r="DK35" s="152">
        <v>42150.48935185185</v>
      </c>
      <c r="DL35" s="152">
        <v>42145.793807870374</v>
      </c>
      <c r="DM35" s="152" t="s">
        <v>597</v>
      </c>
      <c r="DN35" s="150" t="s">
        <v>620</v>
      </c>
      <c r="DO35" s="150" t="s">
        <v>621</v>
      </c>
      <c r="DP35" s="150" t="s">
        <v>822</v>
      </c>
      <c r="DQ35" s="150" t="s">
        <v>241</v>
      </c>
      <c r="DR35" s="150">
        <v>100000.0</v>
      </c>
      <c r="DS35" s="150" t="s">
        <v>596</v>
      </c>
      <c r="DT35" s="150" t="s">
        <v>597</v>
      </c>
      <c r="DU35" s="150" t="s">
        <v>822</v>
      </c>
      <c r="DV35" s="150" t="s">
        <v>241</v>
      </c>
      <c r="DW35" s="150" t="s">
        <v>597</v>
      </c>
      <c r="DX35" s="150">
        <v>100000.0</v>
      </c>
      <c r="DY35" s="150" t="s">
        <v>596</v>
      </c>
      <c r="DZ35" s="150" t="s">
        <v>597</v>
      </c>
      <c r="EA35" s="150" t="s">
        <v>597</v>
      </c>
      <c r="EB35" s="150" t="s">
        <v>597</v>
      </c>
      <c r="EC35" s="150" t="s">
        <v>597</v>
      </c>
      <c r="ED35" s="150" t="s">
        <v>597</v>
      </c>
      <c r="EE35" s="150" t="s">
        <v>597</v>
      </c>
      <c r="EF35" s="152" t="s">
        <v>597</v>
      </c>
      <c r="EG35" s="151">
        <v>0.0</v>
      </c>
      <c r="EH35" s="151">
        <v>0.0</v>
      </c>
      <c r="EI35" s="150" t="s">
        <v>817</v>
      </c>
      <c r="EJ35" s="150" t="s">
        <v>622</v>
      </c>
      <c r="EK35" s="150" t="s">
        <v>597</v>
      </c>
    </row>
    <row r="36" ht="15.75" customHeight="1">
      <c r="A36" s="150">
        <v>28072.0</v>
      </c>
      <c r="B36" s="150" t="s">
        <v>6</v>
      </c>
      <c r="C36" s="150" t="s">
        <v>823</v>
      </c>
      <c r="D36" s="150">
        <v>28072.0</v>
      </c>
      <c r="E36" s="150" t="s">
        <v>594</v>
      </c>
      <c r="F36" s="150" t="s">
        <v>57</v>
      </c>
      <c r="G36" s="150">
        <v>580745.0</v>
      </c>
      <c r="H36" s="150" t="s">
        <v>595</v>
      </c>
      <c r="I36" s="150" t="s">
        <v>221</v>
      </c>
      <c r="J36" s="150">
        <v>42739.0</v>
      </c>
      <c r="K36" s="150" t="s">
        <v>202</v>
      </c>
      <c r="L36" s="150" t="s">
        <v>222</v>
      </c>
      <c r="M36" s="151">
        <v>7163084.72</v>
      </c>
      <c r="N36" s="150">
        <v>8314.012</v>
      </c>
      <c r="O36" s="150" t="s">
        <v>623</v>
      </c>
      <c r="P36" s="151">
        <v>7163084.72</v>
      </c>
      <c r="Q36" s="67" t="s">
        <v>597</v>
      </c>
      <c r="R36" s="150" t="s">
        <v>597</v>
      </c>
      <c r="S36" s="150" t="s">
        <v>598</v>
      </c>
      <c r="T36" s="150" t="s">
        <v>597</v>
      </c>
      <c r="U36" s="150" t="s">
        <v>824</v>
      </c>
      <c r="V36" s="150" t="s">
        <v>600</v>
      </c>
      <c r="W36" s="150" t="s">
        <v>597</v>
      </c>
      <c r="X36" s="150" t="s">
        <v>597</v>
      </c>
      <c r="Y36" s="150" t="s">
        <v>825</v>
      </c>
      <c r="Z36" s="150" t="s">
        <v>57</v>
      </c>
      <c r="AA36" s="150" t="s">
        <v>217</v>
      </c>
      <c r="AB36" s="150" t="s">
        <v>597</v>
      </c>
      <c r="AC36" s="150" t="s">
        <v>597</v>
      </c>
      <c r="AD36" s="150" t="s">
        <v>218</v>
      </c>
      <c r="AE36" s="150" t="s">
        <v>628</v>
      </c>
      <c r="AF36" s="150" t="s">
        <v>597</v>
      </c>
      <c r="AG36" s="150" t="s">
        <v>221</v>
      </c>
      <c r="AH36" s="150" t="s">
        <v>826</v>
      </c>
      <c r="AI36" s="150" t="s">
        <v>597</v>
      </c>
      <c r="AJ36" s="150" t="s">
        <v>827</v>
      </c>
      <c r="AK36" s="150" t="s">
        <v>606</v>
      </c>
      <c r="AL36" s="150" t="s">
        <v>217</v>
      </c>
      <c r="AM36" s="150" t="s">
        <v>597</v>
      </c>
      <c r="AN36" s="150" t="s">
        <v>597</v>
      </c>
      <c r="AO36" s="150" t="s">
        <v>218</v>
      </c>
      <c r="AP36" s="150" t="s">
        <v>628</v>
      </c>
      <c r="AQ36" s="150" t="s">
        <v>826</v>
      </c>
      <c r="AR36" s="150" t="s">
        <v>607</v>
      </c>
      <c r="AS36" s="150" t="s">
        <v>221</v>
      </c>
      <c r="AT36" s="150" t="s">
        <v>595</v>
      </c>
      <c r="AU36" s="150">
        <v>580946.0</v>
      </c>
      <c r="AV36" s="150" t="s">
        <v>608</v>
      </c>
      <c r="AW36" s="150" t="s">
        <v>57</v>
      </c>
      <c r="AX36" s="150" t="s">
        <v>597</v>
      </c>
      <c r="AY36" s="150" t="s">
        <v>597</v>
      </c>
      <c r="AZ36" s="150" t="s">
        <v>645</v>
      </c>
      <c r="BA36" s="150" t="s">
        <v>597</v>
      </c>
      <c r="BB36" s="152" t="s">
        <v>597</v>
      </c>
      <c r="BC36" s="150" t="s">
        <v>597</v>
      </c>
      <c r="BD36" s="150" t="s">
        <v>597</v>
      </c>
      <c r="BE36" s="150" t="s">
        <v>597</v>
      </c>
      <c r="BF36" s="150" t="s">
        <v>597</v>
      </c>
      <c r="BG36" s="150" t="s">
        <v>597</v>
      </c>
      <c r="BH36" s="150" t="s">
        <v>597</v>
      </c>
      <c r="BI36" s="150" t="s">
        <v>597</v>
      </c>
      <c r="BJ36" s="150" t="s">
        <v>597</v>
      </c>
      <c r="BK36" s="150" t="s">
        <v>597</v>
      </c>
      <c r="BL36" s="150" t="s">
        <v>611</v>
      </c>
      <c r="BM36" s="150" t="s">
        <v>612</v>
      </c>
      <c r="BN36" s="150" t="s">
        <v>597</v>
      </c>
      <c r="BO36" s="150" t="s">
        <v>597</v>
      </c>
      <c r="BP36" s="150" t="s">
        <v>828</v>
      </c>
      <c r="BQ36" s="150" t="s">
        <v>829</v>
      </c>
      <c r="BR36" s="150" t="s">
        <v>607</v>
      </c>
      <c r="BS36" s="150" t="s">
        <v>597</v>
      </c>
      <c r="BT36" s="150" t="s">
        <v>597</v>
      </c>
      <c r="BU36" s="150" t="s">
        <v>597</v>
      </c>
      <c r="BV36" s="150" t="s">
        <v>597</v>
      </c>
      <c r="BW36" s="150" t="s">
        <v>597</v>
      </c>
      <c r="BX36" s="150" t="s">
        <v>597</v>
      </c>
      <c r="BY36" s="150" t="s">
        <v>597</v>
      </c>
      <c r="BZ36" s="150" t="s">
        <v>597</v>
      </c>
      <c r="CA36" s="150" t="s">
        <v>58</v>
      </c>
      <c r="CB36" s="150" t="s">
        <v>597</v>
      </c>
      <c r="CC36" s="150" t="s">
        <v>597</v>
      </c>
      <c r="CD36" s="150" t="s">
        <v>597</v>
      </c>
      <c r="CE36" s="150" t="s">
        <v>597</v>
      </c>
      <c r="CF36" s="150" t="s">
        <v>597</v>
      </c>
      <c r="CG36" s="150" t="s">
        <v>597</v>
      </c>
      <c r="CH36" s="150" t="s">
        <v>597</v>
      </c>
      <c r="CI36" s="150" t="s">
        <v>830</v>
      </c>
      <c r="CJ36" s="150" t="s">
        <v>597</v>
      </c>
      <c r="CK36" s="150" t="s">
        <v>597</v>
      </c>
      <c r="CL36" s="150" t="s">
        <v>597</v>
      </c>
      <c r="CM36" s="150" t="s">
        <v>831</v>
      </c>
      <c r="CN36" s="150" t="s">
        <v>597</v>
      </c>
      <c r="CO36" s="150" t="s">
        <v>597</v>
      </c>
      <c r="CP36" s="150" t="s">
        <v>663</v>
      </c>
      <c r="CQ36" s="150" t="s">
        <v>597</v>
      </c>
      <c r="CR36" s="150" t="s">
        <v>636</v>
      </c>
      <c r="CS36" s="150" t="s">
        <v>597</v>
      </c>
      <c r="CT36" s="150" t="s">
        <v>597</v>
      </c>
      <c r="CU36" s="150" t="s">
        <v>597</v>
      </c>
      <c r="CV36" s="150" t="s">
        <v>597</v>
      </c>
      <c r="CW36" s="150" t="s">
        <v>597</v>
      </c>
      <c r="CX36" s="150" t="s">
        <v>597</v>
      </c>
      <c r="CY36" s="150" t="s">
        <v>597</v>
      </c>
      <c r="CZ36" s="150" t="s">
        <v>597</v>
      </c>
      <c r="DA36" s="150" t="s">
        <v>597</v>
      </c>
      <c r="DB36" s="150" t="s">
        <v>618</v>
      </c>
      <c r="DC36" s="150" t="s">
        <v>618</v>
      </c>
      <c r="DD36" s="150" t="s">
        <v>597</v>
      </c>
      <c r="DE36" s="150" t="s">
        <v>597</v>
      </c>
      <c r="DF36" s="150" t="s">
        <v>58</v>
      </c>
      <c r="DG36" s="150" t="s">
        <v>597</v>
      </c>
      <c r="DH36" s="150" t="s">
        <v>612</v>
      </c>
      <c r="DI36" s="150" t="s">
        <v>832</v>
      </c>
      <c r="DJ36" s="150" t="s">
        <v>597</v>
      </c>
      <c r="DK36" s="152">
        <v>42153.56555555556</v>
      </c>
      <c r="DL36" s="152">
        <v>42145.79400462963</v>
      </c>
      <c r="DM36" s="152" t="s">
        <v>597</v>
      </c>
      <c r="DN36" s="150" t="s">
        <v>620</v>
      </c>
      <c r="DO36" s="150" t="s">
        <v>621</v>
      </c>
      <c r="DP36" s="150" t="s">
        <v>222</v>
      </c>
      <c r="DQ36" s="150" t="s">
        <v>202</v>
      </c>
      <c r="DR36" s="150">
        <v>8314.012</v>
      </c>
      <c r="DS36" s="150" t="s">
        <v>623</v>
      </c>
      <c r="DT36" s="150" t="s">
        <v>597</v>
      </c>
      <c r="DU36" s="150" t="s">
        <v>222</v>
      </c>
      <c r="DV36" s="150" t="s">
        <v>202</v>
      </c>
      <c r="DW36" s="150" t="s">
        <v>597</v>
      </c>
      <c r="DX36" s="150">
        <v>8314.012</v>
      </c>
      <c r="DY36" s="150" t="s">
        <v>623</v>
      </c>
      <c r="DZ36" s="150" t="s">
        <v>597</v>
      </c>
      <c r="EA36" s="150" t="s">
        <v>597</v>
      </c>
      <c r="EB36" s="150" t="s">
        <v>597</v>
      </c>
      <c r="EC36" s="150" t="s">
        <v>597</v>
      </c>
      <c r="ED36" s="150" t="s">
        <v>597</v>
      </c>
      <c r="EE36" s="150" t="s">
        <v>597</v>
      </c>
      <c r="EF36" s="152" t="s">
        <v>597</v>
      </c>
      <c r="EG36" s="151">
        <v>0.0</v>
      </c>
      <c r="EH36" s="151">
        <v>0.0</v>
      </c>
      <c r="EI36" s="150" t="s">
        <v>827</v>
      </c>
      <c r="EJ36" s="150" t="s">
        <v>622</v>
      </c>
      <c r="EK36" s="150" t="s">
        <v>597</v>
      </c>
    </row>
    <row r="37" ht="15.75" customHeight="1">
      <c r="A37" s="150">
        <v>28072.0</v>
      </c>
      <c r="B37" s="150" t="s">
        <v>6</v>
      </c>
      <c r="C37" s="150" t="s">
        <v>823</v>
      </c>
      <c r="D37" s="150">
        <v>28072.0</v>
      </c>
      <c r="E37" s="150" t="s">
        <v>594</v>
      </c>
      <c r="F37" s="150" t="s">
        <v>57</v>
      </c>
      <c r="G37" s="150">
        <v>580745.0</v>
      </c>
      <c r="H37" s="150" t="s">
        <v>595</v>
      </c>
      <c r="I37" s="150" t="s">
        <v>221</v>
      </c>
      <c r="J37" s="150">
        <v>42760.0</v>
      </c>
      <c r="K37" s="150" t="s">
        <v>204</v>
      </c>
      <c r="L37" s="150" t="s">
        <v>223</v>
      </c>
      <c r="M37" s="151">
        <v>0.0</v>
      </c>
      <c r="N37" s="150">
        <v>8397992.0</v>
      </c>
      <c r="O37" s="150" t="s">
        <v>596</v>
      </c>
      <c r="P37" s="151">
        <v>0.0</v>
      </c>
      <c r="Q37" s="67" t="s">
        <v>597</v>
      </c>
      <c r="R37" s="150" t="s">
        <v>597</v>
      </c>
      <c r="S37" s="150" t="s">
        <v>598</v>
      </c>
      <c r="T37" s="150" t="s">
        <v>597</v>
      </c>
      <c r="U37" s="150" t="s">
        <v>824</v>
      </c>
      <c r="V37" s="150" t="s">
        <v>600</v>
      </c>
      <c r="W37" s="150" t="s">
        <v>597</v>
      </c>
      <c r="X37" s="150" t="s">
        <v>597</v>
      </c>
      <c r="Y37" s="150" t="s">
        <v>825</v>
      </c>
      <c r="Z37" s="150" t="s">
        <v>57</v>
      </c>
      <c r="AA37" s="150" t="s">
        <v>217</v>
      </c>
      <c r="AB37" s="150" t="s">
        <v>597</v>
      </c>
      <c r="AC37" s="150" t="s">
        <v>597</v>
      </c>
      <c r="AD37" s="150" t="s">
        <v>218</v>
      </c>
      <c r="AE37" s="150" t="s">
        <v>628</v>
      </c>
      <c r="AF37" s="150" t="s">
        <v>597</v>
      </c>
      <c r="AG37" s="150" t="s">
        <v>221</v>
      </c>
      <c r="AH37" s="150" t="s">
        <v>826</v>
      </c>
      <c r="AI37" s="150" t="s">
        <v>597</v>
      </c>
      <c r="AJ37" s="150" t="s">
        <v>827</v>
      </c>
      <c r="AK37" s="150" t="s">
        <v>606</v>
      </c>
      <c r="AL37" s="150" t="s">
        <v>217</v>
      </c>
      <c r="AM37" s="150" t="s">
        <v>597</v>
      </c>
      <c r="AN37" s="150" t="s">
        <v>597</v>
      </c>
      <c r="AO37" s="150" t="s">
        <v>218</v>
      </c>
      <c r="AP37" s="150" t="s">
        <v>628</v>
      </c>
      <c r="AQ37" s="150" t="s">
        <v>826</v>
      </c>
      <c r="AR37" s="150" t="s">
        <v>607</v>
      </c>
      <c r="AS37" s="150" t="s">
        <v>221</v>
      </c>
      <c r="AT37" s="150" t="s">
        <v>595</v>
      </c>
      <c r="AU37" s="150">
        <v>580946.0</v>
      </c>
      <c r="AV37" s="150" t="s">
        <v>608</v>
      </c>
      <c r="AW37" s="150" t="s">
        <v>57</v>
      </c>
      <c r="AX37" s="150" t="s">
        <v>597</v>
      </c>
      <c r="AY37" s="150" t="s">
        <v>597</v>
      </c>
      <c r="AZ37" s="150" t="s">
        <v>645</v>
      </c>
      <c r="BA37" s="150" t="s">
        <v>597</v>
      </c>
      <c r="BB37" s="152" t="s">
        <v>597</v>
      </c>
      <c r="BC37" s="150" t="s">
        <v>597</v>
      </c>
      <c r="BD37" s="150" t="s">
        <v>597</v>
      </c>
      <c r="BE37" s="150" t="s">
        <v>597</v>
      </c>
      <c r="BF37" s="150" t="s">
        <v>597</v>
      </c>
      <c r="BG37" s="150" t="s">
        <v>597</v>
      </c>
      <c r="BH37" s="150" t="s">
        <v>597</v>
      </c>
      <c r="BI37" s="150" t="s">
        <v>597</v>
      </c>
      <c r="BJ37" s="150" t="s">
        <v>597</v>
      </c>
      <c r="BK37" s="150" t="s">
        <v>597</v>
      </c>
      <c r="BL37" s="150" t="s">
        <v>611</v>
      </c>
      <c r="BM37" s="150" t="s">
        <v>612</v>
      </c>
      <c r="BN37" s="150" t="s">
        <v>597</v>
      </c>
      <c r="BO37" s="150" t="s">
        <v>597</v>
      </c>
      <c r="BP37" s="150" t="s">
        <v>828</v>
      </c>
      <c r="BQ37" s="150" t="s">
        <v>829</v>
      </c>
      <c r="BR37" s="150" t="s">
        <v>607</v>
      </c>
      <c r="BS37" s="150" t="s">
        <v>597</v>
      </c>
      <c r="BT37" s="150" t="s">
        <v>597</v>
      </c>
      <c r="BU37" s="150" t="s">
        <v>597</v>
      </c>
      <c r="BV37" s="150" t="s">
        <v>597</v>
      </c>
      <c r="BW37" s="150" t="s">
        <v>597</v>
      </c>
      <c r="BX37" s="150" t="s">
        <v>597</v>
      </c>
      <c r="BY37" s="150" t="s">
        <v>597</v>
      </c>
      <c r="BZ37" s="150" t="s">
        <v>597</v>
      </c>
      <c r="CA37" s="150" t="s">
        <v>58</v>
      </c>
      <c r="CB37" s="150" t="s">
        <v>597</v>
      </c>
      <c r="CC37" s="150" t="s">
        <v>597</v>
      </c>
      <c r="CD37" s="150" t="s">
        <v>597</v>
      </c>
      <c r="CE37" s="150" t="s">
        <v>597</v>
      </c>
      <c r="CF37" s="150" t="s">
        <v>597</v>
      </c>
      <c r="CG37" s="150" t="s">
        <v>597</v>
      </c>
      <c r="CH37" s="150" t="s">
        <v>597</v>
      </c>
      <c r="CI37" s="150" t="s">
        <v>830</v>
      </c>
      <c r="CJ37" s="150" t="s">
        <v>597</v>
      </c>
      <c r="CK37" s="150" t="s">
        <v>597</v>
      </c>
      <c r="CL37" s="150" t="s">
        <v>597</v>
      </c>
      <c r="CM37" s="150" t="s">
        <v>831</v>
      </c>
      <c r="CN37" s="150" t="s">
        <v>597</v>
      </c>
      <c r="CO37" s="150" t="s">
        <v>597</v>
      </c>
      <c r="CP37" s="150" t="s">
        <v>663</v>
      </c>
      <c r="CQ37" s="150" t="s">
        <v>597</v>
      </c>
      <c r="CR37" s="150" t="s">
        <v>636</v>
      </c>
      <c r="CS37" s="150" t="s">
        <v>597</v>
      </c>
      <c r="CT37" s="150" t="s">
        <v>597</v>
      </c>
      <c r="CU37" s="150" t="s">
        <v>597</v>
      </c>
      <c r="CV37" s="150" t="s">
        <v>597</v>
      </c>
      <c r="CW37" s="150" t="s">
        <v>597</v>
      </c>
      <c r="CX37" s="150" t="s">
        <v>597</v>
      </c>
      <c r="CY37" s="150" t="s">
        <v>597</v>
      </c>
      <c r="CZ37" s="150" t="s">
        <v>597</v>
      </c>
      <c r="DA37" s="150" t="s">
        <v>597</v>
      </c>
      <c r="DB37" s="150" t="s">
        <v>618</v>
      </c>
      <c r="DC37" s="150" t="s">
        <v>618</v>
      </c>
      <c r="DD37" s="150" t="s">
        <v>597</v>
      </c>
      <c r="DE37" s="150" t="s">
        <v>597</v>
      </c>
      <c r="DF37" s="150" t="s">
        <v>58</v>
      </c>
      <c r="DG37" s="150" t="s">
        <v>597</v>
      </c>
      <c r="DH37" s="150" t="s">
        <v>612</v>
      </c>
      <c r="DI37" s="150" t="s">
        <v>832</v>
      </c>
      <c r="DJ37" s="150" t="s">
        <v>597</v>
      </c>
      <c r="DK37" s="152">
        <v>42153.56555555556</v>
      </c>
      <c r="DL37" s="152">
        <v>42145.79400462963</v>
      </c>
      <c r="DM37" s="152" t="s">
        <v>597</v>
      </c>
      <c r="DN37" s="150" t="s">
        <v>620</v>
      </c>
      <c r="DO37" s="150" t="s">
        <v>621</v>
      </c>
      <c r="DP37" s="150" t="s">
        <v>223</v>
      </c>
      <c r="DQ37" s="150" t="s">
        <v>204</v>
      </c>
      <c r="DR37" s="150">
        <v>8397992.0</v>
      </c>
      <c r="DS37" s="150" t="s">
        <v>596</v>
      </c>
      <c r="DT37" s="150" t="s">
        <v>597</v>
      </c>
      <c r="DU37" s="150" t="s">
        <v>223</v>
      </c>
      <c r="DV37" s="150" t="s">
        <v>204</v>
      </c>
      <c r="DW37" s="150" t="s">
        <v>597</v>
      </c>
      <c r="DX37" s="150">
        <v>8397992.0</v>
      </c>
      <c r="DY37" s="150" t="s">
        <v>596</v>
      </c>
      <c r="DZ37" s="150" t="s">
        <v>597</v>
      </c>
      <c r="EA37" s="150" t="s">
        <v>597</v>
      </c>
      <c r="EB37" s="150" t="s">
        <v>597</v>
      </c>
      <c r="EC37" s="150" t="s">
        <v>597</v>
      </c>
      <c r="ED37" s="150" t="s">
        <v>597</v>
      </c>
      <c r="EE37" s="150" t="s">
        <v>597</v>
      </c>
      <c r="EF37" s="152" t="s">
        <v>597</v>
      </c>
      <c r="EG37" s="151">
        <v>0.0</v>
      </c>
      <c r="EH37" s="151">
        <v>0.0</v>
      </c>
      <c r="EI37" s="150" t="s">
        <v>827</v>
      </c>
      <c r="EJ37" s="150" t="s">
        <v>622</v>
      </c>
      <c r="EK37" s="150" t="s">
        <v>597</v>
      </c>
    </row>
    <row r="38" ht="15.75" customHeight="1">
      <c r="A38" s="150">
        <v>28104.0</v>
      </c>
      <c r="B38" s="150" t="s">
        <v>6</v>
      </c>
      <c r="C38" s="150" t="s">
        <v>833</v>
      </c>
      <c r="D38" s="150">
        <v>28104.0</v>
      </c>
      <c r="E38" s="150" t="s">
        <v>594</v>
      </c>
      <c r="F38" s="150" t="s">
        <v>60</v>
      </c>
      <c r="G38" s="150">
        <v>580777.0</v>
      </c>
      <c r="H38" s="150" t="s">
        <v>595</v>
      </c>
      <c r="I38" s="150" t="s">
        <v>403</v>
      </c>
      <c r="J38" s="150">
        <v>42831.0</v>
      </c>
      <c r="K38" s="150" t="s">
        <v>241</v>
      </c>
      <c r="L38" s="150" t="s">
        <v>834</v>
      </c>
      <c r="M38" s="151">
        <v>0.0</v>
      </c>
      <c r="N38" s="150">
        <v>123000.0</v>
      </c>
      <c r="O38" s="150" t="s">
        <v>596</v>
      </c>
      <c r="P38" s="151">
        <v>0.0</v>
      </c>
      <c r="Q38" s="67" t="s">
        <v>597</v>
      </c>
      <c r="R38" s="150" t="s">
        <v>597</v>
      </c>
      <c r="S38" s="150" t="s">
        <v>598</v>
      </c>
      <c r="T38" s="150" t="s">
        <v>597</v>
      </c>
      <c r="U38" s="150" t="s">
        <v>835</v>
      </c>
      <c r="V38" s="150" t="s">
        <v>600</v>
      </c>
      <c r="W38" s="150" t="s">
        <v>597</v>
      </c>
      <c r="X38" s="150" t="s">
        <v>597</v>
      </c>
      <c r="Y38" s="150" t="s">
        <v>836</v>
      </c>
      <c r="Z38" s="150" t="s">
        <v>60</v>
      </c>
      <c r="AA38" s="150" t="s">
        <v>400</v>
      </c>
      <c r="AB38" s="150" t="s">
        <v>597</v>
      </c>
      <c r="AC38" s="150" t="s">
        <v>597</v>
      </c>
      <c r="AD38" s="150" t="s">
        <v>401</v>
      </c>
      <c r="AE38" s="150" t="s">
        <v>602</v>
      </c>
      <c r="AF38" s="150" t="s">
        <v>597</v>
      </c>
      <c r="AG38" s="150" t="s">
        <v>403</v>
      </c>
      <c r="AH38" s="150" t="s">
        <v>837</v>
      </c>
      <c r="AI38" s="150" t="s">
        <v>838</v>
      </c>
      <c r="AJ38" s="150" t="s">
        <v>839</v>
      </c>
      <c r="AK38" s="150" t="s">
        <v>606</v>
      </c>
      <c r="AL38" s="150" t="s">
        <v>400</v>
      </c>
      <c r="AM38" s="150" t="s">
        <v>597</v>
      </c>
      <c r="AN38" s="150" t="s">
        <v>597</v>
      </c>
      <c r="AO38" s="150" t="s">
        <v>401</v>
      </c>
      <c r="AP38" s="150" t="s">
        <v>602</v>
      </c>
      <c r="AQ38" s="150" t="s">
        <v>837</v>
      </c>
      <c r="AR38" s="150" t="s">
        <v>607</v>
      </c>
      <c r="AS38" s="150" t="s">
        <v>403</v>
      </c>
      <c r="AT38" s="150" t="s">
        <v>595</v>
      </c>
      <c r="AU38" s="150">
        <v>580978.0</v>
      </c>
      <c r="AV38" s="150" t="s">
        <v>608</v>
      </c>
      <c r="AW38" s="150" t="s">
        <v>60</v>
      </c>
      <c r="AX38" s="150" t="s">
        <v>597</v>
      </c>
      <c r="AY38" s="150" t="s">
        <v>597</v>
      </c>
      <c r="AZ38" s="150" t="s">
        <v>632</v>
      </c>
      <c r="BA38" s="150" t="s">
        <v>597</v>
      </c>
      <c r="BB38" s="152" t="s">
        <v>597</v>
      </c>
      <c r="BC38" s="150" t="s">
        <v>597</v>
      </c>
      <c r="BD38" s="150" t="s">
        <v>597</v>
      </c>
      <c r="BE38" s="150" t="s">
        <v>597</v>
      </c>
      <c r="BF38" s="150" t="s">
        <v>597</v>
      </c>
      <c r="BG38" s="150" t="s">
        <v>597</v>
      </c>
      <c r="BH38" s="150" t="s">
        <v>597</v>
      </c>
      <c r="BI38" s="150" t="s">
        <v>597</v>
      </c>
      <c r="BJ38" s="150" t="s">
        <v>597</v>
      </c>
      <c r="BK38" s="150" t="s">
        <v>597</v>
      </c>
      <c r="BL38" s="150" t="s">
        <v>611</v>
      </c>
      <c r="BM38" s="150" t="s">
        <v>612</v>
      </c>
      <c r="BN38" s="150" t="s">
        <v>597</v>
      </c>
      <c r="BO38" s="150" t="s">
        <v>597</v>
      </c>
      <c r="BP38" s="150" t="s">
        <v>60</v>
      </c>
      <c r="BQ38" s="150" t="s">
        <v>597</v>
      </c>
      <c r="BR38" s="150" t="s">
        <v>607</v>
      </c>
      <c r="BS38" s="150" t="s">
        <v>597</v>
      </c>
      <c r="BT38" s="150" t="s">
        <v>597</v>
      </c>
      <c r="BU38" s="150" t="s">
        <v>597</v>
      </c>
      <c r="BV38" s="150" t="s">
        <v>597</v>
      </c>
      <c r="BW38" s="150" t="s">
        <v>597</v>
      </c>
      <c r="BX38" s="150" t="s">
        <v>597</v>
      </c>
      <c r="BY38" s="150" t="s">
        <v>597</v>
      </c>
      <c r="BZ38" s="150" t="s">
        <v>597</v>
      </c>
      <c r="CA38" s="150" t="s">
        <v>60</v>
      </c>
      <c r="CB38" s="150" t="s">
        <v>597</v>
      </c>
      <c r="CC38" s="150" t="s">
        <v>597</v>
      </c>
      <c r="CD38" s="150" t="s">
        <v>597</v>
      </c>
      <c r="CE38" s="150" t="s">
        <v>597</v>
      </c>
      <c r="CF38" s="150" t="s">
        <v>597</v>
      </c>
      <c r="CG38" s="150" t="s">
        <v>597</v>
      </c>
      <c r="CH38" s="150" t="s">
        <v>597</v>
      </c>
      <c r="CI38" s="150" t="s">
        <v>840</v>
      </c>
      <c r="CJ38" s="150" t="s">
        <v>597</v>
      </c>
      <c r="CK38" s="150" t="s">
        <v>597</v>
      </c>
      <c r="CL38" s="150" t="s">
        <v>597</v>
      </c>
      <c r="CM38" s="150" t="s">
        <v>841</v>
      </c>
      <c r="CN38" s="150" t="s">
        <v>597</v>
      </c>
      <c r="CO38" s="150" t="s">
        <v>597</v>
      </c>
      <c r="CP38" s="150" t="s">
        <v>648</v>
      </c>
      <c r="CQ38" s="150" t="s">
        <v>597</v>
      </c>
      <c r="CR38" s="150" t="s">
        <v>636</v>
      </c>
      <c r="CS38" s="150" t="s">
        <v>597</v>
      </c>
      <c r="CT38" s="150" t="s">
        <v>597</v>
      </c>
      <c r="CU38" s="150" t="s">
        <v>597</v>
      </c>
      <c r="CV38" s="150" t="s">
        <v>597</v>
      </c>
      <c r="CW38" s="150" t="s">
        <v>597</v>
      </c>
      <c r="CX38" s="150" t="s">
        <v>597</v>
      </c>
      <c r="CY38" s="150" t="s">
        <v>597</v>
      </c>
      <c r="CZ38" s="150" t="s">
        <v>597</v>
      </c>
      <c r="DA38" s="150" t="s">
        <v>597</v>
      </c>
      <c r="DB38" s="150" t="s">
        <v>618</v>
      </c>
      <c r="DC38" s="150" t="s">
        <v>618</v>
      </c>
      <c r="DD38" s="150" t="s">
        <v>597</v>
      </c>
      <c r="DE38" s="150" t="s">
        <v>597</v>
      </c>
      <c r="DF38" s="150" t="s">
        <v>60</v>
      </c>
      <c r="DG38" s="150" t="s">
        <v>597</v>
      </c>
      <c r="DH38" s="150" t="s">
        <v>612</v>
      </c>
      <c r="DI38" s="150" t="s">
        <v>842</v>
      </c>
      <c r="DJ38" s="150" t="s">
        <v>597</v>
      </c>
      <c r="DK38" s="152">
        <v>42146.379791666666</v>
      </c>
      <c r="DL38" s="152">
        <v>42145.794756944444</v>
      </c>
      <c r="DM38" s="152" t="s">
        <v>597</v>
      </c>
      <c r="DN38" s="150" t="s">
        <v>620</v>
      </c>
      <c r="DO38" s="150" t="s">
        <v>621</v>
      </c>
      <c r="DP38" s="150" t="s">
        <v>834</v>
      </c>
      <c r="DQ38" s="150" t="s">
        <v>241</v>
      </c>
      <c r="DR38" s="150">
        <v>123000.0</v>
      </c>
      <c r="DS38" s="150" t="s">
        <v>596</v>
      </c>
      <c r="DT38" s="150" t="s">
        <v>597</v>
      </c>
      <c r="DU38" s="150" t="s">
        <v>834</v>
      </c>
      <c r="DV38" s="150" t="s">
        <v>241</v>
      </c>
      <c r="DW38" s="150" t="s">
        <v>597</v>
      </c>
      <c r="DX38" s="150">
        <v>123000.0</v>
      </c>
      <c r="DY38" s="150" t="s">
        <v>596</v>
      </c>
      <c r="DZ38" s="150" t="s">
        <v>597</v>
      </c>
      <c r="EA38" s="150" t="s">
        <v>597</v>
      </c>
      <c r="EB38" s="150" t="s">
        <v>597</v>
      </c>
      <c r="EC38" s="150" t="s">
        <v>597</v>
      </c>
      <c r="ED38" s="150" t="s">
        <v>597</v>
      </c>
      <c r="EE38" s="150" t="s">
        <v>597</v>
      </c>
      <c r="EF38" s="152" t="s">
        <v>597</v>
      </c>
      <c r="EG38" s="151">
        <v>0.0</v>
      </c>
      <c r="EH38" s="151">
        <v>0.0</v>
      </c>
      <c r="EI38" s="150" t="s">
        <v>839</v>
      </c>
      <c r="EJ38" s="150" t="s">
        <v>622</v>
      </c>
      <c r="EK38" s="150" t="s">
        <v>597</v>
      </c>
    </row>
    <row r="39" ht="15.75" customHeight="1">
      <c r="A39" s="150">
        <v>28104.0</v>
      </c>
      <c r="B39" s="150" t="s">
        <v>6</v>
      </c>
      <c r="C39" s="150" t="s">
        <v>833</v>
      </c>
      <c r="D39" s="150">
        <v>28104.0</v>
      </c>
      <c r="E39" s="150" t="s">
        <v>594</v>
      </c>
      <c r="F39" s="150" t="s">
        <v>60</v>
      </c>
      <c r="G39" s="150">
        <v>580777.0</v>
      </c>
      <c r="H39" s="150" t="s">
        <v>595</v>
      </c>
      <c r="I39" s="150" t="s">
        <v>403</v>
      </c>
      <c r="J39" s="150">
        <v>42830.0</v>
      </c>
      <c r="K39" s="150" t="s">
        <v>239</v>
      </c>
      <c r="L39" s="150" t="s">
        <v>843</v>
      </c>
      <c r="M39" s="151">
        <v>62028.28</v>
      </c>
      <c r="N39" s="150">
        <v>123000.0</v>
      </c>
      <c r="O39" s="150" t="s">
        <v>596</v>
      </c>
      <c r="P39" s="151">
        <v>62028.28</v>
      </c>
      <c r="Q39" s="67" t="s">
        <v>597</v>
      </c>
      <c r="R39" s="150" t="s">
        <v>597</v>
      </c>
      <c r="S39" s="150" t="s">
        <v>598</v>
      </c>
      <c r="T39" s="150" t="s">
        <v>597</v>
      </c>
      <c r="U39" s="150" t="s">
        <v>835</v>
      </c>
      <c r="V39" s="150" t="s">
        <v>600</v>
      </c>
      <c r="W39" s="150" t="s">
        <v>597</v>
      </c>
      <c r="X39" s="150" t="s">
        <v>597</v>
      </c>
      <c r="Y39" s="150" t="s">
        <v>836</v>
      </c>
      <c r="Z39" s="150" t="s">
        <v>60</v>
      </c>
      <c r="AA39" s="150" t="s">
        <v>400</v>
      </c>
      <c r="AB39" s="150" t="s">
        <v>597</v>
      </c>
      <c r="AC39" s="150" t="s">
        <v>597</v>
      </c>
      <c r="AD39" s="150" t="s">
        <v>401</v>
      </c>
      <c r="AE39" s="150" t="s">
        <v>602</v>
      </c>
      <c r="AF39" s="150" t="s">
        <v>597</v>
      </c>
      <c r="AG39" s="150" t="s">
        <v>403</v>
      </c>
      <c r="AH39" s="150" t="s">
        <v>837</v>
      </c>
      <c r="AI39" s="150" t="s">
        <v>838</v>
      </c>
      <c r="AJ39" s="150" t="s">
        <v>839</v>
      </c>
      <c r="AK39" s="150" t="s">
        <v>606</v>
      </c>
      <c r="AL39" s="150" t="s">
        <v>400</v>
      </c>
      <c r="AM39" s="150" t="s">
        <v>597</v>
      </c>
      <c r="AN39" s="150" t="s">
        <v>597</v>
      </c>
      <c r="AO39" s="150" t="s">
        <v>401</v>
      </c>
      <c r="AP39" s="150" t="s">
        <v>602</v>
      </c>
      <c r="AQ39" s="150" t="s">
        <v>837</v>
      </c>
      <c r="AR39" s="150" t="s">
        <v>607</v>
      </c>
      <c r="AS39" s="150" t="s">
        <v>403</v>
      </c>
      <c r="AT39" s="150" t="s">
        <v>595</v>
      </c>
      <c r="AU39" s="150">
        <v>580978.0</v>
      </c>
      <c r="AV39" s="150" t="s">
        <v>608</v>
      </c>
      <c r="AW39" s="150" t="s">
        <v>60</v>
      </c>
      <c r="AX39" s="150" t="s">
        <v>597</v>
      </c>
      <c r="AY39" s="150" t="s">
        <v>597</v>
      </c>
      <c r="AZ39" s="150" t="s">
        <v>632</v>
      </c>
      <c r="BA39" s="150" t="s">
        <v>597</v>
      </c>
      <c r="BB39" s="152" t="s">
        <v>597</v>
      </c>
      <c r="BC39" s="150" t="s">
        <v>597</v>
      </c>
      <c r="BD39" s="150" t="s">
        <v>597</v>
      </c>
      <c r="BE39" s="150" t="s">
        <v>597</v>
      </c>
      <c r="BF39" s="150" t="s">
        <v>597</v>
      </c>
      <c r="BG39" s="150" t="s">
        <v>597</v>
      </c>
      <c r="BH39" s="150" t="s">
        <v>597</v>
      </c>
      <c r="BI39" s="150" t="s">
        <v>597</v>
      </c>
      <c r="BJ39" s="150" t="s">
        <v>597</v>
      </c>
      <c r="BK39" s="150" t="s">
        <v>597</v>
      </c>
      <c r="BL39" s="150" t="s">
        <v>611</v>
      </c>
      <c r="BM39" s="150" t="s">
        <v>612</v>
      </c>
      <c r="BN39" s="150" t="s">
        <v>597</v>
      </c>
      <c r="BO39" s="150" t="s">
        <v>597</v>
      </c>
      <c r="BP39" s="150" t="s">
        <v>60</v>
      </c>
      <c r="BQ39" s="150" t="s">
        <v>597</v>
      </c>
      <c r="BR39" s="150" t="s">
        <v>607</v>
      </c>
      <c r="BS39" s="150" t="s">
        <v>597</v>
      </c>
      <c r="BT39" s="150" t="s">
        <v>597</v>
      </c>
      <c r="BU39" s="150" t="s">
        <v>597</v>
      </c>
      <c r="BV39" s="150" t="s">
        <v>597</v>
      </c>
      <c r="BW39" s="150" t="s">
        <v>597</v>
      </c>
      <c r="BX39" s="150" t="s">
        <v>597</v>
      </c>
      <c r="BY39" s="150" t="s">
        <v>597</v>
      </c>
      <c r="BZ39" s="150" t="s">
        <v>597</v>
      </c>
      <c r="CA39" s="150" t="s">
        <v>60</v>
      </c>
      <c r="CB39" s="150" t="s">
        <v>597</v>
      </c>
      <c r="CC39" s="150" t="s">
        <v>597</v>
      </c>
      <c r="CD39" s="150" t="s">
        <v>597</v>
      </c>
      <c r="CE39" s="150" t="s">
        <v>597</v>
      </c>
      <c r="CF39" s="150" t="s">
        <v>597</v>
      </c>
      <c r="CG39" s="150" t="s">
        <v>597</v>
      </c>
      <c r="CH39" s="150" t="s">
        <v>597</v>
      </c>
      <c r="CI39" s="150" t="s">
        <v>840</v>
      </c>
      <c r="CJ39" s="150" t="s">
        <v>597</v>
      </c>
      <c r="CK39" s="150" t="s">
        <v>597</v>
      </c>
      <c r="CL39" s="150" t="s">
        <v>597</v>
      </c>
      <c r="CM39" s="150" t="s">
        <v>841</v>
      </c>
      <c r="CN39" s="150" t="s">
        <v>597</v>
      </c>
      <c r="CO39" s="150" t="s">
        <v>597</v>
      </c>
      <c r="CP39" s="150" t="s">
        <v>648</v>
      </c>
      <c r="CQ39" s="150" t="s">
        <v>597</v>
      </c>
      <c r="CR39" s="150" t="s">
        <v>636</v>
      </c>
      <c r="CS39" s="150" t="s">
        <v>597</v>
      </c>
      <c r="CT39" s="150" t="s">
        <v>597</v>
      </c>
      <c r="CU39" s="150" t="s">
        <v>597</v>
      </c>
      <c r="CV39" s="150" t="s">
        <v>597</v>
      </c>
      <c r="CW39" s="150" t="s">
        <v>597</v>
      </c>
      <c r="CX39" s="150" t="s">
        <v>597</v>
      </c>
      <c r="CY39" s="150" t="s">
        <v>597</v>
      </c>
      <c r="CZ39" s="150" t="s">
        <v>597</v>
      </c>
      <c r="DA39" s="150" t="s">
        <v>597</v>
      </c>
      <c r="DB39" s="150" t="s">
        <v>618</v>
      </c>
      <c r="DC39" s="150" t="s">
        <v>618</v>
      </c>
      <c r="DD39" s="150" t="s">
        <v>597</v>
      </c>
      <c r="DE39" s="150" t="s">
        <v>597</v>
      </c>
      <c r="DF39" s="150" t="s">
        <v>60</v>
      </c>
      <c r="DG39" s="150" t="s">
        <v>597</v>
      </c>
      <c r="DH39" s="150" t="s">
        <v>612</v>
      </c>
      <c r="DI39" s="150" t="s">
        <v>842</v>
      </c>
      <c r="DJ39" s="150" t="s">
        <v>597</v>
      </c>
      <c r="DK39" s="152">
        <v>42146.379791666666</v>
      </c>
      <c r="DL39" s="152">
        <v>42145.794756944444</v>
      </c>
      <c r="DM39" s="152" t="s">
        <v>597</v>
      </c>
      <c r="DN39" s="150" t="s">
        <v>620</v>
      </c>
      <c r="DO39" s="150" t="s">
        <v>621</v>
      </c>
      <c r="DP39" s="150" t="s">
        <v>843</v>
      </c>
      <c r="DQ39" s="150" t="s">
        <v>239</v>
      </c>
      <c r="DR39" s="150">
        <v>123000.0</v>
      </c>
      <c r="DS39" s="150" t="s">
        <v>596</v>
      </c>
      <c r="DT39" s="150" t="s">
        <v>597</v>
      </c>
      <c r="DU39" s="150" t="s">
        <v>843</v>
      </c>
      <c r="DV39" s="150" t="s">
        <v>239</v>
      </c>
      <c r="DW39" s="150" t="s">
        <v>597</v>
      </c>
      <c r="DX39" s="150">
        <v>123000.0</v>
      </c>
      <c r="DY39" s="150" t="s">
        <v>596</v>
      </c>
      <c r="DZ39" s="150" t="s">
        <v>597</v>
      </c>
      <c r="EA39" s="150" t="s">
        <v>597</v>
      </c>
      <c r="EB39" s="150" t="s">
        <v>597</v>
      </c>
      <c r="EC39" s="150" t="s">
        <v>597</v>
      </c>
      <c r="ED39" s="150" t="s">
        <v>597</v>
      </c>
      <c r="EE39" s="150" t="s">
        <v>597</v>
      </c>
      <c r="EF39" s="152" t="s">
        <v>597</v>
      </c>
      <c r="EG39" s="151">
        <v>0.0</v>
      </c>
      <c r="EH39" s="151">
        <v>0.0</v>
      </c>
      <c r="EI39" s="150" t="s">
        <v>839</v>
      </c>
      <c r="EJ39" s="150" t="s">
        <v>622</v>
      </c>
      <c r="EK39" s="150" t="s">
        <v>597</v>
      </c>
    </row>
    <row r="40" ht="15.75" customHeight="1">
      <c r="A40" s="150">
        <v>28093.0</v>
      </c>
      <c r="B40" s="150" t="s">
        <v>6</v>
      </c>
      <c r="C40" s="150" t="s">
        <v>844</v>
      </c>
      <c r="D40" s="150">
        <v>28093.0</v>
      </c>
      <c r="E40" s="150" t="s">
        <v>594</v>
      </c>
      <c r="F40" s="150" t="s">
        <v>61</v>
      </c>
      <c r="G40" s="150">
        <v>580766.0</v>
      </c>
      <c r="H40" s="150" t="s">
        <v>595</v>
      </c>
      <c r="I40" s="150" t="s">
        <v>355</v>
      </c>
      <c r="J40" s="150">
        <v>42808.0</v>
      </c>
      <c r="K40" s="150" t="s">
        <v>239</v>
      </c>
      <c r="L40" s="150" t="s">
        <v>845</v>
      </c>
      <c r="M40" s="151">
        <v>32883.26</v>
      </c>
      <c r="N40" s="150">
        <v>150000.0</v>
      </c>
      <c r="O40" s="150" t="s">
        <v>596</v>
      </c>
      <c r="P40" s="151">
        <v>32883.26</v>
      </c>
      <c r="Q40" s="67" t="s">
        <v>597</v>
      </c>
      <c r="R40" s="150" t="s">
        <v>597</v>
      </c>
      <c r="S40" s="150" t="s">
        <v>598</v>
      </c>
      <c r="T40" s="150" t="s">
        <v>597</v>
      </c>
      <c r="U40" s="150" t="s">
        <v>846</v>
      </c>
      <c r="V40" s="150" t="s">
        <v>600</v>
      </c>
      <c r="W40" s="150" t="s">
        <v>597</v>
      </c>
      <c r="X40" s="150" t="s">
        <v>597</v>
      </c>
      <c r="Y40" s="150" t="s">
        <v>847</v>
      </c>
      <c r="Z40" s="150" t="s">
        <v>61</v>
      </c>
      <c r="AA40" s="150" t="s">
        <v>352</v>
      </c>
      <c r="AB40" s="150" t="s">
        <v>597</v>
      </c>
      <c r="AC40" s="150" t="s">
        <v>597</v>
      </c>
      <c r="AD40" s="150" t="s">
        <v>353</v>
      </c>
      <c r="AE40" s="150" t="s">
        <v>602</v>
      </c>
      <c r="AF40" s="150" t="s">
        <v>597</v>
      </c>
      <c r="AG40" s="150" t="s">
        <v>355</v>
      </c>
      <c r="AH40" s="150" t="s">
        <v>848</v>
      </c>
      <c r="AI40" s="150" t="s">
        <v>849</v>
      </c>
      <c r="AJ40" s="150" t="s">
        <v>850</v>
      </c>
      <c r="AK40" s="150" t="s">
        <v>606</v>
      </c>
      <c r="AL40" s="150" t="s">
        <v>352</v>
      </c>
      <c r="AM40" s="150" t="s">
        <v>597</v>
      </c>
      <c r="AN40" s="150" t="s">
        <v>597</v>
      </c>
      <c r="AO40" s="150" t="s">
        <v>353</v>
      </c>
      <c r="AP40" s="150" t="s">
        <v>602</v>
      </c>
      <c r="AQ40" s="150" t="s">
        <v>848</v>
      </c>
      <c r="AR40" s="150" t="s">
        <v>607</v>
      </c>
      <c r="AS40" s="150" t="s">
        <v>355</v>
      </c>
      <c r="AT40" s="150" t="s">
        <v>595</v>
      </c>
      <c r="AU40" s="150">
        <v>580968.0</v>
      </c>
      <c r="AV40" s="150" t="s">
        <v>608</v>
      </c>
      <c r="AW40" s="150" t="s">
        <v>61</v>
      </c>
      <c r="AX40" s="150" t="s">
        <v>597</v>
      </c>
      <c r="AY40" s="150" t="s">
        <v>597</v>
      </c>
      <c r="AZ40" s="150" t="s">
        <v>632</v>
      </c>
      <c r="BA40" s="150" t="s">
        <v>597</v>
      </c>
      <c r="BB40" s="152" t="s">
        <v>597</v>
      </c>
      <c r="BC40" s="150" t="s">
        <v>597</v>
      </c>
      <c r="BD40" s="150" t="s">
        <v>597</v>
      </c>
      <c r="BE40" s="150" t="s">
        <v>597</v>
      </c>
      <c r="BF40" s="150" t="s">
        <v>597</v>
      </c>
      <c r="BG40" s="150" t="s">
        <v>597</v>
      </c>
      <c r="BH40" s="150" t="s">
        <v>597</v>
      </c>
      <c r="BI40" s="150" t="s">
        <v>597</v>
      </c>
      <c r="BJ40" s="150" t="s">
        <v>597</v>
      </c>
      <c r="BK40" s="150" t="s">
        <v>597</v>
      </c>
      <c r="BL40" s="150" t="s">
        <v>611</v>
      </c>
      <c r="BM40" s="150" t="s">
        <v>612</v>
      </c>
      <c r="BN40" s="150" t="s">
        <v>597</v>
      </c>
      <c r="BO40" s="150" t="s">
        <v>597</v>
      </c>
      <c r="BP40" s="150" t="s">
        <v>61</v>
      </c>
      <c r="BQ40" s="150" t="s">
        <v>597</v>
      </c>
      <c r="BR40" s="150" t="s">
        <v>607</v>
      </c>
      <c r="BS40" s="150" t="s">
        <v>597</v>
      </c>
      <c r="BT40" s="150" t="s">
        <v>597</v>
      </c>
      <c r="BU40" s="150" t="s">
        <v>597</v>
      </c>
      <c r="BV40" s="150" t="s">
        <v>597</v>
      </c>
      <c r="BW40" s="150" t="s">
        <v>597</v>
      </c>
      <c r="BX40" s="150" t="s">
        <v>597</v>
      </c>
      <c r="BY40" s="150" t="s">
        <v>597</v>
      </c>
      <c r="BZ40" s="150" t="s">
        <v>597</v>
      </c>
      <c r="CA40" s="150" t="s">
        <v>61</v>
      </c>
      <c r="CB40" s="150" t="s">
        <v>597</v>
      </c>
      <c r="CC40" s="150" t="s">
        <v>597</v>
      </c>
      <c r="CD40" s="150" t="s">
        <v>597</v>
      </c>
      <c r="CE40" s="150" t="s">
        <v>597</v>
      </c>
      <c r="CF40" s="150" t="s">
        <v>597</v>
      </c>
      <c r="CG40" s="150" t="s">
        <v>597</v>
      </c>
      <c r="CH40" s="150" t="s">
        <v>597</v>
      </c>
      <c r="CI40" s="150" t="s">
        <v>851</v>
      </c>
      <c r="CJ40" s="150" t="s">
        <v>597</v>
      </c>
      <c r="CK40" s="150" t="s">
        <v>597</v>
      </c>
      <c r="CL40" s="150" t="s">
        <v>597</v>
      </c>
      <c r="CM40" s="150" t="s">
        <v>852</v>
      </c>
      <c r="CN40" s="150" t="s">
        <v>597</v>
      </c>
      <c r="CO40" s="150" t="s">
        <v>597</v>
      </c>
      <c r="CP40" s="150" t="s">
        <v>853</v>
      </c>
      <c r="CQ40" s="150" t="s">
        <v>597</v>
      </c>
      <c r="CR40" s="150" t="s">
        <v>636</v>
      </c>
      <c r="CS40" s="150" t="s">
        <v>597</v>
      </c>
      <c r="CT40" s="150" t="s">
        <v>597</v>
      </c>
      <c r="CU40" s="150" t="s">
        <v>597</v>
      </c>
      <c r="CV40" s="150" t="s">
        <v>597</v>
      </c>
      <c r="CW40" s="150" t="s">
        <v>597</v>
      </c>
      <c r="CX40" s="150" t="s">
        <v>597</v>
      </c>
      <c r="CY40" s="150" t="s">
        <v>597</v>
      </c>
      <c r="CZ40" s="150" t="s">
        <v>597</v>
      </c>
      <c r="DA40" s="150" t="s">
        <v>597</v>
      </c>
      <c r="DB40" s="150" t="s">
        <v>618</v>
      </c>
      <c r="DC40" s="150" t="s">
        <v>618</v>
      </c>
      <c r="DD40" s="150" t="s">
        <v>597</v>
      </c>
      <c r="DE40" s="150" t="s">
        <v>597</v>
      </c>
      <c r="DF40" s="150" t="s">
        <v>61</v>
      </c>
      <c r="DG40" s="150" t="s">
        <v>597</v>
      </c>
      <c r="DH40" s="150" t="s">
        <v>612</v>
      </c>
      <c r="DI40" s="150" t="s">
        <v>854</v>
      </c>
      <c r="DJ40" s="150" t="s">
        <v>597</v>
      </c>
      <c r="DK40" s="152">
        <v>42151.72311342593</v>
      </c>
      <c r="DL40" s="152">
        <v>42145.79439814815</v>
      </c>
      <c r="DM40" s="152" t="s">
        <v>597</v>
      </c>
      <c r="DN40" s="150" t="s">
        <v>620</v>
      </c>
      <c r="DO40" s="150" t="s">
        <v>621</v>
      </c>
      <c r="DP40" s="150" t="s">
        <v>845</v>
      </c>
      <c r="DQ40" s="150" t="s">
        <v>239</v>
      </c>
      <c r="DR40" s="150">
        <v>150000.0</v>
      </c>
      <c r="DS40" s="150" t="s">
        <v>596</v>
      </c>
      <c r="DT40" s="150" t="s">
        <v>597</v>
      </c>
      <c r="DU40" s="150" t="s">
        <v>845</v>
      </c>
      <c r="DV40" s="150" t="s">
        <v>239</v>
      </c>
      <c r="DW40" s="150" t="s">
        <v>597</v>
      </c>
      <c r="DX40" s="150">
        <v>150000.0</v>
      </c>
      <c r="DY40" s="150" t="s">
        <v>596</v>
      </c>
      <c r="DZ40" s="150" t="s">
        <v>597</v>
      </c>
      <c r="EA40" s="150" t="s">
        <v>597</v>
      </c>
      <c r="EB40" s="150" t="s">
        <v>597</v>
      </c>
      <c r="EC40" s="150" t="s">
        <v>597</v>
      </c>
      <c r="ED40" s="150" t="s">
        <v>597</v>
      </c>
      <c r="EE40" s="150" t="s">
        <v>597</v>
      </c>
      <c r="EF40" s="152" t="s">
        <v>597</v>
      </c>
      <c r="EG40" s="151">
        <v>0.0</v>
      </c>
      <c r="EH40" s="151">
        <v>0.0</v>
      </c>
      <c r="EI40" s="150" t="s">
        <v>850</v>
      </c>
      <c r="EJ40" s="150" t="s">
        <v>622</v>
      </c>
      <c r="EK40" s="150" t="s">
        <v>597</v>
      </c>
    </row>
    <row r="41" ht="15.75" customHeight="1">
      <c r="A41" s="150">
        <v>28093.0</v>
      </c>
      <c r="B41" s="150" t="s">
        <v>6</v>
      </c>
      <c r="C41" s="150" t="s">
        <v>844</v>
      </c>
      <c r="D41" s="150">
        <v>28093.0</v>
      </c>
      <c r="E41" s="150" t="s">
        <v>594</v>
      </c>
      <c r="F41" s="150" t="s">
        <v>61</v>
      </c>
      <c r="G41" s="150">
        <v>580766.0</v>
      </c>
      <c r="H41" s="150" t="s">
        <v>595</v>
      </c>
      <c r="I41" s="150" t="s">
        <v>355</v>
      </c>
      <c r="J41" s="150">
        <v>42809.0</v>
      </c>
      <c r="K41" s="150" t="s">
        <v>241</v>
      </c>
      <c r="L41" s="150" t="s">
        <v>855</v>
      </c>
      <c r="M41" s="151">
        <v>0.0</v>
      </c>
      <c r="N41" s="150">
        <v>150000.0</v>
      </c>
      <c r="O41" s="150" t="s">
        <v>596</v>
      </c>
      <c r="P41" s="151">
        <v>0.0</v>
      </c>
      <c r="Q41" s="67" t="s">
        <v>597</v>
      </c>
      <c r="R41" s="150" t="s">
        <v>597</v>
      </c>
      <c r="S41" s="150" t="s">
        <v>598</v>
      </c>
      <c r="T41" s="150" t="s">
        <v>597</v>
      </c>
      <c r="U41" s="150" t="s">
        <v>846</v>
      </c>
      <c r="V41" s="150" t="s">
        <v>600</v>
      </c>
      <c r="W41" s="150" t="s">
        <v>597</v>
      </c>
      <c r="X41" s="150" t="s">
        <v>597</v>
      </c>
      <c r="Y41" s="150" t="s">
        <v>847</v>
      </c>
      <c r="Z41" s="150" t="s">
        <v>61</v>
      </c>
      <c r="AA41" s="150" t="s">
        <v>352</v>
      </c>
      <c r="AB41" s="150" t="s">
        <v>597</v>
      </c>
      <c r="AC41" s="150" t="s">
        <v>597</v>
      </c>
      <c r="AD41" s="150" t="s">
        <v>353</v>
      </c>
      <c r="AE41" s="150" t="s">
        <v>602</v>
      </c>
      <c r="AF41" s="150" t="s">
        <v>597</v>
      </c>
      <c r="AG41" s="150" t="s">
        <v>355</v>
      </c>
      <c r="AH41" s="150" t="s">
        <v>848</v>
      </c>
      <c r="AI41" s="150" t="s">
        <v>849</v>
      </c>
      <c r="AJ41" s="150" t="s">
        <v>850</v>
      </c>
      <c r="AK41" s="150" t="s">
        <v>606</v>
      </c>
      <c r="AL41" s="150" t="s">
        <v>352</v>
      </c>
      <c r="AM41" s="150" t="s">
        <v>597</v>
      </c>
      <c r="AN41" s="150" t="s">
        <v>597</v>
      </c>
      <c r="AO41" s="150" t="s">
        <v>353</v>
      </c>
      <c r="AP41" s="150" t="s">
        <v>602</v>
      </c>
      <c r="AQ41" s="150" t="s">
        <v>848</v>
      </c>
      <c r="AR41" s="150" t="s">
        <v>607</v>
      </c>
      <c r="AS41" s="150" t="s">
        <v>355</v>
      </c>
      <c r="AT41" s="150" t="s">
        <v>595</v>
      </c>
      <c r="AU41" s="150">
        <v>580968.0</v>
      </c>
      <c r="AV41" s="150" t="s">
        <v>608</v>
      </c>
      <c r="AW41" s="150" t="s">
        <v>61</v>
      </c>
      <c r="AX41" s="150" t="s">
        <v>597</v>
      </c>
      <c r="AY41" s="150" t="s">
        <v>597</v>
      </c>
      <c r="AZ41" s="150" t="s">
        <v>632</v>
      </c>
      <c r="BA41" s="150" t="s">
        <v>597</v>
      </c>
      <c r="BB41" s="152" t="s">
        <v>597</v>
      </c>
      <c r="BC41" s="150" t="s">
        <v>597</v>
      </c>
      <c r="BD41" s="150" t="s">
        <v>597</v>
      </c>
      <c r="BE41" s="150" t="s">
        <v>597</v>
      </c>
      <c r="BF41" s="150" t="s">
        <v>597</v>
      </c>
      <c r="BG41" s="150" t="s">
        <v>597</v>
      </c>
      <c r="BH41" s="150" t="s">
        <v>597</v>
      </c>
      <c r="BI41" s="150" t="s">
        <v>597</v>
      </c>
      <c r="BJ41" s="150" t="s">
        <v>597</v>
      </c>
      <c r="BK41" s="150" t="s">
        <v>597</v>
      </c>
      <c r="BL41" s="150" t="s">
        <v>611</v>
      </c>
      <c r="BM41" s="150" t="s">
        <v>612</v>
      </c>
      <c r="BN41" s="150" t="s">
        <v>597</v>
      </c>
      <c r="BO41" s="150" t="s">
        <v>597</v>
      </c>
      <c r="BP41" s="150" t="s">
        <v>61</v>
      </c>
      <c r="BQ41" s="150" t="s">
        <v>597</v>
      </c>
      <c r="BR41" s="150" t="s">
        <v>607</v>
      </c>
      <c r="BS41" s="150" t="s">
        <v>597</v>
      </c>
      <c r="BT41" s="150" t="s">
        <v>597</v>
      </c>
      <c r="BU41" s="150" t="s">
        <v>597</v>
      </c>
      <c r="BV41" s="150" t="s">
        <v>597</v>
      </c>
      <c r="BW41" s="150" t="s">
        <v>597</v>
      </c>
      <c r="BX41" s="150" t="s">
        <v>597</v>
      </c>
      <c r="BY41" s="150" t="s">
        <v>597</v>
      </c>
      <c r="BZ41" s="150" t="s">
        <v>597</v>
      </c>
      <c r="CA41" s="150" t="s">
        <v>61</v>
      </c>
      <c r="CB41" s="150" t="s">
        <v>597</v>
      </c>
      <c r="CC41" s="150" t="s">
        <v>597</v>
      </c>
      <c r="CD41" s="150" t="s">
        <v>597</v>
      </c>
      <c r="CE41" s="150" t="s">
        <v>597</v>
      </c>
      <c r="CF41" s="150" t="s">
        <v>597</v>
      </c>
      <c r="CG41" s="150" t="s">
        <v>597</v>
      </c>
      <c r="CH41" s="150" t="s">
        <v>597</v>
      </c>
      <c r="CI41" s="150" t="s">
        <v>851</v>
      </c>
      <c r="CJ41" s="150" t="s">
        <v>597</v>
      </c>
      <c r="CK41" s="150" t="s">
        <v>597</v>
      </c>
      <c r="CL41" s="150" t="s">
        <v>597</v>
      </c>
      <c r="CM41" s="150" t="s">
        <v>852</v>
      </c>
      <c r="CN41" s="150" t="s">
        <v>597</v>
      </c>
      <c r="CO41" s="150" t="s">
        <v>597</v>
      </c>
      <c r="CP41" s="150" t="s">
        <v>853</v>
      </c>
      <c r="CQ41" s="150" t="s">
        <v>597</v>
      </c>
      <c r="CR41" s="150" t="s">
        <v>636</v>
      </c>
      <c r="CS41" s="150" t="s">
        <v>597</v>
      </c>
      <c r="CT41" s="150" t="s">
        <v>597</v>
      </c>
      <c r="CU41" s="150" t="s">
        <v>597</v>
      </c>
      <c r="CV41" s="150" t="s">
        <v>597</v>
      </c>
      <c r="CW41" s="150" t="s">
        <v>597</v>
      </c>
      <c r="CX41" s="150" t="s">
        <v>597</v>
      </c>
      <c r="CY41" s="150" t="s">
        <v>597</v>
      </c>
      <c r="CZ41" s="150" t="s">
        <v>597</v>
      </c>
      <c r="DA41" s="150" t="s">
        <v>597</v>
      </c>
      <c r="DB41" s="150" t="s">
        <v>618</v>
      </c>
      <c r="DC41" s="150" t="s">
        <v>618</v>
      </c>
      <c r="DD41" s="150" t="s">
        <v>597</v>
      </c>
      <c r="DE41" s="150" t="s">
        <v>597</v>
      </c>
      <c r="DF41" s="150" t="s">
        <v>61</v>
      </c>
      <c r="DG41" s="150" t="s">
        <v>597</v>
      </c>
      <c r="DH41" s="150" t="s">
        <v>612</v>
      </c>
      <c r="DI41" s="150" t="s">
        <v>854</v>
      </c>
      <c r="DJ41" s="150" t="s">
        <v>597</v>
      </c>
      <c r="DK41" s="152">
        <v>42151.72311342593</v>
      </c>
      <c r="DL41" s="152">
        <v>42145.79439814815</v>
      </c>
      <c r="DM41" s="152" t="s">
        <v>597</v>
      </c>
      <c r="DN41" s="150" t="s">
        <v>620</v>
      </c>
      <c r="DO41" s="150" t="s">
        <v>621</v>
      </c>
      <c r="DP41" s="150" t="s">
        <v>855</v>
      </c>
      <c r="DQ41" s="150" t="s">
        <v>241</v>
      </c>
      <c r="DR41" s="150">
        <v>150000.0</v>
      </c>
      <c r="DS41" s="150" t="s">
        <v>596</v>
      </c>
      <c r="DT41" s="150" t="s">
        <v>597</v>
      </c>
      <c r="DU41" s="150" t="s">
        <v>855</v>
      </c>
      <c r="DV41" s="150" t="s">
        <v>241</v>
      </c>
      <c r="DW41" s="150" t="s">
        <v>597</v>
      </c>
      <c r="DX41" s="150">
        <v>150000.0</v>
      </c>
      <c r="DY41" s="150" t="s">
        <v>596</v>
      </c>
      <c r="DZ41" s="150" t="s">
        <v>597</v>
      </c>
      <c r="EA41" s="150" t="s">
        <v>597</v>
      </c>
      <c r="EB41" s="150" t="s">
        <v>597</v>
      </c>
      <c r="EC41" s="150" t="s">
        <v>597</v>
      </c>
      <c r="ED41" s="150" t="s">
        <v>597</v>
      </c>
      <c r="EE41" s="150" t="s">
        <v>597</v>
      </c>
      <c r="EF41" s="152" t="s">
        <v>597</v>
      </c>
      <c r="EG41" s="151">
        <v>0.0</v>
      </c>
      <c r="EH41" s="151">
        <v>0.0</v>
      </c>
      <c r="EI41" s="150" t="s">
        <v>850</v>
      </c>
      <c r="EJ41" s="150" t="s">
        <v>622</v>
      </c>
      <c r="EK41" s="150" t="s">
        <v>597</v>
      </c>
    </row>
    <row r="42" ht="15.75" customHeight="1">
      <c r="A42" s="150">
        <v>28114.0</v>
      </c>
      <c r="B42" s="150" t="s">
        <v>6</v>
      </c>
      <c r="C42" s="150" t="s">
        <v>856</v>
      </c>
      <c r="D42" s="150">
        <v>28114.0</v>
      </c>
      <c r="E42" s="150" t="s">
        <v>594</v>
      </c>
      <c r="F42" s="150" t="s">
        <v>62</v>
      </c>
      <c r="G42" s="150">
        <v>580789.0</v>
      </c>
      <c r="H42" s="150" t="s">
        <v>595</v>
      </c>
      <c r="I42" s="150" t="s">
        <v>455</v>
      </c>
      <c r="J42" s="150">
        <v>42854.0</v>
      </c>
      <c r="K42" s="150" t="s">
        <v>239</v>
      </c>
      <c r="L42" s="150" t="s">
        <v>857</v>
      </c>
      <c r="M42" s="151">
        <v>48925.11</v>
      </c>
      <c r="N42" s="150">
        <v>132000.0</v>
      </c>
      <c r="O42" s="150" t="s">
        <v>596</v>
      </c>
      <c r="P42" s="151">
        <v>48925.11</v>
      </c>
      <c r="Q42" s="67" t="s">
        <v>597</v>
      </c>
      <c r="R42" s="150" t="s">
        <v>597</v>
      </c>
      <c r="S42" s="150" t="s">
        <v>598</v>
      </c>
      <c r="T42" s="150" t="s">
        <v>597</v>
      </c>
      <c r="U42" s="150" t="s">
        <v>858</v>
      </c>
      <c r="V42" s="150" t="s">
        <v>600</v>
      </c>
      <c r="W42" s="150" t="s">
        <v>597</v>
      </c>
      <c r="X42" s="150" t="s">
        <v>597</v>
      </c>
      <c r="Y42" s="150" t="s">
        <v>859</v>
      </c>
      <c r="Z42" s="150" t="s">
        <v>62</v>
      </c>
      <c r="AA42" s="150" t="s">
        <v>452</v>
      </c>
      <c r="AB42" s="150" t="s">
        <v>597</v>
      </c>
      <c r="AC42" s="150" t="s">
        <v>597</v>
      </c>
      <c r="AD42" s="150" t="s">
        <v>453</v>
      </c>
      <c r="AE42" s="150" t="s">
        <v>860</v>
      </c>
      <c r="AF42" s="150" t="s">
        <v>597</v>
      </c>
      <c r="AG42" s="150" t="s">
        <v>455</v>
      </c>
      <c r="AH42" s="150" t="s">
        <v>861</v>
      </c>
      <c r="AI42" s="150" t="s">
        <v>862</v>
      </c>
      <c r="AJ42" s="150" t="s">
        <v>863</v>
      </c>
      <c r="AK42" s="150" t="s">
        <v>606</v>
      </c>
      <c r="AL42" s="150" t="s">
        <v>452</v>
      </c>
      <c r="AM42" s="150" t="s">
        <v>597</v>
      </c>
      <c r="AN42" s="150" t="s">
        <v>597</v>
      </c>
      <c r="AO42" s="150" t="s">
        <v>453</v>
      </c>
      <c r="AP42" s="150" t="s">
        <v>860</v>
      </c>
      <c r="AQ42" s="150" t="s">
        <v>861</v>
      </c>
      <c r="AR42" s="150" t="s">
        <v>607</v>
      </c>
      <c r="AS42" s="150" t="s">
        <v>455</v>
      </c>
      <c r="AT42" s="150" t="s">
        <v>595</v>
      </c>
      <c r="AU42" s="150">
        <v>580990.0</v>
      </c>
      <c r="AV42" s="150" t="s">
        <v>608</v>
      </c>
      <c r="AW42" s="150" t="s">
        <v>62</v>
      </c>
      <c r="AX42" s="150" t="s">
        <v>597</v>
      </c>
      <c r="AY42" s="150" t="s">
        <v>597</v>
      </c>
      <c r="AZ42" s="150" t="s">
        <v>632</v>
      </c>
      <c r="BA42" s="150" t="s">
        <v>597</v>
      </c>
      <c r="BB42" s="152" t="s">
        <v>597</v>
      </c>
      <c r="BC42" s="150" t="s">
        <v>597</v>
      </c>
      <c r="BD42" s="150" t="s">
        <v>597</v>
      </c>
      <c r="BE42" s="150" t="s">
        <v>597</v>
      </c>
      <c r="BF42" s="150" t="s">
        <v>597</v>
      </c>
      <c r="BG42" s="150" t="s">
        <v>597</v>
      </c>
      <c r="BH42" s="150" t="s">
        <v>597</v>
      </c>
      <c r="BI42" s="150" t="s">
        <v>597</v>
      </c>
      <c r="BJ42" s="150" t="s">
        <v>597</v>
      </c>
      <c r="BK42" s="150" t="s">
        <v>597</v>
      </c>
      <c r="BL42" s="150" t="s">
        <v>864</v>
      </c>
      <c r="BM42" s="150" t="s">
        <v>612</v>
      </c>
      <c r="BN42" s="150" t="s">
        <v>597</v>
      </c>
      <c r="BO42" s="150" t="s">
        <v>597</v>
      </c>
      <c r="BP42" s="150" t="s">
        <v>62</v>
      </c>
      <c r="BQ42" s="150" t="s">
        <v>597</v>
      </c>
      <c r="BR42" s="150" t="s">
        <v>607</v>
      </c>
      <c r="BS42" s="150" t="s">
        <v>597</v>
      </c>
      <c r="BT42" s="150" t="s">
        <v>597</v>
      </c>
      <c r="BU42" s="150" t="s">
        <v>597</v>
      </c>
      <c r="BV42" s="150" t="s">
        <v>597</v>
      </c>
      <c r="BW42" s="150" t="s">
        <v>597</v>
      </c>
      <c r="BX42" s="150" t="s">
        <v>597</v>
      </c>
      <c r="BY42" s="150" t="s">
        <v>597</v>
      </c>
      <c r="BZ42" s="150" t="s">
        <v>597</v>
      </c>
      <c r="CA42" s="150" t="s">
        <v>865</v>
      </c>
      <c r="CB42" s="150" t="s">
        <v>597</v>
      </c>
      <c r="CC42" s="150" t="s">
        <v>597</v>
      </c>
      <c r="CD42" s="150" t="s">
        <v>597</v>
      </c>
      <c r="CE42" s="150" t="s">
        <v>597</v>
      </c>
      <c r="CF42" s="150" t="s">
        <v>597</v>
      </c>
      <c r="CG42" s="150" t="s">
        <v>597</v>
      </c>
      <c r="CH42" s="150" t="s">
        <v>597</v>
      </c>
      <c r="CI42" s="150" t="s">
        <v>866</v>
      </c>
      <c r="CJ42" s="150" t="s">
        <v>597</v>
      </c>
      <c r="CK42" s="150" t="s">
        <v>597</v>
      </c>
      <c r="CL42" s="150" t="s">
        <v>597</v>
      </c>
      <c r="CM42" s="150" t="s">
        <v>867</v>
      </c>
      <c r="CN42" s="150" t="s">
        <v>597</v>
      </c>
      <c r="CO42" s="150" t="s">
        <v>597</v>
      </c>
      <c r="CP42" s="150" t="s">
        <v>868</v>
      </c>
      <c r="CQ42" s="150" t="s">
        <v>597</v>
      </c>
      <c r="CR42" s="150" t="s">
        <v>636</v>
      </c>
      <c r="CS42" s="150" t="s">
        <v>597</v>
      </c>
      <c r="CT42" s="150" t="s">
        <v>597</v>
      </c>
      <c r="CU42" s="150" t="s">
        <v>597</v>
      </c>
      <c r="CV42" s="150" t="s">
        <v>597</v>
      </c>
      <c r="CW42" s="150" t="s">
        <v>597</v>
      </c>
      <c r="CX42" s="150" t="s">
        <v>597</v>
      </c>
      <c r="CY42" s="150" t="s">
        <v>597</v>
      </c>
      <c r="CZ42" s="150" t="s">
        <v>597</v>
      </c>
      <c r="DA42" s="150" t="s">
        <v>597</v>
      </c>
      <c r="DB42" s="150" t="s">
        <v>618</v>
      </c>
      <c r="DC42" s="150" t="s">
        <v>618</v>
      </c>
      <c r="DD42" s="150" t="s">
        <v>597</v>
      </c>
      <c r="DE42" s="150" t="s">
        <v>597</v>
      </c>
      <c r="DF42" s="150" t="s">
        <v>869</v>
      </c>
      <c r="DG42" s="150" t="s">
        <v>597</v>
      </c>
      <c r="DH42" s="150" t="s">
        <v>612</v>
      </c>
      <c r="DI42" s="150" t="s">
        <v>870</v>
      </c>
      <c r="DJ42" s="150" t="s">
        <v>597</v>
      </c>
      <c r="DK42" s="152">
        <v>42150.385150462964</v>
      </c>
      <c r="DL42" s="152">
        <v>42145.79478009259</v>
      </c>
      <c r="DM42" s="152" t="s">
        <v>597</v>
      </c>
      <c r="DN42" s="150" t="s">
        <v>620</v>
      </c>
      <c r="DO42" s="150" t="s">
        <v>665</v>
      </c>
      <c r="DP42" s="150" t="s">
        <v>857</v>
      </c>
      <c r="DQ42" s="150" t="s">
        <v>239</v>
      </c>
      <c r="DR42" s="150">
        <v>132000.0</v>
      </c>
      <c r="DS42" s="150" t="s">
        <v>596</v>
      </c>
      <c r="DT42" s="150" t="s">
        <v>597</v>
      </c>
      <c r="DU42" s="150" t="s">
        <v>857</v>
      </c>
      <c r="DV42" s="150" t="s">
        <v>239</v>
      </c>
      <c r="DW42" s="150" t="s">
        <v>597</v>
      </c>
      <c r="DX42" s="150">
        <v>132000.0</v>
      </c>
      <c r="DY42" s="150" t="s">
        <v>596</v>
      </c>
      <c r="DZ42" s="150" t="s">
        <v>597</v>
      </c>
      <c r="EA42" s="150" t="s">
        <v>597</v>
      </c>
      <c r="EB42" s="150" t="s">
        <v>597</v>
      </c>
      <c r="EC42" s="150" t="s">
        <v>597</v>
      </c>
      <c r="ED42" s="150" t="s">
        <v>597</v>
      </c>
      <c r="EE42" s="150" t="s">
        <v>597</v>
      </c>
      <c r="EF42" s="152" t="s">
        <v>597</v>
      </c>
      <c r="EG42" s="151">
        <v>0.0</v>
      </c>
      <c r="EH42" s="151">
        <v>0.0</v>
      </c>
      <c r="EI42" s="150" t="s">
        <v>863</v>
      </c>
      <c r="EJ42" s="150" t="s">
        <v>666</v>
      </c>
      <c r="EK42" s="150" t="s">
        <v>597</v>
      </c>
    </row>
    <row r="43" ht="15.75" customHeight="1">
      <c r="A43" s="150">
        <v>28114.0</v>
      </c>
      <c r="B43" s="150" t="s">
        <v>6</v>
      </c>
      <c r="C43" s="150" t="s">
        <v>856</v>
      </c>
      <c r="D43" s="150">
        <v>28114.0</v>
      </c>
      <c r="E43" s="150" t="s">
        <v>594</v>
      </c>
      <c r="F43" s="150" t="s">
        <v>62</v>
      </c>
      <c r="G43" s="150">
        <v>580789.0</v>
      </c>
      <c r="H43" s="150" t="s">
        <v>595</v>
      </c>
      <c r="I43" s="150" t="s">
        <v>455</v>
      </c>
      <c r="J43" s="150">
        <v>42855.0</v>
      </c>
      <c r="K43" s="150" t="s">
        <v>241</v>
      </c>
      <c r="L43" s="150" t="s">
        <v>871</v>
      </c>
      <c r="M43" s="151">
        <v>0.0</v>
      </c>
      <c r="N43" s="150">
        <v>132000.0</v>
      </c>
      <c r="O43" s="150" t="s">
        <v>596</v>
      </c>
      <c r="P43" s="151">
        <v>0.0</v>
      </c>
      <c r="Q43" s="67" t="s">
        <v>597</v>
      </c>
      <c r="R43" s="150" t="s">
        <v>597</v>
      </c>
      <c r="S43" s="150" t="s">
        <v>598</v>
      </c>
      <c r="T43" s="150" t="s">
        <v>597</v>
      </c>
      <c r="U43" s="150" t="s">
        <v>858</v>
      </c>
      <c r="V43" s="150" t="s">
        <v>600</v>
      </c>
      <c r="W43" s="150" t="s">
        <v>597</v>
      </c>
      <c r="X43" s="150" t="s">
        <v>597</v>
      </c>
      <c r="Y43" s="150" t="s">
        <v>859</v>
      </c>
      <c r="Z43" s="150" t="s">
        <v>62</v>
      </c>
      <c r="AA43" s="150" t="s">
        <v>452</v>
      </c>
      <c r="AB43" s="150" t="s">
        <v>597</v>
      </c>
      <c r="AC43" s="150" t="s">
        <v>597</v>
      </c>
      <c r="AD43" s="150" t="s">
        <v>453</v>
      </c>
      <c r="AE43" s="150" t="s">
        <v>860</v>
      </c>
      <c r="AF43" s="150" t="s">
        <v>597</v>
      </c>
      <c r="AG43" s="150" t="s">
        <v>455</v>
      </c>
      <c r="AH43" s="150" t="s">
        <v>861</v>
      </c>
      <c r="AI43" s="150" t="s">
        <v>862</v>
      </c>
      <c r="AJ43" s="150" t="s">
        <v>863</v>
      </c>
      <c r="AK43" s="150" t="s">
        <v>606</v>
      </c>
      <c r="AL43" s="150" t="s">
        <v>452</v>
      </c>
      <c r="AM43" s="150" t="s">
        <v>597</v>
      </c>
      <c r="AN43" s="150" t="s">
        <v>597</v>
      </c>
      <c r="AO43" s="150" t="s">
        <v>453</v>
      </c>
      <c r="AP43" s="150" t="s">
        <v>860</v>
      </c>
      <c r="AQ43" s="150" t="s">
        <v>861</v>
      </c>
      <c r="AR43" s="150" t="s">
        <v>607</v>
      </c>
      <c r="AS43" s="150" t="s">
        <v>455</v>
      </c>
      <c r="AT43" s="150" t="s">
        <v>595</v>
      </c>
      <c r="AU43" s="150">
        <v>580990.0</v>
      </c>
      <c r="AV43" s="150" t="s">
        <v>608</v>
      </c>
      <c r="AW43" s="150" t="s">
        <v>62</v>
      </c>
      <c r="AX43" s="150" t="s">
        <v>597</v>
      </c>
      <c r="AY43" s="150" t="s">
        <v>597</v>
      </c>
      <c r="AZ43" s="150" t="s">
        <v>632</v>
      </c>
      <c r="BA43" s="150" t="s">
        <v>597</v>
      </c>
      <c r="BB43" s="152" t="s">
        <v>597</v>
      </c>
      <c r="BC43" s="150" t="s">
        <v>597</v>
      </c>
      <c r="BD43" s="150" t="s">
        <v>597</v>
      </c>
      <c r="BE43" s="150" t="s">
        <v>597</v>
      </c>
      <c r="BF43" s="150" t="s">
        <v>597</v>
      </c>
      <c r="BG43" s="150" t="s">
        <v>597</v>
      </c>
      <c r="BH43" s="150" t="s">
        <v>597</v>
      </c>
      <c r="BI43" s="150" t="s">
        <v>597</v>
      </c>
      <c r="BJ43" s="150" t="s">
        <v>597</v>
      </c>
      <c r="BK43" s="150" t="s">
        <v>597</v>
      </c>
      <c r="BL43" s="150" t="s">
        <v>864</v>
      </c>
      <c r="BM43" s="150" t="s">
        <v>612</v>
      </c>
      <c r="BN43" s="150" t="s">
        <v>597</v>
      </c>
      <c r="BO43" s="150" t="s">
        <v>597</v>
      </c>
      <c r="BP43" s="150" t="s">
        <v>62</v>
      </c>
      <c r="BQ43" s="150" t="s">
        <v>597</v>
      </c>
      <c r="BR43" s="150" t="s">
        <v>607</v>
      </c>
      <c r="BS43" s="150" t="s">
        <v>597</v>
      </c>
      <c r="BT43" s="150" t="s">
        <v>597</v>
      </c>
      <c r="BU43" s="150" t="s">
        <v>597</v>
      </c>
      <c r="BV43" s="150" t="s">
        <v>597</v>
      </c>
      <c r="BW43" s="150" t="s">
        <v>597</v>
      </c>
      <c r="BX43" s="150" t="s">
        <v>597</v>
      </c>
      <c r="BY43" s="150" t="s">
        <v>597</v>
      </c>
      <c r="BZ43" s="150" t="s">
        <v>597</v>
      </c>
      <c r="CA43" s="150" t="s">
        <v>865</v>
      </c>
      <c r="CB43" s="150" t="s">
        <v>597</v>
      </c>
      <c r="CC43" s="150" t="s">
        <v>597</v>
      </c>
      <c r="CD43" s="150" t="s">
        <v>597</v>
      </c>
      <c r="CE43" s="150" t="s">
        <v>597</v>
      </c>
      <c r="CF43" s="150" t="s">
        <v>597</v>
      </c>
      <c r="CG43" s="150" t="s">
        <v>597</v>
      </c>
      <c r="CH43" s="150" t="s">
        <v>597</v>
      </c>
      <c r="CI43" s="150" t="s">
        <v>866</v>
      </c>
      <c r="CJ43" s="150" t="s">
        <v>597</v>
      </c>
      <c r="CK43" s="150" t="s">
        <v>597</v>
      </c>
      <c r="CL43" s="150" t="s">
        <v>597</v>
      </c>
      <c r="CM43" s="150" t="s">
        <v>867</v>
      </c>
      <c r="CN43" s="150" t="s">
        <v>597</v>
      </c>
      <c r="CO43" s="150" t="s">
        <v>597</v>
      </c>
      <c r="CP43" s="150" t="s">
        <v>868</v>
      </c>
      <c r="CQ43" s="150" t="s">
        <v>597</v>
      </c>
      <c r="CR43" s="150" t="s">
        <v>636</v>
      </c>
      <c r="CS43" s="150" t="s">
        <v>597</v>
      </c>
      <c r="CT43" s="150" t="s">
        <v>597</v>
      </c>
      <c r="CU43" s="150" t="s">
        <v>597</v>
      </c>
      <c r="CV43" s="150" t="s">
        <v>597</v>
      </c>
      <c r="CW43" s="150" t="s">
        <v>597</v>
      </c>
      <c r="CX43" s="150" t="s">
        <v>597</v>
      </c>
      <c r="CY43" s="150" t="s">
        <v>597</v>
      </c>
      <c r="CZ43" s="150" t="s">
        <v>597</v>
      </c>
      <c r="DA43" s="150" t="s">
        <v>597</v>
      </c>
      <c r="DB43" s="150" t="s">
        <v>618</v>
      </c>
      <c r="DC43" s="150" t="s">
        <v>618</v>
      </c>
      <c r="DD43" s="150" t="s">
        <v>597</v>
      </c>
      <c r="DE43" s="150" t="s">
        <v>597</v>
      </c>
      <c r="DF43" s="150" t="s">
        <v>869</v>
      </c>
      <c r="DG43" s="150" t="s">
        <v>597</v>
      </c>
      <c r="DH43" s="150" t="s">
        <v>612</v>
      </c>
      <c r="DI43" s="150" t="s">
        <v>870</v>
      </c>
      <c r="DJ43" s="150" t="s">
        <v>597</v>
      </c>
      <c r="DK43" s="152">
        <v>42150.385150462964</v>
      </c>
      <c r="DL43" s="152">
        <v>42145.79478009259</v>
      </c>
      <c r="DM43" s="152" t="s">
        <v>597</v>
      </c>
      <c r="DN43" s="150" t="s">
        <v>620</v>
      </c>
      <c r="DO43" s="150" t="s">
        <v>665</v>
      </c>
      <c r="DP43" s="150" t="s">
        <v>871</v>
      </c>
      <c r="DQ43" s="150" t="s">
        <v>241</v>
      </c>
      <c r="DR43" s="150">
        <v>132000.0</v>
      </c>
      <c r="DS43" s="150" t="s">
        <v>596</v>
      </c>
      <c r="DT43" s="150" t="s">
        <v>597</v>
      </c>
      <c r="DU43" s="150" t="s">
        <v>871</v>
      </c>
      <c r="DV43" s="150" t="s">
        <v>241</v>
      </c>
      <c r="DW43" s="150" t="s">
        <v>597</v>
      </c>
      <c r="DX43" s="150">
        <v>132000.0</v>
      </c>
      <c r="DY43" s="150" t="s">
        <v>596</v>
      </c>
      <c r="DZ43" s="150" t="s">
        <v>597</v>
      </c>
      <c r="EA43" s="150" t="s">
        <v>597</v>
      </c>
      <c r="EB43" s="150" t="s">
        <v>597</v>
      </c>
      <c r="EC43" s="150" t="s">
        <v>597</v>
      </c>
      <c r="ED43" s="150" t="s">
        <v>597</v>
      </c>
      <c r="EE43" s="150" t="s">
        <v>597</v>
      </c>
      <c r="EF43" s="152" t="s">
        <v>597</v>
      </c>
      <c r="EG43" s="151">
        <v>0.0</v>
      </c>
      <c r="EH43" s="151">
        <v>0.0</v>
      </c>
      <c r="EI43" s="150" t="s">
        <v>863</v>
      </c>
      <c r="EJ43" s="150" t="s">
        <v>666</v>
      </c>
      <c r="EK43" s="150" t="s">
        <v>597</v>
      </c>
    </row>
    <row r="44" ht="15.75" customHeight="1">
      <c r="A44" s="150">
        <v>30295.0</v>
      </c>
      <c r="B44" s="150" t="s">
        <v>6</v>
      </c>
      <c r="C44" s="150" t="s">
        <v>872</v>
      </c>
      <c r="D44" s="150">
        <v>30295.0</v>
      </c>
      <c r="E44" s="150" t="s">
        <v>594</v>
      </c>
      <c r="F44" s="150" t="s">
        <v>873</v>
      </c>
      <c r="G44" s="150">
        <v>590454.0</v>
      </c>
      <c r="H44" s="150" t="s">
        <v>874</v>
      </c>
      <c r="I44" s="150" t="s">
        <v>597</v>
      </c>
      <c r="J44" s="150">
        <v>45357.0</v>
      </c>
      <c r="K44" s="150" t="s">
        <v>597</v>
      </c>
      <c r="L44" s="150" t="s">
        <v>597</v>
      </c>
      <c r="M44" s="151">
        <v>396741.94</v>
      </c>
      <c r="N44" s="150">
        <v>0.0</v>
      </c>
      <c r="O44" s="150" t="s">
        <v>597</v>
      </c>
      <c r="P44" s="151">
        <v>396741.94</v>
      </c>
      <c r="Q44" s="67" t="s">
        <v>597</v>
      </c>
      <c r="R44" s="150" t="s">
        <v>597</v>
      </c>
      <c r="S44" s="150" t="s">
        <v>598</v>
      </c>
      <c r="T44" s="150" t="s">
        <v>597</v>
      </c>
      <c r="U44" s="150" t="s">
        <v>875</v>
      </c>
      <c r="V44" s="150" t="s">
        <v>600</v>
      </c>
      <c r="W44" s="150" t="s">
        <v>597</v>
      </c>
      <c r="X44" s="150" t="s">
        <v>597</v>
      </c>
      <c r="Y44" s="150" t="s">
        <v>597</v>
      </c>
      <c r="Z44" s="150" t="s">
        <v>597</v>
      </c>
      <c r="AA44" s="150" t="s">
        <v>597</v>
      </c>
      <c r="AB44" s="150" t="s">
        <v>597</v>
      </c>
      <c r="AC44" s="150" t="s">
        <v>597</v>
      </c>
      <c r="AD44" s="150" t="s">
        <v>597</v>
      </c>
      <c r="AE44" s="150" t="s">
        <v>597</v>
      </c>
      <c r="AF44" s="150" t="s">
        <v>597</v>
      </c>
      <c r="AG44" s="150" t="s">
        <v>597</v>
      </c>
      <c r="AH44" s="150" t="s">
        <v>597</v>
      </c>
      <c r="AI44" s="150" t="s">
        <v>597</v>
      </c>
      <c r="AJ44" s="150" t="s">
        <v>597</v>
      </c>
      <c r="AK44" s="150" t="s">
        <v>597</v>
      </c>
      <c r="AL44" s="150" t="s">
        <v>597</v>
      </c>
      <c r="AM44" s="150" t="s">
        <v>597</v>
      </c>
      <c r="AN44" s="150" t="s">
        <v>597</v>
      </c>
      <c r="AO44" s="150" t="s">
        <v>597</v>
      </c>
      <c r="AP44" s="150" t="s">
        <v>597</v>
      </c>
      <c r="AQ44" s="150" t="s">
        <v>597</v>
      </c>
      <c r="AR44" s="150" t="s">
        <v>597</v>
      </c>
      <c r="AS44" s="150" t="s">
        <v>597</v>
      </c>
      <c r="AT44" s="150" t="s">
        <v>874</v>
      </c>
      <c r="AU44" s="150" t="s">
        <v>597</v>
      </c>
      <c r="AV44" s="150" t="s">
        <v>608</v>
      </c>
      <c r="AW44" s="150" t="s">
        <v>873</v>
      </c>
      <c r="AX44" s="150" t="s">
        <v>597</v>
      </c>
      <c r="AY44" s="150" t="s">
        <v>597</v>
      </c>
      <c r="AZ44" s="150" t="s">
        <v>597</v>
      </c>
      <c r="BA44" s="150" t="s">
        <v>597</v>
      </c>
      <c r="BB44" s="152" t="s">
        <v>597</v>
      </c>
      <c r="BC44" s="150" t="s">
        <v>597</v>
      </c>
      <c r="BD44" s="150" t="s">
        <v>597</v>
      </c>
      <c r="BE44" s="150" t="s">
        <v>597</v>
      </c>
      <c r="BF44" s="150" t="s">
        <v>597</v>
      </c>
      <c r="BG44" s="150" t="s">
        <v>597</v>
      </c>
      <c r="BH44" s="150" t="s">
        <v>597</v>
      </c>
      <c r="BI44" s="150" t="s">
        <v>597</v>
      </c>
      <c r="BJ44" s="150" t="s">
        <v>597</v>
      </c>
      <c r="BK44" s="150" t="s">
        <v>597</v>
      </c>
      <c r="BL44" s="150" t="s">
        <v>597</v>
      </c>
      <c r="BM44" s="150" t="s">
        <v>597</v>
      </c>
      <c r="BN44" s="150" t="s">
        <v>597</v>
      </c>
      <c r="BO44" s="150" t="s">
        <v>597</v>
      </c>
      <c r="BP44" s="150" t="s">
        <v>597</v>
      </c>
      <c r="BQ44" s="150" t="s">
        <v>597</v>
      </c>
      <c r="BR44" s="150" t="s">
        <v>597</v>
      </c>
      <c r="BS44" s="150" t="s">
        <v>597</v>
      </c>
      <c r="BT44" s="150" t="s">
        <v>597</v>
      </c>
      <c r="BU44" s="150" t="s">
        <v>597</v>
      </c>
      <c r="BV44" s="150" t="s">
        <v>597</v>
      </c>
      <c r="BW44" s="150" t="s">
        <v>597</v>
      </c>
      <c r="BX44" s="150" t="s">
        <v>597</v>
      </c>
      <c r="BY44" s="150" t="s">
        <v>597</v>
      </c>
      <c r="BZ44" s="150" t="s">
        <v>597</v>
      </c>
      <c r="CA44" s="150" t="s">
        <v>597</v>
      </c>
      <c r="CB44" s="150" t="s">
        <v>597</v>
      </c>
      <c r="CC44" s="150" t="s">
        <v>597</v>
      </c>
      <c r="CD44" s="150" t="s">
        <v>597</v>
      </c>
      <c r="CE44" s="150" t="s">
        <v>597</v>
      </c>
      <c r="CF44" s="150" t="s">
        <v>597</v>
      </c>
      <c r="CG44" s="150" t="s">
        <v>597</v>
      </c>
      <c r="CH44" s="150" t="s">
        <v>597</v>
      </c>
      <c r="CI44" s="150" t="s">
        <v>597</v>
      </c>
      <c r="CJ44" s="150" t="s">
        <v>597</v>
      </c>
      <c r="CK44" s="150" t="s">
        <v>597</v>
      </c>
      <c r="CL44" s="150" t="s">
        <v>597</v>
      </c>
      <c r="CM44" s="150" t="s">
        <v>597</v>
      </c>
      <c r="CN44" s="150" t="s">
        <v>597</v>
      </c>
      <c r="CO44" s="150" t="s">
        <v>597</v>
      </c>
      <c r="CP44" s="150" t="s">
        <v>597</v>
      </c>
      <c r="CQ44" s="150" t="s">
        <v>597</v>
      </c>
      <c r="CR44" s="150" t="s">
        <v>597</v>
      </c>
      <c r="CS44" s="150" t="s">
        <v>597</v>
      </c>
      <c r="CT44" s="150" t="s">
        <v>597</v>
      </c>
      <c r="CU44" s="150" t="s">
        <v>597</v>
      </c>
      <c r="CV44" s="150" t="s">
        <v>597</v>
      </c>
      <c r="CW44" s="150" t="s">
        <v>597</v>
      </c>
      <c r="CX44" s="150" t="s">
        <v>597</v>
      </c>
      <c r="CY44" s="150" t="s">
        <v>597</v>
      </c>
      <c r="CZ44" s="150" t="s">
        <v>597</v>
      </c>
      <c r="DA44" s="150" t="s">
        <v>597</v>
      </c>
      <c r="DB44" s="150" t="s">
        <v>618</v>
      </c>
      <c r="DC44" s="150" t="s">
        <v>597</v>
      </c>
      <c r="DD44" s="150" t="s">
        <v>597</v>
      </c>
      <c r="DE44" s="150" t="s">
        <v>597</v>
      </c>
      <c r="DF44" s="150" t="s">
        <v>597</v>
      </c>
      <c r="DG44" s="150" t="s">
        <v>597</v>
      </c>
      <c r="DH44" s="150" t="s">
        <v>597</v>
      </c>
      <c r="DI44" s="150" t="s">
        <v>876</v>
      </c>
      <c r="DJ44" s="150" t="s">
        <v>597</v>
      </c>
      <c r="DK44" s="152" t="s">
        <v>597</v>
      </c>
      <c r="DL44" s="152" t="s">
        <v>597</v>
      </c>
      <c r="DM44" s="152" t="s">
        <v>597</v>
      </c>
      <c r="DN44" s="150" t="s">
        <v>597</v>
      </c>
      <c r="DO44" s="150" t="s">
        <v>877</v>
      </c>
      <c r="DP44" s="150" t="s">
        <v>597</v>
      </c>
      <c r="DQ44" s="150" t="s">
        <v>597</v>
      </c>
      <c r="DR44" s="150">
        <v>0.0</v>
      </c>
      <c r="DS44" s="150" t="s">
        <v>874</v>
      </c>
      <c r="DT44" s="150" t="s">
        <v>597</v>
      </c>
      <c r="DU44" s="150" t="s">
        <v>597</v>
      </c>
      <c r="DV44" s="150" t="s">
        <v>597</v>
      </c>
      <c r="DW44" s="150" t="s">
        <v>597</v>
      </c>
      <c r="DX44" s="150">
        <v>0.0</v>
      </c>
      <c r="DY44" s="150" t="s">
        <v>597</v>
      </c>
      <c r="DZ44" s="150" t="s">
        <v>597</v>
      </c>
      <c r="EA44" s="150" t="s">
        <v>597</v>
      </c>
      <c r="EB44" s="150" t="s">
        <v>597</v>
      </c>
      <c r="EC44" s="150" t="s">
        <v>597</v>
      </c>
      <c r="ED44" s="150">
        <v>0.0</v>
      </c>
      <c r="EE44" s="150" t="s">
        <v>597</v>
      </c>
      <c r="EF44" s="152">
        <v>42156.541666666664</v>
      </c>
      <c r="EG44" s="151">
        <v>396741.94</v>
      </c>
      <c r="EH44" s="151">
        <v>0.0</v>
      </c>
      <c r="EI44" s="150" t="s">
        <v>597</v>
      </c>
      <c r="EJ44" s="150" t="s">
        <v>878</v>
      </c>
      <c r="EK44" s="150" t="s">
        <v>879</v>
      </c>
    </row>
    <row r="45" ht="15.75" customHeight="1">
      <c r="A45" s="150">
        <v>28076.0</v>
      </c>
      <c r="B45" s="150" t="s">
        <v>6</v>
      </c>
      <c r="C45" s="150" t="s">
        <v>880</v>
      </c>
      <c r="D45" s="150">
        <v>28076.0</v>
      </c>
      <c r="E45" s="150" t="s">
        <v>594</v>
      </c>
      <c r="F45" s="150" t="s">
        <v>63</v>
      </c>
      <c r="G45" s="150">
        <v>580748.0</v>
      </c>
      <c r="H45" s="150" t="s">
        <v>595</v>
      </c>
      <c r="I45" s="150" t="s">
        <v>251</v>
      </c>
      <c r="J45" s="150">
        <v>42742.0</v>
      </c>
      <c r="K45" s="150" t="s">
        <v>202</v>
      </c>
      <c r="L45" s="150" t="s">
        <v>252</v>
      </c>
      <c r="M45" s="151">
        <v>45206.5</v>
      </c>
      <c r="N45" s="150">
        <v>688.686</v>
      </c>
      <c r="O45" s="150" t="s">
        <v>623</v>
      </c>
      <c r="P45" s="151">
        <v>45206.5</v>
      </c>
      <c r="Q45" s="67" t="s">
        <v>597</v>
      </c>
      <c r="R45" s="150" t="s">
        <v>597</v>
      </c>
      <c r="S45" s="150" t="s">
        <v>598</v>
      </c>
      <c r="T45" s="150" t="s">
        <v>597</v>
      </c>
      <c r="U45" s="150" t="s">
        <v>881</v>
      </c>
      <c r="V45" s="150" t="s">
        <v>600</v>
      </c>
      <c r="W45" s="150" t="s">
        <v>597</v>
      </c>
      <c r="X45" s="150" t="s">
        <v>597</v>
      </c>
      <c r="Y45" s="150" t="s">
        <v>882</v>
      </c>
      <c r="Z45" s="150" t="s">
        <v>63</v>
      </c>
      <c r="AA45" s="150" t="s">
        <v>247</v>
      </c>
      <c r="AB45" s="150" t="s">
        <v>597</v>
      </c>
      <c r="AC45" s="150" t="s">
        <v>597</v>
      </c>
      <c r="AD45" s="150" t="s">
        <v>248</v>
      </c>
      <c r="AE45" s="150" t="s">
        <v>883</v>
      </c>
      <c r="AF45" s="150" t="s">
        <v>597</v>
      </c>
      <c r="AG45" s="150" t="s">
        <v>251</v>
      </c>
      <c r="AH45" s="150" t="s">
        <v>884</v>
      </c>
      <c r="AI45" s="150" t="s">
        <v>885</v>
      </c>
      <c r="AJ45" s="150" t="s">
        <v>886</v>
      </c>
      <c r="AK45" s="150" t="s">
        <v>606</v>
      </c>
      <c r="AL45" s="150" t="s">
        <v>247</v>
      </c>
      <c r="AM45" s="150" t="s">
        <v>597</v>
      </c>
      <c r="AN45" s="150" t="s">
        <v>597</v>
      </c>
      <c r="AO45" s="150" t="s">
        <v>248</v>
      </c>
      <c r="AP45" s="150" t="s">
        <v>883</v>
      </c>
      <c r="AQ45" s="150" t="s">
        <v>884</v>
      </c>
      <c r="AR45" s="150" t="s">
        <v>607</v>
      </c>
      <c r="AS45" s="150" t="s">
        <v>251</v>
      </c>
      <c r="AT45" s="150" t="s">
        <v>595</v>
      </c>
      <c r="AU45" s="150">
        <v>580950.0</v>
      </c>
      <c r="AV45" s="150" t="s">
        <v>608</v>
      </c>
      <c r="AW45" s="150" t="s">
        <v>63</v>
      </c>
      <c r="AX45" s="150" t="s">
        <v>597</v>
      </c>
      <c r="AY45" s="150" t="s">
        <v>597</v>
      </c>
      <c r="AZ45" s="150" t="s">
        <v>887</v>
      </c>
      <c r="BA45" s="150" t="s">
        <v>597</v>
      </c>
      <c r="BB45" s="152" t="s">
        <v>597</v>
      </c>
      <c r="BC45" s="150" t="s">
        <v>597</v>
      </c>
      <c r="BD45" s="150" t="s">
        <v>597</v>
      </c>
      <c r="BE45" s="150" t="s">
        <v>597</v>
      </c>
      <c r="BF45" s="150" t="s">
        <v>597</v>
      </c>
      <c r="BG45" s="150" t="s">
        <v>597</v>
      </c>
      <c r="BH45" s="150" t="s">
        <v>597</v>
      </c>
      <c r="BI45" s="150" t="s">
        <v>597</v>
      </c>
      <c r="BJ45" s="150" t="s">
        <v>597</v>
      </c>
      <c r="BK45" s="150" t="s">
        <v>597</v>
      </c>
      <c r="BL45" s="150" t="s">
        <v>611</v>
      </c>
      <c r="BM45" s="150" t="s">
        <v>612</v>
      </c>
      <c r="BN45" s="150" t="s">
        <v>597</v>
      </c>
      <c r="BO45" s="150" t="s">
        <v>597</v>
      </c>
      <c r="BP45" s="150" t="s">
        <v>888</v>
      </c>
      <c r="BQ45" s="150" t="s">
        <v>597</v>
      </c>
      <c r="BR45" s="150" t="s">
        <v>607</v>
      </c>
      <c r="BS45" s="150" t="s">
        <v>597</v>
      </c>
      <c r="BT45" s="150" t="s">
        <v>597</v>
      </c>
      <c r="BU45" s="150" t="s">
        <v>597</v>
      </c>
      <c r="BV45" s="150" t="s">
        <v>597</v>
      </c>
      <c r="BW45" s="150" t="s">
        <v>597</v>
      </c>
      <c r="BX45" s="150" t="s">
        <v>597</v>
      </c>
      <c r="BY45" s="150" t="s">
        <v>597</v>
      </c>
      <c r="BZ45" s="150" t="s">
        <v>597</v>
      </c>
      <c r="CA45" s="150" t="s">
        <v>63</v>
      </c>
      <c r="CB45" s="150" t="s">
        <v>597</v>
      </c>
      <c r="CC45" s="150" t="s">
        <v>597</v>
      </c>
      <c r="CD45" s="150" t="s">
        <v>597</v>
      </c>
      <c r="CE45" s="150" t="s">
        <v>597</v>
      </c>
      <c r="CF45" s="150" t="s">
        <v>597</v>
      </c>
      <c r="CG45" s="150" t="s">
        <v>597</v>
      </c>
      <c r="CH45" s="150" t="s">
        <v>597</v>
      </c>
      <c r="CI45" s="150" t="s">
        <v>889</v>
      </c>
      <c r="CJ45" s="150" t="s">
        <v>597</v>
      </c>
      <c r="CK45" s="150" t="s">
        <v>597</v>
      </c>
      <c r="CL45" s="150" t="s">
        <v>597</v>
      </c>
      <c r="CM45" s="150" t="s">
        <v>890</v>
      </c>
      <c r="CN45" s="150" t="s">
        <v>597</v>
      </c>
      <c r="CO45" s="150" t="s">
        <v>597</v>
      </c>
      <c r="CP45" s="150" t="s">
        <v>663</v>
      </c>
      <c r="CQ45" s="150" t="s">
        <v>597</v>
      </c>
      <c r="CR45" s="150" t="s">
        <v>636</v>
      </c>
      <c r="CS45" s="150" t="s">
        <v>597</v>
      </c>
      <c r="CT45" s="150" t="s">
        <v>597</v>
      </c>
      <c r="CU45" s="150" t="s">
        <v>597</v>
      </c>
      <c r="CV45" s="150" t="s">
        <v>597</v>
      </c>
      <c r="CW45" s="150" t="s">
        <v>597</v>
      </c>
      <c r="CX45" s="150" t="s">
        <v>597</v>
      </c>
      <c r="CY45" s="150" t="s">
        <v>597</v>
      </c>
      <c r="CZ45" s="150" t="s">
        <v>597</v>
      </c>
      <c r="DA45" s="150" t="s">
        <v>597</v>
      </c>
      <c r="DB45" s="150" t="s">
        <v>618</v>
      </c>
      <c r="DC45" s="150" t="s">
        <v>618</v>
      </c>
      <c r="DD45" s="150" t="s">
        <v>597</v>
      </c>
      <c r="DE45" s="150" t="s">
        <v>597</v>
      </c>
      <c r="DF45" s="150" t="s">
        <v>888</v>
      </c>
      <c r="DG45" s="150" t="s">
        <v>597</v>
      </c>
      <c r="DH45" s="150" t="s">
        <v>612</v>
      </c>
      <c r="DI45" s="150" t="s">
        <v>891</v>
      </c>
      <c r="DJ45" s="150" t="s">
        <v>597</v>
      </c>
      <c r="DK45" s="152">
        <v>42152.4078125</v>
      </c>
      <c r="DL45" s="152">
        <v>42145.79471064815</v>
      </c>
      <c r="DM45" s="152" t="s">
        <v>597</v>
      </c>
      <c r="DN45" s="150" t="s">
        <v>620</v>
      </c>
      <c r="DO45" s="150" t="s">
        <v>750</v>
      </c>
      <c r="DP45" s="150" t="s">
        <v>252</v>
      </c>
      <c r="DQ45" s="150" t="s">
        <v>202</v>
      </c>
      <c r="DR45" s="150">
        <v>688.686</v>
      </c>
      <c r="DS45" s="150" t="s">
        <v>623</v>
      </c>
      <c r="DT45" s="150" t="s">
        <v>597</v>
      </c>
      <c r="DU45" s="150" t="s">
        <v>252</v>
      </c>
      <c r="DV45" s="150" t="s">
        <v>202</v>
      </c>
      <c r="DW45" s="150" t="s">
        <v>597</v>
      </c>
      <c r="DX45" s="150">
        <v>688.686</v>
      </c>
      <c r="DY45" s="150" t="s">
        <v>623</v>
      </c>
      <c r="DZ45" s="150" t="s">
        <v>597</v>
      </c>
      <c r="EA45" s="150" t="s">
        <v>597</v>
      </c>
      <c r="EB45" s="150" t="s">
        <v>597</v>
      </c>
      <c r="EC45" s="150" t="s">
        <v>597</v>
      </c>
      <c r="ED45" s="150" t="s">
        <v>597</v>
      </c>
      <c r="EE45" s="150" t="s">
        <v>597</v>
      </c>
      <c r="EF45" s="152" t="s">
        <v>597</v>
      </c>
      <c r="EG45" s="151">
        <v>0.0</v>
      </c>
      <c r="EH45" s="151">
        <v>0.0</v>
      </c>
      <c r="EI45" s="150" t="s">
        <v>886</v>
      </c>
      <c r="EJ45" s="150" t="s">
        <v>751</v>
      </c>
      <c r="EK45" s="150" t="s">
        <v>597</v>
      </c>
    </row>
    <row r="46" ht="15.75" customHeight="1">
      <c r="A46" s="150">
        <v>28076.0</v>
      </c>
      <c r="B46" s="150" t="s">
        <v>6</v>
      </c>
      <c r="C46" s="150" t="s">
        <v>880</v>
      </c>
      <c r="D46" s="150">
        <v>28076.0</v>
      </c>
      <c r="E46" s="150" t="s">
        <v>594</v>
      </c>
      <c r="F46" s="150" t="s">
        <v>63</v>
      </c>
      <c r="G46" s="150">
        <v>580748.0</v>
      </c>
      <c r="H46" s="150" t="s">
        <v>595</v>
      </c>
      <c r="I46" s="150" t="s">
        <v>251</v>
      </c>
      <c r="J46" s="150">
        <v>42781.0</v>
      </c>
      <c r="K46" s="150" t="s">
        <v>241</v>
      </c>
      <c r="L46" s="150" t="s">
        <v>892</v>
      </c>
      <c r="M46" s="151">
        <v>0.0</v>
      </c>
      <c r="N46" s="150">
        <v>563000.0</v>
      </c>
      <c r="O46" s="150" t="s">
        <v>596</v>
      </c>
      <c r="P46" s="151">
        <v>0.0</v>
      </c>
      <c r="Q46" s="67" t="s">
        <v>597</v>
      </c>
      <c r="R46" s="150" t="s">
        <v>597</v>
      </c>
      <c r="S46" s="150" t="s">
        <v>598</v>
      </c>
      <c r="T46" s="150" t="s">
        <v>597</v>
      </c>
      <c r="U46" s="150" t="s">
        <v>881</v>
      </c>
      <c r="V46" s="150" t="s">
        <v>600</v>
      </c>
      <c r="W46" s="150" t="s">
        <v>597</v>
      </c>
      <c r="X46" s="150" t="s">
        <v>597</v>
      </c>
      <c r="Y46" s="150" t="s">
        <v>882</v>
      </c>
      <c r="Z46" s="150" t="s">
        <v>63</v>
      </c>
      <c r="AA46" s="150" t="s">
        <v>247</v>
      </c>
      <c r="AB46" s="150" t="s">
        <v>597</v>
      </c>
      <c r="AC46" s="150" t="s">
        <v>597</v>
      </c>
      <c r="AD46" s="150" t="s">
        <v>248</v>
      </c>
      <c r="AE46" s="150" t="s">
        <v>883</v>
      </c>
      <c r="AF46" s="150" t="s">
        <v>597</v>
      </c>
      <c r="AG46" s="150" t="s">
        <v>251</v>
      </c>
      <c r="AH46" s="150" t="s">
        <v>884</v>
      </c>
      <c r="AI46" s="150" t="s">
        <v>885</v>
      </c>
      <c r="AJ46" s="150" t="s">
        <v>886</v>
      </c>
      <c r="AK46" s="150" t="s">
        <v>606</v>
      </c>
      <c r="AL46" s="150" t="s">
        <v>247</v>
      </c>
      <c r="AM46" s="150" t="s">
        <v>597</v>
      </c>
      <c r="AN46" s="150" t="s">
        <v>597</v>
      </c>
      <c r="AO46" s="150" t="s">
        <v>248</v>
      </c>
      <c r="AP46" s="150" t="s">
        <v>883</v>
      </c>
      <c r="AQ46" s="150" t="s">
        <v>884</v>
      </c>
      <c r="AR46" s="150" t="s">
        <v>607</v>
      </c>
      <c r="AS46" s="150" t="s">
        <v>251</v>
      </c>
      <c r="AT46" s="150" t="s">
        <v>595</v>
      </c>
      <c r="AU46" s="150">
        <v>580950.0</v>
      </c>
      <c r="AV46" s="150" t="s">
        <v>608</v>
      </c>
      <c r="AW46" s="150" t="s">
        <v>63</v>
      </c>
      <c r="AX46" s="150" t="s">
        <v>597</v>
      </c>
      <c r="AY46" s="150" t="s">
        <v>597</v>
      </c>
      <c r="AZ46" s="150" t="s">
        <v>887</v>
      </c>
      <c r="BA46" s="150" t="s">
        <v>597</v>
      </c>
      <c r="BB46" s="152" t="s">
        <v>597</v>
      </c>
      <c r="BC46" s="150" t="s">
        <v>597</v>
      </c>
      <c r="BD46" s="150" t="s">
        <v>597</v>
      </c>
      <c r="BE46" s="150" t="s">
        <v>597</v>
      </c>
      <c r="BF46" s="150" t="s">
        <v>597</v>
      </c>
      <c r="BG46" s="150" t="s">
        <v>597</v>
      </c>
      <c r="BH46" s="150" t="s">
        <v>597</v>
      </c>
      <c r="BI46" s="150" t="s">
        <v>597</v>
      </c>
      <c r="BJ46" s="150" t="s">
        <v>597</v>
      </c>
      <c r="BK46" s="150" t="s">
        <v>597</v>
      </c>
      <c r="BL46" s="150" t="s">
        <v>611</v>
      </c>
      <c r="BM46" s="150" t="s">
        <v>612</v>
      </c>
      <c r="BN46" s="150" t="s">
        <v>597</v>
      </c>
      <c r="BO46" s="150" t="s">
        <v>597</v>
      </c>
      <c r="BP46" s="150" t="s">
        <v>888</v>
      </c>
      <c r="BQ46" s="150" t="s">
        <v>597</v>
      </c>
      <c r="BR46" s="150" t="s">
        <v>607</v>
      </c>
      <c r="BS46" s="150" t="s">
        <v>597</v>
      </c>
      <c r="BT46" s="150" t="s">
        <v>597</v>
      </c>
      <c r="BU46" s="150" t="s">
        <v>597</v>
      </c>
      <c r="BV46" s="150" t="s">
        <v>597</v>
      </c>
      <c r="BW46" s="150" t="s">
        <v>597</v>
      </c>
      <c r="BX46" s="150" t="s">
        <v>597</v>
      </c>
      <c r="BY46" s="150" t="s">
        <v>597</v>
      </c>
      <c r="BZ46" s="150" t="s">
        <v>597</v>
      </c>
      <c r="CA46" s="150" t="s">
        <v>63</v>
      </c>
      <c r="CB46" s="150" t="s">
        <v>597</v>
      </c>
      <c r="CC46" s="150" t="s">
        <v>597</v>
      </c>
      <c r="CD46" s="150" t="s">
        <v>597</v>
      </c>
      <c r="CE46" s="150" t="s">
        <v>597</v>
      </c>
      <c r="CF46" s="150" t="s">
        <v>597</v>
      </c>
      <c r="CG46" s="150" t="s">
        <v>597</v>
      </c>
      <c r="CH46" s="150" t="s">
        <v>597</v>
      </c>
      <c r="CI46" s="150" t="s">
        <v>889</v>
      </c>
      <c r="CJ46" s="150" t="s">
        <v>597</v>
      </c>
      <c r="CK46" s="150" t="s">
        <v>597</v>
      </c>
      <c r="CL46" s="150" t="s">
        <v>597</v>
      </c>
      <c r="CM46" s="150" t="s">
        <v>890</v>
      </c>
      <c r="CN46" s="150" t="s">
        <v>597</v>
      </c>
      <c r="CO46" s="150" t="s">
        <v>597</v>
      </c>
      <c r="CP46" s="150" t="s">
        <v>663</v>
      </c>
      <c r="CQ46" s="150" t="s">
        <v>597</v>
      </c>
      <c r="CR46" s="150" t="s">
        <v>636</v>
      </c>
      <c r="CS46" s="150" t="s">
        <v>597</v>
      </c>
      <c r="CT46" s="150" t="s">
        <v>597</v>
      </c>
      <c r="CU46" s="150" t="s">
        <v>597</v>
      </c>
      <c r="CV46" s="150" t="s">
        <v>597</v>
      </c>
      <c r="CW46" s="150" t="s">
        <v>597</v>
      </c>
      <c r="CX46" s="150" t="s">
        <v>597</v>
      </c>
      <c r="CY46" s="150" t="s">
        <v>597</v>
      </c>
      <c r="CZ46" s="150" t="s">
        <v>597</v>
      </c>
      <c r="DA46" s="150" t="s">
        <v>597</v>
      </c>
      <c r="DB46" s="150" t="s">
        <v>618</v>
      </c>
      <c r="DC46" s="150" t="s">
        <v>618</v>
      </c>
      <c r="DD46" s="150" t="s">
        <v>597</v>
      </c>
      <c r="DE46" s="150" t="s">
        <v>597</v>
      </c>
      <c r="DF46" s="150" t="s">
        <v>888</v>
      </c>
      <c r="DG46" s="150" t="s">
        <v>597</v>
      </c>
      <c r="DH46" s="150" t="s">
        <v>612</v>
      </c>
      <c r="DI46" s="150" t="s">
        <v>891</v>
      </c>
      <c r="DJ46" s="150" t="s">
        <v>597</v>
      </c>
      <c r="DK46" s="152">
        <v>42152.4078125</v>
      </c>
      <c r="DL46" s="152">
        <v>42145.79471064815</v>
      </c>
      <c r="DM46" s="152" t="s">
        <v>597</v>
      </c>
      <c r="DN46" s="150" t="s">
        <v>620</v>
      </c>
      <c r="DO46" s="150" t="s">
        <v>750</v>
      </c>
      <c r="DP46" s="150" t="s">
        <v>892</v>
      </c>
      <c r="DQ46" s="150" t="s">
        <v>241</v>
      </c>
      <c r="DR46" s="150">
        <v>563000.0</v>
      </c>
      <c r="DS46" s="150" t="s">
        <v>596</v>
      </c>
      <c r="DT46" s="150" t="s">
        <v>597</v>
      </c>
      <c r="DU46" s="150" t="s">
        <v>892</v>
      </c>
      <c r="DV46" s="150" t="s">
        <v>241</v>
      </c>
      <c r="DW46" s="150" t="s">
        <v>597</v>
      </c>
      <c r="DX46" s="150">
        <v>563000.0</v>
      </c>
      <c r="DY46" s="150" t="s">
        <v>596</v>
      </c>
      <c r="DZ46" s="150" t="s">
        <v>597</v>
      </c>
      <c r="EA46" s="150" t="s">
        <v>597</v>
      </c>
      <c r="EB46" s="150" t="s">
        <v>597</v>
      </c>
      <c r="EC46" s="150" t="s">
        <v>597</v>
      </c>
      <c r="ED46" s="150" t="s">
        <v>597</v>
      </c>
      <c r="EE46" s="150" t="s">
        <v>597</v>
      </c>
      <c r="EF46" s="152" t="s">
        <v>597</v>
      </c>
      <c r="EG46" s="151">
        <v>0.0</v>
      </c>
      <c r="EH46" s="151">
        <v>0.0</v>
      </c>
      <c r="EI46" s="150" t="s">
        <v>886</v>
      </c>
      <c r="EJ46" s="150" t="s">
        <v>751</v>
      </c>
      <c r="EK46" s="150" t="s">
        <v>597</v>
      </c>
    </row>
    <row r="47" ht="15.75" customHeight="1">
      <c r="A47" s="150">
        <v>28076.0</v>
      </c>
      <c r="B47" s="150" t="s">
        <v>6</v>
      </c>
      <c r="C47" s="150" t="s">
        <v>880</v>
      </c>
      <c r="D47" s="150">
        <v>28076.0</v>
      </c>
      <c r="E47" s="150" t="s">
        <v>594</v>
      </c>
      <c r="F47" s="150" t="s">
        <v>63</v>
      </c>
      <c r="G47" s="150">
        <v>580748.0</v>
      </c>
      <c r="H47" s="150" t="s">
        <v>595</v>
      </c>
      <c r="I47" s="150" t="s">
        <v>251</v>
      </c>
      <c r="J47" s="150">
        <v>42780.0</v>
      </c>
      <c r="K47" s="150" t="s">
        <v>239</v>
      </c>
      <c r="L47" s="150" t="s">
        <v>893</v>
      </c>
      <c r="M47" s="151">
        <v>0.0</v>
      </c>
      <c r="N47" s="150">
        <v>563000.0</v>
      </c>
      <c r="O47" s="150" t="s">
        <v>596</v>
      </c>
      <c r="P47" s="151">
        <v>0.0</v>
      </c>
      <c r="Q47" s="67" t="s">
        <v>597</v>
      </c>
      <c r="R47" s="150" t="s">
        <v>597</v>
      </c>
      <c r="S47" s="150" t="s">
        <v>598</v>
      </c>
      <c r="T47" s="150" t="s">
        <v>597</v>
      </c>
      <c r="U47" s="150" t="s">
        <v>881</v>
      </c>
      <c r="V47" s="150" t="s">
        <v>600</v>
      </c>
      <c r="W47" s="150" t="s">
        <v>597</v>
      </c>
      <c r="X47" s="150" t="s">
        <v>597</v>
      </c>
      <c r="Y47" s="150" t="s">
        <v>882</v>
      </c>
      <c r="Z47" s="150" t="s">
        <v>63</v>
      </c>
      <c r="AA47" s="150" t="s">
        <v>247</v>
      </c>
      <c r="AB47" s="150" t="s">
        <v>597</v>
      </c>
      <c r="AC47" s="150" t="s">
        <v>597</v>
      </c>
      <c r="AD47" s="150" t="s">
        <v>248</v>
      </c>
      <c r="AE47" s="150" t="s">
        <v>883</v>
      </c>
      <c r="AF47" s="150" t="s">
        <v>597</v>
      </c>
      <c r="AG47" s="150" t="s">
        <v>251</v>
      </c>
      <c r="AH47" s="150" t="s">
        <v>884</v>
      </c>
      <c r="AI47" s="150" t="s">
        <v>885</v>
      </c>
      <c r="AJ47" s="150" t="s">
        <v>886</v>
      </c>
      <c r="AK47" s="150" t="s">
        <v>606</v>
      </c>
      <c r="AL47" s="150" t="s">
        <v>247</v>
      </c>
      <c r="AM47" s="150" t="s">
        <v>597</v>
      </c>
      <c r="AN47" s="150" t="s">
        <v>597</v>
      </c>
      <c r="AO47" s="150" t="s">
        <v>248</v>
      </c>
      <c r="AP47" s="150" t="s">
        <v>883</v>
      </c>
      <c r="AQ47" s="150" t="s">
        <v>884</v>
      </c>
      <c r="AR47" s="150" t="s">
        <v>607</v>
      </c>
      <c r="AS47" s="150" t="s">
        <v>251</v>
      </c>
      <c r="AT47" s="150" t="s">
        <v>595</v>
      </c>
      <c r="AU47" s="150">
        <v>580950.0</v>
      </c>
      <c r="AV47" s="150" t="s">
        <v>608</v>
      </c>
      <c r="AW47" s="150" t="s">
        <v>63</v>
      </c>
      <c r="AX47" s="150" t="s">
        <v>597</v>
      </c>
      <c r="AY47" s="150" t="s">
        <v>597</v>
      </c>
      <c r="AZ47" s="150" t="s">
        <v>887</v>
      </c>
      <c r="BA47" s="150" t="s">
        <v>597</v>
      </c>
      <c r="BB47" s="152" t="s">
        <v>597</v>
      </c>
      <c r="BC47" s="150" t="s">
        <v>597</v>
      </c>
      <c r="BD47" s="150" t="s">
        <v>597</v>
      </c>
      <c r="BE47" s="150" t="s">
        <v>597</v>
      </c>
      <c r="BF47" s="150" t="s">
        <v>597</v>
      </c>
      <c r="BG47" s="150" t="s">
        <v>597</v>
      </c>
      <c r="BH47" s="150" t="s">
        <v>597</v>
      </c>
      <c r="BI47" s="150" t="s">
        <v>597</v>
      </c>
      <c r="BJ47" s="150" t="s">
        <v>597</v>
      </c>
      <c r="BK47" s="150" t="s">
        <v>597</v>
      </c>
      <c r="BL47" s="150" t="s">
        <v>611</v>
      </c>
      <c r="BM47" s="150" t="s">
        <v>612</v>
      </c>
      <c r="BN47" s="150" t="s">
        <v>597</v>
      </c>
      <c r="BO47" s="150" t="s">
        <v>597</v>
      </c>
      <c r="BP47" s="150" t="s">
        <v>888</v>
      </c>
      <c r="BQ47" s="150" t="s">
        <v>597</v>
      </c>
      <c r="BR47" s="150" t="s">
        <v>607</v>
      </c>
      <c r="BS47" s="150" t="s">
        <v>597</v>
      </c>
      <c r="BT47" s="150" t="s">
        <v>597</v>
      </c>
      <c r="BU47" s="150" t="s">
        <v>597</v>
      </c>
      <c r="BV47" s="150" t="s">
        <v>597</v>
      </c>
      <c r="BW47" s="150" t="s">
        <v>597</v>
      </c>
      <c r="BX47" s="150" t="s">
        <v>597</v>
      </c>
      <c r="BY47" s="150" t="s">
        <v>597</v>
      </c>
      <c r="BZ47" s="150" t="s">
        <v>597</v>
      </c>
      <c r="CA47" s="150" t="s">
        <v>63</v>
      </c>
      <c r="CB47" s="150" t="s">
        <v>597</v>
      </c>
      <c r="CC47" s="150" t="s">
        <v>597</v>
      </c>
      <c r="CD47" s="150" t="s">
        <v>597</v>
      </c>
      <c r="CE47" s="150" t="s">
        <v>597</v>
      </c>
      <c r="CF47" s="150" t="s">
        <v>597</v>
      </c>
      <c r="CG47" s="150" t="s">
        <v>597</v>
      </c>
      <c r="CH47" s="150" t="s">
        <v>597</v>
      </c>
      <c r="CI47" s="150" t="s">
        <v>889</v>
      </c>
      <c r="CJ47" s="150" t="s">
        <v>597</v>
      </c>
      <c r="CK47" s="150" t="s">
        <v>597</v>
      </c>
      <c r="CL47" s="150" t="s">
        <v>597</v>
      </c>
      <c r="CM47" s="150" t="s">
        <v>890</v>
      </c>
      <c r="CN47" s="150" t="s">
        <v>597</v>
      </c>
      <c r="CO47" s="150" t="s">
        <v>597</v>
      </c>
      <c r="CP47" s="150" t="s">
        <v>663</v>
      </c>
      <c r="CQ47" s="150" t="s">
        <v>597</v>
      </c>
      <c r="CR47" s="150" t="s">
        <v>636</v>
      </c>
      <c r="CS47" s="150" t="s">
        <v>597</v>
      </c>
      <c r="CT47" s="150" t="s">
        <v>597</v>
      </c>
      <c r="CU47" s="150" t="s">
        <v>597</v>
      </c>
      <c r="CV47" s="150" t="s">
        <v>597</v>
      </c>
      <c r="CW47" s="150" t="s">
        <v>597</v>
      </c>
      <c r="CX47" s="150" t="s">
        <v>597</v>
      </c>
      <c r="CY47" s="150" t="s">
        <v>597</v>
      </c>
      <c r="CZ47" s="150" t="s">
        <v>597</v>
      </c>
      <c r="DA47" s="150" t="s">
        <v>597</v>
      </c>
      <c r="DB47" s="150" t="s">
        <v>618</v>
      </c>
      <c r="DC47" s="150" t="s">
        <v>618</v>
      </c>
      <c r="DD47" s="150" t="s">
        <v>597</v>
      </c>
      <c r="DE47" s="150" t="s">
        <v>597</v>
      </c>
      <c r="DF47" s="150" t="s">
        <v>888</v>
      </c>
      <c r="DG47" s="150" t="s">
        <v>597</v>
      </c>
      <c r="DH47" s="150" t="s">
        <v>612</v>
      </c>
      <c r="DI47" s="150" t="s">
        <v>891</v>
      </c>
      <c r="DJ47" s="150" t="s">
        <v>597</v>
      </c>
      <c r="DK47" s="152">
        <v>42152.4078125</v>
      </c>
      <c r="DL47" s="152">
        <v>42145.79471064815</v>
      </c>
      <c r="DM47" s="152" t="s">
        <v>597</v>
      </c>
      <c r="DN47" s="150" t="s">
        <v>620</v>
      </c>
      <c r="DO47" s="150" t="s">
        <v>750</v>
      </c>
      <c r="DP47" s="150" t="s">
        <v>893</v>
      </c>
      <c r="DQ47" s="150" t="s">
        <v>239</v>
      </c>
      <c r="DR47" s="150">
        <v>563000.0</v>
      </c>
      <c r="DS47" s="150" t="s">
        <v>596</v>
      </c>
      <c r="DT47" s="150" t="s">
        <v>597</v>
      </c>
      <c r="DU47" s="150" t="s">
        <v>893</v>
      </c>
      <c r="DV47" s="150" t="s">
        <v>239</v>
      </c>
      <c r="DW47" s="150" t="s">
        <v>597</v>
      </c>
      <c r="DX47" s="150">
        <v>563000.0</v>
      </c>
      <c r="DY47" s="150" t="s">
        <v>596</v>
      </c>
      <c r="DZ47" s="150" t="s">
        <v>597</v>
      </c>
      <c r="EA47" s="150" t="s">
        <v>597</v>
      </c>
      <c r="EB47" s="150" t="s">
        <v>597</v>
      </c>
      <c r="EC47" s="150" t="s">
        <v>597</v>
      </c>
      <c r="ED47" s="150" t="s">
        <v>597</v>
      </c>
      <c r="EE47" s="150" t="s">
        <v>597</v>
      </c>
      <c r="EF47" s="152" t="s">
        <v>597</v>
      </c>
      <c r="EG47" s="151">
        <v>0.0</v>
      </c>
      <c r="EH47" s="151">
        <v>0.0</v>
      </c>
      <c r="EI47" s="150" t="s">
        <v>886</v>
      </c>
      <c r="EJ47" s="150" t="s">
        <v>751</v>
      </c>
      <c r="EK47" s="150" t="s">
        <v>597</v>
      </c>
    </row>
    <row r="48" ht="15.75" customHeight="1">
      <c r="A48" s="150">
        <v>28076.0</v>
      </c>
      <c r="B48" s="150" t="s">
        <v>6</v>
      </c>
      <c r="C48" s="150" t="s">
        <v>880</v>
      </c>
      <c r="D48" s="150">
        <v>28076.0</v>
      </c>
      <c r="E48" s="150" t="s">
        <v>594</v>
      </c>
      <c r="F48" s="150" t="s">
        <v>63</v>
      </c>
      <c r="G48" s="150">
        <v>580748.0</v>
      </c>
      <c r="H48" s="150" t="s">
        <v>595</v>
      </c>
      <c r="I48" s="150" t="s">
        <v>251</v>
      </c>
      <c r="J48" s="150">
        <v>42763.0</v>
      </c>
      <c r="K48" s="150" t="s">
        <v>204</v>
      </c>
      <c r="L48" s="150" t="s">
        <v>253</v>
      </c>
      <c r="M48" s="151">
        <v>0.0</v>
      </c>
      <c r="N48" s="150">
        <v>695642.0</v>
      </c>
      <c r="O48" s="150" t="s">
        <v>596</v>
      </c>
      <c r="P48" s="151">
        <v>0.0</v>
      </c>
      <c r="Q48" s="67" t="s">
        <v>597</v>
      </c>
      <c r="R48" s="150" t="s">
        <v>597</v>
      </c>
      <c r="S48" s="150" t="s">
        <v>598</v>
      </c>
      <c r="T48" s="150" t="s">
        <v>597</v>
      </c>
      <c r="U48" s="150" t="s">
        <v>881</v>
      </c>
      <c r="V48" s="150" t="s">
        <v>600</v>
      </c>
      <c r="W48" s="150" t="s">
        <v>597</v>
      </c>
      <c r="X48" s="150" t="s">
        <v>597</v>
      </c>
      <c r="Y48" s="150" t="s">
        <v>882</v>
      </c>
      <c r="Z48" s="150" t="s">
        <v>63</v>
      </c>
      <c r="AA48" s="150" t="s">
        <v>247</v>
      </c>
      <c r="AB48" s="150" t="s">
        <v>597</v>
      </c>
      <c r="AC48" s="150" t="s">
        <v>597</v>
      </c>
      <c r="AD48" s="150" t="s">
        <v>248</v>
      </c>
      <c r="AE48" s="150" t="s">
        <v>883</v>
      </c>
      <c r="AF48" s="150" t="s">
        <v>597</v>
      </c>
      <c r="AG48" s="150" t="s">
        <v>251</v>
      </c>
      <c r="AH48" s="150" t="s">
        <v>884</v>
      </c>
      <c r="AI48" s="150" t="s">
        <v>885</v>
      </c>
      <c r="AJ48" s="150" t="s">
        <v>886</v>
      </c>
      <c r="AK48" s="150" t="s">
        <v>606</v>
      </c>
      <c r="AL48" s="150" t="s">
        <v>247</v>
      </c>
      <c r="AM48" s="150" t="s">
        <v>597</v>
      </c>
      <c r="AN48" s="150" t="s">
        <v>597</v>
      </c>
      <c r="AO48" s="150" t="s">
        <v>248</v>
      </c>
      <c r="AP48" s="150" t="s">
        <v>883</v>
      </c>
      <c r="AQ48" s="150" t="s">
        <v>884</v>
      </c>
      <c r="AR48" s="150" t="s">
        <v>607</v>
      </c>
      <c r="AS48" s="150" t="s">
        <v>251</v>
      </c>
      <c r="AT48" s="150" t="s">
        <v>595</v>
      </c>
      <c r="AU48" s="150">
        <v>580950.0</v>
      </c>
      <c r="AV48" s="150" t="s">
        <v>608</v>
      </c>
      <c r="AW48" s="150" t="s">
        <v>63</v>
      </c>
      <c r="AX48" s="150" t="s">
        <v>597</v>
      </c>
      <c r="AY48" s="150" t="s">
        <v>597</v>
      </c>
      <c r="AZ48" s="150" t="s">
        <v>887</v>
      </c>
      <c r="BA48" s="150" t="s">
        <v>597</v>
      </c>
      <c r="BB48" s="152" t="s">
        <v>597</v>
      </c>
      <c r="BC48" s="150" t="s">
        <v>597</v>
      </c>
      <c r="BD48" s="150" t="s">
        <v>597</v>
      </c>
      <c r="BE48" s="150" t="s">
        <v>597</v>
      </c>
      <c r="BF48" s="150" t="s">
        <v>597</v>
      </c>
      <c r="BG48" s="150" t="s">
        <v>597</v>
      </c>
      <c r="BH48" s="150" t="s">
        <v>597</v>
      </c>
      <c r="BI48" s="150" t="s">
        <v>597</v>
      </c>
      <c r="BJ48" s="150" t="s">
        <v>597</v>
      </c>
      <c r="BK48" s="150" t="s">
        <v>597</v>
      </c>
      <c r="BL48" s="150" t="s">
        <v>611</v>
      </c>
      <c r="BM48" s="150" t="s">
        <v>612</v>
      </c>
      <c r="BN48" s="150" t="s">
        <v>597</v>
      </c>
      <c r="BO48" s="150" t="s">
        <v>597</v>
      </c>
      <c r="BP48" s="150" t="s">
        <v>888</v>
      </c>
      <c r="BQ48" s="150" t="s">
        <v>597</v>
      </c>
      <c r="BR48" s="150" t="s">
        <v>607</v>
      </c>
      <c r="BS48" s="150" t="s">
        <v>597</v>
      </c>
      <c r="BT48" s="150" t="s">
        <v>597</v>
      </c>
      <c r="BU48" s="150" t="s">
        <v>597</v>
      </c>
      <c r="BV48" s="150" t="s">
        <v>597</v>
      </c>
      <c r="BW48" s="150" t="s">
        <v>597</v>
      </c>
      <c r="BX48" s="150" t="s">
        <v>597</v>
      </c>
      <c r="BY48" s="150" t="s">
        <v>597</v>
      </c>
      <c r="BZ48" s="150" t="s">
        <v>597</v>
      </c>
      <c r="CA48" s="150" t="s">
        <v>63</v>
      </c>
      <c r="CB48" s="150" t="s">
        <v>597</v>
      </c>
      <c r="CC48" s="150" t="s">
        <v>597</v>
      </c>
      <c r="CD48" s="150" t="s">
        <v>597</v>
      </c>
      <c r="CE48" s="150" t="s">
        <v>597</v>
      </c>
      <c r="CF48" s="150" t="s">
        <v>597</v>
      </c>
      <c r="CG48" s="150" t="s">
        <v>597</v>
      </c>
      <c r="CH48" s="150" t="s">
        <v>597</v>
      </c>
      <c r="CI48" s="150" t="s">
        <v>889</v>
      </c>
      <c r="CJ48" s="150" t="s">
        <v>597</v>
      </c>
      <c r="CK48" s="150" t="s">
        <v>597</v>
      </c>
      <c r="CL48" s="150" t="s">
        <v>597</v>
      </c>
      <c r="CM48" s="150" t="s">
        <v>890</v>
      </c>
      <c r="CN48" s="150" t="s">
        <v>597</v>
      </c>
      <c r="CO48" s="150" t="s">
        <v>597</v>
      </c>
      <c r="CP48" s="150" t="s">
        <v>663</v>
      </c>
      <c r="CQ48" s="150" t="s">
        <v>597</v>
      </c>
      <c r="CR48" s="150" t="s">
        <v>636</v>
      </c>
      <c r="CS48" s="150" t="s">
        <v>597</v>
      </c>
      <c r="CT48" s="150" t="s">
        <v>597</v>
      </c>
      <c r="CU48" s="150" t="s">
        <v>597</v>
      </c>
      <c r="CV48" s="150" t="s">
        <v>597</v>
      </c>
      <c r="CW48" s="150" t="s">
        <v>597</v>
      </c>
      <c r="CX48" s="150" t="s">
        <v>597</v>
      </c>
      <c r="CY48" s="150" t="s">
        <v>597</v>
      </c>
      <c r="CZ48" s="150" t="s">
        <v>597</v>
      </c>
      <c r="DA48" s="150" t="s">
        <v>597</v>
      </c>
      <c r="DB48" s="150" t="s">
        <v>618</v>
      </c>
      <c r="DC48" s="150" t="s">
        <v>618</v>
      </c>
      <c r="DD48" s="150" t="s">
        <v>597</v>
      </c>
      <c r="DE48" s="150" t="s">
        <v>597</v>
      </c>
      <c r="DF48" s="150" t="s">
        <v>888</v>
      </c>
      <c r="DG48" s="150" t="s">
        <v>597</v>
      </c>
      <c r="DH48" s="150" t="s">
        <v>612</v>
      </c>
      <c r="DI48" s="150" t="s">
        <v>891</v>
      </c>
      <c r="DJ48" s="150" t="s">
        <v>597</v>
      </c>
      <c r="DK48" s="152">
        <v>42152.4078125</v>
      </c>
      <c r="DL48" s="152">
        <v>42145.79471064815</v>
      </c>
      <c r="DM48" s="152" t="s">
        <v>597</v>
      </c>
      <c r="DN48" s="150" t="s">
        <v>620</v>
      </c>
      <c r="DO48" s="150" t="s">
        <v>750</v>
      </c>
      <c r="DP48" s="150" t="s">
        <v>253</v>
      </c>
      <c r="DQ48" s="150" t="s">
        <v>204</v>
      </c>
      <c r="DR48" s="150">
        <v>695642.0</v>
      </c>
      <c r="DS48" s="150" t="s">
        <v>596</v>
      </c>
      <c r="DT48" s="150" t="s">
        <v>597</v>
      </c>
      <c r="DU48" s="150" t="s">
        <v>253</v>
      </c>
      <c r="DV48" s="150" t="s">
        <v>204</v>
      </c>
      <c r="DW48" s="150" t="s">
        <v>597</v>
      </c>
      <c r="DX48" s="150">
        <v>695642.0</v>
      </c>
      <c r="DY48" s="150" t="s">
        <v>596</v>
      </c>
      <c r="DZ48" s="150" t="s">
        <v>597</v>
      </c>
      <c r="EA48" s="150" t="s">
        <v>597</v>
      </c>
      <c r="EB48" s="150" t="s">
        <v>597</v>
      </c>
      <c r="EC48" s="150" t="s">
        <v>597</v>
      </c>
      <c r="ED48" s="150" t="s">
        <v>597</v>
      </c>
      <c r="EE48" s="150" t="s">
        <v>597</v>
      </c>
      <c r="EF48" s="152" t="s">
        <v>597</v>
      </c>
      <c r="EG48" s="151">
        <v>0.0</v>
      </c>
      <c r="EH48" s="151">
        <v>0.0</v>
      </c>
      <c r="EI48" s="150" t="s">
        <v>886</v>
      </c>
      <c r="EJ48" s="150" t="s">
        <v>751</v>
      </c>
      <c r="EK48" s="150" t="s">
        <v>597</v>
      </c>
    </row>
    <row r="49" ht="15.75" customHeight="1">
      <c r="A49" s="150">
        <v>28106.0</v>
      </c>
      <c r="B49" s="150" t="s">
        <v>6</v>
      </c>
      <c r="C49" s="150" t="s">
        <v>894</v>
      </c>
      <c r="D49" s="150">
        <v>28106.0</v>
      </c>
      <c r="E49" s="150" t="s">
        <v>594</v>
      </c>
      <c r="F49" s="150" t="s">
        <v>64</v>
      </c>
      <c r="G49" s="150">
        <v>580780.0</v>
      </c>
      <c r="H49" s="150" t="s">
        <v>595</v>
      </c>
      <c r="I49" s="150" t="s">
        <v>416</v>
      </c>
      <c r="J49" s="150">
        <v>42836.0</v>
      </c>
      <c r="K49" s="150" t="s">
        <v>239</v>
      </c>
      <c r="L49" s="150" t="s">
        <v>895</v>
      </c>
      <c r="M49" s="151">
        <v>26934.38</v>
      </c>
      <c r="N49" s="150">
        <v>75000.0</v>
      </c>
      <c r="O49" s="150" t="s">
        <v>596</v>
      </c>
      <c r="P49" s="151">
        <v>26934.38</v>
      </c>
      <c r="Q49" s="67" t="s">
        <v>597</v>
      </c>
      <c r="R49" s="150" t="s">
        <v>597</v>
      </c>
      <c r="S49" s="150" t="s">
        <v>598</v>
      </c>
      <c r="T49" s="150" t="s">
        <v>597</v>
      </c>
      <c r="U49" s="150" t="s">
        <v>896</v>
      </c>
      <c r="V49" s="150" t="s">
        <v>600</v>
      </c>
      <c r="W49" s="150" t="s">
        <v>597</v>
      </c>
      <c r="X49" s="150" t="s">
        <v>597</v>
      </c>
      <c r="Y49" s="150" t="s">
        <v>897</v>
      </c>
      <c r="Z49" s="150" t="s">
        <v>64</v>
      </c>
      <c r="AA49" s="150" t="s">
        <v>413</v>
      </c>
      <c r="AB49" s="150" t="s">
        <v>597</v>
      </c>
      <c r="AC49" s="150" t="s">
        <v>597</v>
      </c>
      <c r="AD49" s="150" t="s">
        <v>414</v>
      </c>
      <c r="AE49" s="150" t="s">
        <v>775</v>
      </c>
      <c r="AF49" s="150" t="s">
        <v>597</v>
      </c>
      <c r="AG49" s="150" t="s">
        <v>416</v>
      </c>
      <c r="AH49" s="150" t="s">
        <v>898</v>
      </c>
      <c r="AI49" s="150" t="s">
        <v>899</v>
      </c>
      <c r="AJ49" s="150" t="s">
        <v>900</v>
      </c>
      <c r="AK49" s="150" t="s">
        <v>606</v>
      </c>
      <c r="AL49" s="150" t="s">
        <v>413</v>
      </c>
      <c r="AM49" s="150" t="s">
        <v>597</v>
      </c>
      <c r="AN49" s="150" t="s">
        <v>597</v>
      </c>
      <c r="AO49" s="150" t="s">
        <v>414</v>
      </c>
      <c r="AP49" s="150" t="s">
        <v>775</v>
      </c>
      <c r="AQ49" s="150" t="s">
        <v>898</v>
      </c>
      <c r="AR49" s="150" t="s">
        <v>607</v>
      </c>
      <c r="AS49" s="150" t="s">
        <v>416</v>
      </c>
      <c r="AT49" s="150" t="s">
        <v>595</v>
      </c>
      <c r="AU49" s="150">
        <v>580981.0</v>
      </c>
      <c r="AV49" s="150" t="s">
        <v>608</v>
      </c>
      <c r="AW49" s="150" t="s">
        <v>64</v>
      </c>
      <c r="AX49" s="150" t="s">
        <v>597</v>
      </c>
      <c r="AY49" s="150" t="s">
        <v>597</v>
      </c>
      <c r="AZ49" s="150" t="s">
        <v>793</v>
      </c>
      <c r="BA49" s="150" t="s">
        <v>597</v>
      </c>
      <c r="BB49" s="152" t="s">
        <v>597</v>
      </c>
      <c r="BC49" s="150" t="s">
        <v>597</v>
      </c>
      <c r="BD49" s="150" t="s">
        <v>597</v>
      </c>
      <c r="BE49" s="150" t="s">
        <v>597</v>
      </c>
      <c r="BF49" s="150" t="s">
        <v>597</v>
      </c>
      <c r="BG49" s="150" t="s">
        <v>597</v>
      </c>
      <c r="BH49" s="150" t="s">
        <v>597</v>
      </c>
      <c r="BI49" s="150" t="s">
        <v>597</v>
      </c>
      <c r="BJ49" s="150" t="s">
        <v>597</v>
      </c>
      <c r="BK49" s="150" t="s">
        <v>597</v>
      </c>
      <c r="BL49" s="150" t="s">
        <v>611</v>
      </c>
      <c r="BM49" s="150" t="s">
        <v>612</v>
      </c>
      <c r="BN49" s="150" t="s">
        <v>597</v>
      </c>
      <c r="BO49" s="150" t="s">
        <v>597</v>
      </c>
      <c r="BP49" s="150" t="s">
        <v>64</v>
      </c>
      <c r="BQ49" s="150" t="s">
        <v>597</v>
      </c>
      <c r="BR49" s="150" t="s">
        <v>607</v>
      </c>
      <c r="BS49" s="150" t="s">
        <v>597</v>
      </c>
      <c r="BT49" s="150" t="s">
        <v>597</v>
      </c>
      <c r="BU49" s="150" t="s">
        <v>597</v>
      </c>
      <c r="BV49" s="150" t="s">
        <v>597</v>
      </c>
      <c r="BW49" s="150" t="s">
        <v>597</v>
      </c>
      <c r="BX49" s="150" t="s">
        <v>597</v>
      </c>
      <c r="BY49" s="150" t="s">
        <v>597</v>
      </c>
      <c r="BZ49" s="150" t="s">
        <v>597</v>
      </c>
      <c r="CA49" s="150" t="s">
        <v>64</v>
      </c>
      <c r="CB49" s="150" t="s">
        <v>597</v>
      </c>
      <c r="CC49" s="150" t="s">
        <v>597</v>
      </c>
      <c r="CD49" s="150" t="s">
        <v>597</v>
      </c>
      <c r="CE49" s="150" t="s">
        <v>597</v>
      </c>
      <c r="CF49" s="150" t="s">
        <v>597</v>
      </c>
      <c r="CG49" s="150" t="s">
        <v>597</v>
      </c>
      <c r="CH49" s="150" t="s">
        <v>597</v>
      </c>
      <c r="CI49" s="150" t="s">
        <v>901</v>
      </c>
      <c r="CJ49" s="150" t="s">
        <v>597</v>
      </c>
      <c r="CK49" s="150" t="s">
        <v>597</v>
      </c>
      <c r="CL49" s="150" t="s">
        <v>597</v>
      </c>
      <c r="CM49" s="150" t="s">
        <v>902</v>
      </c>
      <c r="CN49" s="150" t="s">
        <v>597</v>
      </c>
      <c r="CO49" s="150" t="s">
        <v>597</v>
      </c>
      <c r="CP49" s="150" t="s">
        <v>903</v>
      </c>
      <c r="CQ49" s="150" t="s">
        <v>597</v>
      </c>
      <c r="CR49" s="150" t="s">
        <v>636</v>
      </c>
      <c r="CS49" s="150" t="s">
        <v>597</v>
      </c>
      <c r="CT49" s="150" t="s">
        <v>597</v>
      </c>
      <c r="CU49" s="150" t="s">
        <v>597</v>
      </c>
      <c r="CV49" s="150" t="s">
        <v>597</v>
      </c>
      <c r="CW49" s="150" t="s">
        <v>597</v>
      </c>
      <c r="CX49" s="150" t="s">
        <v>597</v>
      </c>
      <c r="CY49" s="150" t="s">
        <v>597</v>
      </c>
      <c r="CZ49" s="150" t="s">
        <v>597</v>
      </c>
      <c r="DA49" s="150" t="s">
        <v>597</v>
      </c>
      <c r="DB49" s="150" t="s">
        <v>618</v>
      </c>
      <c r="DC49" s="150" t="s">
        <v>618</v>
      </c>
      <c r="DD49" s="150" t="s">
        <v>597</v>
      </c>
      <c r="DE49" s="150" t="s">
        <v>597</v>
      </c>
      <c r="DF49" s="150" t="s">
        <v>64</v>
      </c>
      <c r="DG49" s="150" t="s">
        <v>597</v>
      </c>
      <c r="DH49" s="150" t="s">
        <v>612</v>
      </c>
      <c r="DI49" s="150" t="s">
        <v>904</v>
      </c>
      <c r="DJ49" s="150" t="s">
        <v>597</v>
      </c>
      <c r="DK49" s="152">
        <v>42146.33028935185</v>
      </c>
      <c r="DL49" s="152">
        <v>42145.79443287037</v>
      </c>
      <c r="DM49" s="152" t="s">
        <v>597</v>
      </c>
      <c r="DN49" s="150" t="s">
        <v>620</v>
      </c>
      <c r="DO49" s="150" t="s">
        <v>621</v>
      </c>
      <c r="DP49" s="150" t="s">
        <v>895</v>
      </c>
      <c r="DQ49" s="150" t="s">
        <v>239</v>
      </c>
      <c r="DR49" s="150">
        <v>75000.0</v>
      </c>
      <c r="DS49" s="150" t="s">
        <v>596</v>
      </c>
      <c r="DT49" s="150" t="s">
        <v>597</v>
      </c>
      <c r="DU49" s="150" t="s">
        <v>895</v>
      </c>
      <c r="DV49" s="150" t="s">
        <v>239</v>
      </c>
      <c r="DW49" s="150" t="s">
        <v>597</v>
      </c>
      <c r="DX49" s="150">
        <v>75000.0</v>
      </c>
      <c r="DY49" s="150" t="s">
        <v>596</v>
      </c>
      <c r="DZ49" s="150" t="s">
        <v>597</v>
      </c>
      <c r="EA49" s="150" t="s">
        <v>597</v>
      </c>
      <c r="EB49" s="150" t="s">
        <v>597</v>
      </c>
      <c r="EC49" s="150" t="s">
        <v>597</v>
      </c>
      <c r="ED49" s="150" t="s">
        <v>597</v>
      </c>
      <c r="EE49" s="150" t="s">
        <v>597</v>
      </c>
      <c r="EF49" s="152" t="s">
        <v>597</v>
      </c>
      <c r="EG49" s="151">
        <v>0.0</v>
      </c>
      <c r="EH49" s="151">
        <v>0.0</v>
      </c>
      <c r="EI49" s="150" t="s">
        <v>900</v>
      </c>
      <c r="EJ49" s="150" t="s">
        <v>622</v>
      </c>
      <c r="EK49" s="150" t="s">
        <v>597</v>
      </c>
    </row>
    <row r="50" ht="15.75" customHeight="1">
      <c r="A50" s="150">
        <v>28106.0</v>
      </c>
      <c r="B50" s="150" t="s">
        <v>6</v>
      </c>
      <c r="C50" s="150" t="s">
        <v>894</v>
      </c>
      <c r="D50" s="150">
        <v>28106.0</v>
      </c>
      <c r="E50" s="150" t="s">
        <v>594</v>
      </c>
      <c r="F50" s="150" t="s">
        <v>64</v>
      </c>
      <c r="G50" s="150">
        <v>580780.0</v>
      </c>
      <c r="H50" s="150" t="s">
        <v>595</v>
      </c>
      <c r="I50" s="150" t="s">
        <v>416</v>
      </c>
      <c r="J50" s="150">
        <v>42837.0</v>
      </c>
      <c r="K50" s="150" t="s">
        <v>241</v>
      </c>
      <c r="L50" s="150" t="s">
        <v>905</v>
      </c>
      <c r="M50" s="151">
        <v>0.0</v>
      </c>
      <c r="N50" s="150">
        <v>100000.0</v>
      </c>
      <c r="O50" s="150" t="s">
        <v>596</v>
      </c>
      <c r="P50" s="151">
        <v>0.0</v>
      </c>
      <c r="Q50" s="67" t="s">
        <v>597</v>
      </c>
      <c r="R50" s="150" t="s">
        <v>597</v>
      </c>
      <c r="S50" s="150" t="s">
        <v>598</v>
      </c>
      <c r="T50" s="150" t="s">
        <v>597</v>
      </c>
      <c r="U50" s="150" t="s">
        <v>896</v>
      </c>
      <c r="V50" s="150" t="s">
        <v>600</v>
      </c>
      <c r="W50" s="150" t="s">
        <v>597</v>
      </c>
      <c r="X50" s="150" t="s">
        <v>597</v>
      </c>
      <c r="Y50" s="150" t="s">
        <v>897</v>
      </c>
      <c r="Z50" s="150" t="s">
        <v>64</v>
      </c>
      <c r="AA50" s="150" t="s">
        <v>413</v>
      </c>
      <c r="AB50" s="150" t="s">
        <v>597</v>
      </c>
      <c r="AC50" s="150" t="s">
        <v>597</v>
      </c>
      <c r="AD50" s="150" t="s">
        <v>414</v>
      </c>
      <c r="AE50" s="150" t="s">
        <v>775</v>
      </c>
      <c r="AF50" s="150" t="s">
        <v>597</v>
      </c>
      <c r="AG50" s="150" t="s">
        <v>416</v>
      </c>
      <c r="AH50" s="150" t="s">
        <v>898</v>
      </c>
      <c r="AI50" s="150" t="s">
        <v>899</v>
      </c>
      <c r="AJ50" s="150" t="s">
        <v>900</v>
      </c>
      <c r="AK50" s="150" t="s">
        <v>606</v>
      </c>
      <c r="AL50" s="150" t="s">
        <v>413</v>
      </c>
      <c r="AM50" s="150" t="s">
        <v>597</v>
      </c>
      <c r="AN50" s="150" t="s">
        <v>597</v>
      </c>
      <c r="AO50" s="150" t="s">
        <v>414</v>
      </c>
      <c r="AP50" s="150" t="s">
        <v>775</v>
      </c>
      <c r="AQ50" s="150" t="s">
        <v>898</v>
      </c>
      <c r="AR50" s="150" t="s">
        <v>607</v>
      </c>
      <c r="AS50" s="150" t="s">
        <v>416</v>
      </c>
      <c r="AT50" s="150" t="s">
        <v>595</v>
      </c>
      <c r="AU50" s="150">
        <v>580981.0</v>
      </c>
      <c r="AV50" s="150" t="s">
        <v>608</v>
      </c>
      <c r="AW50" s="150" t="s">
        <v>64</v>
      </c>
      <c r="AX50" s="150" t="s">
        <v>597</v>
      </c>
      <c r="AY50" s="150" t="s">
        <v>597</v>
      </c>
      <c r="AZ50" s="150" t="s">
        <v>793</v>
      </c>
      <c r="BA50" s="150" t="s">
        <v>597</v>
      </c>
      <c r="BB50" s="152" t="s">
        <v>597</v>
      </c>
      <c r="BC50" s="150" t="s">
        <v>597</v>
      </c>
      <c r="BD50" s="150" t="s">
        <v>597</v>
      </c>
      <c r="BE50" s="150" t="s">
        <v>597</v>
      </c>
      <c r="BF50" s="150" t="s">
        <v>597</v>
      </c>
      <c r="BG50" s="150" t="s">
        <v>597</v>
      </c>
      <c r="BH50" s="150" t="s">
        <v>597</v>
      </c>
      <c r="BI50" s="150" t="s">
        <v>597</v>
      </c>
      <c r="BJ50" s="150" t="s">
        <v>597</v>
      </c>
      <c r="BK50" s="150" t="s">
        <v>597</v>
      </c>
      <c r="BL50" s="150" t="s">
        <v>611</v>
      </c>
      <c r="BM50" s="150" t="s">
        <v>612</v>
      </c>
      <c r="BN50" s="150" t="s">
        <v>597</v>
      </c>
      <c r="BO50" s="150" t="s">
        <v>597</v>
      </c>
      <c r="BP50" s="150" t="s">
        <v>64</v>
      </c>
      <c r="BQ50" s="150" t="s">
        <v>597</v>
      </c>
      <c r="BR50" s="150" t="s">
        <v>607</v>
      </c>
      <c r="BS50" s="150" t="s">
        <v>597</v>
      </c>
      <c r="BT50" s="150" t="s">
        <v>597</v>
      </c>
      <c r="BU50" s="150" t="s">
        <v>597</v>
      </c>
      <c r="BV50" s="150" t="s">
        <v>597</v>
      </c>
      <c r="BW50" s="150" t="s">
        <v>597</v>
      </c>
      <c r="BX50" s="150" t="s">
        <v>597</v>
      </c>
      <c r="BY50" s="150" t="s">
        <v>597</v>
      </c>
      <c r="BZ50" s="150" t="s">
        <v>597</v>
      </c>
      <c r="CA50" s="150" t="s">
        <v>64</v>
      </c>
      <c r="CB50" s="150" t="s">
        <v>597</v>
      </c>
      <c r="CC50" s="150" t="s">
        <v>597</v>
      </c>
      <c r="CD50" s="150" t="s">
        <v>597</v>
      </c>
      <c r="CE50" s="150" t="s">
        <v>597</v>
      </c>
      <c r="CF50" s="150" t="s">
        <v>597</v>
      </c>
      <c r="CG50" s="150" t="s">
        <v>597</v>
      </c>
      <c r="CH50" s="150" t="s">
        <v>597</v>
      </c>
      <c r="CI50" s="150" t="s">
        <v>901</v>
      </c>
      <c r="CJ50" s="150" t="s">
        <v>597</v>
      </c>
      <c r="CK50" s="150" t="s">
        <v>597</v>
      </c>
      <c r="CL50" s="150" t="s">
        <v>597</v>
      </c>
      <c r="CM50" s="150" t="s">
        <v>902</v>
      </c>
      <c r="CN50" s="150" t="s">
        <v>597</v>
      </c>
      <c r="CO50" s="150" t="s">
        <v>597</v>
      </c>
      <c r="CP50" s="150" t="s">
        <v>903</v>
      </c>
      <c r="CQ50" s="150" t="s">
        <v>597</v>
      </c>
      <c r="CR50" s="150" t="s">
        <v>636</v>
      </c>
      <c r="CS50" s="150" t="s">
        <v>597</v>
      </c>
      <c r="CT50" s="150" t="s">
        <v>597</v>
      </c>
      <c r="CU50" s="150" t="s">
        <v>597</v>
      </c>
      <c r="CV50" s="150" t="s">
        <v>597</v>
      </c>
      <c r="CW50" s="150" t="s">
        <v>597</v>
      </c>
      <c r="CX50" s="150" t="s">
        <v>597</v>
      </c>
      <c r="CY50" s="150" t="s">
        <v>597</v>
      </c>
      <c r="CZ50" s="150" t="s">
        <v>597</v>
      </c>
      <c r="DA50" s="150" t="s">
        <v>597</v>
      </c>
      <c r="DB50" s="150" t="s">
        <v>618</v>
      </c>
      <c r="DC50" s="150" t="s">
        <v>618</v>
      </c>
      <c r="DD50" s="150" t="s">
        <v>597</v>
      </c>
      <c r="DE50" s="150" t="s">
        <v>597</v>
      </c>
      <c r="DF50" s="150" t="s">
        <v>64</v>
      </c>
      <c r="DG50" s="150" t="s">
        <v>597</v>
      </c>
      <c r="DH50" s="150" t="s">
        <v>612</v>
      </c>
      <c r="DI50" s="150" t="s">
        <v>904</v>
      </c>
      <c r="DJ50" s="150" t="s">
        <v>597</v>
      </c>
      <c r="DK50" s="152">
        <v>42146.33028935185</v>
      </c>
      <c r="DL50" s="152">
        <v>42145.79443287037</v>
      </c>
      <c r="DM50" s="152" t="s">
        <v>597</v>
      </c>
      <c r="DN50" s="150" t="s">
        <v>620</v>
      </c>
      <c r="DO50" s="150" t="s">
        <v>621</v>
      </c>
      <c r="DP50" s="150" t="s">
        <v>905</v>
      </c>
      <c r="DQ50" s="150" t="s">
        <v>241</v>
      </c>
      <c r="DR50" s="150">
        <v>100000.0</v>
      </c>
      <c r="DS50" s="150" t="s">
        <v>596</v>
      </c>
      <c r="DT50" s="150" t="s">
        <v>597</v>
      </c>
      <c r="DU50" s="150" t="s">
        <v>905</v>
      </c>
      <c r="DV50" s="150" t="s">
        <v>241</v>
      </c>
      <c r="DW50" s="150" t="s">
        <v>597</v>
      </c>
      <c r="DX50" s="150">
        <v>100000.0</v>
      </c>
      <c r="DY50" s="150" t="s">
        <v>596</v>
      </c>
      <c r="DZ50" s="150" t="s">
        <v>597</v>
      </c>
      <c r="EA50" s="150" t="s">
        <v>597</v>
      </c>
      <c r="EB50" s="150" t="s">
        <v>597</v>
      </c>
      <c r="EC50" s="150" t="s">
        <v>597</v>
      </c>
      <c r="ED50" s="150" t="s">
        <v>597</v>
      </c>
      <c r="EE50" s="150" t="s">
        <v>597</v>
      </c>
      <c r="EF50" s="152" t="s">
        <v>597</v>
      </c>
      <c r="EG50" s="151">
        <v>0.0</v>
      </c>
      <c r="EH50" s="151">
        <v>0.0</v>
      </c>
      <c r="EI50" s="150" t="s">
        <v>900</v>
      </c>
      <c r="EJ50" s="150" t="s">
        <v>622</v>
      </c>
      <c r="EK50" s="150" t="s">
        <v>597</v>
      </c>
    </row>
    <row r="51" ht="15.75" customHeight="1">
      <c r="A51" s="150">
        <v>28115.0</v>
      </c>
      <c r="B51" s="150" t="s">
        <v>6</v>
      </c>
      <c r="C51" s="150" t="s">
        <v>906</v>
      </c>
      <c r="D51" s="150">
        <v>28115.0</v>
      </c>
      <c r="E51" s="150" t="s">
        <v>594</v>
      </c>
      <c r="F51" s="150" t="s">
        <v>65</v>
      </c>
      <c r="G51" s="150">
        <v>580790.0</v>
      </c>
      <c r="H51" s="150" t="s">
        <v>595</v>
      </c>
      <c r="I51" s="150" t="s">
        <v>459</v>
      </c>
      <c r="J51" s="150">
        <v>42857.0</v>
      </c>
      <c r="K51" s="150" t="s">
        <v>241</v>
      </c>
      <c r="L51" s="150" t="s">
        <v>907</v>
      </c>
      <c r="M51" s="151">
        <v>0.0</v>
      </c>
      <c r="N51" s="150">
        <v>50000.0</v>
      </c>
      <c r="O51" s="150" t="s">
        <v>596</v>
      </c>
      <c r="P51" s="151">
        <v>0.0</v>
      </c>
      <c r="Q51" s="67" t="s">
        <v>597</v>
      </c>
      <c r="R51" s="150" t="s">
        <v>597</v>
      </c>
      <c r="S51" s="150" t="s">
        <v>598</v>
      </c>
      <c r="T51" s="150" t="s">
        <v>597</v>
      </c>
      <c r="U51" s="150" t="s">
        <v>908</v>
      </c>
      <c r="V51" s="150" t="s">
        <v>600</v>
      </c>
      <c r="W51" s="150" t="s">
        <v>597</v>
      </c>
      <c r="X51" s="150" t="s">
        <v>597</v>
      </c>
      <c r="Y51" s="150" t="s">
        <v>909</v>
      </c>
      <c r="Z51" s="150" t="s">
        <v>65</v>
      </c>
      <c r="AA51" s="150" t="s">
        <v>456</v>
      </c>
      <c r="AB51" s="150" t="s">
        <v>597</v>
      </c>
      <c r="AC51" s="150" t="s">
        <v>597</v>
      </c>
      <c r="AD51" s="150" t="s">
        <v>457</v>
      </c>
      <c r="AE51" s="150" t="s">
        <v>910</v>
      </c>
      <c r="AF51" s="150" t="s">
        <v>597</v>
      </c>
      <c r="AG51" s="150" t="s">
        <v>459</v>
      </c>
      <c r="AH51" s="150" t="s">
        <v>911</v>
      </c>
      <c r="AI51" s="150" t="s">
        <v>912</v>
      </c>
      <c r="AJ51" s="150" t="s">
        <v>913</v>
      </c>
      <c r="AK51" s="150" t="s">
        <v>606</v>
      </c>
      <c r="AL51" s="150" t="s">
        <v>456</v>
      </c>
      <c r="AM51" s="150" t="s">
        <v>597</v>
      </c>
      <c r="AN51" s="150" t="s">
        <v>597</v>
      </c>
      <c r="AO51" s="150" t="s">
        <v>457</v>
      </c>
      <c r="AP51" s="150" t="s">
        <v>910</v>
      </c>
      <c r="AQ51" s="150" t="s">
        <v>911</v>
      </c>
      <c r="AR51" s="150" t="s">
        <v>607</v>
      </c>
      <c r="AS51" s="150" t="s">
        <v>459</v>
      </c>
      <c r="AT51" s="150" t="s">
        <v>595</v>
      </c>
      <c r="AU51" s="150">
        <v>580991.0</v>
      </c>
      <c r="AV51" s="150" t="s">
        <v>608</v>
      </c>
      <c r="AW51" s="150" t="s">
        <v>65</v>
      </c>
      <c r="AX51" s="150" t="s">
        <v>597</v>
      </c>
      <c r="AY51" s="150" t="s">
        <v>597</v>
      </c>
      <c r="AZ51" s="150" t="s">
        <v>914</v>
      </c>
      <c r="BA51" s="150" t="s">
        <v>597</v>
      </c>
      <c r="BB51" s="152" t="s">
        <v>597</v>
      </c>
      <c r="BC51" s="150" t="s">
        <v>597</v>
      </c>
      <c r="BD51" s="150" t="s">
        <v>597</v>
      </c>
      <c r="BE51" s="150" t="s">
        <v>597</v>
      </c>
      <c r="BF51" s="150" t="s">
        <v>597</v>
      </c>
      <c r="BG51" s="150" t="s">
        <v>597</v>
      </c>
      <c r="BH51" s="150" t="s">
        <v>597</v>
      </c>
      <c r="BI51" s="150" t="s">
        <v>597</v>
      </c>
      <c r="BJ51" s="150" t="s">
        <v>597</v>
      </c>
      <c r="BK51" s="150" t="s">
        <v>597</v>
      </c>
      <c r="BL51" s="150" t="s">
        <v>611</v>
      </c>
      <c r="BM51" s="150" t="s">
        <v>612</v>
      </c>
      <c r="BN51" s="150" t="s">
        <v>597</v>
      </c>
      <c r="BO51" s="150" t="s">
        <v>597</v>
      </c>
      <c r="BP51" s="150" t="s">
        <v>915</v>
      </c>
      <c r="BQ51" s="150" t="s">
        <v>916</v>
      </c>
      <c r="BR51" s="150" t="s">
        <v>607</v>
      </c>
      <c r="BS51" s="150" t="s">
        <v>597</v>
      </c>
      <c r="BT51" s="150" t="s">
        <v>597</v>
      </c>
      <c r="BU51" s="150" t="s">
        <v>597</v>
      </c>
      <c r="BV51" s="150" t="s">
        <v>597</v>
      </c>
      <c r="BW51" s="150" t="s">
        <v>597</v>
      </c>
      <c r="BX51" s="150" t="s">
        <v>597</v>
      </c>
      <c r="BY51" s="150" t="s">
        <v>597</v>
      </c>
      <c r="BZ51" s="150" t="s">
        <v>597</v>
      </c>
      <c r="CA51" s="150" t="s">
        <v>65</v>
      </c>
      <c r="CB51" s="150" t="s">
        <v>597</v>
      </c>
      <c r="CC51" s="150" t="s">
        <v>597</v>
      </c>
      <c r="CD51" s="150" t="s">
        <v>597</v>
      </c>
      <c r="CE51" s="150" t="s">
        <v>597</v>
      </c>
      <c r="CF51" s="150" t="s">
        <v>597</v>
      </c>
      <c r="CG51" s="150" t="s">
        <v>597</v>
      </c>
      <c r="CH51" s="150" t="s">
        <v>597</v>
      </c>
      <c r="CI51" s="150" t="s">
        <v>917</v>
      </c>
      <c r="CJ51" s="150" t="s">
        <v>597</v>
      </c>
      <c r="CK51" s="150" t="s">
        <v>597</v>
      </c>
      <c r="CL51" s="150" t="s">
        <v>597</v>
      </c>
      <c r="CM51" s="150" t="s">
        <v>918</v>
      </c>
      <c r="CN51" s="150" t="s">
        <v>597</v>
      </c>
      <c r="CO51" s="150" t="s">
        <v>597</v>
      </c>
      <c r="CP51" s="150" t="s">
        <v>919</v>
      </c>
      <c r="CQ51" s="150" t="s">
        <v>597</v>
      </c>
      <c r="CR51" s="150" t="s">
        <v>920</v>
      </c>
      <c r="CS51" s="150" t="s">
        <v>597</v>
      </c>
      <c r="CT51" s="150" t="s">
        <v>597</v>
      </c>
      <c r="CU51" s="150" t="s">
        <v>597</v>
      </c>
      <c r="CV51" s="150" t="s">
        <v>597</v>
      </c>
      <c r="CW51" s="150" t="s">
        <v>597</v>
      </c>
      <c r="CX51" s="150" t="s">
        <v>597</v>
      </c>
      <c r="CY51" s="150" t="s">
        <v>597</v>
      </c>
      <c r="CZ51" s="150" t="s">
        <v>597</v>
      </c>
      <c r="DA51" s="150" t="s">
        <v>597</v>
      </c>
      <c r="DB51" s="150" t="s">
        <v>618</v>
      </c>
      <c r="DC51" s="150" t="s">
        <v>618</v>
      </c>
      <c r="DD51" s="150" t="s">
        <v>597</v>
      </c>
      <c r="DE51" s="150" t="s">
        <v>597</v>
      </c>
      <c r="DF51" s="150" t="s">
        <v>65</v>
      </c>
      <c r="DG51" s="150" t="s">
        <v>597</v>
      </c>
      <c r="DH51" s="150" t="s">
        <v>612</v>
      </c>
      <c r="DI51" s="150" t="s">
        <v>921</v>
      </c>
      <c r="DJ51" s="150" t="s">
        <v>597</v>
      </c>
      <c r="DK51" s="152">
        <v>42150.62917824074</v>
      </c>
      <c r="DL51" s="152">
        <v>42145.794074074074</v>
      </c>
      <c r="DM51" s="152" t="s">
        <v>597</v>
      </c>
      <c r="DN51" s="150" t="s">
        <v>620</v>
      </c>
      <c r="DO51" s="150" t="s">
        <v>621</v>
      </c>
      <c r="DP51" s="150" t="s">
        <v>907</v>
      </c>
      <c r="DQ51" s="150" t="s">
        <v>241</v>
      </c>
      <c r="DR51" s="150">
        <v>50000.0</v>
      </c>
      <c r="DS51" s="150" t="s">
        <v>596</v>
      </c>
      <c r="DT51" s="150" t="s">
        <v>597</v>
      </c>
      <c r="DU51" s="150" t="s">
        <v>907</v>
      </c>
      <c r="DV51" s="150" t="s">
        <v>241</v>
      </c>
      <c r="DW51" s="150" t="s">
        <v>597</v>
      </c>
      <c r="DX51" s="150">
        <v>50000.0</v>
      </c>
      <c r="DY51" s="150" t="s">
        <v>596</v>
      </c>
      <c r="DZ51" s="150" t="s">
        <v>597</v>
      </c>
      <c r="EA51" s="150" t="s">
        <v>597</v>
      </c>
      <c r="EB51" s="150" t="s">
        <v>597</v>
      </c>
      <c r="EC51" s="150" t="s">
        <v>597</v>
      </c>
      <c r="ED51" s="150" t="s">
        <v>597</v>
      </c>
      <c r="EE51" s="150" t="s">
        <v>597</v>
      </c>
      <c r="EF51" s="152" t="s">
        <v>597</v>
      </c>
      <c r="EG51" s="151">
        <v>0.0</v>
      </c>
      <c r="EH51" s="151">
        <v>0.0</v>
      </c>
      <c r="EI51" s="150" t="s">
        <v>913</v>
      </c>
      <c r="EJ51" s="150" t="s">
        <v>622</v>
      </c>
      <c r="EK51" s="150" t="s">
        <v>597</v>
      </c>
    </row>
    <row r="52" ht="15.75" customHeight="1">
      <c r="A52" s="150">
        <v>28115.0</v>
      </c>
      <c r="B52" s="150" t="s">
        <v>6</v>
      </c>
      <c r="C52" s="150" t="s">
        <v>906</v>
      </c>
      <c r="D52" s="150">
        <v>28115.0</v>
      </c>
      <c r="E52" s="150" t="s">
        <v>594</v>
      </c>
      <c r="F52" s="150" t="s">
        <v>65</v>
      </c>
      <c r="G52" s="150">
        <v>580790.0</v>
      </c>
      <c r="H52" s="150" t="s">
        <v>595</v>
      </c>
      <c r="I52" s="150" t="s">
        <v>459</v>
      </c>
      <c r="J52" s="150">
        <v>42856.0</v>
      </c>
      <c r="K52" s="150" t="s">
        <v>239</v>
      </c>
      <c r="L52" s="150" t="s">
        <v>922</v>
      </c>
      <c r="M52" s="151">
        <v>0.0</v>
      </c>
      <c r="N52" s="150">
        <v>25000.0</v>
      </c>
      <c r="O52" s="150" t="s">
        <v>596</v>
      </c>
      <c r="P52" s="151">
        <v>0.0</v>
      </c>
      <c r="Q52" s="67" t="s">
        <v>597</v>
      </c>
      <c r="R52" s="150" t="s">
        <v>597</v>
      </c>
      <c r="S52" s="150" t="s">
        <v>598</v>
      </c>
      <c r="T52" s="150" t="s">
        <v>597</v>
      </c>
      <c r="U52" s="150" t="s">
        <v>908</v>
      </c>
      <c r="V52" s="150" t="s">
        <v>600</v>
      </c>
      <c r="W52" s="150" t="s">
        <v>597</v>
      </c>
      <c r="X52" s="150" t="s">
        <v>597</v>
      </c>
      <c r="Y52" s="150" t="s">
        <v>909</v>
      </c>
      <c r="Z52" s="150" t="s">
        <v>65</v>
      </c>
      <c r="AA52" s="150" t="s">
        <v>456</v>
      </c>
      <c r="AB52" s="150" t="s">
        <v>597</v>
      </c>
      <c r="AC52" s="150" t="s">
        <v>597</v>
      </c>
      <c r="AD52" s="150" t="s">
        <v>457</v>
      </c>
      <c r="AE52" s="150" t="s">
        <v>910</v>
      </c>
      <c r="AF52" s="150" t="s">
        <v>597</v>
      </c>
      <c r="AG52" s="150" t="s">
        <v>459</v>
      </c>
      <c r="AH52" s="150" t="s">
        <v>911</v>
      </c>
      <c r="AI52" s="150" t="s">
        <v>912</v>
      </c>
      <c r="AJ52" s="150" t="s">
        <v>913</v>
      </c>
      <c r="AK52" s="150" t="s">
        <v>606</v>
      </c>
      <c r="AL52" s="150" t="s">
        <v>456</v>
      </c>
      <c r="AM52" s="150" t="s">
        <v>597</v>
      </c>
      <c r="AN52" s="150" t="s">
        <v>597</v>
      </c>
      <c r="AO52" s="150" t="s">
        <v>457</v>
      </c>
      <c r="AP52" s="150" t="s">
        <v>910</v>
      </c>
      <c r="AQ52" s="150" t="s">
        <v>911</v>
      </c>
      <c r="AR52" s="150" t="s">
        <v>607</v>
      </c>
      <c r="AS52" s="150" t="s">
        <v>459</v>
      </c>
      <c r="AT52" s="150" t="s">
        <v>595</v>
      </c>
      <c r="AU52" s="150">
        <v>580991.0</v>
      </c>
      <c r="AV52" s="150" t="s">
        <v>608</v>
      </c>
      <c r="AW52" s="150" t="s">
        <v>65</v>
      </c>
      <c r="AX52" s="150" t="s">
        <v>597</v>
      </c>
      <c r="AY52" s="150" t="s">
        <v>597</v>
      </c>
      <c r="AZ52" s="150" t="s">
        <v>914</v>
      </c>
      <c r="BA52" s="150" t="s">
        <v>597</v>
      </c>
      <c r="BB52" s="152" t="s">
        <v>597</v>
      </c>
      <c r="BC52" s="150" t="s">
        <v>597</v>
      </c>
      <c r="BD52" s="150" t="s">
        <v>597</v>
      </c>
      <c r="BE52" s="150" t="s">
        <v>597</v>
      </c>
      <c r="BF52" s="150" t="s">
        <v>597</v>
      </c>
      <c r="BG52" s="150" t="s">
        <v>597</v>
      </c>
      <c r="BH52" s="150" t="s">
        <v>597</v>
      </c>
      <c r="BI52" s="150" t="s">
        <v>597</v>
      </c>
      <c r="BJ52" s="150" t="s">
        <v>597</v>
      </c>
      <c r="BK52" s="150" t="s">
        <v>597</v>
      </c>
      <c r="BL52" s="150" t="s">
        <v>611</v>
      </c>
      <c r="BM52" s="150" t="s">
        <v>612</v>
      </c>
      <c r="BN52" s="150" t="s">
        <v>597</v>
      </c>
      <c r="BO52" s="150" t="s">
        <v>597</v>
      </c>
      <c r="BP52" s="150" t="s">
        <v>915</v>
      </c>
      <c r="BQ52" s="150" t="s">
        <v>916</v>
      </c>
      <c r="BR52" s="150" t="s">
        <v>607</v>
      </c>
      <c r="BS52" s="150" t="s">
        <v>597</v>
      </c>
      <c r="BT52" s="150" t="s">
        <v>597</v>
      </c>
      <c r="BU52" s="150" t="s">
        <v>597</v>
      </c>
      <c r="BV52" s="150" t="s">
        <v>597</v>
      </c>
      <c r="BW52" s="150" t="s">
        <v>597</v>
      </c>
      <c r="BX52" s="150" t="s">
        <v>597</v>
      </c>
      <c r="BY52" s="150" t="s">
        <v>597</v>
      </c>
      <c r="BZ52" s="150" t="s">
        <v>597</v>
      </c>
      <c r="CA52" s="150" t="s">
        <v>65</v>
      </c>
      <c r="CB52" s="150" t="s">
        <v>597</v>
      </c>
      <c r="CC52" s="150" t="s">
        <v>597</v>
      </c>
      <c r="CD52" s="150" t="s">
        <v>597</v>
      </c>
      <c r="CE52" s="150" t="s">
        <v>597</v>
      </c>
      <c r="CF52" s="150" t="s">
        <v>597</v>
      </c>
      <c r="CG52" s="150" t="s">
        <v>597</v>
      </c>
      <c r="CH52" s="150" t="s">
        <v>597</v>
      </c>
      <c r="CI52" s="150" t="s">
        <v>917</v>
      </c>
      <c r="CJ52" s="150" t="s">
        <v>597</v>
      </c>
      <c r="CK52" s="150" t="s">
        <v>597</v>
      </c>
      <c r="CL52" s="150" t="s">
        <v>597</v>
      </c>
      <c r="CM52" s="150" t="s">
        <v>918</v>
      </c>
      <c r="CN52" s="150" t="s">
        <v>597</v>
      </c>
      <c r="CO52" s="150" t="s">
        <v>597</v>
      </c>
      <c r="CP52" s="150" t="s">
        <v>919</v>
      </c>
      <c r="CQ52" s="150" t="s">
        <v>597</v>
      </c>
      <c r="CR52" s="150" t="s">
        <v>920</v>
      </c>
      <c r="CS52" s="150" t="s">
        <v>597</v>
      </c>
      <c r="CT52" s="150" t="s">
        <v>597</v>
      </c>
      <c r="CU52" s="150" t="s">
        <v>597</v>
      </c>
      <c r="CV52" s="150" t="s">
        <v>597</v>
      </c>
      <c r="CW52" s="150" t="s">
        <v>597</v>
      </c>
      <c r="CX52" s="150" t="s">
        <v>597</v>
      </c>
      <c r="CY52" s="150" t="s">
        <v>597</v>
      </c>
      <c r="CZ52" s="150" t="s">
        <v>597</v>
      </c>
      <c r="DA52" s="150" t="s">
        <v>597</v>
      </c>
      <c r="DB52" s="150" t="s">
        <v>618</v>
      </c>
      <c r="DC52" s="150" t="s">
        <v>618</v>
      </c>
      <c r="DD52" s="150" t="s">
        <v>597</v>
      </c>
      <c r="DE52" s="150" t="s">
        <v>597</v>
      </c>
      <c r="DF52" s="150" t="s">
        <v>65</v>
      </c>
      <c r="DG52" s="150" t="s">
        <v>597</v>
      </c>
      <c r="DH52" s="150" t="s">
        <v>612</v>
      </c>
      <c r="DI52" s="150" t="s">
        <v>921</v>
      </c>
      <c r="DJ52" s="150" t="s">
        <v>597</v>
      </c>
      <c r="DK52" s="152">
        <v>42150.62917824074</v>
      </c>
      <c r="DL52" s="152">
        <v>42145.794074074074</v>
      </c>
      <c r="DM52" s="152" t="s">
        <v>597</v>
      </c>
      <c r="DN52" s="150" t="s">
        <v>620</v>
      </c>
      <c r="DO52" s="150" t="s">
        <v>621</v>
      </c>
      <c r="DP52" s="150" t="s">
        <v>922</v>
      </c>
      <c r="DQ52" s="150" t="s">
        <v>239</v>
      </c>
      <c r="DR52" s="150">
        <v>25000.0</v>
      </c>
      <c r="DS52" s="150" t="s">
        <v>596</v>
      </c>
      <c r="DT52" s="150" t="s">
        <v>597</v>
      </c>
      <c r="DU52" s="150" t="s">
        <v>922</v>
      </c>
      <c r="DV52" s="150" t="s">
        <v>239</v>
      </c>
      <c r="DW52" s="150" t="s">
        <v>597</v>
      </c>
      <c r="DX52" s="150">
        <v>25000.0</v>
      </c>
      <c r="DY52" s="150" t="s">
        <v>596</v>
      </c>
      <c r="DZ52" s="150" t="s">
        <v>597</v>
      </c>
      <c r="EA52" s="150" t="s">
        <v>597</v>
      </c>
      <c r="EB52" s="150" t="s">
        <v>597</v>
      </c>
      <c r="EC52" s="150" t="s">
        <v>597</v>
      </c>
      <c r="ED52" s="150" t="s">
        <v>597</v>
      </c>
      <c r="EE52" s="150" t="s">
        <v>597</v>
      </c>
      <c r="EF52" s="152" t="s">
        <v>597</v>
      </c>
      <c r="EG52" s="151">
        <v>0.0</v>
      </c>
      <c r="EH52" s="151">
        <v>0.0</v>
      </c>
      <c r="EI52" s="150" t="s">
        <v>913</v>
      </c>
      <c r="EJ52" s="150" t="s">
        <v>622</v>
      </c>
      <c r="EK52" s="150" t="s">
        <v>597</v>
      </c>
    </row>
    <row r="53" ht="15.75" customHeight="1">
      <c r="A53" s="150">
        <v>28086.0</v>
      </c>
      <c r="B53" s="150" t="s">
        <v>6</v>
      </c>
      <c r="C53" s="150" t="s">
        <v>923</v>
      </c>
      <c r="D53" s="150">
        <v>28086.0</v>
      </c>
      <c r="E53" s="150" t="s">
        <v>594</v>
      </c>
      <c r="F53" s="150" t="s">
        <v>66</v>
      </c>
      <c r="G53" s="150">
        <v>580643.0</v>
      </c>
      <c r="H53" s="150" t="s">
        <v>595</v>
      </c>
      <c r="I53" s="150" t="s">
        <v>322</v>
      </c>
      <c r="J53" s="150">
        <v>42749.0</v>
      </c>
      <c r="K53" s="150" t="s">
        <v>202</v>
      </c>
      <c r="L53" s="150" t="s">
        <v>323</v>
      </c>
      <c r="M53" s="151">
        <v>75773.88</v>
      </c>
      <c r="N53" s="150">
        <v>86.357</v>
      </c>
      <c r="O53" s="150" t="s">
        <v>623</v>
      </c>
      <c r="P53" s="151">
        <v>75773.88</v>
      </c>
      <c r="Q53" s="67" t="s">
        <v>597</v>
      </c>
      <c r="R53" s="150" t="s">
        <v>597</v>
      </c>
      <c r="S53" s="150" t="s">
        <v>598</v>
      </c>
      <c r="T53" s="150" t="s">
        <v>597</v>
      </c>
      <c r="U53" s="150" t="s">
        <v>924</v>
      </c>
      <c r="V53" s="150" t="s">
        <v>600</v>
      </c>
      <c r="W53" s="150" t="s">
        <v>597</v>
      </c>
      <c r="X53" s="150" t="s">
        <v>597</v>
      </c>
      <c r="Y53" s="150" t="s">
        <v>925</v>
      </c>
      <c r="Z53" s="150" t="s">
        <v>66</v>
      </c>
      <c r="AA53" s="150" t="s">
        <v>926</v>
      </c>
      <c r="AB53" s="150" t="s">
        <v>597</v>
      </c>
      <c r="AC53" s="150" t="s">
        <v>597</v>
      </c>
      <c r="AD53" s="150" t="s">
        <v>319</v>
      </c>
      <c r="AE53" s="150" t="s">
        <v>910</v>
      </c>
      <c r="AF53" s="150" t="s">
        <v>597</v>
      </c>
      <c r="AG53" s="150" t="s">
        <v>322</v>
      </c>
      <c r="AH53" s="150" t="s">
        <v>927</v>
      </c>
      <c r="AI53" s="150" t="s">
        <v>928</v>
      </c>
      <c r="AJ53" s="150" t="s">
        <v>929</v>
      </c>
      <c r="AK53" s="150" t="s">
        <v>606</v>
      </c>
      <c r="AL53" s="150" t="s">
        <v>597</v>
      </c>
      <c r="AM53" s="150" t="s">
        <v>597</v>
      </c>
      <c r="AN53" s="150" t="s">
        <v>597</v>
      </c>
      <c r="AO53" s="150" t="s">
        <v>597</v>
      </c>
      <c r="AP53" s="150" t="s">
        <v>597</v>
      </c>
      <c r="AQ53" s="150" t="s">
        <v>597</v>
      </c>
      <c r="AR53" s="150" t="s">
        <v>607</v>
      </c>
      <c r="AS53" s="150" t="s">
        <v>322</v>
      </c>
      <c r="AT53" s="150" t="s">
        <v>595</v>
      </c>
      <c r="AU53" s="150">
        <v>580960.0</v>
      </c>
      <c r="AV53" s="150" t="s">
        <v>608</v>
      </c>
      <c r="AW53" s="150" t="s">
        <v>66</v>
      </c>
      <c r="AX53" s="150" t="s">
        <v>597</v>
      </c>
      <c r="AY53" s="150" t="s">
        <v>597</v>
      </c>
      <c r="AZ53" s="150" t="s">
        <v>645</v>
      </c>
      <c r="BA53" s="150" t="s">
        <v>597</v>
      </c>
      <c r="BB53" s="152" t="s">
        <v>597</v>
      </c>
      <c r="BC53" s="150" t="s">
        <v>597</v>
      </c>
      <c r="BD53" s="150" t="s">
        <v>597</v>
      </c>
      <c r="BE53" s="150" t="s">
        <v>597</v>
      </c>
      <c r="BF53" s="150" t="s">
        <v>597</v>
      </c>
      <c r="BG53" s="150" t="s">
        <v>597</v>
      </c>
      <c r="BH53" s="150" t="s">
        <v>597</v>
      </c>
      <c r="BI53" s="150" t="s">
        <v>597</v>
      </c>
      <c r="BJ53" s="150" t="s">
        <v>597</v>
      </c>
      <c r="BK53" s="150" t="s">
        <v>597</v>
      </c>
      <c r="BL53" s="150" t="s">
        <v>611</v>
      </c>
      <c r="BM53" s="150" t="s">
        <v>612</v>
      </c>
      <c r="BN53" s="150" t="s">
        <v>597</v>
      </c>
      <c r="BO53" s="150" t="s">
        <v>597</v>
      </c>
      <c r="BP53" s="150" t="s">
        <v>930</v>
      </c>
      <c r="BQ53" s="150" t="s">
        <v>597</v>
      </c>
      <c r="BR53" s="150" t="s">
        <v>607</v>
      </c>
      <c r="BS53" s="150" t="s">
        <v>597</v>
      </c>
      <c r="BT53" s="150" t="s">
        <v>597</v>
      </c>
      <c r="BU53" s="150" t="s">
        <v>597</v>
      </c>
      <c r="BV53" s="150" t="s">
        <v>597</v>
      </c>
      <c r="BW53" s="150" t="s">
        <v>597</v>
      </c>
      <c r="BX53" s="150" t="s">
        <v>597</v>
      </c>
      <c r="BY53" s="150" t="s">
        <v>597</v>
      </c>
      <c r="BZ53" s="150" t="s">
        <v>597</v>
      </c>
      <c r="CA53" s="150" t="s">
        <v>66</v>
      </c>
      <c r="CB53" s="150" t="s">
        <v>597</v>
      </c>
      <c r="CC53" s="150" t="s">
        <v>597</v>
      </c>
      <c r="CD53" s="150" t="s">
        <v>597</v>
      </c>
      <c r="CE53" s="150" t="s">
        <v>597</v>
      </c>
      <c r="CF53" s="150" t="s">
        <v>597</v>
      </c>
      <c r="CG53" s="150" t="s">
        <v>597</v>
      </c>
      <c r="CH53" s="150" t="s">
        <v>597</v>
      </c>
      <c r="CI53" s="150" t="s">
        <v>931</v>
      </c>
      <c r="CJ53" s="150" t="s">
        <v>597</v>
      </c>
      <c r="CK53" s="150" t="s">
        <v>597</v>
      </c>
      <c r="CL53" s="150" t="s">
        <v>597</v>
      </c>
      <c r="CM53" s="150" t="s">
        <v>932</v>
      </c>
      <c r="CN53" s="150" t="s">
        <v>597</v>
      </c>
      <c r="CO53" s="150" t="s">
        <v>597</v>
      </c>
      <c r="CP53" s="150" t="s">
        <v>933</v>
      </c>
      <c r="CQ53" s="150" t="s">
        <v>597</v>
      </c>
      <c r="CR53" s="150" t="s">
        <v>636</v>
      </c>
      <c r="CS53" s="150" t="s">
        <v>597</v>
      </c>
      <c r="CT53" s="150" t="s">
        <v>597</v>
      </c>
      <c r="CU53" s="150" t="s">
        <v>597</v>
      </c>
      <c r="CV53" s="150" t="s">
        <v>597</v>
      </c>
      <c r="CW53" s="150" t="s">
        <v>597</v>
      </c>
      <c r="CX53" s="150" t="s">
        <v>597</v>
      </c>
      <c r="CY53" s="150" t="s">
        <v>597</v>
      </c>
      <c r="CZ53" s="150" t="s">
        <v>597</v>
      </c>
      <c r="DA53" s="150" t="s">
        <v>597</v>
      </c>
      <c r="DB53" s="150" t="s">
        <v>618</v>
      </c>
      <c r="DC53" s="150" t="s">
        <v>618</v>
      </c>
      <c r="DD53" s="150" t="s">
        <v>597</v>
      </c>
      <c r="DE53" s="150" t="s">
        <v>597</v>
      </c>
      <c r="DF53" s="150" t="s">
        <v>66</v>
      </c>
      <c r="DG53" s="150" t="s">
        <v>597</v>
      </c>
      <c r="DH53" s="150" t="s">
        <v>612</v>
      </c>
      <c r="DI53" s="150" t="s">
        <v>934</v>
      </c>
      <c r="DJ53" s="150" t="s">
        <v>597</v>
      </c>
      <c r="DK53" s="152">
        <v>42150.74017361111</v>
      </c>
      <c r="DL53" s="152">
        <v>42145.793287037035</v>
      </c>
      <c r="DM53" s="152" t="s">
        <v>597</v>
      </c>
      <c r="DN53" s="150" t="s">
        <v>620</v>
      </c>
      <c r="DO53" s="150" t="s">
        <v>621</v>
      </c>
      <c r="DP53" s="150" t="s">
        <v>323</v>
      </c>
      <c r="DQ53" s="150" t="s">
        <v>202</v>
      </c>
      <c r="DR53" s="150">
        <v>86.357</v>
      </c>
      <c r="DS53" s="150" t="s">
        <v>623</v>
      </c>
      <c r="DT53" s="150" t="s">
        <v>597</v>
      </c>
      <c r="DU53" s="150" t="s">
        <v>323</v>
      </c>
      <c r="DV53" s="150" t="s">
        <v>202</v>
      </c>
      <c r="DW53" s="150" t="s">
        <v>597</v>
      </c>
      <c r="DX53" s="150">
        <v>86.357</v>
      </c>
      <c r="DY53" s="150" t="s">
        <v>623</v>
      </c>
      <c r="DZ53" s="150" t="s">
        <v>597</v>
      </c>
      <c r="EA53" s="150" t="s">
        <v>597</v>
      </c>
      <c r="EB53" s="150" t="s">
        <v>597</v>
      </c>
      <c r="EC53" s="150" t="s">
        <v>597</v>
      </c>
      <c r="ED53" s="150" t="s">
        <v>597</v>
      </c>
      <c r="EE53" s="150" t="s">
        <v>597</v>
      </c>
      <c r="EF53" s="152" t="s">
        <v>597</v>
      </c>
      <c r="EG53" s="151">
        <v>0.0</v>
      </c>
      <c r="EH53" s="151">
        <v>0.0</v>
      </c>
      <c r="EI53" s="150" t="s">
        <v>929</v>
      </c>
      <c r="EJ53" s="150" t="s">
        <v>622</v>
      </c>
      <c r="EK53" s="150" t="s">
        <v>597</v>
      </c>
    </row>
    <row r="54" ht="15.75" customHeight="1">
      <c r="A54" s="150">
        <v>28086.0</v>
      </c>
      <c r="B54" s="150" t="s">
        <v>6</v>
      </c>
      <c r="C54" s="150" t="s">
        <v>923</v>
      </c>
      <c r="D54" s="150">
        <v>28086.0</v>
      </c>
      <c r="E54" s="150" t="s">
        <v>594</v>
      </c>
      <c r="F54" s="150" t="s">
        <v>66</v>
      </c>
      <c r="G54" s="150">
        <v>580643.0</v>
      </c>
      <c r="H54" s="150" t="s">
        <v>595</v>
      </c>
      <c r="I54" s="150" t="s">
        <v>322</v>
      </c>
      <c r="J54" s="150">
        <v>42770.0</v>
      </c>
      <c r="K54" s="150" t="s">
        <v>204</v>
      </c>
      <c r="L54" s="150" t="s">
        <v>324</v>
      </c>
      <c r="M54" s="151">
        <v>0.0</v>
      </c>
      <c r="N54" s="150">
        <v>87229.0</v>
      </c>
      <c r="O54" s="150" t="s">
        <v>596</v>
      </c>
      <c r="P54" s="151">
        <v>0.0</v>
      </c>
      <c r="Q54" s="67" t="s">
        <v>597</v>
      </c>
      <c r="R54" s="150" t="s">
        <v>597</v>
      </c>
      <c r="S54" s="150" t="s">
        <v>598</v>
      </c>
      <c r="T54" s="150" t="s">
        <v>597</v>
      </c>
      <c r="U54" s="150" t="s">
        <v>924</v>
      </c>
      <c r="V54" s="150" t="s">
        <v>600</v>
      </c>
      <c r="W54" s="150" t="s">
        <v>597</v>
      </c>
      <c r="X54" s="150" t="s">
        <v>597</v>
      </c>
      <c r="Y54" s="150" t="s">
        <v>925</v>
      </c>
      <c r="Z54" s="150" t="s">
        <v>66</v>
      </c>
      <c r="AA54" s="150" t="s">
        <v>926</v>
      </c>
      <c r="AB54" s="150" t="s">
        <v>597</v>
      </c>
      <c r="AC54" s="150" t="s">
        <v>597</v>
      </c>
      <c r="AD54" s="150" t="s">
        <v>319</v>
      </c>
      <c r="AE54" s="150" t="s">
        <v>910</v>
      </c>
      <c r="AF54" s="150" t="s">
        <v>597</v>
      </c>
      <c r="AG54" s="150" t="s">
        <v>322</v>
      </c>
      <c r="AH54" s="150" t="s">
        <v>927</v>
      </c>
      <c r="AI54" s="150" t="s">
        <v>928</v>
      </c>
      <c r="AJ54" s="150" t="s">
        <v>929</v>
      </c>
      <c r="AK54" s="150" t="s">
        <v>606</v>
      </c>
      <c r="AL54" s="150" t="s">
        <v>597</v>
      </c>
      <c r="AM54" s="150" t="s">
        <v>597</v>
      </c>
      <c r="AN54" s="150" t="s">
        <v>597</v>
      </c>
      <c r="AO54" s="150" t="s">
        <v>597</v>
      </c>
      <c r="AP54" s="150" t="s">
        <v>597</v>
      </c>
      <c r="AQ54" s="150" t="s">
        <v>597</v>
      </c>
      <c r="AR54" s="150" t="s">
        <v>607</v>
      </c>
      <c r="AS54" s="150" t="s">
        <v>322</v>
      </c>
      <c r="AT54" s="150" t="s">
        <v>595</v>
      </c>
      <c r="AU54" s="150">
        <v>580960.0</v>
      </c>
      <c r="AV54" s="150" t="s">
        <v>608</v>
      </c>
      <c r="AW54" s="150" t="s">
        <v>66</v>
      </c>
      <c r="AX54" s="150" t="s">
        <v>597</v>
      </c>
      <c r="AY54" s="150" t="s">
        <v>597</v>
      </c>
      <c r="AZ54" s="150" t="s">
        <v>645</v>
      </c>
      <c r="BA54" s="150" t="s">
        <v>597</v>
      </c>
      <c r="BB54" s="152" t="s">
        <v>597</v>
      </c>
      <c r="BC54" s="150" t="s">
        <v>597</v>
      </c>
      <c r="BD54" s="150" t="s">
        <v>597</v>
      </c>
      <c r="BE54" s="150" t="s">
        <v>597</v>
      </c>
      <c r="BF54" s="150" t="s">
        <v>597</v>
      </c>
      <c r="BG54" s="150" t="s">
        <v>597</v>
      </c>
      <c r="BH54" s="150" t="s">
        <v>597</v>
      </c>
      <c r="BI54" s="150" t="s">
        <v>597</v>
      </c>
      <c r="BJ54" s="150" t="s">
        <v>597</v>
      </c>
      <c r="BK54" s="150" t="s">
        <v>597</v>
      </c>
      <c r="BL54" s="150" t="s">
        <v>611</v>
      </c>
      <c r="BM54" s="150" t="s">
        <v>612</v>
      </c>
      <c r="BN54" s="150" t="s">
        <v>597</v>
      </c>
      <c r="BO54" s="150" t="s">
        <v>597</v>
      </c>
      <c r="BP54" s="150" t="s">
        <v>930</v>
      </c>
      <c r="BQ54" s="150" t="s">
        <v>597</v>
      </c>
      <c r="BR54" s="150" t="s">
        <v>607</v>
      </c>
      <c r="BS54" s="150" t="s">
        <v>597</v>
      </c>
      <c r="BT54" s="150" t="s">
        <v>597</v>
      </c>
      <c r="BU54" s="150" t="s">
        <v>597</v>
      </c>
      <c r="BV54" s="150" t="s">
        <v>597</v>
      </c>
      <c r="BW54" s="150" t="s">
        <v>597</v>
      </c>
      <c r="BX54" s="150" t="s">
        <v>597</v>
      </c>
      <c r="BY54" s="150" t="s">
        <v>597</v>
      </c>
      <c r="BZ54" s="150" t="s">
        <v>597</v>
      </c>
      <c r="CA54" s="150" t="s">
        <v>66</v>
      </c>
      <c r="CB54" s="150" t="s">
        <v>597</v>
      </c>
      <c r="CC54" s="150" t="s">
        <v>597</v>
      </c>
      <c r="CD54" s="150" t="s">
        <v>597</v>
      </c>
      <c r="CE54" s="150" t="s">
        <v>597</v>
      </c>
      <c r="CF54" s="150" t="s">
        <v>597</v>
      </c>
      <c r="CG54" s="150" t="s">
        <v>597</v>
      </c>
      <c r="CH54" s="150" t="s">
        <v>597</v>
      </c>
      <c r="CI54" s="150" t="s">
        <v>931</v>
      </c>
      <c r="CJ54" s="150" t="s">
        <v>597</v>
      </c>
      <c r="CK54" s="150" t="s">
        <v>597</v>
      </c>
      <c r="CL54" s="150" t="s">
        <v>597</v>
      </c>
      <c r="CM54" s="150" t="s">
        <v>932</v>
      </c>
      <c r="CN54" s="150" t="s">
        <v>597</v>
      </c>
      <c r="CO54" s="150" t="s">
        <v>597</v>
      </c>
      <c r="CP54" s="150" t="s">
        <v>933</v>
      </c>
      <c r="CQ54" s="150" t="s">
        <v>597</v>
      </c>
      <c r="CR54" s="150" t="s">
        <v>636</v>
      </c>
      <c r="CS54" s="150" t="s">
        <v>597</v>
      </c>
      <c r="CT54" s="150" t="s">
        <v>597</v>
      </c>
      <c r="CU54" s="150" t="s">
        <v>597</v>
      </c>
      <c r="CV54" s="150" t="s">
        <v>597</v>
      </c>
      <c r="CW54" s="150" t="s">
        <v>597</v>
      </c>
      <c r="CX54" s="150" t="s">
        <v>597</v>
      </c>
      <c r="CY54" s="150" t="s">
        <v>597</v>
      </c>
      <c r="CZ54" s="150" t="s">
        <v>597</v>
      </c>
      <c r="DA54" s="150" t="s">
        <v>597</v>
      </c>
      <c r="DB54" s="150" t="s">
        <v>618</v>
      </c>
      <c r="DC54" s="150" t="s">
        <v>618</v>
      </c>
      <c r="DD54" s="150" t="s">
        <v>597</v>
      </c>
      <c r="DE54" s="150" t="s">
        <v>597</v>
      </c>
      <c r="DF54" s="150" t="s">
        <v>66</v>
      </c>
      <c r="DG54" s="150" t="s">
        <v>597</v>
      </c>
      <c r="DH54" s="150" t="s">
        <v>612</v>
      </c>
      <c r="DI54" s="150" t="s">
        <v>934</v>
      </c>
      <c r="DJ54" s="150" t="s">
        <v>597</v>
      </c>
      <c r="DK54" s="152">
        <v>42150.74017361111</v>
      </c>
      <c r="DL54" s="152">
        <v>42145.793287037035</v>
      </c>
      <c r="DM54" s="152" t="s">
        <v>597</v>
      </c>
      <c r="DN54" s="150" t="s">
        <v>620</v>
      </c>
      <c r="DO54" s="150" t="s">
        <v>621</v>
      </c>
      <c r="DP54" s="150" t="s">
        <v>324</v>
      </c>
      <c r="DQ54" s="150" t="s">
        <v>204</v>
      </c>
      <c r="DR54" s="150">
        <v>87229.0</v>
      </c>
      <c r="DS54" s="150" t="s">
        <v>596</v>
      </c>
      <c r="DT54" s="150" t="s">
        <v>597</v>
      </c>
      <c r="DU54" s="150" t="s">
        <v>324</v>
      </c>
      <c r="DV54" s="150" t="s">
        <v>204</v>
      </c>
      <c r="DW54" s="150" t="s">
        <v>597</v>
      </c>
      <c r="DX54" s="150">
        <v>87229.0</v>
      </c>
      <c r="DY54" s="150" t="s">
        <v>596</v>
      </c>
      <c r="DZ54" s="150" t="s">
        <v>597</v>
      </c>
      <c r="EA54" s="150" t="s">
        <v>597</v>
      </c>
      <c r="EB54" s="150" t="s">
        <v>597</v>
      </c>
      <c r="EC54" s="150" t="s">
        <v>597</v>
      </c>
      <c r="ED54" s="150" t="s">
        <v>597</v>
      </c>
      <c r="EE54" s="150" t="s">
        <v>597</v>
      </c>
      <c r="EF54" s="152" t="s">
        <v>597</v>
      </c>
      <c r="EG54" s="151">
        <v>0.0</v>
      </c>
      <c r="EH54" s="151">
        <v>0.0</v>
      </c>
      <c r="EI54" s="150" t="s">
        <v>929</v>
      </c>
      <c r="EJ54" s="150" t="s">
        <v>622</v>
      </c>
      <c r="EK54" s="150" t="s">
        <v>597</v>
      </c>
    </row>
    <row r="55" ht="15.75" customHeight="1">
      <c r="A55" s="150">
        <v>28095.0</v>
      </c>
      <c r="B55" s="150" t="s">
        <v>6</v>
      </c>
      <c r="C55" s="150" t="s">
        <v>935</v>
      </c>
      <c r="D55" s="150">
        <v>28095.0</v>
      </c>
      <c r="E55" s="150" t="s">
        <v>594</v>
      </c>
      <c r="F55" s="150" t="s">
        <v>67</v>
      </c>
      <c r="G55" s="150">
        <v>580768.0</v>
      </c>
      <c r="H55" s="150" t="s">
        <v>595</v>
      </c>
      <c r="I55" s="150" t="s">
        <v>363</v>
      </c>
      <c r="J55" s="150">
        <v>42812.0</v>
      </c>
      <c r="K55" s="150" t="s">
        <v>239</v>
      </c>
      <c r="L55" s="150" t="s">
        <v>936</v>
      </c>
      <c r="M55" s="151">
        <v>28567.38</v>
      </c>
      <c r="N55" s="150">
        <v>75000.0</v>
      </c>
      <c r="O55" s="150" t="s">
        <v>596</v>
      </c>
      <c r="P55" s="151">
        <v>28567.38</v>
      </c>
      <c r="Q55" s="67" t="s">
        <v>597</v>
      </c>
      <c r="R55" s="150" t="s">
        <v>597</v>
      </c>
      <c r="S55" s="150" t="s">
        <v>598</v>
      </c>
      <c r="T55" s="150" t="s">
        <v>597</v>
      </c>
      <c r="U55" s="150" t="s">
        <v>937</v>
      </c>
      <c r="V55" s="150" t="s">
        <v>600</v>
      </c>
      <c r="W55" s="150" t="s">
        <v>597</v>
      </c>
      <c r="X55" s="150" t="s">
        <v>597</v>
      </c>
      <c r="Y55" s="150" t="s">
        <v>938</v>
      </c>
      <c r="Z55" s="150" t="s">
        <v>67</v>
      </c>
      <c r="AA55" s="150" t="s">
        <v>939</v>
      </c>
      <c r="AB55" s="150" t="s">
        <v>597</v>
      </c>
      <c r="AC55" s="150" t="s">
        <v>597</v>
      </c>
      <c r="AD55" s="150" t="s">
        <v>361</v>
      </c>
      <c r="AE55" s="150" t="s">
        <v>775</v>
      </c>
      <c r="AF55" s="150" t="s">
        <v>597</v>
      </c>
      <c r="AG55" s="150" t="s">
        <v>363</v>
      </c>
      <c r="AH55" s="150" t="s">
        <v>940</v>
      </c>
      <c r="AI55" s="150" t="s">
        <v>941</v>
      </c>
      <c r="AJ55" s="150" t="s">
        <v>942</v>
      </c>
      <c r="AK55" s="150" t="s">
        <v>606</v>
      </c>
      <c r="AL55" s="150" t="s">
        <v>360</v>
      </c>
      <c r="AM55" s="150" t="s">
        <v>597</v>
      </c>
      <c r="AN55" s="150" t="s">
        <v>597</v>
      </c>
      <c r="AO55" s="150" t="s">
        <v>361</v>
      </c>
      <c r="AP55" s="150" t="s">
        <v>775</v>
      </c>
      <c r="AQ55" s="150" t="s">
        <v>940</v>
      </c>
      <c r="AR55" s="150" t="s">
        <v>607</v>
      </c>
      <c r="AS55" s="150" t="s">
        <v>363</v>
      </c>
      <c r="AT55" s="150" t="s">
        <v>595</v>
      </c>
      <c r="AU55" s="150">
        <v>580969.0</v>
      </c>
      <c r="AV55" s="150" t="s">
        <v>608</v>
      </c>
      <c r="AW55" s="150" t="s">
        <v>67</v>
      </c>
      <c r="AX55" s="150" t="s">
        <v>597</v>
      </c>
      <c r="AY55" s="150" t="s">
        <v>597</v>
      </c>
      <c r="AZ55" s="150" t="s">
        <v>632</v>
      </c>
      <c r="BA55" s="150" t="s">
        <v>597</v>
      </c>
      <c r="BB55" s="152" t="s">
        <v>597</v>
      </c>
      <c r="BC55" s="150" t="s">
        <v>597</v>
      </c>
      <c r="BD55" s="150" t="s">
        <v>597</v>
      </c>
      <c r="BE55" s="150" t="s">
        <v>597</v>
      </c>
      <c r="BF55" s="150" t="s">
        <v>597</v>
      </c>
      <c r="BG55" s="150" t="s">
        <v>597</v>
      </c>
      <c r="BH55" s="150" t="s">
        <v>597</v>
      </c>
      <c r="BI55" s="150" t="s">
        <v>597</v>
      </c>
      <c r="BJ55" s="150" t="s">
        <v>597</v>
      </c>
      <c r="BK55" s="150" t="s">
        <v>597</v>
      </c>
      <c r="BL55" s="150" t="s">
        <v>611</v>
      </c>
      <c r="BM55" s="150" t="s">
        <v>612</v>
      </c>
      <c r="BN55" s="150" t="s">
        <v>597</v>
      </c>
      <c r="BO55" s="150" t="s">
        <v>597</v>
      </c>
      <c r="BP55" s="150" t="s">
        <v>943</v>
      </c>
      <c r="BQ55" s="150" t="s">
        <v>944</v>
      </c>
      <c r="BR55" s="150" t="s">
        <v>607</v>
      </c>
      <c r="BS55" s="150" t="s">
        <v>597</v>
      </c>
      <c r="BT55" s="150" t="s">
        <v>597</v>
      </c>
      <c r="BU55" s="150" t="s">
        <v>597</v>
      </c>
      <c r="BV55" s="150" t="s">
        <v>597</v>
      </c>
      <c r="BW55" s="150" t="s">
        <v>597</v>
      </c>
      <c r="BX55" s="150" t="s">
        <v>597</v>
      </c>
      <c r="BY55" s="150" t="s">
        <v>597</v>
      </c>
      <c r="BZ55" s="150" t="s">
        <v>597</v>
      </c>
      <c r="CA55" s="150" t="s">
        <v>67</v>
      </c>
      <c r="CB55" s="150" t="s">
        <v>597</v>
      </c>
      <c r="CC55" s="150" t="s">
        <v>597</v>
      </c>
      <c r="CD55" s="150" t="s">
        <v>597</v>
      </c>
      <c r="CE55" s="150" t="s">
        <v>597</v>
      </c>
      <c r="CF55" s="150" t="s">
        <v>597</v>
      </c>
      <c r="CG55" s="150" t="s">
        <v>597</v>
      </c>
      <c r="CH55" s="150" t="s">
        <v>597</v>
      </c>
      <c r="CI55" s="150" t="s">
        <v>945</v>
      </c>
      <c r="CJ55" s="150" t="s">
        <v>597</v>
      </c>
      <c r="CK55" s="150" t="s">
        <v>597</v>
      </c>
      <c r="CL55" s="150" t="s">
        <v>597</v>
      </c>
      <c r="CM55" s="150" t="s">
        <v>946</v>
      </c>
      <c r="CN55" s="150" t="s">
        <v>597</v>
      </c>
      <c r="CO55" s="150" t="s">
        <v>597</v>
      </c>
      <c r="CP55" s="150" t="s">
        <v>947</v>
      </c>
      <c r="CQ55" s="150" t="s">
        <v>597</v>
      </c>
      <c r="CR55" s="150" t="s">
        <v>920</v>
      </c>
      <c r="CS55" s="150" t="s">
        <v>597</v>
      </c>
      <c r="CT55" s="150" t="s">
        <v>597</v>
      </c>
      <c r="CU55" s="150" t="s">
        <v>597</v>
      </c>
      <c r="CV55" s="150" t="s">
        <v>597</v>
      </c>
      <c r="CW55" s="150" t="s">
        <v>597</v>
      </c>
      <c r="CX55" s="150" t="s">
        <v>597</v>
      </c>
      <c r="CY55" s="150" t="s">
        <v>597</v>
      </c>
      <c r="CZ55" s="150" t="s">
        <v>597</v>
      </c>
      <c r="DA55" s="150" t="s">
        <v>597</v>
      </c>
      <c r="DB55" s="150" t="s">
        <v>618</v>
      </c>
      <c r="DC55" s="150" t="s">
        <v>618</v>
      </c>
      <c r="DD55" s="150" t="s">
        <v>597</v>
      </c>
      <c r="DE55" s="150" t="s">
        <v>597</v>
      </c>
      <c r="DF55" s="150" t="s">
        <v>67</v>
      </c>
      <c r="DG55" s="150" t="s">
        <v>597</v>
      </c>
      <c r="DH55" s="150" t="s">
        <v>612</v>
      </c>
      <c r="DI55" s="150" t="s">
        <v>948</v>
      </c>
      <c r="DJ55" s="150" t="s">
        <v>597</v>
      </c>
      <c r="DK55" s="152">
        <v>42150.306493055556</v>
      </c>
      <c r="DL55" s="152">
        <v>42145.79335648148</v>
      </c>
      <c r="DM55" s="152" t="s">
        <v>597</v>
      </c>
      <c r="DN55" s="150" t="s">
        <v>620</v>
      </c>
      <c r="DO55" s="150" t="s">
        <v>621</v>
      </c>
      <c r="DP55" s="150" t="s">
        <v>936</v>
      </c>
      <c r="DQ55" s="150" t="s">
        <v>239</v>
      </c>
      <c r="DR55" s="150">
        <v>75000.0</v>
      </c>
      <c r="DS55" s="150" t="s">
        <v>596</v>
      </c>
      <c r="DT55" s="150" t="s">
        <v>597</v>
      </c>
      <c r="DU55" s="150" t="s">
        <v>936</v>
      </c>
      <c r="DV55" s="150" t="s">
        <v>239</v>
      </c>
      <c r="DW55" s="150" t="s">
        <v>597</v>
      </c>
      <c r="DX55" s="150">
        <v>75000.0</v>
      </c>
      <c r="DY55" s="150" t="s">
        <v>596</v>
      </c>
      <c r="DZ55" s="150" t="s">
        <v>597</v>
      </c>
      <c r="EA55" s="150" t="s">
        <v>597</v>
      </c>
      <c r="EB55" s="150" t="s">
        <v>597</v>
      </c>
      <c r="EC55" s="150" t="s">
        <v>597</v>
      </c>
      <c r="ED55" s="150" t="s">
        <v>597</v>
      </c>
      <c r="EE55" s="150" t="s">
        <v>597</v>
      </c>
      <c r="EF55" s="152" t="s">
        <v>597</v>
      </c>
      <c r="EG55" s="151">
        <v>0.0</v>
      </c>
      <c r="EH55" s="151">
        <v>0.0</v>
      </c>
      <c r="EI55" s="150" t="s">
        <v>942</v>
      </c>
      <c r="EJ55" s="150" t="s">
        <v>622</v>
      </c>
      <c r="EK55" s="150" t="s">
        <v>597</v>
      </c>
    </row>
    <row r="56" ht="15.75" customHeight="1">
      <c r="A56" s="150">
        <v>28095.0</v>
      </c>
      <c r="B56" s="150" t="s">
        <v>6</v>
      </c>
      <c r="C56" s="150" t="s">
        <v>935</v>
      </c>
      <c r="D56" s="150">
        <v>28095.0</v>
      </c>
      <c r="E56" s="150" t="s">
        <v>594</v>
      </c>
      <c r="F56" s="150" t="s">
        <v>67</v>
      </c>
      <c r="G56" s="150">
        <v>580768.0</v>
      </c>
      <c r="H56" s="150" t="s">
        <v>595</v>
      </c>
      <c r="I56" s="150" t="s">
        <v>363</v>
      </c>
      <c r="J56" s="150">
        <v>42813.0</v>
      </c>
      <c r="K56" s="150" t="s">
        <v>241</v>
      </c>
      <c r="L56" s="150" t="s">
        <v>949</v>
      </c>
      <c r="M56" s="151">
        <v>0.0</v>
      </c>
      <c r="N56" s="150">
        <v>100000.0</v>
      </c>
      <c r="O56" s="150" t="s">
        <v>596</v>
      </c>
      <c r="P56" s="151">
        <v>0.0</v>
      </c>
      <c r="Q56" s="67" t="s">
        <v>597</v>
      </c>
      <c r="R56" s="150" t="s">
        <v>597</v>
      </c>
      <c r="S56" s="150" t="s">
        <v>598</v>
      </c>
      <c r="T56" s="150" t="s">
        <v>597</v>
      </c>
      <c r="U56" s="150" t="s">
        <v>937</v>
      </c>
      <c r="V56" s="150" t="s">
        <v>600</v>
      </c>
      <c r="W56" s="150" t="s">
        <v>597</v>
      </c>
      <c r="X56" s="150" t="s">
        <v>597</v>
      </c>
      <c r="Y56" s="150" t="s">
        <v>938</v>
      </c>
      <c r="Z56" s="150" t="s">
        <v>67</v>
      </c>
      <c r="AA56" s="150" t="s">
        <v>939</v>
      </c>
      <c r="AB56" s="150" t="s">
        <v>597</v>
      </c>
      <c r="AC56" s="150" t="s">
        <v>597</v>
      </c>
      <c r="AD56" s="150" t="s">
        <v>361</v>
      </c>
      <c r="AE56" s="150" t="s">
        <v>775</v>
      </c>
      <c r="AF56" s="150" t="s">
        <v>597</v>
      </c>
      <c r="AG56" s="150" t="s">
        <v>363</v>
      </c>
      <c r="AH56" s="150" t="s">
        <v>940</v>
      </c>
      <c r="AI56" s="150" t="s">
        <v>941</v>
      </c>
      <c r="AJ56" s="150" t="s">
        <v>942</v>
      </c>
      <c r="AK56" s="150" t="s">
        <v>606</v>
      </c>
      <c r="AL56" s="150" t="s">
        <v>360</v>
      </c>
      <c r="AM56" s="150" t="s">
        <v>597</v>
      </c>
      <c r="AN56" s="150" t="s">
        <v>597</v>
      </c>
      <c r="AO56" s="150" t="s">
        <v>361</v>
      </c>
      <c r="AP56" s="150" t="s">
        <v>775</v>
      </c>
      <c r="AQ56" s="150" t="s">
        <v>940</v>
      </c>
      <c r="AR56" s="150" t="s">
        <v>607</v>
      </c>
      <c r="AS56" s="150" t="s">
        <v>363</v>
      </c>
      <c r="AT56" s="150" t="s">
        <v>595</v>
      </c>
      <c r="AU56" s="150">
        <v>580969.0</v>
      </c>
      <c r="AV56" s="150" t="s">
        <v>608</v>
      </c>
      <c r="AW56" s="150" t="s">
        <v>67</v>
      </c>
      <c r="AX56" s="150" t="s">
        <v>597</v>
      </c>
      <c r="AY56" s="150" t="s">
        <v>597</v>
      </c>
      <c r="AZ56" s="150" t="s">
        <v>632</v>
      </c>
      <c r="BA56" s="150" t="s">
        <v>597</v>
      </c>
      <c r="BB56" s="152" t="s">
        <v>597</v>
      </c>
      <c r="BC56" s="150" t="s">
        <v>597</v>
      </c>
      <c r="BD56" s="150" t="s">
        <v>597</v>
      </c>
      <c r="BE56" s="150" t="s">
        <v>597</v>
      </c>
      <c r="BF56" s="150" t="s">
        <v>597</v>
      </c>
      <c r="BG56" s="150" t="s">
        <v>597</v>
      </c>
      <c r="BH56" s="150" t="s">
        <v>597</v>
      </c>
      <c r="BI56" s="150" t="s">
        <v>597</v>
      </c>
      <c r="BJ56" s="150" t="s">
        <v>597</v>
      </c>
      <c r="BK56" s="150" t="s">
        <v>597</v>
      </c>
      <c r="BL56" s="150" t="s">
        <v>611</v>
      </c>
      <c r="BM56" s="150" t="s">
        <v>612</v>
      </c>
      <c r="BN56" s="150" t="s">
        <v>597</v>
      </c>
      <c r="BO56" s="150" t="s">
        <v>597</v>
      </c>
      <c r="BP56" s="150" t="s">
        <v>943</v>
      </c>
      <c r="BQ56" s="150" t="s">
        <v>944</v>
      </c>
      <c r="BR56" s="150" t="s">
        <v>607</v>
      </c>
      <c r="BS56" s="150" t="s">
        <v>597</v>
      </c>
      <c r="BT56" s="150" t="s">
        <v>597</v>
      </c>
      <c r="BU56" s="150" t="s">
        <v>597</v>
      </c>
      <c r="BV56" s="150" t="s">
        <v>597</v>
      </c>
      <c r="BW56" s="150" t="s">
        <v>597</v>
      </c>
      <c r="BX56" s="150" t="s">
        <v>597</v>
      </c>
      <c r="BY56" s="150" t="s">
        <v>597</v>
      </c>
      <c r="BZ56" s="150" t="s">
        <v>597</v>
      </c>
      <c r="CA56" s="150" t="s">
        <v>67</v>
      </c>
      <c r="CB56" s="150" t="s">
        <v>597</v>
      </c>
      <c r="CC56" s="150" t="s">
        <v>597</v>
      </c>
      <c r="CD56" s="150" t="s">
        <v>597</v>
      </c>
      <c r="CE56" s="150" t="s">
        <v>597</v>
      </c>
      <c r="CF56" s="150" t="s">
        <v>597</v>
      </c>
      <c r="CG56" s="150" t="s">
        <v>597</v>
      </c>
      <c r="CH56" s="150" t="s">
        <v>597</v>
      </c>
      <c r="CI56" s="150" t="s">
        <v>945</v>
      </c>
      <c r="CJ56" s="150" t="s">
        <v>597</v>
      </c>
      <c r="CK56" s="150" t="s">
        <v>597</v>
      </c>
      <c r="CL56" s="150" t="s">
        <v>597</v>
      </c>
      <c r="CM56" s="150" t="s">
        <v>946</v>
      </c>
      <c r="CN56" s="150" t="s">
        <v>597</v>
      </c>
      <c r="CO56" s="150" t="s">
        <v>597</v>
      </c>
      <c r="CP56" s="150" t="s">
        <v>947</v>
      </c>
      <c r="CQ56" s="150" t="s">
        <v>597</v>
      </c>
      <c r="CR56" s="150" t="s">
        <v>920</v>
      </c>
      <c r="CS56" s="150" t="s">
        <v>597</v>
      </c>
      <c r="CT56" s="150" t="s">
        <v>597</v>
      </c>
      <c r="CU56" s="150" t="s">
        <v>597</v>
      </c>
      <c r="CV56" s="150" t="s">
        <v>597</v>
      </c>
      <c r="CW56" s="150" t="s">
        <v>597</v>
      </c>
      <c r="CX56" s="150" t="s">
        <v>597</v>
      </c>
      <c r="CY56" s="150" t="s">
        <v>597</v>
      </c>
      <c r="CZ56" s="150" t="s">
        <v>597</v>
      </c>
      <c r="DA56" s="150" t="s">
        <v>597</v>
      </c>
      <c r="DB56" s="150" t="s">
        <v>618</v>
      </c>
      <c r="DC56" s="150" t="s">
        <v>618</v>
      </c>
      <c r="DD56" s="150" t="s">
        <v>597</v>
      </c>
      <c r="DE56" s="150" t="s">
        <v>597</v>
      </c>
      <c r="DF56" s="150" t="s">
        <v>67</v>
      </c>
      <c r="DG56" s="150" t="s">
        <v>597</v>
      </c>
      <c r="DH56" s="150" t="s">
        <v>612</v>
      </c>
      <c r="DI56" s="150" t="s">
        <v>948</v>
      </c>
      <c r="DJ56" s="150" t="s">
        <v>597</v>
      </c>
      <c r="DK56" s="152">
        <v>42150.306493055556</v>
      </c>
      <c r="DL56" s="152">
        <v>42145.79335648148</v>
      </c>
      <c r="DM56" s="152" t="s">
        <v>597</v>
      </c>
      <c r="DN56" s="150" t="s">
        <v>620</v>
      </c>
      <c r="DO56" s="150" t="s">
        <v>621</v>
      </c>
      <c r="DP56" s="150" t="s">
        <v>949</v>
      </c>
      <c r="DQ56" s="150" t="s">
        <v>241</v>
      </c>
      <c r="DR56" s="150">
        <v>100000.0</v>
      </c>
      <c r="DS56" s="150" t="s">
        <v>596</v>
      </c>
      <c r="DT56" s="150" t="s">
        <v>597</v>
      </c>
      <c r="DU56" s="150" t="s">
        <v>949</v>
      </c>
      <c r="DV56" s="150" t="s">
        <v>241</v>
      </c>
      <c r="DW56" s="150" t="s">
        <v>597</v>
      </c>
      <c r="DX56" s="150">
        <v>100000.0</v>
      </c>
      <c r="DY56" s="150" t="s">
        <v>596</v>
      </c>
      <c r="DZ56" s="150" t="s">
        <v>597</v>
      </c>
      <c r="EA56" s="150" t="s">
        <v>597</v>
      </c>
      <c r="EB56" s="150" t="s">
        <v>597</v>
      </c>
      <c r="EC56" s="150" t="s">
        <v>597</v>
      </c>
      <c r="ED56" s="150" t="s">
        <v>597</v>
      </c>
      <c r="EE56" s="150" t="s">
        <v>597</v>
      </c>
      <c r="EF56" s="152" t="s">
        <v>597</v>
      </c>
      <c r="EG56" s="151">
        <v>0.0</v>
      </c>
      <c r="EH56" s="151">
        <v>0.0</v>
      </c>
      <c r="EI56" s="150" t="s">
        <v>942</v>
      </c>
      <c r="EJ56" s="150" t="s">
        <v>622</v>
      </c>
      <c r="EK56" s="150" t="s">
        <v>597</v>
      </c>
    </row>
    <row r="57" ht="15.75" customHeight="1">
      <c r="A57" s="150">
        <v>28094.0</v>
      </c>
      <c r="B57" s="150" t="s">
        <v>6</v>
      </c>
      <c r="C57" s="150" t="s">
        <v>950</v>
      </c>
      <c r="D57" s="150">
        <v>28094.0</v>
      </c>
      <c r="E57" s="150" t="s">
        <v>594</v>
      </c>
      <c r="F57" s="150" t="s">
        <v>68</v>
      </c>
      <c r="G57" s="150">
        <v>580767.0</v>
      </c>
      <c r="H57" s="150" t="s">
        <v>595</v>
      </c>
      <c r="I57" s="150" t="s">
        <v>359</v>
      </c>
      <c r="J57" s="150">
        <v>42811.0</v>
      </c>
      <c r="K57" s="150" t="s">
        <v>241</v>
      </c>
      <c r="L57" s="150" t="s">
        <v>951</v>
      </c>
      <c r="M57" s="151">
        <v>0.0</v>
      </c>
      <c r="N57" s="150">
        <v>150000.0</v>
      </c>
      <c r="O57" s="150" t="s">
        <v>596</v>
      </c>
      <c r="P57" s="151">
        <v>0.0</v>
      </c>
      <c r="Q57" s="67" t="s">
        <v>597</v>
      </c>
      <c r="R57" s="150" t="s">
        <v>597</v>
      </c>
      <c r="S57" s="150" t="s">
        <v>598</v>
      </c>
      <c r="T57" s="150" t="s">
        <v>597</v>
      </c>
      <c r="U57" s="150" t="s">
        <v>952</v>
      </c>
      <c r="V57" s="150" t="s">
        <v>600</v>
      </c>
      <c r="W57" s="150" t="s">
        <v>597</v>
      </c>
      <c r="X57" s="150" t="s">
        <v>597</v>
      </c>
      <c r="Y57" s="150" t="s">
        <v>953</v>
      </c>
      <c r="Z57" s="150" t="s">
        <v>68</v>
      </c>
      <c r="AA57" s="150" t="s">
        <v>356</v>
      </c>
      <c r="AB57" s="150" t="s">
        <v>597</v>
      </c>
      <c r="AC57" s="150" t="s">
        <v>597</v>
      </c>
      <c r="AD57" s="150" t="s">
        <v>357</v>
      </c>
      <c r="AE57" s="150" t="s">
        <v>775</v>
      </c>
      <c r="AF57" s="150" t="s">
        <v>597</v>
      </c>
      <c r="AG57" s="150" t="s">
        <v>359</v>
      </c>
      <c r="AH57" s="150" t="s">
        <v>954</v>
      </c>
      <c r="AI57" s="150" t="s">
        <v>955</v>
      </c>
      <c r="AJ57" s="150" t="s">
        <v>956</v>
      </c>
      <c r="AK57" s="150" t="s">
        <v>606</v>
      </c>
      <c r="AL57" s="150" t="s">
        <v>356</v>
      </c>
      <c r="AM57" s="150" t="s">
        <v>597</v>
      </c>
      <c r="AN57" s="150" t="s">
        <v>597</v>
      </c>
      <c r="AO57" s="150" t="s">
        <v>357</v>
      </c>
      <c r="AP57" s="150" t="s">
        <v>775</v>
      </c>
      <c r="AQ57" s="150" t="s">
        <v>954</v>
      </c>
      <c r="AR57" s="150" t="s">
        <v>607</v>
      </c>
      <c r="AS57" s="150" t="s">
        <v>359</v>
      </c>
      <c r="AT57" s="150" t="s">
        <v>595</v>
      </c>
      <c r="AU57" s="150">
        <v>580967.0</v>
      </c>
      <c r="AV57" s="150" t="s">
        <v>608</v>
      </c>
      <c r="AW57" s="150" t="s">
        <v>68</v>
      </c>
      <c r="AX57" s="150" t="s">
        <v>597</v>
      </c>
      <c r="AY57" s="150" t="s">
        <v>597</v>
      </c>
      <c r="AZ57" s="150" t="s">
        <v>632</v>
      </c>
      <c r="BA57" s="150" t="s">
        <v>597</v>
      </c>
      <c r="BB57" s="152" t="s">
        <v>597</v>
      </c>
      <c r="BC57" s="150" t="s">
        <v>597</v>
      </c>
      <c r="BD57" s="150" t="s">
        <v>597</v>
      </c>
      <c r="BE57" s="150" t="s">
        <v>597</v>
      </c>
      <c r="BF57" s="150" t="s">
        <v>597</v>
      </c>
      <c r="BG57" s="150" t="s">
        <v>597</v>
      </c>
      <c r="BH57" s="150" t="s">
        <v>597</v>
      </c>
      <c r="BI57" s="150" t="s">
        <v>597</v>
      </c>
      <c r="BJ57" s="150" t="s">
        <v>597</v>
      </c>
      <c r="BK57" s="150" t="s">
        <v>597</v>
      </c>
      <c r="BL57" s="150" t="s">
        <v>611</v>
      </c>
      <c r="BM57" s="150" t="s">
        <v>612</v>
      </c>
      <c r="BN57" s="150" t="s">
        <v>597</v>
      </c>
      <c r="BO57" s="150" t="s">
        <v>597</v>
      </c>
      <c r="BP57" s="150" t="s">
        <v>957</v>
      </c>
      <c r="BQ57" s="150" t="s">
        <v>597</v>
      </c>
      <c r="BR57" s="150" t="s">
        <v>607</v>
      </c>
      <c r="BS57" s="150" t="s">
        <v>597</v>
      </c>
      <c r="BT57" s="150" t="s">
        <v>597</v>
      </c>
      <c r="BU57" s="150" t="s">
        <v>597</v>
      </c>
      <c r="BV57" s="150" t="s">
        <v>597</v>
      </c>
      <c r="BW57" s="150" t="s">
        <v>597</v>
      </c>
      <c r="BX57" s="150" t="s">
        <v>597</v>
      </c>
      <c r="BY57" s="150" t="s">
        <v>597</v>
      </c>
      <c r="BZ57" s="150" t="s">
        <v>597</v>
      </c>
      <c r="CA57" s="150" t="s">
        <v>68</v>
      </c>
      <c r="CB57" s="150" t="s">
        <v>597</v>
      </c>
      <c r="CC57" s="150" t="s">
        <v>597</v>
      </c>
      <c r="CD57" s="150" t="s">
        <v>597</v>
      </c>
      <c r="CE57" s="150" t="s">
        <v>597</v>
      </c>
      <c r="CF57" s="150" t="s">
        <v>597</v>
      </c>
      <c r="CG57" s="150" t="s">
        <v>597</v>
      </c>
      <c r="CH57" s="150" t="s">
        <v>597</v>
      </c>
      <c r="CI57" s="150" t="s">
        <v>958</v>
      </c>
      <c r="CJ57" s="150" t="s">
        <v>597</v>
      </c>
      <c r="CK57" s="150" t="s">
        <v>597</v>
      </c>
      <c r="CL57" s="150" t="s">
        <v>597</v>
      </c>
      <c r="CM57" s="150" t="s">
        <v>959</v>
      </c>
      <c r="CN57" s="150" t="s">
        <v>597</v>
      </c>
      <c r="CO57" s="150" t="s">
        <v>597</v>
      </c>
      <c r="CP57" s="150" t="s">
        <v>960</v>
      </c>
      <c r="CQ57" s="150" t="s">
        <v>597</v>
      </c>
      <c r="CR57" s="150" t="s">
        <v>636</v>
      </c>
      <c r="CS57" s="150" t="s">
        <v>597</v>
      </c>
      <c r="CT57" s="150" t="s">
        <v>597</v>
      </c>
      <c r="CU57" s="150" t="s">
        <v>597</v>
      </c>
      <c r="CV57" s="150" t="s">
        <v>597</v>
      </c>
      <c r="CW57" s="150" t="s">
        <v>597</v>
      </c>
      <c r="CX57" s="150" t="s">
        <v>597</v>
      </c>
      <c r="CY57" s="150" t="s">
        <v>597</v>
      </c>
      <c r="CZ57" s="150" t="s">
        <v>597</v>
      </c>
      <c r="DA57" s="150" t="s">
        <v>597</v>
      </c>
      <c r="DB57" s="150" t="s">
        <v>618</v>
      </c>
      <c r="DC57" s="150" t="s">
        <v>618</v>
      </c>
      <c r="DD57" s="150" t="s">
        <v>597</v>
      </c>
      <c r="DE57" s="150" t="s">
        <v>597</v>
      </c>
      <c r="DF57" s="150" t="s">
        <v>957</v>
      </c>
      <c r="DG57" s="150" t="s">
        <v>597</v>
      </c>
      <c r="DH57" s="150" t="s">
        <v>612</v>
      </c>
      <c r="DI57" s="150" t="s">
        <v>961</v>
      </c>
      <c r="DJ57" s="150" t="s">
        <v>597</v>
      </c>
      <c r="DK57" s="152">
        <v>42146.3393287037</v>
      </c>
      <c r="DL57" s="152">
        <v>42145.79420138889</v>
      </c>
      <c r="DM57" s="152" t="s">
        <v>597</v>
      </c>
      <c r="DN57" s="150" t="s">
        <v>620</v>
      </c>
      <c r="DO57" s="150" t="s">
        <v>621</v>
      </c>
      <c r="DP57" s="150" t="s">
        <v>951</v>
      </c>
      <c r="DQ57" s="150" t="s">
        <v>241</v>
      </c>
      <c r="DR57" s="150">
        <v>150000.0</v>
      </c>
      <c r="DS57" s="150" t="s">
        <v>596</v>
      </c>
      <c r="DT57" s="150" t="s">
        <v>597</v>
      </c>
      <c r="DU57" s="150" t="s">
        <v>951</v>
      </c>
      <c r="DV57" s="150" t="s">
        <v>241</v>
      </c>
      <c r="DW57" s="150" t="s">
        <v>597</v>
      </c>
      <c r="DX57" s="150">
        <v>150000.0</v>
      </c>
      <c r="DY57" s="150" t="s">
        <v>596</v>
      </c>
      <c r="DZ57" s="150" t="s">
        <v>597</v>
      </c>
      <c r="EA57" s="150" t="s">
        <v>597</v>
      </c>
      <c r="EB57" s="150" t="s">
        <v>597</v>
      </c>
      <c r="EC57" s="150" t="s">
        <v>597</v>
      </c>
      <c r="ED57" s="150" t="s">
        <v>597</v>
      </c>
      <c r="EE57" s="150" t="s">
        <v>597</v>
      </c>
      <c r="EF57" s="152" t="s">
        <v>597</v>
      </c>
      <c r="EG57" s="151">
        <v>0.0</v>
      </c>
      <c r="EH57" s="151">
        <v>0.0</v>
      </c>
      <c r="EI57" s="150" t="s">
        <v>956</v>
      </c>
      <c r="EJ57" s="150" t="s">
        <v>622</v>
      </c>
      <c r="EK57" s="150" t="s">
        <v>597</v>
      </c>
    </row>
    <row r="58" ht="15.75" customHeight="1">
      <c r="A58" s="150">
        <v>28094.0</v>
      </c>
      <c r="B58" s="150" t="s">
        <v>6</v>
      </c>
      <c r="C58" s="150" t="s">
        <v>950</v>
      </c>
      <c r="D58" s="150">
        <v>28094.0</v>
      </c>
      <c r="E58" s="150" t="s">
        <v>594</v>
      </c>
      <c r="F58" s="150" t="s">
        <v>68</v>
      </c>
      <c r="G58" s="150">
        <v>580767.0</v>
      </c>
      <c r="H58" s="150" t="s">
        <v>595</v>
      </c>
      <c r="I58" s="150" t="s">
        <v>359</v>
      </c>
      <c r="J58" s="150">
        <v>42810.0</v>
      </c>
      <c r="K58" s="150" t="s">
        <v>239</v>
      </c>
      <c r="L58" s="150" t="s">
        <v>962</v>
      </c>
      <c r="M58" s="151">
        <v>24934.38</v>
      </c>
      <c r="N58" s="150">
        <v>75000.0</v>
      </c>
      <c r="O58" s="150" t="s">
        <v>596</v>
      </c>
      <c r="P58" s="151">
        <v>24934.38</v>
      </c>
      <c r="Q58" s="67" t="s">
        <v>597</v>
      </c>
      <c r="R58" s="150" t="s">
        <v>597</v>
      </c>
      <c r="S58" s="150" t="s">
        <v>598</v>
      </c>
      <c r="T58" s="150" t="s">
        <v>597</v>
      </c>
      <c r="U58" s="150" t="s">
        <v>952</v>
      </c>
      <c r="V58" s="150" t="s">
        <v>600</v>
      </c>
      <c r="W58" s="150" t="s">
        <v>597</v>
      </c>
      <c r="X58" s="150" t="s">
        <v>597</v>
      </c>
      <c r="Y58" s="150" t="s">
        <v>953</v>
      </c>
      <c r="Z58" s="150" t="s">
        <v>68</v>
      </c>
      <c r="AA58" s="150" t="s">
        <v>356</v>
      </c>
      <c r="AB58" s="150" t="s">
        <v>597</v>
      </c>
      <c r="AC58" s="150" t="s">
        <v>597</v>
      </c>
      <c r="AD58" s="150" t="s">
        <v>357</v>
      </c>
      <c r="AE58" s="150" t="s">
        <v>775</v>
      </c>
      <c r="AF58" s="150" t="s">
        <v>597</v>
      </c>
      <c r="AG58" s="150" t="s">
        <v>359</v>
      </c>
      <c r="AH58" s="150" t="s">
        <v>954</v>
      </c>
      <c r="AI58" s="150" t="s">
        <v>955</v>
      </c>
      <c r="AJ58" s="150" t="s">
        <v>956</v>
      </c>
      <c r="AK58" s="150" t="s">
        <v>606</v>
      </c>
      <c r="AL58" s="150" t="s">
        <v>356</v>
      </c>
      <c r="AM58" s="150" t="s">
        <v>597</v>
      </c>
      <c r="AN58" s="150" t="s">
        <v>597</v>
      </c>
      <c r="AO58" s="150" t="s">
        <v>357</v>
      </c>
      <c r="AP58" s="150" t="s">
        <v>775</v>
      </c>
      <c r="AQ58" s="150" t="s">
        <v>954</v>
      </c>
      <c r="AR58" s="150" t="s">
        <v>607</v>
      </c>
      <c r="AS58" s="150" t="s">
        <v>359</v>
      </c>
      <c r="AT58" s="150" t="s">
        <v>595</v>
      </c>
      <c r="AU58" s="150">
        <v>580967.0</v>
      </c>
      <c r="AV58" s="150" t="s">
        <v>608</v>
      </c>
      <c r="AW58" s="150" t="s">
        <v>68</v>
      </c>
      <c r="AX58" s="150" t="s">
        <v>597</v>
      </c>
      <c r="AY58" s="150" t="s">
        <v>597</v>
      </c>
      <c r="AZ58" s="150" t="s">
        <v>632</v>
      </c>
      <c r="BA58" s="150" t="s">
        <v>597</v>
      </c>
      <c r="BB58" s="152" t="s">
        <v>597</v>
      </c>
      <c r="BC58" s="150" t="s">
        <v>597</v>
      </c>
      <c r="BD58" s="150" t="s">
        <v>597</v>
      </c>
      <c r="BE58" s="150" t="s">
        <v>597</v>
      </c>
      <c r="BF58" s="150" t="s">
        <v>597</v>
      </c>
      <c r="BG58" s="150" t="s">
        <v>597</v>
      </c>
      <c r="BH58" s="150" t="s">
        <v>597</v>
      </c>
      <c r="BI58" s="150" t="s">
        <v>597</v>
      </c>
      <c r="BJ58" s="150" t="s">
        <v>597</v>
      </c>
      <c r="BK58" s="150" t="s">
        <v>597</v>
      </c>
      <c r="BL58" s="150" t="s">
        <v>611</v>
      </c>
      <c r="BM58" s="150" t="s">
        <v>612</v>
      </c>
      <c r="BN58" s="150" t="s">
        <v>597</v>
      </c>
      <c r="BO58" s="150" t="s">
        <v>597</v>
      </c>
      <c r="BP58" s="150" t="s">
        <v>957</v>
      </c>
      <c r="BQ58" s="150" t="s">
        <v>597</v>
      </c>
      <c r="BR58" s="150" t="s">
        <v>607</v>
      </c>
      <c r="BS58" s="150" t="s">
        <v>597</v>
      </c>
      <c r="BT58" s="150" t="s">
        <v>597</v>
      </c>
      <c r="BU58" s="150" t="s">
        <v>597</v>
      </c>
      <c r="BV58" s="150" t="s">
        <v>597</v>
      </c>
      <c r="BW58" s="150" t="s">
        <v>597</v>
      </c>
      <c r="BX58" s="150" t="s">
        <v>597</v>
      </c>
      <c r="BY58" s="150" t="s">
        <v>597</v>
      </c>
      <c r="BZ58" s="150" t="s">
        <v>597</v>
      </c>
      <c r="CA58" s="150" t="s">
        <v>68</v>
      </c>
      <c r="CB58" s="150" t="s">
        <v>597</v>
      </c>
      <c r="CC58" s="150" t="s">
        <v>597</v>
      </c>
      <c r="CD58" s="150" t="s">
        <v>597</v>
      </c>
      <c r="CE58" s="150" t="s">
        <v>597</v>
      </c>
      <c r="CF58" s="150" t="s">
        <v>597</v>
      </c>
      <c r="CG58" s="150" t="s">
        <v>597</v>
      </c>
      <c r="CH58" s="150" t="s">
        <v>597</v>
      </c>
      <c r="CI58" s="150" t="s">
        <v>958</v>
      </c>
      <c r="CJ58" s="150" t="s">
        <v>597</v>
      </c>
      <c r="CK58" s="150" t="s">
        <v>597</v>
      </c>
      <c r="CL58" s="150" t="s">
        <v>597</v>
      </c>
      <c r="CM58" s="150" t="s">
        <v>959</v>
      </c>
      <c r="CN58" s="150" t="s">
        <v>597</v>
      </c>
      <c r="CO58" s="150" t="s">
        <v>597</v>
      </c>
      <c r="CP58" s="150" t="s">
        <v>960</v>
      </c>
      <c r="CQ58" s="150" t="s">
        <v>597</v>
      </c>
      <c r="CR58" s="150" t="s">
        <v>636</v>
      </c>
      <c r="CS58" s="150" t="s">
        <v>597</v>
      </c>
      <c r="CT58" s="150" t="s">
        <v>597</v>
      </c>
      <c r="CU58" s="150" t="s">
        <v>597</v>
      </c>
      <c r="CV58" s="150" t="s">
        <v>597</v>
      </c>
      <c r="CW58" s="150" t="s">
        <v>597</v>
      </c>
      <c r="CX58" s="150" t="s">
        <v>597</v>
      </c>
      <c r="CY58" s="150" t="s">
        <v>597</v>
      </c>
      <c r="CZ58" s="150" t="s">
        <v>597</v>
      </c>
      <c r="DA58" s="150" t="s">
        <v>597</v>
      </c>
      <c r="DB58" s="150" t="s">
        <v>618</v>
      </c>
      <c r="DC58" s="150" t="s">
        <v>618</v>
      </c>
      <c r="DD58" s="150" t="s">
        <v>597</v>
      </c>
      <c r="DE58" s="150" t="s">
        <v>597</v>
      </c>
      <c r="DF58" s="150" t="s">
        <v>957</v>
      </c>
      <c r="DG58" s="150" t="s">
        <v>597</v>
      </c>
      <c r="DH58" s="150" t="s">
        <v>612</v>
      </c>
      <c r="DI58" s="150" t="s">
        <v>961</v>
      </c>
      <c r="DJ58" s="150" t="s">
        <v>597</v>
      </c>
      <c r="DK58" s="152">
        <v>42146.3393287037</v>
      </c>
      <c r="DL58" s="152">
        <v>42145.79420138889</v>
      </c>
      <c r="DM58" s="152" t="s">
        <v>597</v>
      </c>
      <c r="DN58" s="150" t="s">
        <v>620</v>
      </c>
      <c r="DO58" s="150" t="s">
        <v>621</v>
      </c>
      <c r="DP58" s="150" t="s">
        <v>962</v>
      </c>
      <c r="DQ58" s="150" t="s">
        <v>239</v>
      </c>
      <c r="DR58" s="150">
        <v>75000.0</v>
      </c>
      <c r="DS58" s="150" t="s">
        <v>596</v>
      </c>
      <c r="DT58" s="150" t="s">
        <v>597</v>
      </c>
      <c r="DU58" s="150" t="s">
        <v>962</v>
      </c>
      <c r="DV58" s="150" t="s">
        <v>239</v>
      </c>
      <c r="DW58" s="150" t="s">
        <v>597</v>
      </c>
      <c r="DX58" s="150">
        <v>75000.0</v>
      </c>
      <c r="DY58" s="150" t="s">
        <v>596</v>
      </c>
      <c r="DZ58" s="150" t="s">
        <v>597</v>
      </c>
      <c r="EA58" s="150" t="s">
        <v>597</v>
      </c>
      <c r="EB58" s="150" t="s">
        <v>597</v>
      </c>
      <c r="EC58" s="150" t="s">
        <v>597</v>
      </c>
      <c r="ED58" s="150" t="s">
        <v>597</v>
      </c>
      <c r="EE58" s="150" t="s">
        <v>597</v>
      </c>
      <c r="EF58" s="152" t="s">
        <v>597</v>
      </c>
      <c r="EG58" s="151">
        <v>0.0</v>
      </c>
      <c r="EH58" s="151">
        <v>0.0</v>
      </c>
      <c r="EI58" s="150" t="s">
        <v>956</v>
      </c>
      <c r="EJ58" s="150" t="s">
        <v>622</v>
      </c>
      <c r="EK58" s="150" t="s">
        <v>597</v>
      </c>
    </row>
    <row r="59" ht="15.75" customHeight="1">
      <c r="A59" s="150">
        <v>28087.0</v>
      </c>
      <c r="B59" s="150" t="s">
        <v>6</v>
      </c>
      <c r="C59" s="150" t="s">
        <v>963</v>
      </c>
      <c r="D59" s="150">
        <v>28087.0</v>
      </c>
      <c r="E59" s="150" t="s">
        <v>594</v>
      </c>
      <c r="F59" s="150" t="s">
        <v>69</v>
      </c>
      <c r="G59" s="150">
        <v>580760.0</v>
      </c>
      <c r="H59" s="150" t="s">
        <v>595</v>
      </c>
      <c r="I59" s="150" t="s">
        <v>329</v>
      </c>
      <c r="J59" s="150">
        <v>42796.0</v>
      </c>
      <c r="K59" s="150" t="s">
        <v>239</v>
      </c>
      <c r="L59" s="150" t="s">
        <v>964</v>
      </c>
      <c r="M59" s="151">
        <v>0.0</v>
      </c>
      <c r="N59" s="150">
        <v>563000.0</v>
      </c>
      <c r="O59" s="150" t="s">
        <v>596</v>
      </c>
      <c r="P59" s="151">
        <v>0.0</v>
      </c>
      <c r="Q59" s="67" t="s">
        <v>597</v>
      </c>
      <c r="R59" s="150" t="s">
        <v>597</v>
      </c>
      <c r="S59" s="150" t="s">
        <v>598</v>
      </c>
      <c r="T59" s="150" t="s">
        <v>597</v>
      </c>
      <c r="U59" s="150" t="s">
        <v>965</v>
      </c>
      <c r="V59" s="150" t="s">
        <v>600</v>
      </c>
      <c r="W59" s="150" t="s">
        <v>597</v>
      </c>
      <c r="X59" s="150" t="s">
        <v>597</v>
      </c>
      <c r="Y59" s="150" t="s">
        <v>966</v>
      </c>
      <c r="Z59" s="150" t="s">
        <v>69</v>
      </c>
      <c r="AA59" s="150" t="s">
        <v>325</v>
      </c>
      <c r="AB59" s="150" t="s">
        <v>597</v>
      </c>
      <c r="AC59" s="150" t="s">
        <v>597</v>
      </c>
      <c r="AD59" s="150" t="s">
        <v>326</v>
      </c>
      <c r="AE59" s="150" t="s">
        <v>967</v>
      </c>
      <c r="AF59" s="150" t="s">
        <v>597</v>
      </c>
      <c r="AG59" s="150" t="s">
        <v>329</v>
      </c>
      <c r="AH59" s="150" t="s">
        <v>968</v>
      </c>
      <c r="AI59" s="150" t="s">
        <v>969</v>
      </c>
      <c r="AJ59" s="150" t="s">
        <v>970</v>
      </c>
      <c r="AK59" s="150" t="s">
        <v>606</v>
      </c>
      <c r="AL59" s="150" t="s">
        <v>325</v>
      </c>
      <c r="AM59" s="150" t="s">
        <v>597</v>
      </c>
      <c r="AN59" s="150" t="s">
        <v>597</v>
      </c>
      <c r="AO59" s="150" t="s">
        <v>326</v>
      </c>
      <c r="AP59" s="150" t="s">
        <v>967</v>
      </c>
      <c r="AQ59" s="150" t="s">
        <v>968</v>
      </c>
      <c r="AR59" s="150" t="s">
        <v>607</v>
      </c>
      <c r="AS59" s="150" t="s">
        <v>329</v>
      </c>
      <c r="AT59" s="150" t="s">
        <v>595</v>
      </c>
      <c r="AU59" s="150">
        <v>580962.0</v>
      </c>
      <c r="AV59" s="150" t="s">
        <v>608</v>
      </c>
      <c r="AW59" s="150" t="s">
        <v>69</v>
      </c>
      <c r="AX59" s="150" t="s">
        <v>597</v>
      </c>
      <c r="AY59" s="150" t="s">
        <v>597</v>
      </c>
      <c r="AZ59" s="150" t="s">
        <v>971</v>
      </c>
      <c r="BA59" s="150" t="s">
        <v>597</v>
      </c>
      <c r="BB59" s="152" t="s">
        <v>597</v>
      </c>
      <c r="BC59" s="150" t="s">
        <v>597</v>
      </c>
      <c r="BD59" s="150" t="s">
        <v>597</v>
      </c>
      <c r="BE59" s="150" t="s">
        <v>597</v>
      </c>
      <c r="BF59" s="150" t="s">
        <v>597</v>
      </c>
      <c r="BG59" s="150" t="s">
        <v>597</v>
      </c>
      <c r="BH59" s="150" t="s">
        <v>597</v>
      </c>
      <c r="BI59" s="150" t="s">
        <v>597</v>
      </c>
      <c r="BJ59" s="150" t="s">
        <v>597</v>
      </c>
      <c r="BK59" s="150" t="s">
        <v>597</v>
      </c>
      <c r="BL59" s="150" t="s">
        <v>611</v>
      </c>
      <c r="BM59" s="150" t="s">
        <v>612</v>
      </c>
      <c r="BN59" s="150" t="s">
        <v>597</v>
      </c>
      <c r="BO59" s="150" t="s">
        <v>597</v>
      </c>
      <c r="BP59" s="150" t="s">
        <v>972</v>
      </c>
      <c r="BQ59" s="150" t="s">
        <v>973</v>
      </c>
      <c r="BR59" s="150" t="s">
        <v>607</v>
      </c>
      <c r="BS59" s="150" t="s">
        <v>597</v>
      </c>
      <c r="BT59" s="150" t="s">
        <v>597</v>
      </c>
      <c r="BU59" s="150" t="s">
        <v>597</v>
      </c>
      <c r="BV59" s="150" t="s">
        <v>597</v>
      </c>
      <c r="BW59" s="150" t="s">
        <v>597</v>
      </c>
      <c r="BX59" s="150" t="s">
        <v>597</v>
      </c>
      <c r="BY59" s="150" t="s">
        <v>597</v>
      </c>
      <c r="BZ59" s="150" t="s">
        <v>597</v>
      </c>
      <c r="CA59" s="150" t="s">
        <v>974</v>
      </c>
      <c r="CB59" s="150" t="s">
        <v>597</v>
      </c>
      <c r="CC59" s="150" t="s">
        <v>597</v>
      </c>
      <c r="CD59" s="150" t="s">
        <v>597</v>
      </c>
      <c r="CE59" s="150" t="s">
        <v>597</v>
      </c>
      <c r="CF59" s="150" t="s">
        <v>597</v>
      </c>
      <c r="CG59" s="150" t="s">
        <v>597</v>
      </c>
      <c r="CH59" s="150" t="s">
        <v>597</v>
      </c>
      <c r="CI59" s="150" t="s">
        <v>975</v>
      </c>
      <c r="CJ59" s="150" t="s">
        <v>597</v>
      </c>
      <c r="CK59" s="150" t="s">
        <v>597</v>
      </c>
      <c r="CL59" s="150" t="s">
        <v>597</v>
      </c>
      <c r="CM59" s="150" t="s">
        <v>976</v>
      </c>
      <c r="CN59" s="150" t="s">
        <v>597</v>
      </c>
      <c r="CO59" s="150" t="s">
        <v>597</v>
      </c>
      <c r="CP59" s="150" t="s">
        <v>977</v>
      </c>
      <c r="CQ59" s="150" t="s">
        <v>597</v>
      </c>
      <c r="CR59" s="150" t="s">
        <v>636</v>
      </c>
      <c r="CS59" s="150" t="s">
        <v>597</v>
      </c>
      <c r="CT59" s="150" t="s">
        <v>597</v>
      </c>
      <c r="CU59" s="150" t="s">
        <v>597</v>
      </c>
      <c r="CV59" s="150" t="s">
        <v>597</v>
      </c>
      <c r="CW59" s="150" t="s">
        <v>597</v>
      </c>
      <c r="CX59" s="150" t="s">
        <v>597</v>
      </c>
      <c r="CY59" s="150" t="s">
        <v>597</v>
      </c>
      <c r="CZ59" s="150" t="s">
        <v>597</v>
      </c>
      <c r="DA59" s="150" t="s">
        <v>597</v>
      </c>
      <c r="DB59" s="150" t="s">
        <v>618</v>
      </c>
      <c r="DC59" s="150" t="s">
        <v>618</v>
      </c>
      <c r="DD59" s="150" t="s">
        <v>597</v>
      </c>
      <c r="DE59" s="150" t="s">
        <v>597</v>
      </c>
      <c r="DF59" s="150" t="s">
        <v>69</v>
      </c>
      <c r="DG59" s="150" t="s">
        <v>597</v>
      </c>
      <c r="DH59" s="150" t="s">
        <v>612</v>
      </c>
      <c r="DI59" s="150" t="s">
        <v>978</v>
      </c>
      <c r="DJ59" s="150" t="s">
        <v>597</v>
      </c>
      <c r="DK59" s="152">
        <v>42150.534050925926</v>
      </c>
      <c r="DL59" s="152">
        <v>42145.79355324074</v>
      </c>
      <c r="DM59" s="152" t="s">
        <v>597</v>
      </c>
      <c r="DN59" s="150" t="s">
        <v>620</v>
      </c>
      <c r="DO59" s="150" t="s">
        <v>621</v>
      </c>
      <c r="DP59" s="150" t="s">
        <v>964</v>
      </c>
      <c r="DQ59" s="150" t="s">
        <v>239</v>
      </c>
      <c r="DR59" s="150">
        <v>563000.0</v>
      </c>
      <c r="DS59" s="150" t="s">
        <v>596</v>
      </c>
      <c r="DT59" s="150" t="s">
        <v>597</v>
      </c>
      <c r="DU59" s="150" t="s">
        <v>964</v>
      </c>
      <c r="DV59" s="150" t="s">
        <v>239</v>
      </c>
      <c r="DW59" s="150" t="s">
        <v>597</v>
      </c>
      <c r="DX59" s="150">
        <v>563000.0</v>
      </c>
      <c r="DY59" s="150" t="s">
        <v>596</v>
      </c>
      <c r="DZ59" s="150" t="s">
        <v>597</v>
      </c>
      <c r="EA59" s="150" t="s">
        <v>597</v>
      </c>
      <c r="EB59" s="150" t="s">
        <v>597</v>
      </c>
      <c r="EC59" s="150" t="s">
        <v>597</v>
      </c>
      <c r="ED59" s="150" t="s">
        <v>597</v>
      </c>
      <c r="EE59" s="150" t="s">
        <v>597</v>
      </c>
      <c r="EF59" s="152" t="s">
        <v>597</v>
      </c>
      <c r="EG59" s="151">
        <v>0.0</v>
      </c>
      <c r="EH59" s="151">
        <v>0.0</v>
      </c>
      <c r="EI59" s="150" t="s">
        <v>970</v>
      </c>
      <c r="EJ59" s="150" t="s">
        <v>622</v>
      </c>
      <c r="EK59" s="150" t="s">
        <v>597</v>
      </c>
    </row>
    <row r="60" ht="15.75" customHeight="1">
      <c r="A60" s="150">
        <v>28087.0</v>
      </c>
      <c r="B60" s="150" t="s">
        <v>6</v>
      </c>
      <c r="C60" s="150" t="s">
        <v>963</v>
      </c>
      <c r="D60" s="150">
        <v>28087.0</v>
      </c>
      <c r="E60" s="150" t="s">
        <v>594</v>
      </c>
      <c r="F60" s="150" t="s">
        <v>69</v>
      </c>
      <c r="G60" s="150">
        <v>580760.0</v>
      </c>
      <c r="H60" s="150" t="s">
        <v>595</v>
      </c>
      <c r="I60" s="150" t="s">
        <v>329</v>
      </c>
      <c r="J60" s="150">
        <v>42772.0</v>
      </c>
      <c r="K60" s="150" t="s">
        <v>204</v>
      </c>
      <c r="L60" s="150" t="s">
        <v>331</v>
      </c>
      <c r="M60" s="151">
        <v>0.0</v>
      </c>
      <c r="N60" s="150">
        <v>70484.0</v>
      </c>
      <c r="O60" s="150" t="s">
        <v>596</v>
      </c>
      <c r="P60" s="151">
        <v>0.0</v>
      </c>
      <c r="Q60" s="67" t="s">
        <v>597</v>
      </c>
      <c r="R60" s="150" t="s">
        <v>597</v>
      </c>
      <c r="S60" s="150" t="s">
        <v>598</v>
      </c>
      <c r="T60" s="150" t="s">
        <v>597</v>
      </c>
      <c r="U60" s="150" t="s">
        <v>965</v>
      </c>
      <c r="V60" s="150" t="s">
        <v>600</v>
      </c>
      <c r="W60" s="150" t="s">
        <v>597</v>
      </c>
      <c r="X60" s="150" t="s">
        <v>597</v>
      </c>
      <c r="Y60" s="150" t="s">
        <v>966</v>
      </c>
      <c r="Z60" s="150" t="s">
        <v>69</v>
      </c>
      <c r="AA60" s="150" t="s">
        <v>325</v>
      </c>
      <c r="AB60" s="150" t="s">
        <v>597</v>
      </c>
      <c r="AC60" s="150" t="s">
        <v>597</v>
      </c>
      <c r="AD60" s="150" t="s">
        <v>326</v>
      </c>
      <c r="AE60" s="150" t="s">
        <v>967</v>
      </c>
      <c r="AF60" s="150" t="s">
        <v>597</v>
      </c>
      <c r="AG60" s="150" t="s">
        <v>329</v>
      </c>
      <c r="AH60" s="150" t="s">
        <v>968</v>
      </c>
      <c r="AI60" s="150" t="s">
        <v>969</v>
      </c>
      <c r="AJ60" s="150" t="s">
        <v>970</v>
      </c>
      <c r="AK60" s="150" t="s">
        <v>606</v>
      </c>
      <c r="AL60" s="150" t="s">
        <v>325</v>
      </c>
      <c r="AM60" s="150" t="s">
        <v>597</v>
      </c>
      <c r="AN60" s="150" t="s">
        <v>597</v>
      </c>
      <c r="AO60" s="150" t="s">
        <v>326</v>
      </c>
      <c r="AP60" s="150" t="s">
        <v>967</v>
      </c>
      <c r="AQ60" s="150" t="s">
        <v>968</v>
      </c>
      <c r="AR60" s="150" t="s">
        <v>607</v>
      </c>
      <c r="AS60" s="150" t="s">
        <v>329</v>
      </c>
      <c r="AT60" s="150" t="s">
        <v>595</v>
      </c>
      <c r="AU60" s="150">
        <v>580962.0</v>
      </c>
      <c r="AV60" s="150" t="s">
        <v>608</v>
      </c>
      <c r="AW60" s="150" t="s">
        <v>69</v>
      </c>
      <c r="AX60" s="150" t="s">
        <v>597</v>
      </c>
      <c r="AY60" s="150" t="s">
        <v>597</v>
      </c>
      <c r="AZ60" s="150" t="s">
        <v>971</v>
      </c>
      <c r="BA60" s="150" t="s">
        <v>597</v>
      </c>
      <c r="BB60" s="152" t="s">
        <v>597</v>
      </c>
      <c r="BC60" s="150" t="s">
        <v>597</v>
      </c>
      <c r="BD60" s="150" t="s">
        <v>597</v>
      </c>
      <c r="BE60" s="150" t="s">
        <v>597</v>
      </c>
      <c r="BF60" s="150" t="s">
        <v>597</v>
      </c>
      <c r="BG60" s="150" t="s">
        <v>597</v>
      </c>
      <c r="BH60" s="150" t="s">
        <v>597</v>
      </c>
      <c r="BI60" s="150" t="s">
        <v>597</v>
      </c>
      <c r="BJ60" s="150" t="s">
        <v>597</v>
      </c>
      <c r="BK60" s="150" t="s">
        <v>597</v>
      </c>
      <c r="BL60" s="150" t="s">
        <v>611</v>
      </c>
      <c r="BM60" s="150" t="s">
        <v>612</v>
      </c>
      <c r="BN60" s="150" t="s">
        <v>597</v>
      </c>
      <c r="BO60" s="150" t="s">
        <v>597</v>
      </c>
      <c r="BP60" s="150" t="s">
        <v>972</v>
      </c>
      <c r="BQ60" s="150" t="s">
        <v>973</v>
      </c>
      <c r="BR60" s="150" t="s">
        <v>607</v>
      </c>
      <c r="BS60" s="150" t="s">
        <v>597</v>
      </c>
      <c r="BT60" s="150" t="s">
        <v>597</v>
      </c>
      <c r="BU60" s="150" t="s">
        <v>597</v>
      </c>
      <c r="BV60" s="150" t="s">
        <v>597</v>
      </c>
      <c r="BW60" s="150" t="s">
        <v>597</v>
      </c>
      <c r="BX60" s="150" t="s">
        <v>597</v>
      </c>
      <c r="BY60" s="150" t="s">
        <v>597</v>
      </c>
      <c r="BZ60" s="150" t="s">
        <v>597</v>
      </c>
      <c r="CA60" s="150" t="s">
        <v>974</v>
      </c>
      <c r="CB60" s="150" t="s">
        <v>597</v>
      </c>
      <c r="CC60" s="150" t="s">
        <v>597</v>
      </c>
      <c r="CD60" s="150" t="s">
        <v>597</v>
      </c>
      <c r="CE60" s="150" t="s">
        <v>597</v>
      </c>
      <c r="CF60" s="150" t="s">
        <v>597</v>
      </c>
      <c r="CG60" s="150" t="s">
        <v>597</v>
      </c>
      <c r="CH60" s="150" t="s">
        <v>597</v>
      </c>
      <c r="CI60" s="150" t="s">
        <v>975</v>
      </c>
      <c r="CJ60" s="150" t="s">
        <v>597</v>
      </c>
      <c r="CK60" s="150" t="s">
        <v>597</v>
      </c>
      <c r="CL60" s="150" t="s">
        <v>597</v>
      </c>
      <c r="CM60" s="150" t="s">
        <v>976</v>
      </c>
      <c r="CN60" s="150" t="s">
        <v>597</v>
      </c>
      <c r="CO60" s="150" t="s">
        <v>597</v>
      </c>
      <c r="CP60" s="150" t="s">
        <v>977</v>
      </c>
      <c r="CQ60" s="150" t="s">
        <v>597</v>
      </c>
      <c r="CR60" s="150" t="s">
        <v>636</v>
      </c>
      <c r="CS60" s="150" t="s">
        <v>597</v>
      </c>
      <c r="CT60" s="150" t="s">
        <v>597</v>
      </c>
      <c r="CU60" s="150" t="s">
        <v>597</v>
      </c>
      <c r="CV60" s="150" t="s">
        <v>597</v>
      </c>
      <c r="CW60" s="150" t="s">
        <v>597</v>
      </c>
      <c r="CX60" s="150" t="s">
        <v>597</v>
      </c>
      <c r="CY60" s="150" t="s">
        <v>597</v>
      </c>
      <c r="CZ60" s="150" t="s">
        <v>597</v>
      </c>
      <c r="DA60" s="150" t="s">
        <v>597</v>
      </c>
      <c r="DB60" s="150" t="s">
        <v>618</v>
      </c>
      <c r="DC60" s="150" t="s">
        <v>618</v>
      </c>
      <c r="DD60" s="150" t="s">
        <v>597</v>
      </c>
      <c r="DE60" s="150" t="s">
        <v>597</v>
      </c>
      <c r="DF60" s="150" t="s">
        <v>69</v>
      </c>
      <c r="DG60" s="150" t="s">
        <v>597</v>
      </c>
      <c r="DH60" s="150" t="s">
        <v>612</v>
      </c>
      <c r="DI60" s="150" t="s">
        <v>978</v>
      </c>
      <c r="DJ60" s="150" t="s">
        <v>597</v>
      </c>
      <c r="DK60" s="152">
        <v>42150.534050925926</v>
      </c>
      <c r="DL60" s="152">
        <v>42145.79355324074</v>
      </c>
      <c r="DM60" s="152" t="s">
        <v>597</v>
      </c>
      <c r="DN60" s="150" t="s">
        <v>620</v>
      </c>
      <c r="DO60" s="150" t="s">
        <v>621</v>
      </c>
      <c r="DP60" s="150" t="s">
        <v>331</v>
      </c>
      <c r="DQ60" s="150" t="s">
        <v>204</v>
      </c>
      <c r="DR60" s="150">
        <v>70484.0</v>
      </c>
      <c r="DS60" s="150" t="s">
        <v>596</v>
      </c>
      <c r="DT60" s="150" t="s">
        <v>597</v>
      </c>
      <c r="DU60" s="150" t="s">
        <v>331</v>
      </c>
      <c r="DV60" s="150" t="s">
        <v>204</v>
      </c>
      <c r="DW60" s="150" t="s">
        <v>597</v>
      </c>
      <c r="DX60" s="150">
        <v>70484.0</v>
      </c>
      <c r="DY60" s="150" t="s">
        <v>596</v>
      </c>
      <c r="DZ60" s="150" t="s">
        <v>597</v>
      </c>
      <c r="EA60" s="150" t="s">
        <v>597</v>
      </c>
      <c r="EB60" s="150" t="s">
        <v>597</v>
      </c>
      <c r="EC60" s="150" t="s">
        <v>597</v>
      </c>
      <c r="ED60" s="150" t="s">
        <v>597</v>
      </c>
      <c r="EE60" s="150" t="s">
        <v>597</v>
      </c>
      <c r="EF60" s="152" t="s">
        <v>597</v>
      </c>
      <c r="EG60" s="151">
        <v>0.0</v>
      </c>
      <c r="EH60" s="151">
        <v>0.0</v>
      </c>
      <c r="EI60" s="150" t="s">
        <v>970</v>
      </c>
      <c r="EJ60" s="150" t="s">
        <v>622</v>
      </c>
      <c r="EK60" s="150" t="s">
        <v>597</v>
      </c>
    </row>
    <row r="61" ht="15.75" customHeight="1">
      <c r="A61" s="150">
        <v>28087.0</v>
      </c>
      <c r="B61" s="150" t="s">
        <v>6</v>
      </c>
      <c r="C61" s="150" t="s">
        <v>963</v>
      </c>
      <c r="D61" s="150">
        <v>28087.0</v>
      </c>
      <c r="E61" s="150" t="s">
        <v>594</v>
      </c>
      <c r="F61" s="150" t="s">
        <v>69</v>
      </c>
      <c r="G61" s="150">
        <v>580760.0</v>
      </c>
      <c r="H61" s="150" t="s">
        <v>595</v>
      </c>
      <c r="I61" s="150" t="s">
        <v>329</v>
      </c>
      <c r="J61" s="150">
        <v>42751.0</v>
      </c>
      <c r="K61" s="150" t="s">
        <v>202</v>
      </c>
      <c r="L61" s="150" t="s">
        <v>330</v>
      </c>
      <c r="M61" s="151">
        <v>95592.21</v>
      </c>
      <c r="N61" s="150">
        <v>69.779</v>
      </c>
      <c r="O61" s="150" t="s">
        <v>623</v>
      </c>
      <c r="P61" s="151">
        <v>95592.21</v>
      </c>
      <c r="Q61" s="67" t="s">
        <v>597</v>
      </c>
      <c r="R61" s="150" t="s">
        <v>597</v>
      </c>
      <c r="S61" s="150" t="s">
        <v>598</v>
      </c>
      <c r="T61" s="150" t="s">
        <v>597</v>
      </c>
      <c r="U61" s="150" t="s">
        <v>965</v>
      </c>
      <c r="V61" s="150" t="s">
        <v>600</v>
      </c>
      <c r="W61" s="150" t="s">
        <v>597</v>
      </c>
      <c r="X61" s="150" t="s">
        <v>597</v>
      </c>
      <c r="Y61" s="150" t="s">
        <v>966</v>
      </c>
      <c r="Z61" s="150" t="s">
        <v>69</v>
      </c>
      <c r="AA61" s="150" t="s">
        <v>325</v>
      </c>
      <c r="AB61" s="150" t="s">
        <v>597</v>
      </c>
      <c r="AC61" s="150" t="s">
        <v>597</v>
      </c>
      <c r="AD61" s="150" t="s">
        <v>326</v>
      </c>
      <c r="AE61" s="150" t="s">
        <v>967</v>
      </c>
      <c r="AF61" s="150" t="s">
        <v>597</v>
      </c>
      <c r="AG61" s="150" t="s">
        <v>329</v>
      </c>
      <c r="AH61" s="150" t="s">
        <v>968</v>
      </c>
      <c r="AI61" s="150" t="s">
        <v>969</v>
      </c>
      <c r="AJ61" s="150" t="s">
        <v>970</v>
      </c>
      <c r="AK61" s="150" t="s">
        <v>606</v>
      </c>
      <c r="AL61" s="150" t="s">
        <v>325</v>
      </c>
      <c r="AM61" s="150" t="s">
        <v>597</v>
      </c>
      <c r="AN61" s="150" t="s">
        <v>597</v>
      </c>
      <c r="AO61" s="150" t="s">
        <v>326</v>
      </c>
      <c r="AP61" s="150" t="s">
        <v>967</v>
      </c>
      <c r="AQ61" s="150" t="s">
        <v>968</v>
      </c>
      <c r="AR61" s="150" t="s">
        <v>607</v>
      </c>
      <c r="AS61" s="150" t="s">
        <v>329</v>
      </c>
      <c r="AT61" s="150" t="s">
        <v>595</v>
      </c>
      <c r="AU61" s="150">
        <v>580962.0</v>
      </c>
      <c r="AV61" s="150" t="s">
        <v>608</v>
      </c>
      <c r="AW61" s="150" t="s">
        <v>69</v>
      </c>
      <c r="AX61" s="150" t="s">
        <v>597</v>
      </c>
      <c r="AY61" s="150" t="s">
        <v>597</v>
      </c>
      <c r="AZ61" s="150" t="s">
        <v>971</v>
      </c>
      <c r="BA61" s="150" t="s">
        <v>597</v>
      </c>
      <c r="BB61" s="152" t="s">
        <v>597</v>
      </c>
      <c r="BC61" s="150" t="s">
        <v>597</v>
      </c>
      <c r="BD61" s="150" t="s">
        <v>597</v>
      </c>
      <c r="BE61" s="150" t="s">
        <v>597</v>
      </c>
      <c r="BF61" s="150" t="s">
        <v>597</v>
      </c>
      <c r="BG61" s="150" t="s">
        <v>597</v>
      </c>
      <c r="BH61" s="150" t="s">
        <v>597</v>
      </c>
      <c r="BI61" s="150" t="s">
        <v>597</v>
      </c>
      <c r="BJ61" s="150" t="s">
        <v>597</v>
      </c>
      <c r="BK61" s="150" t="s">
        <v>597</v>
      </c>
      <c r="BL61" s="150" t="s">
        <v>611</v>
      </c>
      <c r="BM61" s="150" t="s">
        <v>612</v>
      </c>
      <c r="BN61" s="150" t="s">
        <v>597</v>
      </c>
      <c r="BO61" s="150" t="s">
        <v>597</v>
      </c>
      <c r="BP61" s="150" t="s">
        <v>972</v>
      </c>
      <c r="BQ61" s="150" t="s">
        <v>973</v>
      </c>
      <c r="BR61" s="150" t="s">
        <v>607</v>
      </c>
      <c r="BS61" s="150" t="s">
        <v>597</v>
      </c>
      <c r="BT61" s="150" t="s">
        <v>597</v>
      </c>
      <c r="BU61" s="150" t="s">
        <v>597</v>
      </c>
      <c r="BV61" s="150" t="s">
        <v>597</v>
      </c>
      <c r="BW61" s="150" t="s">
        <v>597</v>
      </c>
      <c r="BX61" s="150" t="s">
        <v>597</v>
      </c>
      <c r="BY61" s="150" t="s">
        <v>597</v>
      </c>
      <c r="BZ61" s="150" t="s">
        <v>597</v>
      </c>
      <c r="CA61" s="150" t="s">
        <v>974</v>
      </c>
      <c r="CB61" s="150" t="s">
        <v>597</v>
      </c>
      <c r="CC61" s="150" t="s">
        <v>597</v>
      </c>
      <c r="CD61" s="150" t="s">
        <v>597</v>
      </c>
      <c r="CE61" s="150" t="s">
        <v>597</v>
      </c>
      <c r="CF61" s="150" t="s">
        <v>597</v>
      </c>
      <c r="CG61" s="150" t="s">
        <v>597</v>
      </c>
      <c r="CH61" s="150" t="s">
        <v>597</v>
      </c>
      <c r="CI61" s="150" t="s">
        <v>975</v>
      </c>
      <c r="CJ61" s="150" t="s">
        <v>597</v>
      </c>
      <c r="CK61" s="150" t="s">
        <v>597</v>
      </c>
      <c r="CL61" s="150" t="s">
        <v>597</v>
      </c>
      <c r="CM61" s="150" t="s">
        <v>976</v>
      </c>
      <c r="CN61" s="150" t="s">
        <v>597</v>
      </c>
      <c r="CO61" s="150" t="s">
        <v>597</v>
      </c>
      <c r="CP61" s="150" t="s">
        <v>977</v>
      </c>
      <c r="CQ61" s="150" t="s">
        <v>597</v>
      </c>
      <c r="CR61" s="150" t="s">
        <v>636</v>
      </c>
      <c r="CS61" s="150" t="s">
        <v>597</v>
      </c>
      <c r="CT61" s="150" t="s">
        <v>597</v>
      </c>
      <c r="CU61" s="150" t="s">
        <v>597</v>
      </c>
      <c r="CV61" s="150" t="s">
        <v>597</v>
      </c>
      <c r="CW61" s="150" t="s">
        <v>597</v>
      </c>
      <c r="CX61" s="150" t="s">
        <v>597</v>
      </c>
      <c r="CY61" s="150" t="s">
        <v>597</v>
      </c>
      <c r="CZ61" s="150" t="s">
        <v>597</v>
      </c>
      <c r="DA61" s="150" t="s">
        <v>597</v>
      </c>
      <c r="DB61" s="150" t="s">
        <v>618</v>
      </c>
      <c r="DC61" s="150" t="s">
        <v>618</v>
      </c>
      <c r="DD61" s="150" t="s">
        <v>597</v>
      </c>
      <c r="DE61" s="150" t="s">
        <v>597</v>
      </c>
      <c r="DF61" s="150" t="s">
        <v>69</v>
      </c>
      <c r="DG61" s="150" t="s">
        <v>597</v>
      </c>
      <c r="DH61" s="150" t="s">
        <v>612</v>
      </c>
      <c r="DI61" s="150" t="s">
        <v>978</v>
      </c>
      <c r="DJ61" s="150" t="s">
        <v>597</v>
      </c>
      <c r="DK61" s="152">
        <v>42150.534050925926</v>
      </c>
      <c r="DL61" s="152">
        <v>42145.79355324074</v>
      </c>
      <c r="DM61" s="152" t="s">
        <v>597</v>
      </c>
      <c r="DN61" s="150" t="s">
        <v>620</v>
      </c>
      <c r="DO61" s="150" t="s">
        <v>621</v>
      </c>
      <c r="DP61" s="150" t="s">
        <v>330</v>
      </c>
      <c r="DQ61" s="150" t="s">
        <v>202</v>
      </c>
      <c r="DR61" s="150">
        <v>69.779</v>
      </c>
      <c r="DS61" s="150" t="s">
        <v>623</v>
      </c>
      <c r="DT61" s="150" t="s">
        <v>597</v>
      </c>
      <c r="DU61" s="150" t="s">
        <v>330</v>
      </c>
      <c r="DV61" s="150" t="s">
        <v>202</v>
      </c>
      <c r="DW61" s="150" t="s">
        <v>597</v>
      </c>
      <c r="DX61" s="150">
        <v>69.779</v>
      </c>
      <c r="DY61" s="150" t="s">
        <v>623</v>
      </c>
      <c r="DZ61" s="150" t="s">
        <v>597</v>
      </c>
      <c r="EA61" s="150" t="s">
        <v>597</v>
      </c>
      <c r="EB61" s="150" t="s">
        <v>597</v>
      </c>
      <c r="EC61" s="150" t="s">
        <v>597</v>
      </c>
      <c r="ED61" s="150" t="s">
        <v>597</v>
      </c>
      <c r="EE61" s="150" t="s">
        <v>597</v>
      </c>
      <c r="EF61" s="152" t="s">
        <v>597</v>
      </c>
      <c r="EG61" s="151">
        <v>0.0</v>
      </c>
      <c r="EH61" s="151">
        <v>0.0</v>
      </c>
      <c r="EI61" s="150" t="s">
        <v>970</v>
      </c>
      <c r="EJ61" s="150" t="s">
        <v>622</v>
      </c>
      <c r="EK61" s="150" t="s">
        <v>597</v>
      </c>
    </row>
    <row r="62" ht="15.75" customHeight="1">
      <c r="A62" s="150">
        <v>28087.0</v>
      </c>
      <c r="B62" s="150" t="s">
        <v>6</v>
      </c>
      <c r="C62" s="150" t="s">
        <v>963</v>
      </c>
      <c r="D62" s="150">
        <v>28087.0</v>
      </c>
      <c r="E62" s="150" t="s">
        <v>594</v>
      </c>
      <c r="F62" s="150" t="s">
        <v>69</v>
      </c>
      <c r="G62" s="150">
        <v>580760.0</v>
      </c>
      <c r="H62" s="150" t="s">
        <v>595</v>
      </c>
      <c r="I62" s="150" t="s">
        <v>329</v>
      </c>
      <c r="J62" s="150">
        <v>42797.0</v>
      </c>
      <c r="K62" s="150" t="s">
        <v>241</v>
      </c>
      <c r="L62" s="150" t="s">
        <v>979</v>
      </c>
      <c r="M62" s="151">
        <v>0.0</v>
      </c>
      <c r="N62" s="150">
        <v>123000.0</v>
      </c>
      <c r="O62" s="150" t="s">
        <v>596</v>
      </c>
      <c r="P62" s="151">
        <v>0.0</v>
      </c>
      <c r="Q62" s="67" t="s">
        <v>597</v>
      </c>
      <c r="R62" s="150" t="s">
        <v>597</v>
      </c>
      <c r="S62" s="150" t="s">
        <v>598</v>
      </c>
      <c r="T62" s="150" t="s">
        <v>597</v>
      </c>
      <c r="U62" s="150" t="s">
        <v>965</v>
      </c>
      <c r="V62" s="150" t="s">
        <v>600</v>
      </c>
      <c r="W62" s="150" t="s">
        <v>597</v>
      </c>
      <c r="X62" s="150" t="s">
        <v>597</v>
      </c>
      <c r="Y62" s="150" t="s">
        <v>966</v>
      </c>
      <c r="Z62" s="150" t="s">
        <v>69</v>
      </c>
      <c r="AA62" s="150" t="s">
        <v>325</v>
      </c>
      <c r="AB62" s="150" t="s">
        <v>597</v>
      </c>
      <c r="AC62" s="150" t="s">
        <v>597</v>
      </c>
      <c r="AD62" s="150" t="s">
        <v>326</v>
      </c>
      <c r="AE62" s="150" t="s">
        <v>967</v>
      </c>
      <c r="AF62" s="150" t="s">
        <v>597</v>
      </c>
      <c r="AG62" s="150" t="s">
        <v>329</v>
      </c>
      <c r="AH62" s="150" t="s">
        <v>968</v>
      </c>
      <c r="AI62" s="150" t="s">
        <v>969</v>
      </c>
      <c r="AJ62" s="150" t="s">
        <v>970</v>
      </c>
      <c r="AK62" s="150" t="s">
        <v>606</v>
      </c>
      <c r="AL62" s="150" t="s">
        <v>325</v>
      </c>
      <c r="AM62" s="150" t="s">
        <v>597</v>
      </c>
      <c r="AN62" s="150" t="s">
        <v>597</v>
      </c>
      <c r="AO62" s="150" t="s">
        <v>326</v>
      </c>
      <c r="AP62" s="150" t="s">
        <v>967</v>
      </c>
      <c r="AQ62" s="150" t="s">
        <v>968</v>
      </c>
      <c r="AR62" s="150" t="s">
        <v>607</v>
      </c>
      <c r="AS62" s="150" t="s">
        <v>329</v>
      </c>
      <c r="AT62" s="150" t="s">
        <v>595</v>
      </c>
      <c r="AU62" s="150">
        <v>580962.0</v>
      </c>
      <c r="AV62" s="150" t="s">
        <v>608</v>
      </c>
      <c r="AW62" s="150" t="s">
        <v>69</v>
      </c>
      <c r="AX62" s="150" t="s">
        <v>597</v>
      </c>
      <c r="AY62" s="150" t="s">
        <v>597</v>
      </c>
      <c r="AZ62" s="150" t="s">
        <v>971</v>
      </c>
      <c r="BA62" s="150" t="s">
        <v>597</v>
      </c>
      <c r="BB62" s="152" t="s">
        <v>597</v>
      </c>
      <c r="BC62" s="150" t="s">
        <v>597</v>
      </c>
      <c r="BD62" s="150" t="s">
        <v>597</v>
      </c>
      <c r="BE62" s="150" t="s">
        <v>597</v>
      </c>
      <c r="BF62" s="150" t="s">
        <v>597</v>
      </c>
      <c r="BG62" s="150" t="s">
        <v>597</v>
      </c>
      <c r="BH62" s="150" t="s">
        <v>597</v>
      </c>
      <c r="BI62" s="150" t="s">
        <v>597</v>
      </c>
      <c r="BJ62" s="150" t="s">
        <v>597</v>
      </c>
      <c r="BK62" s="150" t="s">
        <v>597</v>
      </c>
      <c r="BL62" s="150" t="s">
        <v>611</v>
      </c>
      <c r="BM62" s="150" t="s">
        <v>612</v>
      </c>
      <c r="BN62" s="150" t="s">
        <v>597</v>
      </c>
      <c r="BO62" s="150" t="s">
        <v>597</v>
      </c>
      <c r="BP62" s="150" t="s">
        <v>972</v>
      </c>
      <c r="BQ62" s="150" t="s">
        <v>973</v>
      </c>
      <c r="BR62" s="150" t="s">
        <v>607</v>
      </c>
      <c r="BS62" s="150" t="s">
        <v>597</v>
      </c>
      <c r="BT62" s="150" t="s">
        <v>597</v>
      </c>
      <c r="BU62" s="150" t="s">
        <v>597</v>
      </c>
      <c r="BV62" s="150" t="s">
        <v>597</v>
      </c>
      <c r="BW62" s="150" t="s">
        <v>597</v>
      </c>
      <c r="BX62" s="150" t="s">
        <v>597</v>
      </c>
      <c r="BY62" s="150" t="s">
        <v>597</v>
      </c>
      <c r="BZ62" s="150" t="s">
        <v>597</v>
      </c>
      <c r="CA62" s="150" t="s">
        <v>974</v>
      </c>
      <c r="CB62" s="150" t="s">
        <v>597</v>
      </c>
      <c r="CC62" s="150" t="s">
        <v>597</v>
      </c>
      <c r="CD62" s="150" t="s">
        <v>597</v>
      </c>
      <c r="CE62" s="150" t="s">
        <v>597</v>
      </c>
      <c r="CF62" s="150" t="s">
        <v>597</v>
      </c>
      <c r="CG62" s="150" t="s">
        <v>597</v>
      </c>
      <c r="CH62" s="150" t="s">
        <v>597</v>
      </c>
      <c r="CI62" s="150" t="s">
        <v>975</v>
      </c>
      <c r="CJ62" s="150" t="s">
        <v>597</v>
      </c>
      <c r="CK62" s="150" t="s">
        <v>597</v>
      </c>
      <c r="CL62" s="150" t="s">
        <v>597</v>
      </c>
      <c r="CM62" s="150" t="s">
        <v>976</v>
      </c>
      <c r="CN62" s="150" t="s">
        <v>597</v>
      </c>
      <c r="CO62" s="150" t="s">
        <v>597</v>
      </c>
      <c r="CP62" s="150" t="s">
        <v>977</v>
      </c>
      <c r="CQ62" s="150" t="s">
        <v>597</v>
      </c>
      <c r="CR62" s="150" t="s">
        <v>636</v>
      </c>
      <c r="CS62" s="150" t="s">
        <v>597</v>
      </c>
      <c r="CT62" s="150" t="s">
        <v>597</v>
      </c>
      <c r="CU62" s="150" t="s">
        <v>597</v>
      </c>
      <c r="CV62" s="150" t="s">
        <v>597</v>
      </c>
      <c r="CW62" s="150" t="s">
        <v>597</v>
      </c>
      <c r="CX62" s="150" t="s">
        <v>597</v>
      </c>
      <c r="CY62" s="150" t="s">
        <v>597</v>
      </c>
      <c r="CZ62" s="150" t="s">
        <v>597</v>
      </c>
      <c r="DA62" s="150" t="s">
        <v>597</v>
      </c>
      <c r="DB62" s="150" t="s">
        <v>618</v>
      </c>
      <c r="DC62" s="150" t="s">
        <v>618</v>
      </c>
      <c r="DD62" s="150" t="s">
        <v>597</v>
      </c>
      <c r="DE62" s="150" t="s">
        <v>597</v>
      </c>
      <c r="DF62" s="150" t="s">
        <v>69</v>
      </c>
      <c r="DG62" s="150" t="s">
        <v>597</v>
      </c>
      <c r="DH62" s="150" t="s">
        <v>612</v>
      </c>
      <c r="DI62" s="150" t="s">
        <v>978</v>
      </c>
      <c r="DJ62" s="150" t="s">
        <v>597</v>
      </c>
      <c r="DK62" s="152">
        <v>42150.534050925926</v>
      </c>
      <c r="DL62" s="152">
        <v>42145.79355324074</v>
      </c>
      <c r="DM62" s="152" t="s">
        <v>597</v>
      </c>
      <c r="DN62" s="150" t="s">
        <v>620</v>
      </c>
      <c r="DO62" s="150" t="s">
        <v>621</v>
      </c>
      <c r="DP62" s="150" t="s">
        <v>979</v>
      </c>
      <c r="DQ62" s="150" t="s">
        <v>241</v>
      </c>
      <c r="DR62" s="150">
        <v>123000.0</v>
      </c>
      <c r="DS62" s="150" t="s">
        <v>596</v>
      </c>
      <c r="DT62" s="150" t="s">
        <v>597</v>
      </c>
      <c r="DU62" s="150" t="s">
        <v>979</v>
      </c>
      <c r="DV62" s="150" t="s">
        <v>241</v>
      </c>
      <c r="DW62" s="150" t="s">
        <v>597</v>
      </c>
      <c r="DX62" s="150">
        <v>123000.0</v>
      </c>
      <c r="DY62" s="150" t="s">
        <v>596</v>
      </c>
      <c r="DZ62" s="150" t="s">
        <v>597</v>
      </c>
      <c r="EA62" s="150" t="s">
        <v>597</v>
      </c>
      <c r="EB62" s="150" t="s">
        <v>597</v>
      </c>
      <c r="EC62" s="150" t="s">
        <v>597</v>
      </c>
      <c r="ED62" s="150" t="s">
        <v>597</v>
      </c>
      <c r="EE62" s="150" t="s">
        <v>597</v>
      </c>
      <c r="EF62" s="152" t="s">
        <v>597</v>
      </c>
      <c r="EG62" s="151">
        <v>0.0</v>
      </c>
      <c r="EH62" s="151">
        <v>0.0</v>
      </c>
      <c r="EI62" s="150" t="s">
        <v>970</v>
      </c>
      <c r="EJ62" s="150" t="s">
        <v>622</v>
      </c>
      <c r="EK62" s="150" t="s">
        <v>597</v>
      </c>
    </row>
    <row r="63" ht="15.75" customHeight="1">
      <c r="A63" s="150">
        <v>28099.0</v>
      </c>
      <c r="B63" s="150" t="s">
        <v>6</v>
      </c>
      <c r="C63" s="150" t="s">
        <v>980</v>
      </c>
      <c r="D63" s="150">
        <v>28099.0</v>
      </c>
      <c r="E63" s="150" t="s">
        <v>594</v>
      </c>
      <c r="F63" s="150" t="s">
        <v>70</v>
      </c>
      <c r="G63" s="150">
        <v>580772.0</v>
      </c>
      <c r="H63" s="150" t="s">
        <v>595</v>
      </c>
      <c r="I63" s="150" t="s">
        <v>381</v>
      </c>
      <c r="J63" s="150">
        <v>42821.0</v>
      </c>
      <c r="K63" s="150" t="s">
        <v>241</v>
      </c>
      <c r="L63" s="150" t="s">
        <v>981</v>
      </c>
      <c r="M63" s="151">
        <v>0.0</v>
      </c>
      <c r="N63" s="150">
        <v>100000.0</v>
      </c>
      <c r="O63" s="150" t="s">
        <v>596</v>
      </c>
      <c r="P63" s="151">
        <v>0.0</v>
      </c>
      <c r="Q63" s="67" t="s">
        <v>597</v>
      </c>
      <c r="R63" s="150" t="s">
        <v>597</v>
      </c>
      <c r="S63" s="150" t="s">
        <v>598</v>
      </c>
      <c r="T63" s="150" t="s">
        <v>597</v>
      </c>
      <c r="U63" s="150" t="s">
        <v>982</v>
      </c>
      <c r="V63" s="150" t="s">
        <v>600</v>
      </c>
      <c r="W63" s="150" t="s">
        <v>597</v>
      </c>
      <c r="X63" s="150" t="s">
        <v>597</v>
      </c>
      <c r="Y63" s="150" t="s">
        <v>983</v>
      </c>
      <c r="Z63" s="150" t="s">
        <v>70</v>
      </c>
      <c r="AA63" s="150" t="s">
        <v>378</v>
      </c>
      <c r="AB63" s="150" t="s">
        <v>597</v>
      </c>
      <c r="AC63" s="150" t="s">
        <v>597</v>
      </c>
      <c r="AD63" s="150" t="s">
        <v>984</v>
      </c>
      <c r="AE63" s="150" t="s">
        <v>775</v>
      </c>
      <c r="AF63" s="150" t="s">
        <v>597</v>
      </c>
      <c r="AG63" s="150" t="s">
        <v>381</v>
      </c>
      <c r="AH63" s="150" t="s">
        <v>985</v>
      </c>
      <c r="AI63" s="150" t="s">
        <v>986</v>
      </c>
      <c r="AJ63" s="150" t="s">
        <v>987</v>
      </c>
      <c r="AK63" s="150" t="s">
        <v>606</v>
      </c>
      <c r="AL63" s="150" t="s">
        <v>378</v>
      </c>
      <c r="AM63" s="150" t="s">
        <v>597</v>
      </c>
      <c r="AN63" s="150" t="s">
        <v>597</v>
      </c>
      <c r="AO63" s="150" t="s">
        <v>984</v>
      </c>
      <c r="AP63" s="150" t="s">
        <v>775</v>
      </c>
      <c r="AQ63" s="150" t="s">
        <v>985</v>
      </c>
      <c r="AR63" s="150" t="s">
        <v>607</v>
      </c>
      <c r="AS63" s="150" t="s">
        <v>381</v>
      </c>
      <c r="AT63" s="150" t="s">
        <v>595</v>
      </c>
      <c r="AU63" s="150">
        <v>580973.0</v>
      </c>
      <c r="AV63" s="150" t="s">
        <v>608</v>
      </c>
      <c r="AW63" s="150" t="s">
        <v>70</v>
      </c>
      <c r="AX63" s="150" t="s">
        <v>597</v>
      </c>
      <c r="AY63" s="150" t="s">
        <v>597</v>
      </c>
      <c r="AZ63" s="150" t="s">
        <v>632</v>
      </c>
      <c r="BA63" s="150" t="s">
        <v>597</v>
      </c>
      <c r="BB63" s="152" t="s">
        <v>597</v>
      </c>
      <c r="BC63" s="150" t="s">
        <v>597</v>
      </c>
      <c r="BD63" s="150" t="s">
        <v>597</v>
      </c>
      <c r="BE63" s="150" t="s">
        <v>597</v>
      </c>
      <c r="BF63" s="150" t="s">
        <v>597</v>
      </c>
      <c r="BG63" s="150" t="s">
        <v>597</v>
      </c>
      <c r="BH63" s="150" t="s">
        <v>597</v>
      </c>
      <c r="BI63" s="150" t="s">
        <v>597</v>
      </c>
      <c r="BJ63" s="150" t="s">
        <v>597</v>
      </c>
      <c r="BK63" s="150" t="s">
        <v>597</v>
      </c>
      <c r="BL63" s="150" t="s">
        <v>611</v>
      </c>
      <c r="BM63" s="150" t="s">
        <v>612</v>
      </c>
      <c r="BN63" s="150" t="s">
        <v>597</v>
      </c>
      <c r="BO63" s="150" t="s">
        <v>597</v>
      </c>
      <c r="BP63" s="150" t="s">
        <v>988</v>
      </c>
      <c r="BQ63" s="150" t="s">
        <v>597</v>
      </c>
      <c r="BR63" s="150" t="s">
        <v>607</v>
      </c>
      <c r="BS63" s="150" t="s">
        <v>597</v>
      </c>
      <c r="BT63" s="150" t="s">
        <v>597</v>
      </c>
      <c r="BU63" s="150" t="s">
        <v>597</v>
      </c>
      <c r="BV63" s="150" t="s">
        <v>597</v>
      </c>
      <c r="BW63" s="150" t="s">
        <v>597</v>
      </c>
      <c r="BX63" s="150" t="s">
        <v>597</v>
      </c>
      <c r="BY63" s="150" t="s">
        <v>597</v>
      </c>
      <c r="BZ63" s="150" t="s">
        <v>597</v>
      </c>
      <c r="CA63" s="150" t="s">
        <v>70</v>
      </c>
      <c r="CB63" s="150" t="s">
        <v>597</v>
      </c>
      <c r="CC63" s="150" t="s">
        <v>597</v>
      </c>
      <c r="CD63" s="150" t="s">
        <v>597</v>
      </c>
      <c r="CE63" s="150" t="s">
        <v>597</v>
      </c>
      <c r="CF63" s="150" t="s">
        <v>597</v>
      </c>
      <c r="CG63" s="150" t="s">
        <v>597</v>
      </c>
      <c r="CH63" s="150" t="s">
        <v>597</v>
      </c>
      <c r="CI63" s="150" t="s">
        <v>989</v>
      </c>
      <c r="CJ63" s="150" t="s">
        <v>597</v>
      </c>
      <c r="CK63" s="150" t="s">
        <v>597</v>
      </c>
      <c r="CL63" s="150" t="s">
        <v>597</v>
      </c>
      <c r="CM63" s="150" t="s">
        <v>990</v>
      </c>
      <c r="CN63" s="150" t="s">
        <v>597</v>
      </c>
      <c r="CO63" s="150" t="s">
        <v>597</v>
      </c>
      <c r="CP63" s="150" t="s">
        <v>991</v>
      </c>
      <c r="CQ63" s="150" t="s">
        <v>597</v>
      </c>
      <c r="CR63" s="150" t="s">
        <v>636</v>
      </c>
      <c r="CS63" s="150" t="s">
        <v>597</v>
      </c>
      <c r="CT63" s="150" t="s">
        <v>597</v>
      </c>
      <c r="CU63" s="150" t="s">
        <v>597</v>
      </c>
      <c r="CV63" s="150" t="s">
        <v>597</v>
      </c>
      <c r="CW63" s="150" t="s">
        <v>597</v>
      </c>
      <c r="CX63" s="150" t="s">
        <v>597</v>
      </c>
      <c r="CY63" s="150" t="s">
        <v>597</v>
      </c>
      <c r="CZ63" s="150" t="s">
        <v>597</v>
      </c>
      <c r="DA63" s="150" t="s">
        <v>597</v>
      </c>
      <c r="DB63" s="150" t="s">
        <v>618</v>
      </c>
      <c r="DC63" s="150" t="s">
        <v>618</v>
      </c>
      <c r="DD63" s="150" t="s">
        <v>597</v>
      </c>
      <c r="DE63" s="150" t="s">
        <v>597</v>
      </c>
      <c r="DF63" s="150" t="s">
        <v>70</v>
      </c>
      <c r="DG63" s="150" t="s">
        <v>597</v>
      </c>
      <c r="DH63" s="150" t="s">
        <v>612</v>
      </c>
      <c r="DI63" s="150" t="s">
        <v>992</v>
      </c>
      <c r="DJ63" s="150" t="s">
        <v>597</v>
      </c>
      <c r="DK63" s="152">
        <v>42150.858252314814</v>
      </c>
      <c r="DL63" s="152">
        <v>42145.79482638889</v>
      </c>
      <c r="DM63" s="152" t="s">
        <v>597</v>
      </c>
      <c r="DN63" s="150" t="s">
        <v>620</v>
      </c>
      <c r="DO63" s="150" t="s">
        <v>621</v>
      </c>
      <c r="DP63" s="150" t="s">
        <v>981</v>
      </c>
      <c r="DQ63" s="150" t="s">
        <v>241</v>
      </c>
      <c r="DR63" s="150">
        <v>100000.0</v>
      </c>
      <c r="DS63" s="150" t="s">
        <v>596</v>
      </c>
      <c r="DT63" s="150" t="s">
        <v>597</v>
      </c>
      <c r="DU63" s="150" t="s">
        <v>981</v>
      </c>
      <c r="DV63" s="150" t="s">
        <v>241</v>
      </c>
      <c r="DW63" s="150" t="s">
        <v>597</v>
      </c>
      <c r="DX63" s="150">
        <v>100000.0</v>
      </c>
      <c r="DY63" s="150" t="s">
        <v>596</v>
      </c>
      <c r="DZ63" s="150" t="s">
        <v>597</v>
      </c>
      <c r="EA63" s="150" t="s">
        <v>597</v>
      </c>
      <c r="EB63" s="150" t="s">
        <v>597</v>
      </c>
      <c r="EC63" s="150" t="s">
        <v>597</v>
      </c>
      <c r="ED63" s="150" t="s">
        <v>597</v>
      </c>
      <c r="EE63" s="150" t="s">
        <v>597</v>
      </c>
      <c r="EF63" s="152" t="s">
        <v>597</v>
      </c>
      <c r="EG63" s="151">
        <v>0.0</v>
      </c>
      <c r="EH63" s="151">
        <v>0.0</v>
      </c>
      <c r="EI63" s="150" t="s">
        <v>987</v>
      </c>
      <c r="EJ63" s="150" t="s">
        <v>622</v>
      </c>
      <c r="EK63" s="150" t="s">
        <v>597</v>
      </c>
    </row>
    <row r="64" ht="15.75" customHeight="1">
      <c r="A64" s="150">
        <v>28099.0</v>
      </c>
      <c r="B64" s="150" t="s">
        <v>6</v>
      </c>
      <c r="C64" s="150" t="s">
        <v>980</v>
      </c>
      <c r="D64" s="150">
        <v>28099.0</v>
      </c>
      <c r="E64" s="150" t="s">
        <v>594</v>
      </c>
      <c r="F64" s="150" t="s">
        <v>70</v>
      </c>
      <c r="G64" s="150">
        <v>580772.0</v>
      </c>
      <c r="H64" s="150" t="s">
        <v>595</v>
      </c>
      <c r="I64" s="150" t="s">
        <v>381</v>
      </c>
      <c r="J64" s="150">
        <v>42820.0</v>
      </c>
      <c r="K64" s="150" t="s">
        <v>239</v>
      </c>
      <c r="L64" s="150" t="s">
        <v>993</v>
      </c>
      <c r="M64" s="151">
        <v>11934.38</v>
      </c>
      <c r="N64" s="150">
        <v>75000.0</v>
      </c>
      <c r="O64" s="150" t="s">
        <v>596</v>
      </c>
      <c r="P64" s="151">
        <v>11934.38</v>
      </c>
      <c r="Q64" s="67" t="s">
        <v>597</v>
      </c>
      <c r="R64" s="150" t="s">
        <v>597</v>
      </c>
      <c r="S64" s="150" t="s">
        <v>598</v>
      </c>
      <c r="T64" s="150" t="s">
        <v>597</v>
      </c>
      <c r="U64" s="150" t="s">
        <v>982</v>
      </c>
      <c r="V64" s="150" t="s">
        <v>600</v>
      </c>
      <c r="W64" s="150" t="s">
        <v>597</v>
      </c>
      <c r="X64" s="150" t="s">
        <v>597</v>
      </c>
      <c r="Y64" s="150" t="s">
        <v>983</v>
      </c>
      <c r="Z64" s="150" t="s">
        <v>70</v>
      </c>
      <c r="AA64" s="150" t="s">
        <v>378</v>
      </c>
      <c r="AB64" s="150" t="s">
        <v>597</v>
      </c>
      <c r="AC64" s="150" t="s">
        <v>597</v>
      </c>
      <c r="AD64" s="150" t="s">
        <v>984</v>
      </c>
      <c r="AE64" s="150" t="s">
        <v>775</v>
      </c>
      <c r="AF64" s="150" t="s">
        <v>597</v>
      </c>
      <c r="AG64" s="150" t="s">
        <v>381</v>
      </c>
      <c r="AH64" s="150" t="s">
        <v>985</v>
      </c>
      <c r="AI64" s="150" t="s">
        <v>986</v>
      </c>
      <c r="AJ64" s="150" t="s">
        <v>987</v>
      </c>
      <c r="AK64" s="150" t="s">
        <v>606</v>
      </c>
      <c r="AL64" s="150" t="s">
        <v>378</v>
      </c>
      <c r="AM64" s="150" t="s">
        <v>597</v>
      </c>
      <c r="AN64" s="150" t="s">
        <v>597</v>
      </c>
      <c r="AO64" s="150" t="s">
        <v>984</v>
      </c>
      <c r="AP64" s="150" t="s">
        <v>775</v>
      </c>
      <c r="AQ64" s="150" t="s">
        <v>985</v>
      </c>
      <c r="AR64" s="150" t="s">
        <v>607</v>
      </c>
      <c r="AS64" s="150" t="s">
        <v>381</v>
      </c>
      <c r="AT64" s="150" t="s">
        <v>595</v>
      </c>
      <c r="AU64" s="150">
        <v>580973.0</v>
      </c>
      <c r="AV64" s="150" t="s">
        <v>608</v>
      </c>
      <c r="AW64" s="150" t="s">
        <v>70</v>
      </c>
      <c r="AX64" s="150" t="s">
        <v>597</v>
      </c>
      <c r="AY64" s="150" t="s">
        <v>597</v>
      </c>
      <c r="AZ64" s="150" t="s">
        <v>632</v>
      </c>
      <c r="BA64" s="150" t="s">
        <v>597</v>
      </c>
      <c r="BB64" s="152" t="s">
        <v>597</v>
      </c>
      <c r="BC64" s="150" t="s">
        <v>597</v>
      </c>
      <c r="BD64" s="150" t="s">
        <v>597</v>
      </c>
      <c r="BE64" s="150" t="s">
        <v>597</v>
      </c>
      <c r="BF64" s="150" t="s">
        <v>597</v>
      </c>
      <c r="BG64" s="150" t="s">
        <v>597</v>
      </c>
      <c r="BH64" s="150" t="s">
        <v>597</v>
      </c>
      <c r="BI64" s="150" t="s">
        <v>597</v>
      </c>
      <c r="BJ64" s="150" t="s">
        <v>597</v>
      </c>
      <c r="BK64" s="150" t="s">
        <v>597</v>
      </c>
      <c r="BL64" s="150" t="s">
        <v>611</v>
      </c>
      <c r="BM64" s="150" t="s">
        <v>612</v>
      </c>
      <c r="BN64" s="150" t="s">
        <v>597</v>
      </c>
      <c r="BO64" s="150" t="s">
        <v>597</v>
      </c>
      <c r="BP64" s="150" t="s">
        <v>988</v>
      </c>
      <c r="BQ64" s="150" t="s">
        <v>597</v>
      </c>
      <c r="BR64" s="150" t="s">
        <v>607</v>
      </c>
      <c r="BS64" s="150" t="s">
        <v>597</v>
      </c>
      <c r="BT64" s="150" t="s">
        <v>597</v>
      </c>
      <c r="BU64" s="150" t="s">
        <v>597</v>
      </c>
      <c r="BV64" s="150" t="s">
        <v>597</v>
      </c>
      <c r="BW64" s="150" t="s">
        <v>597</v>
      </c>
      <c r="BX64" s="150" t="s">
        <v>597</v>
      </c>
      <c r="BY64" s="150" t="s">
        <v>597</v>
      </c>
      <c r="BZ64" s="150" t="s">
        <v>597</v>
      </c>
      <c r="CA64" s="150" t="s">
        <v>70</v>
      </c>
      <c r="CB64" s="150" t="s">
        <v>597</v>
      </c>
      <c r="CC64" s="150" t="s">
        <v>597</v>
      </c>
      <c r="CD64" s="150" t="s">
        <v>597</v>
      </c>
      <c r="CE64" s="150" t="s">
        <v>597</v>
      </c>
      <c r="CF64" s="150" t="s">
        <v>597</v>
      </c>
      <c r="CG64" s="150" t="s">
        <v>597</v>
      </c>
      <c r="CH64" s="150" t="s">
        <v>597</v>
      </c>
      <c r="CI64" s="150" t="s">
        <v>989</v>
      </c>
      <c r="CJ64" s="150" t="s">
        <v>597</v>
      </c>
      <c r="CK64" s="150" t="s">
        <v>597</v>
      </c>
      <c r="CL64" s="150" t="s">
        <v>597</v>
      </c>
      <c r="CM64" s="150" t="s">
        <v>990</v>
      </c>
      <c r="CN64" s="150" t="s">
        <v>597</v>
      </c>
      <c r="CO64" s="150" t="s">
        <v>597</v>
      </c>
      <c r="CP64" s="150" t="s">
        <v>991</v>
      </c>
      <c r="CQ64" s="150" t="s">
        <v>597</v>
      </c>
      <c r="CR64" s="150" t="s">
        <v>636</v>
      </c>
      <c r="CS64" s="150" t="s">
        <v>597</v>
      </c>
      <c r="CT64" s="150" t="s">
        <v>597</v>
      </c>
      <c r="CU64" s="150" t="s">
        <v>597</v>
      </c>
      <c r="CV64" s="150" t="s">
        <v>597</v>
      </c>
      <c r="CW64" s="150" t="s">
        <v>597</v>
      </c>
      <c r="CX64" s="150" t="s">
        <v>597</v>
      </c>
      <c r="CY64" s="150" t="s">
        <v>597</v>
      </c>
      <c r="CZ64" s="150" t="s">
        <v>597</v>
      </c>
      <c r="DA64" s="150" t="s">
        <v>597</v>
      </c>
      <c r="DB64" s="150" t="s">
        <v>618</v>
      </c>
      <c r="DC64" s="150" t="s">
        <v>618</v>
      </c>
      <c r="DD64" s="150" t="s">
        <v>597</v>
      </c>
      <c r="DE64" s="150" t="s">
        <v>597</v>
      </c>
      <c r="DF64" s="150" t="s">
        <v>70</v>
      </c>
      <c r="DG64" s="150" t="s">
        <v>597</v>
      </c>
      <c r="DH64" s="150" t="s">
        <v>612</v>
      </c>
      <c r="DI64" s="150" t="s">
        <v>992</v>
      </c>
      <c r="DJ64" s="150" t="s">
        <v>597</v>
      </c>
      <c r="DK64" s="152">
        <v>42150.858252314814</v>
      </c>
      <c r="DL64" s="152">
        <v>42145.79482638889</v>
      </c>
      <c r="DM64" s="152" t="s">
        <v>597</v>
      </c>
      <c r="DN64" s="150" t="s">
        <v>620</v>
      </c>
      <c r="DO64" s="150" t="s">
        <v>621</v>
      </c>
      <c r="DP64" s="150" t="s">
        <v>993</v>
      </c>
      <c r="DQ64" s="150" t="s">
        <v>239</v>
      </c>
      <c r="DR64" s="150">
        <v>75000.0</v>
      </c>
      <c r="DS64" s="150" t="s">
        <v>596</v>
      </c>
      <c r="DT64" s="150" t="s">
        <v>597</v>
      </c>
      <c r="DU64" s="150" t="s">
        <v>993</v>
      </c>
      <c r="DV64" s="150" t="s">
        <v>239</v>
      </c>
      <c r="DW64" s="150" t="s">
        <v>597</v>
      </c>
      <c r="DX64" s="150">
        <v>75000.0</v>
      </c>
      <c r="DY64" s="150" t="s">
        <v>596</v>
      </c>
      <c r="DZ64" s="150" t="s">
        <v>597</v>
      </c>
      <c r="EA64" s="150" t="s">
        <v>597</v>
      </c>
      <c r="EB64" s="150" t="s">
        <v>597</v>
      </c>
      <c r="EC64" s="150" t="s">
        <v>597</v>
      </c>
      <c r="ED64" s="150" t="s">
        <v>597</v>
      </c>
      <c r="EE64" s="150" t="s">
        <v>597</v>
      </c>
      <c r="EF64" s="152" t="s">
        <v>597</v>
      </c>
      <c r="EG64" s="151">
        <v>0.0</v>
      </c>
      <c r="EH64" s="151">
        <v>0.0</v>
      </c>
      <c r="EI64" s="150" t="s">
        <v>987</v>
      </c>
      <c r="EJ64" s="150" t="s">
        <v>622</v>
      </c>
      <c r="EK64" s="150" t="s">
        <v>597</v>
      </c>
    </row>
    <row r="65" ht="15.75" customHeight="1">
      <c r="A65" s="150">
        <v>28102.0</v>
      </c>
      <c r="B65" s="150" t="s">
        <v>6</v>
      </c>
      <c r="C65" s="150" t="s">
        <v>994</v>
      </c>
      <c r="D65" s="150">
        <v>28102.0</v>
      </c>
      <c r="E65" s="150" t="s">
        <v>594</v>
      </c>
      <c r="F65" s="150" t="s">
        <v>71</v>
      </c>
      <c r="G65" s="150">
        <v>580775.0</v>
      </c>
      <c r="H65" s="150" t="s">
        <v>595</v>
      </c>
      <c r="I65" s="150" t="s">
        <v>394</v>
      </c>
      <c r="J65" s="150">
        <v>42827.0</v>
      </c>
      <c r="K65" s="150" t="s">
        <v>241</v>
      </c>
      <c r="L65" s="150" t="s">
        <v>995</v>
      </c>
      <c r="M65" s="151">
        <v>0.0</v>
      </c>
      <c r="N65" s="150">
        <v>173000.0</v>
      </c>
      <c r="O65" s="150" t="s">
        <v>596</v>
      </c>
      <c r="P65" s="151">
        <v>0.0</v>
      </c>
      <c r="Q65" s="67" t="s">
        <v>597</v>
      </c>
      <c r="R65" s="150" t="s">
        <v>597</v>
      </c>
      <c r="S65" s="150" t="s">
        <v>598</v>
      </c>
      <c r="T65" s="150" t="s">
        <v>597</v>
      </c>
      <c r="U65" s="150" t="s">
        <v>996</v>
      </c>
      <c r="V65" s="150" t="s">
        <v>600</v>
      </c>
      <c r="W65" s="150" t="s">
        <v>597</v>
      </c>
      <c r="X65" s="150" t="s">
        <v>597</v>
      </c>
      <c r="Y65" s="150" t="s">
        <v>997</v>
      </c>
      <c r="Z65" s="150" t="s">
        <v>71</v>
      </c>
      <c r="AA65" s="150" t="s">
        <v>391</v>
      </c>
      <c r="AB65" s="150" t="s">
        <v>597</v>
      </c>
      <c r="AC65" s="150" t="s">
        <v>597</v>
      </c>
      <c r="AD65" s="150" t="s">
        <v>392</v>
      </c>
      <c r="AE65" s="150" t="s">
        <v>967</v>
      </c>
      <c r="AF65" s="150" t="s">
        <v>597</v>
      </c>
      <c r="AG65" s="150" t="s">
        <v>394</v>
      </c>
      <c r="AH65" s="150" t="s">
        <v>998</v>
      </c>
      <c r="AI65" s="150" t="s">
        <v>999</v>
      </c>
      <c r="AJ65" s="150" t="s">
        <v>1000</v>
      </c>
      <c r="AK65" s="150" t="s">
        <v>606</v>
      </c>
      <c r="AL65" s="150" t="s">
        <v>391</v>
      </c>
      <c r="AM65" s="150" t="s">
        <v>597</v>
      </c>
      <c r="AN65" s="150" t="s">
        <v>597</v>
      </c>
      <c r="AO65" s="150" t="s">
        <v>392</v>
      </c>
      <c r="AP65" s="150" t="s">
        <v>967</v>
      </c>
      <c r="AQ65" s="150" t="s">
        <v>998</v>
      </c>
      <c r="AR65" s="150" t="s">
        <v>607</v>
      </c>
      <c r="AS65" s="150" t="s">
        <v>394</v>
      </c>
      <c r="AT65" s="150" t="s">
        <v>595</v>
      </c>
      <c r="AU65" s="150">
        <v>580976.0</v>
      </c>
      <c r="AV65" s="150" t="s">
        <v>608</v>
      </c>
      <c r="AW65" s="150" t="s">
        <v>71</v>
      </c>
      <c r="AX65" s="150" t="s">
        <v>597</v>
      </c>
      <c r="AY65" s="150" t="s">
        <v>597</v>
      </c>
      <c r="AZ65" s="150" t="s">
        <v>632</v>
      </c>
      <c r="BA65" s="150" t="s">
        <v>597</v>
      </c>
      <c r="BB65" s="152" t="s">
        <v>597</v>
      </c>
      <c r="BC65" s="150" t="s">
        <v>597</v>
      </c>
      <c r="BD65" s="150" t="s">
        <v>597</v>
      </c>
      <c r="BE65" s="150" t="s">
        <v>597</v>
      </c>
      <c r="BF65" s="150" t="s">
        <v>597</v>
      </c>
      <c r="BG65" s="150" t="s">
        <v>597</v>
      </c>
      <c r="BH65" s="150" t="s">
        <v>597</v>
      </c>
      <c r="BI65" s="150" t="s">
        <v>597</v>
      </c>
      <c r="BJ65" s="150" t="s">
        <v>597</v>
      </c>
      <c r="BK65" s="150" t="s">
        <v>597</v>
      </c>
      <c r="BL65" s="150" t="s">
        <v>611</v>
      </c>
      <c r="BM65" s="150" t="s">
        <v>612</v>
      </c>
      <c r="BN65" s="150" t="s">
        <v>597</v>
      </c>
      <c r="BO65" s="150" t="s">
        <v>597</v>
      </c>
      <c r="BP65" s="150" t="s">
        <v>71</v>
      </c>
      <c r="BQ65" s="150" t="s">
        <v>597</v>
      </c>
      <c r="BR65" s="150" t="s">
        <v>607</v>
      </c>
      <c r="BS65" s="150" t="s">
        <v>597</v>
      </c>
      <c r="BT65" s="150" t="s">
        <v>597</v>
      </c>
      <c r="BU65" s="150" t="s">
        <v>597</v>
      </c>
      <c r="BV65" s="150" t="s">
        <v>597</v>
      </c>
      <c r="BW65" s="150" t="s">
        <v>597</v>
      </c>
      <c r="BX65" s="150" t="s">
        <v>597</v>
      </c>
      <c r="BY65" s="150" t="s">
        <v>597</v>
      </c>
      <c r="BZ65" s="150" t="s">
        <v>597</v>
      </c>
      <c r="CA65" s="150" t="s">
        <v>71</v>
      </c>
      <c r="CB65" s="150" t="s">
        <v>597</v>
      </c>
      <c r="CC65" s="150" t="s">
        <v>597</v>
      </c>
      <c r="CD65" s="150" t="s">
        <v>597</v>
      </c>
      <c r="CE65" s="150" t="s">
        <v>597</v>
      </c>
      <c r="CF65" s="150" t="s">
        <v>597</v>
      </c>
      <c r="CG65" s="150" t="s">
        <v>597</v>
      </c>
      <c r="CH65" s="150" t="s">
        <v>597</v>
      </c>
      <c r="CI65" s="150" t="s">
        <v>1001</v>
      </c>
      <c r="CJ65" s="150" t="s">
        <v>597</v>
      </c>
      <c r="CK65" s="150" t="s">
        <v>597</v>
      </c>
      <c r="CL65" s="150" t="s">
        <v>597</v>
      </c>
      <c r="CM65" s="150" t="s">
        <v>1002</v>
      </c>
      <c r="CN65" s="150" t="s">
        <v>597</v>
      </c>
      <c r="CO65" s="150" t="s">
        <v>597</v>
      </c>
      <c r="CP65" s="150" t="s">
        <v>933</v>
      </c>
      <c r="CQ65" s="150" t="s">
        <v>597</v>
      </c>
      <c r="CR65" s="150" t="s">
        <v>636</v>
      </c>
      <c r="CS65" s="150" t="s">
        <v>597</v>
      </c>
      <c r="CT65" s="150" t="s">
        <v>597</v>
      </c>
      <c r="CU65" s="150" t="s">
        <v>597</v>
      </c>
      <c r="CV65" s="150" t="s">
        <v>597</v>
      </c>
      <c r="CW65" s="150" t="s">
        <v>597</v>
      </c>
      <c r="CX65" s="150" t="s">
        <v>597</v>
      </c>
      <c r="CY65" s="150" t="s">
        <v>597</v>
      </c>
      <c r="CZ65" s="150" t="s">
        <v>597</v>
      </c>
      <c r="DA65" s="150" t="s">
        <v>597</v>
      </c>
      <c r="DB65" s="150" t="s">
        <v>618</v>
      </c>
      <c r="DC65" s="150" t="s">
        <v>618</v>
      </c>
      <c r="DD65" s="150" t="s">
        <v>597</v>
      </c>
      <c r="DE65" s="150" t="s">
        <v>597</v>
      </c>
      <c r="DF65" s="150" t="s">
        <v>71</v>
      </c>
      <c r="DG65" s="150" t="s">
        <v>597</v>
      </c>
      <c r="DH65" s="150" t="s">
        <v>612</v>
      </c>
      <c r="DI65" s="150" t="s">
        <v>1003</v>
      </c>
      <c r="DJ65" s="150" t="s">
        <v>597</v>
      </c>
      <c r="DK65" s="152">
        <v>42150.494363425925</v>
      </c>
      <c r="DL65" s="152">
        <v>42145.79425925926</v>
      </c>
      <c r="DM65" s="152" t="s">
        <v>597</v>
      </c>
      <c r="DN65" s="150" t="s">
        <v>620</v>
      </c>
      <c r="DO65" s="150" t="s">
        <v>621</v>
      </c>
      <c r="DP65" s="150" t="s">
        <v>995</v>
      </c>
      <c r="DQ65" s="150" t="s">
        <v>241</v>
      </c>
      <c r="DR65" s="150">
        <v>173000.0</v>
      </c>
      <c r="DS65" s="150" t="s">
        <v>596</v>
      </c>
      <c r="DT65" s="150" t="s">
        <v>597</v>
      </c>
      <c r="DU65" s="150" t="s">
        <v>995</v>
      </c>
      <c r="DV65" s="150" t="s">
        <v>241</v>
      </c>
      <c r="DW65" s="150" t="s">
        <v>597</v>
      </c>
      <c r="DX65" s="150">
        <v>173000.0</v>
      </c>
      <c r="DY65" s="150" t="s">
        <v>596</v>
      </c>
      <c r="DZ65" s="150" t="s">
        <v>597</v>
      </c>
      <c r="EA65" s="150" t="s">
        <v>597</v>
      </c>
      <c r="EB65" s="150" t="s">
        <v>597</v>
      </c>
      <c r="EC65" s="150" t="s">
        <v>597</v>
      </c>
      <c r="ED65" s="150" t="s">
        <v>597</v>
      </c>
      <c r="EE65" s="150" t="s">
        <v>597</v>
      </c>
      <c r="EF65" s="152" t="s">
        <v>597</v>
      </c>
      <c r="EG65" s="151">
        <v>0.0</v>
      </c>
      <c r="EH65" s="151">
        <v>0.0</v>
      </c>
      <c r="EI65" s="150" t="s">
        <v>1000</v>
      </c>
      <c r="EJ65" s="150" t="s">
        <v>622</v>
      </c>
      <c r="EK65" s="150" t="s">
        <v>597</v>
      </c>
    </row>
    <row r="66" ht="15.75" customHeight="1">
      <c r="A66" s="150">
        <v>28102.0</v>
      </c>
      <c r="B66" s="150" t="s">
        <v>6</v>
      </c>
      <c r="C66" s="150" t="s">
        <v>994</v>
      </c>
      <c r="D66" s="150">
        <v>28102.0</v>
      </c>
      <c r="E66" s="150" t="s">
        <v>594</v>
      </c>
      <c r="F66" s="150" t="s">
        <v>71</v>
      </c>
      <c r="G66" s="150">
        <v>580775.0</v>
      </c>
      <c r="H66" s="150" t="s">
        <v>595</v>
      </c>
      <c r="I66" s="150" t="s">
        <v>394</v>
      </c>
      <c r="J66" s="150">
        <v>42826.0</v>
      </c>
      <c r="K66" s="150" t="s">
        <v>239</v>
      </c>
      <c r="L66" s="150" t="s">
        <v>1004</v>
      </c>
      <c r="M66" s="151">
        <v>9876.5</v>
      </c>
      <c r="N66" s="150">
        <v>148000.0</v>
      </c>
      <c r="O66" s="150" t="s">
        <v>596</v>
      </c>
      <c r="P66" s="151">
        <v>9876.5</v>
      </c>
      <c r="Q66" s="67" t="s">
        <v>597</v>
      </c>
      <c r="R66" s="150" t="s">
        <v>597</v>
      </c>
      <c r="S66" s="150" t="s">
        <v>598</v>
      </c>
      <c r="T66" s="150" t="s">
        <v>597</v>
      </c>
      <c r="U66" s="150" t="s">
        <v>996</v>
      </c>
      <c r="V66" s="150" t="s">
        <v>600</v>
      </c>
      <c r="W66" s="150" t="s">
        <v>597</v>
      </c>
      <c r="X66" s="150" t="s">
        <v>597</v>
      </c>
      <c r="Y66" s="150" t="s">
        <v>997</v>
      </c>
      <c r="Z66" s="150" t="s">
        <v>71</v>
      </c>
      <c r="AA66" s="150" t="s">
        <v>391</v>
      </c>
      <c r="AB66" s="150" t="s">
        <v>597</v>
      </c>
      <c r="AC66" s="150" t="s">
        <v>597</v>
      </c>
      <c r="AD66" s="150" t="s">
        <v>392</v>
      </c>
      <c r="AE66" s="150" t="s">
        <v>967</v>
      </c>
      <c r="AF66" s="150" t="s">
        <v>597</v>
      </c>
      <c r="AG66" s="150" t="s">
        <v>394</v>
      </c>
      <c r="AH66" s="150" t="s">
        <v>998</v>
      </c>
      <c r="AI66" s="150" t="s">
        <v>999</v>
      </c>
      <c r="AJ66" s="150" t="s">
        <v>1000</v>
      </c>
      <c r="AK66" s="150" t="s">
        <v>606</v>
      </c>
      <c r="AL66" s="150" t="s">
        <v>391</v>
      </c>
      <c r="AM66" s="150" t="s">
        <v>597</v>
      </c>
      <c r="AN66" s="150" t="s">
        <v>597</v>
      </c>
      <c r="AO66" s="150" t="s">
        <v>392</v>
      </c>
      <c r="AP66" s="150" t="s">
        <v>967</v>
      </c>
      <c r="AQ66" s="150" t="s">
        <v>998</v>
      </c>
      <c r="AR66" s="150" t="s">
        <v>607</v>
      </c>
      <c r="AS66" s="150" t="s">
        <v>394</v>
      </c>
      <c r="AT66" s="150" t="s">
        <v>595</v>
      </c>
      <c r="AU66" s="150">
        <v>580976.0</v>
      </c>
      <c r="AV66" s="150" t="s">
        <v>608</v>
      </c>
      <c r="AW66" s="150" t="s">
        <v>71</v>
      </c>
      <c r="AX66" s="150" t="s">
        <v>597</v>
      </c>
      <c r="AY66" s="150" t="s">
        <v>597</v>
      </c>
      <c r="AZ66" s="150" t="s">
        <v>632</v>
      </c>
      <c r="BA66" s="150" t="s">
        <v>597</v>
      </c>
      <c r="BB66" s="152" t="s">
        <v>597</v>
      </c>
      <c r="BC66" s="150" t="s">
        <v>597</v>
      </c>
      <c r="BD66" s="150" t="s">
        <v>597</v>
      </c>
      <c r="BE66" s="150" t="s">
        <v>597</v>
      </c>
      <c r="BF66" s="150" t="s">
        <v>597</v>
      </c>
      <c r="BG66" s="150" t="s">
        <v>597</v>
      </c>
      <c r="BH66" s="150" t="s">
        <v>597</v>
      </c>
      <c r="BI66" s="150" t="s">
        <v>597</v>
      </c>
      <c r="BJ66" s="150" t="s">
        <v>597</v>
      </c>
      <c r="BK66" s="150" t="s">
        <v>597</v>
      </c>
      <c r="BL66" s="150" t="s">
        <v>611</v>
      </c>
      <c r="BM66" s="150" t="s">
        <v>612</v>
      </c>
      <c r="BN66" s="150" t="s">
        <v>597</v>
      </c>
      <c r="BO66" s="150" t="s">
        <v>597</v>
      </c>
      <c r="BP66" s="150" t="s">
        <v>71</v>
      </c>
      <c r="BQ66" s="150" t="s">
        <v>597</v>
      </c>
      <c r="BR66" s="150" t="s">
        <v>607</v>
      </c>
      <c r="BS66" s="150" t="s">
        <v>597</v>
      </c>
      <c r="BT66" s="150" t="s">
        <v>597</v>
      </c>
      <c r="BU66" s="150" t="s">
        <v>597</v>
      </c>
      <c r="BV66" s="150" t="s">
        <v>597</v>
      </c>
      <c r="BW66" s="150" t="s">
        <v>597</v>
      </c>
      <c r="BX66" s="150" t="s">
        <v>597</v>
      </c>
      <c r="BY66" s="150" t="s">
        <v>597</v>
      </c>
      <c r="BZ66" s="150" t="s">
        <v>597</v>
      </c>
      <c r="CA66" s="150" t="s">
        <v>71</v>
      </c>
      <c r="CB66" s="150" t="s">
        <v>597</v>
      </c>
      <c r="CC66" s="150" t="s">
        <v>597</v>
      </c>
      <c r="CD66" s="150" t="s">
        <v>597</v>
      </c>
      <c r="CE66" s="150" t="s">
        <v>597</v>
      </c>
      <c r="CF66" s="150" t="s">
        <v>597</v>
      </c>
      <c r="CG66" s="150" t="s">
        <v>597</v>
      </c>
      <c r="CH66" s="150" t="s">
        <v>597</v>
      </c>
      <c r="CI66" s="150" t="s">
        <v>1001</v>
      </c>
      <c r="CJ66" s="150" t="s">
        <v>597</v>
      </c>
      <c r="CK66" s="150" t="s">
        <v>597</v>
      </c>
      <c r="CL66" s="150" t="s">
        <v>597</v>
      </c>
      <c r="CM66" s="150" t="s">
        <v>1002</v>
      </c>
      <c r="CN66" s="150" t="s">
        <v>597</v>
      </c>
      <c r="CO66" s="150" t="s">
        <v>597</v>
      </c>
      <c r="CP66" s="150" t="s">
        <v>933</v>
      </c>
      <c r="CQ66" s="150" t="s">
        <v>597</v>
      </c>
      <c r="CR66" s="150" t="s">
        <v>636</v>
      </c>
      <c r="CS66" s="150" t="s">
        <v>597</v>
      </c>
      <c r="CT66" s="150" t="s">
        <v>597</v>
      </c>
      <c r="CU66" s="150" t="s">
        <v>597</v>
      </c>
      <c r="CV66" s="150" t="s">
        <v>597</v>
      </c>
      <c r="CW66" s="150" t="s">
        <v>597</v>
      </c>
      <c r="CX66" s="150" t="s">
        <v>597</v>
      </c>
      <c r="CY66" s="150" t="s">
        <v>597</v>
      </c>
      <c r="CZ66" s="150" t="s">
        <v>597</v>
      </c>
      <c r="DA66" s="150" t="s">
        <v>597</v>
      </c>
      <c r="DB66" s="150" t="s">
        <v>618</v>
      </c>
      <c r="DC66" s="150" t="s">
        <v>618</v>
      </c>
      <c r="DD66" s="150" t="s">
        <v>597</v>
      </c>
      <c r="DE66" s="150" t="s">
        <v>597</v>
      </c>
      <c r="DF66" s="150" t="s">
        <v>71</v>
      </c>
      <c r="DG66" s="150" t="s">
        <v>597</v>
      </c>
      <c r="DH66" s="150" t="s">
        <v>612</v>
      </c>
      <c r="DI66" s="150" t="s">
        <v>1003</v>
      </c>
      <c r="DJ66" s="150" t="s">
        <v>597</v>
      </c>
      <c r="DK66" s="152">
        <v>42150.494363425925</v>
      </c>
      <c r="DL66" s="152">
        <v>42145.79425925926</v>
      </c>
      <c r="DM66" s="152" t="s">
        <v>597</v>
      </c>
      <c r="DN66" s="150" t="s">
        <v>620</v>
      </c>
      <c r="DO66" s="150" t="s">
        <v>621</v>
      </c>
      <c r="DP66" s="150" t="s">
        <v>1004</v>
      </c>
      <c r="DQ66" s="150" t="s">
        <v>239</v>
      </c>
      <c r="DR66" s="150">
        <v>148000.0</v>
      </c>
      <c r="DS66" s="150" t="s">
        <v>596</v>
      </c>
      <c r="DT66" s="150" t="s">
        <v>597</v>
      </c>
      <c r="DU66" s="150" t="s">
        <v>1004</v>
      </c>
      <c r="DV66" s="150" t="s">
        <v>239</v>
      </c>
      <c r="DW66" s="150" t="s">
        <v>597</v>
      </c>
      <c r="DX66" s="150">
        <v>148000.0</v>
      </c>
      <c r="DY66" s="150" t="s">
        <v>596</v>
      </c>
      <c r="DZ66" s="150" t="s">
        <v>597</v>
      </c>
      <c r="EA66" s="150" t="s">
        <v>597</v>
      </c>
      <c r="EB66" s="150" t="s">
        <v>597</v>
      </c>
      <c r="EC66" s="150" t="s">
        <v>597</v>
      </c>
      <c r="ED66" s="150" t="s">
        <v>597</v>
      </c>
      <c r="EE66" s="150" t="s">
        <v>597</v>
      </c>
      <c r="EF66" s="152" t="s">
        <v>597</v>
      </c>
      <c r="EG66" s="151">
        <v>0.0</v>
      </c>
      <c r="EH66" s="151">
        <v>0.0</v>
      </c>
      <c r="EI66" s="150" t="s">
        <v>1000</v>
      </c>
      <c r="EJ66" s="150" t="s">
        <v>622</v>
      </c>
      <c r="EK66" s="150" t="s">
        <v>597</v>
      </c>
    </row>
    <row r="67" ht="15.75" customHeight="1">
      <c r="A67" s="150">
        <v>28110.0</v>
      </c>
      <c r="B67" s="150" t="s">
        <v>6</v>
      </c>
      <c r="C67" s="150" t="s">
        <v>1005</v>
      </c>
      <c r="D67" s="150">
        <v>28110.0</v>
      </c>
      <c r="E67" s="150" t="s">
        <v>594</v>
      </c>
      <c r="F67" s="150" t="s">
        <v>72</v>
      </c>
      <c r="G67" s="150">
        <v>580785.0</v>
      </c>
      <c r="H67" s="150" t="s">
        <v>595</v>
      </c>
      <c r="I67" s="150" t="s">
        <v>437</v>
      </c>
      <c r="J67" s="150">
        <v>42846.0</v>
      </c>
      <c r="K67" s="150" t="s">
        <v>239</v>
      </c>
      <c r="L67" s="150" t="s">
        <v>1006</v>
      </c>
      <c r="M67" s="151">
        <v>0.0</v>
      </c>
      <c r="N67" s="150">
        <v>50000.0</v>
      </c>
      <c r="O67" s="150" t="s">
        <v>596</v>
      </c>
      <c r="P67" s="151">
        <v>0.0</v>
      </c>
      <c r="Q67" s="67" t="s">
        <v>597</v>
      </c>
      <c r="R67" s="150" t="s">
        <v>597</v>
      </c>
      <c r="S67" s="150" t="s">
        <v>598</v>
      </c>
      <c r="T67" s="150" t="s">
        <v>597</v>
      </c>
      <c r="U67" s="150" t="s">
        <v>1007</v>
      </c>
      <c r="V67" s="150" t="s">
        <v>600</v>
      </c>
      <c r="W67" s="150" t="s">
        <v>597</v>
      </c>
      <c r="X67" s="150" t="s">
        <v>597</v>
      </c>
      <c r="Y67" s="150" t="s">
        <v>1008</v>
      </c>
      <c r="Z67" s="150" t="s">
        <v>72</v>
      </c>
      <c r="AA67" s="150" t="s">
        <v>434</v>
      </c>
      <c r="AB67" s="150" t="s">
        <v>597</v>
      </c>
      <c r="AC67" s="150" t="s">
        <v>597</v>
      </c>
      <c r="AD67" s="150" t="s">
        <v>435</v>
      </c>
      <c r="AE67" s="150" t="s">
        <v>775</v>
      </c>
      <c r="AF67" s="150" t="s">
        <v>597</v>
      </c>
      <c r="AG67" s="150" t="s">
        <v>437</v>
      </c>
      <c r="AH67" s="150" t="s">
        <v>1009</v>
      </c>
      <c r="AI67" s="150" t="s">
        <v>1010</v>
      </c>
      <c r="AJ67" s="150" t="s">
        <v>1011</v>
      </c>
      <c r="AK67" s="150" t="s">
        <v>606</v>
      </c>
      <c r="AL67" s="150" t="s">
        <v>434</v>
      </c>
      <c r="AM67" s="150" t="s">
        <v>597</v>
      </c>
      <c r="AN67" s="150" t="s">
        <v>597</v>
      </c>
      <c r="AO67" s="150" t="s">
        <v>435</v>
      </c>
      <c r="AP67" s="150" t="s">
        <v>775</v>
      </c>
      <c r="AQ67" s="150" t="s">
        <v>1009</v>
      </c>
      <c r="AR67" s="150" t="s">
        <v>607</v>
      </c>
      <c r="AS67" s="150" t="s">
        <v>437</v>
      </c>
      <c r="AT67" s="150" t="s">
        <v>595</v>
      </c>
      <c r="AU67" s="150">
        <v>580986.0</v>
      </c>
      <c r="AV67" s="150" t="s">
        <v>608</v>
      </c>
      <c r="AW67" s="150" t="s">
        <v>72</v>
      </c>
      <c r="AX67" s="150" t="s">
        <v>597</v>
      </c>
      <c r="AY67" s="150" t="s">
        <v>597</v>
      </c>
      <c r="AZ67" s="150" t="s">
        <v>632</v>
      </c>
      <c r="BA67" s="150" t="s">
        <v>597</v>
      </c>
      <c r="BB67" s="152" t="s">
        <v>597</v>
      </c>
      <c r="BC67" s="150" t="s">
        <v>597</v>
      </c>
      <c r="BD67" s="150" t="s">
        <v>597</v>
      </c>
      <c r="BE67" s="150" t="s">
        <v>597</v>
      </c>
      <c r="BF67" s="150" t="s">
        <v>597</v>
      </c>
      <c r="BG67" s="150" t="s">
        <v>597</v>
      </c>
      <c r="BH67" s="150" t="s">
        <v>597</v>
      </c>
      <c r="BI67" s="150" t="s">
        <v>597</v>
      </c>
      <c r="BJ67" s="150" t="s">
        <v>597</v>
      </c>
      <c r="BK67" s="150" t="s">
        <v>597</v>
      </c>
      <c r="BL67" s="150" t="s">
        <v>611</v>
      </c>
      <c r="BM67" s="150" t="s">
        <v>612</v>
      </c>
      <c r="BN67" s="150" t="s">
        <v>597</v>
      </c>
      <c r="BO67" s="150" t="s">
        <v>597</v>
      </c>
      <c r="BP67" s="150" t="s">
        <v>72</v>
      </c>
      <c r="BQ67" s="150" t="s">
        <v>597</v>
      </c>
      <c r="BR67" s="150" t="s">
        <v>607</v>
      </c>
      <c r="BS67" s="150" t="s">
        <v>597</v>
      </c>
      <c r="BT67" s="150" t="s">
        <v>597</v>
      </c>
      <c r="BU67" s="150" t="s">
        <v>597</v>
      </c>
      <c r="BV67" s="150" t="s">
        <v>597</v>
      </c>
      <c r="BW67" s="150" t="s">
        <v>597</v>
      </c>
      <c r="BX67" s="150" t="s">
        <v>597</v>
      </c>
      <c r="BY67" s="150" t="s">
        <v>597</v>
      </c>
      <c r="BZ67" s="150" t="s">
        <v>597</v>
      </c>
      <c r="CA67" s="150" t="s">
        <v>72</v>
      </c>
      <c r="CB67" s="150" t="s">
        <v>597</v>
      </c>
      <c r="CC67" s="150" t="s">
        <v>597</v>
      </c>
      <c r="CD67" s="150" t="s">
        <v>597</v>
      </c>
      <c r="CE67" s="150" t="s">
        <v>597</v>
      </c>
      <c r="CF67" s="150" t="s">
        <v>597</v>
      </c>
      <c r="CG67" s="150" t="s">
        <v>597</v>
      </c>
      <c r="CH67" s="150" t="s">
        <v>597</v>
      </c>
      <c r="CI67" s="150" t="s">
        <v>1012</v>
      </c>
      <c r="CJ67" s="150" t="s">
        <v>597</v>
      </c>
      <c r="CK67" s="150" t="s">
        <v>597</v>
      </c>
      <c r="CL67" s="150" t="s">
        <v>597</v>
      </c>
      <c r="CM67" s="150" t="s">
        <v>902</v>
      </c>
      <c r="CN67" s="150" t="s">
        <v>597</v>
      </c>
      <c r="CO67" s="150" t="s">
        <v>597</v>
      </c>
      <c r="CP67" s="150" t="s">
        <v>781</v>
      </c>
      <c r="CQ67" s="150" t="s">
        <v>597</v>
      </c>
      <c r="CR67" s="150" t="s">
        <v>636</v>
      </c>
      <c r="CS67" s="150" t="s">
        <v>597</v>
      </c>
      <c r="CT67" s="150" t="s">
        <v>597</v>
      </c>
      <c r="CU67" s="150" t="s">
        <v>597</v>
      </c>
      <c r="CV67" s="150" t="s">
        <v>597</v>
      </c>
      <c r="CW67" s="150" t="s">
        <v>597</v>
      </c>
      <c r="CX67" s="150" t="s">
        <v>597</v>
      </c>
      <c r="CY67" s="150" t="s">
        <v>597</v>
      </c>
      <c r="CZ67" s="150" t="s">
        <v>597</v>
      </c>
      <c r="DA67" s="150" t="s">
        <v>597</v>
      </c>
      <c r="DB67" s="150" t="s">
        <v>618</v>
      </c>
      <c r="DC67" s="150" t="s">
        <v>618</v>
      </c>
      <c r="DD67" s="150" t="s">
        <v>597</v>
      </c>
      <c r="DE67" s="150" t="s">
        <v>597</v>
      </c>
      <c r="DF67" s="150" t="s">
        <v>72</v>
      </c>
      <c r="DG67" s="150" t="s">
        <v>597</v>
      </c>
      <c r="DH67" s="150" t="s">
        <v>612</v>
      </c>
      <c r="DI67" s="150" t="s">
        <v>1013</v>
      </c>
      <c r="DJ67" s="150" t="s">
        <v>597</v>
      </c>
      <c r="DK67" s="152">
        <v>42149.66292824074</v>
      </c>
      <c r="DL67" s="152">
        <v>42145.79351851852</v>
      </c>
      <c r="DM67" s="152" t="s">
        <v>597</v>
      </c>
      <c r="DN67" s="150" t="s">
        <v>620</v>
      </c>
      <c r="DO67" s="150" t="s">
        <v>621</v>
      </c>
      <c r="DP67" s="150" t="s">
        <v>1006</v>
      </c>
      <c r="DQ67" s="150" t="s">
        <v>239</v>
      </c>
      <c r="DR67" s="150">
        <v>50000.0</v>
      </c>
      <c r="DS67" s="150" t="s">
        <v>596</v>
      </c>
      <c r="DT67" s="150" t="s">
        <v>597</v>
      </c>
      <c r="DU67" s="150" t="s">
        <v>1006</v>
      </c>
      <c r="DV67" s="150" t="s">
        <v>239</v>
      </c>
      <c r="DW67" s="150" t="s">
        <v>597</v>
      </c>
      <c r="DX67" s="150">
        <v>50000.0</v>
      </c>
      <c r="DY67" s="150" t="s">
        <v>596</v>
      </c>
      <c r="DZ67" s="150" t="s">
        <v>597</v>
      </c>
      <c r="EA67" s="150" t="s">
        <v>597</v>
      </c>
      <c r="EB67" s="150" t="s">
        <v>597</v>
      </c>
      <c r="EC67" s="150" t="s">
        <v>597</v>
      </c>
      <c r="ED67" s="150" t="s">
        <v>597</v>
      </c>
      <c r="EE67" s="150" t="s">
        <v>597</v>
      </c>
      <c r="EF67" s="152" t="s">
        <v>597</v>
      </c>
      <c r="EG67" s="151">
        <v>0.0</v>
      </c>
      <c r="EH67" s="151">
        <v>0.0</v>
      </c>
      <c r="EI67" s="150" t="s">
        <v>1011</v>
      </c>
      <c r="EJ67" s="150" t="s">
        <v>622</v>
      </c>
      <c r="EK67" s="150" t="s">
        <v>597</v>
      </c>
    </row>
    <row r="68" ht="15.75" customHeight="1">
      <c r="A68" s="150">
        <v>28110.0</v>
      </c>
      <c r="B68" s="150" t="s">
        <v>6</v>
      </c>
      <c r="C68" s="150" t="s">
        <v>1005</v>
      </c>
      <c r="D68" s="150">
        <v>28110.0</v>
      </c>
      <c r="E68" s="150" t="s">
        <v>594</v>
      </c>
      <c r="F68" s="150" t="s">
        <v>72</v>
      </c>
      <c r="G68" s="150">
        <v>580785.0</v>
      </c>
      <c r="H68" s="150" t="s">
        <v>595</v>
      </c>
      <c r="I68" s="150" t="s">
        <v>437</v>
      </c>
      <c r="J68" s="150">
        <v>42847.0</v>
      </c>
      <c r="K68" s="150" t="s">
        <v>241</v>
      </c>
      <c r="L68" s="150" t="s">
        <v>1014</v>
      </c>
      <c r="M68" s="151">
        <v>0.0</v>
      </c>
      <c r="N68" s="150">
        <v>100000.0</v>
      </c>
      <c r="O68" s="150" t="s">
        <v>596</v>
      </c>
      <c r="P68" s="151">
        <v>0.0</v>
      </c>
      <c r="Q68" s="67" t="s">
        <v>597</v>
      </c>
      <c r="R68" s="150" t="s">
        <v>597</v>
      </c>
      <c r="S68" s="150" t="s">
        <v>598</v>
      </c>
      <c r="T68" s="150" t="s">
        <v>597</v>
      </c>
      <c r="U68" s="150" t="s">
        <v>1007</v>
      </c>
      <c r="V68" s="150" t="s">
        <v>600</v>
      </c>
      <c r="W68" s="150" t="s">
        <v>597</v>
      </c>
      <c r="X68" s="150" t="s">
        <v>597</v>
      </c>
      <c r="Y68" s="150" t="s">
        <v>1008</v>
      </c>
      <c r="Z68" s="150" t="s">
        <v>72</v>
      </c>
      <c r="AA68" s="150" t="s">
        <v>434</v>
      </c>
      <c r="AB68" s="150" t="s">
        <v>597</v>
      </c>
      <c r="AC68" s="150" t="s">
        <v>597</v>
      </c>
      <c r="AD68" s="150" t="s">
        <v>435</v>
      </c>
      <c r="AE68" s="150" t="s">
        <v>775</v>
      </c>
      <c r="AF68" s="150" t="s">
        <v>597</v>
      </c>
      <c r="AG68" s="150" t="s">
        <v>437</v>
      </c>
      <c r="AH68" s="150" t="s">
        <v>1009</v>
      </c>
      <c r="AI68" s="150" t="s">
        <v>1010</v>
      </c>
      <c r="AJ68" s="150" t="s">
        <v>1011</v>
      </c>
      <c r="AK68" s="150" t="s">
        <v>606</v>
      </c>
      <c r="AL68" s="150" t="s">
        <v>434</v>
      </c>
      <c r="AM68" s="150" t="s">
        <v>597</v>
      </c>
      <c r="AN68" s="150" t="s">
        <v>597</v>
      </c>
      <c r="AO68" s="150" t="s">
        <v>435</v>
      </c>
      <c r="AP68" s="150" t="s">
        <v>775</v>
      </c>
      <c r="AQ68" s="150" t="s">
        <v>1009</v>
      </c>
      <c r="AR68" s="150" t="s">
        <v>607</v>
      </c>
      <c r="AS68" s="150" t="s">
        <v>437</v>
      </c>
      <c r="AT68" s="150" t="s">
        <v>595</v>
      </c>
      <c r="AU68" s="150">
        <v>580986.0</v>
      </c>
      <c r="AV68" s="150" t="s">
        <v>608</v>
      </c>
      <c r="AW68" s="150" t="s">
        <v>72</v>
      </c>
      <c r="AX68" s="150" t="s">
        <v>597</v>
      </c>
      <c r="AY68" s="150" t="s">
        <v>597</v>
      </c>
      <c r="AZ68" s="150" t="s">
        <v>632</v>
      </c>
      <c r="BA68" s="150" t="s">
        <v>597</v>
      </c>
      <c r="BB68" s="152" t="s">
        <v>597</v>
      </c>
      <c r="BC68" s="150" t="s">
        <v>597</v>
      </c>
      <c r="BD68" s="150" t="s">
        <v>597</v>
      </c>
      <c r="BE68" s="150" t="s">
        <v>597</v>
      </c>
      <c r="BF68" s="150" t="s">
        <v>597</v>
      </c>
      <c r="BG68" s="150" t="s">
        <v>597</v>
      </c>
      <c r="BH68" s="150" t="s">
        <v>597</v>
      </c>
      <c r="BI68" s="150" t="s">
        <v>597</v>
      </c>
      <c r="BJ68" s="150" t="s">
        <v>597</v>
      </c>
      <c r="BK68" s="150" t="s">
        <v>597</v>
      </c>
      <c r="BL68" s="150" t="s">
        <v>611</v>
      </c>
      <c r="BM68" s="150" t="s">
        <v>612</v>
      </c>
      <c r="BN68" s="150" t="s">
        <v>597</v>
      </c>
      <c r="BO68" s="150" t="s">
        <v>597</v>
      </c>
      <c r="BP68" s="150" t="s">
        <v>72</v>
      </c>
      <c r="BQ68" s="150" t="s">
        <v>597</v>
      </c>
      <c r="BR68" s="150" t="s">
        <v>607</v>
      </c>
      <c r="BS68" s="150" t="s">
        <v>597</v>
      </c>
      <c r="BT68" s="150" t="s">
        <v>597</v>
      </c>
      <c r="BU68" s="150" t="s">
        <v>597</v>
      </c>
      <c r="BV68" s="150" t="s">
        <v>597</v>
      </c>
      <c r="BW68" s="150" t="s">
        <v>597</v>
      </c>
      <c r="BX68" s="150" t="s">
        <v>597</v>
      </c>
      <c r="BY68" s="150" t="s">
        <v>597</v>
      </c>
      <c r="BZ68" s="150" t="s">
        <v>597</v>
      </c>
      <c r="CA68" s="150" t="s">
        <v>72</v>
      </c>
      <c r="CB68" s="150" t="s">
        <v>597</v>
      </c>
      <c r="CC68" s="150" t="s">
        <v>597</v>
      </c>
      <c r="CD68" s="150" t="s">
        <v>597</v>
      </c>
      <c r="CE68" s="150" t="s">
        <v>597</v>
      </c>
      <c r="CF68" s="150" t="s">
        <v>597</v>
      </c>
      <c r="CG68" s="150" t="s">
        <v>597</v>
      </c>
      <c r="CH68" s="150" t="s">
        <v>597</v>
      </c>
      <c r="CI68" s="150" t="s">
        <v>1012</v>
      </c>
      <c r="CJ68" s="150" t="s">
        <v>597</v>
      </c>
      <c r="CK68" s="150" t="s">
        <v>597</v>
      </c>
      <c r="CL68" s="150" t="s">
        <v>597</v>
      </c>
      <c r="CM68" s="150" t="s">
        <v>902</v>
      </c>
      <c r="CN68" s="150" t="s">
        <v>597</v>
      </c>
      <c r="CO68" s="150" t="s">
        <v>597</v>
      </c>
      <c r="CP68" s="150" t="s">
        <v>781</v>
      </c>
      <c r="CQ68" s="150" t="s">
        <v>597</v>
      </c>
      <c r="CR68" s="150" t="s">
        <v>636</v>
      </c>
      <c r="CS68" s="150" t="s">
        <v>597</v>
      </c>
      <c r="CT68" s="150" t="s">
        <v>597</v>
      </c>
      <c r="CU68" s="150" t="s">
        <v>597</v>
      </c>
      <c r="CV68" s="150" t="s">
        <v>597</v>
      </c>
      <c r="CW68" s="150" t="s">
        <v>597</v>
      </c>
      <c r="CX68" s="150" t="s">
        <v>597</v>
      </c>
      <c r="CY68" s="150" t="s">
        <v>597</v>
      </c>
      <c r="CZ68" s="150" t="s">
        <v>597</v>
      </c>
      <c r="DA68" s="150" t="s">
        <v>597</v>
      </c>
      <c r="DB68" s="150" t="s">
        <v>618</v>
      </c>
      <c r="DC68" s="150" t="s">
        <v>618</v>
      </c>
      <c r="DD68" s="150" t="s">
        <v>597</v>
      </c>
      <c r="DE68" s="150" t="s">
        <v>597</v>
      </c>
      <c r="DF68" s="150" t="s">
        <v>72</v>
      </c>
      <c r="DG68" s="150" t="s">
        <v>597</v>
      </c>
      <c r="DH68" s="150" t="s">
        <v>612</v>
      </c>
      <c r="DI68" s="150" t="s">
        <v>1013</v>
      </c>
      <c r="DJ68" s="150" t="s">
        <v>597</v>
      </c>
      <c r="DK68" s="152">
        <v>42149.66292824074</v>
      </c>
      <c r="DL68" s="152">
        <v>42145.79351851852</v>
      </c>
      <c r="DM68" s="152" t="s">
        <v>597</v>
      </c>
      <c r="DN68" s="150" t="s">
        <v>620</v>
      </c>
      <c r="DO68" s="150" t="s">
        <v>621</v>
      </c>
      <c r="DP68" s="150" t="s">
        <v>1014</v>
      </c>
      <c r="DQ68" s="150" t="s">
        <v>241</v>
      </c>
      <c r="DR68" s="150">
        <v>100000.0</v>
      </c>
      <c r="DS68" s="150" t="s">
        <v>596</v>
      </c>
      <c r="DT68" s="150" t="s">
        <v>597</v>
      </c>
      <c r="DU68" s="150" t="s">
        <v>1014</v>
      </c>
      <c r="DV68" s="150" t="s">
        <v>241</v>
      </c>
      <c r="DW68" s="150" t="s">
        <v>597</v>
      </c>
      <c r="DX68" s="150">
        <v>100000.0</v>
      </c>
      <c r="DY68" s="150" t="s">
        <v>596</v>
      </c>
      <c r="DZ68" s="150" t="s">
        <v>597</v>
      </c>
      <c r="EA68" s="150" t="s">
        <v>597</v>
      </c>
      <c r="EB68" s="150" t="s">
        <v>597</v>
      </c>
      <c r="EC68" s="150" t="s">
        <v>597</v>
      </c>
      <c r="ED68" s="150" t="s">
        <v>597</v>
      </c>
      <c r="EE68" s="150" t="s">
        <v>597</v>
      </c>
      <c r="EF68" s="152" t="s">
        <v>597</v>
      </c>
      <c r="EG68" s="151">
        <v>0.0</v>
      </c>
      <c r="EH68" s="151">
        <v>0.0</v>
      </c>
      <c r="EI68" s="150" t="s">
        <v>1011</v>
      </c>
      <c r="EJ68" s="150" t="s">
        <v>622</v>
      </c>
      <c r="EK68" s="150" t="s">
        <v>597</v>
      </c>
    </row>
    <row r="69" ht="15.75" customHeight="1">
      <c r="A69" s="150">
        <v>28172.0</v>
      </c>
      <c r="B69" s="150" t="s">
        <v>6</v>
      </c>
      <c r="C69" s="150" t="s">
        <v>1015</v>
      </c>
      <c r="D69" s="150">
        <v>28172.0</v>
      </c>
      <c r="E69" s="150" t="s">
        <v>594</v>
      </c>
      <c r="F69" s="150" t="s">
        <v>73</v>
      </c>
      <c r="G69" s="150">
        <v>580779.0</v>
      </c>
      <c r="H69" s="150" t="s">
        <v>595</v>
      </c>
      <c r="I69" s="150" t="s">
        <v>412</v>
      </c>
      <c r="J69" s="150">
        <v>42834.0</v>
      </c>
      <c r="K69" s="150" t="s">
        <v>239</v>
      </c>
      <c r="L69" s="150" t="s">
        <v>1016</v>
      </c>
      <c r="M69" s="151">
        <v>12567.38</v>
      </c>
      <c r="N69" s="150">
        <v>75000.0</v>
      </c>
      <c r="O69" s="150" t="s">
        <v>596</v>
      </c>
      <c r="P69" s="151">
        <v>12567.38</v>
      </c>
      <c r="Q69" s="67" t="s">
        <v>597</v>
      </c>
      <c r="R69" s="150" t="s">
        <v>597</v>
      </c>
      <c r="S69" s="150" t="s">
        <v>598</v>
      </c>
      <c r="T69" s="150" t="s">
        <v>597</v>
      </c>
      <c r="U69" s="150" t="s">
        <v>1017</v>
      </c>
      <c r="V69" s="150" t="s">
        <v>600</v>
      </c>
      <c r="W69" s="150" t="s">
        <v>597</v>
      </c>
      <c r="X69" s="150" t="s">
        <v>597</v>
      </c>
      <c r="Y69" s="150" t="s">
        <v>1018</v>
      </c>
      <c r="Z69" s="150" t="s">
        <v>73</v>
      </c>
      <c r="AA69" s="150" t="s">
        <v>407</v>
      </c>
      <c r="AB69" s="150" t="s">
        <v>597</v>
      </c>
      <c r="AC69" s="150" t="s">
        <v>597</v>
      </c>
      <c r="AD69" s="150" t="s">
        <v>408</v>
      </c>
      <c r="AE69" s="150" t="s">
        <v>673</v>
      </c>
      <c r="AF69" s="150" t="s">
        <v>410</v>
      </c>
      <c r="AG69" s="150" t="s">
        <v>412</v>
      </c>
      <c r="AH69" s="150" t="s">
        <v>410</v>
      </c>
      <c r="AI69" s="150" t="s">
        <v>1019</v>
      </c>
      <c r="AJ69" s="150" t="s">
        <v>1020</v>
      </c>
      <c r="AK69" s="150" t="s">
        <v>1021</v>
      </c>
      <c r="AL69" s="150" t="s">
        <v>407</v>
      </c>
      <c r="AM69" s="150" t="s">
        <v>597</v>
      </c>
      <c r="AN69" s="150" t="s">
        <v>597</v>
      </c>
      <c r="AO69" s="150" t="s">
        <v>408</v>
      </c>
      <c r="AP69" s="150" t="s">
        <v>673</v>
      </c>
      <c r="AQ69" s="150" t="s">
        <v>410</v>
      </c>
      <c r="AR69" s="150" t="s">
        <v>607</v>
      </c>
      <c r="AS69" s="150" t="s">
        <v>412</v>
      </c>
      <c r="AT69" s="150" t="s">
        <v>595</v>
      </c>
      <c r="AU69" s="150">
        <v>580980.0</v>
      </c>
      <c r="AV69" s="150" t="s">
        <v>608</v>
      </c>
      <c r="AW69" s="150" t="s">
        <v>73</v>
      </c>
      <c r="AX69" s="150" t="s">
        <v>597</v>
      </c>
      <c r="AY69" s="150" t="s">
        <v>597</v>
      </c>
      <c r="AZ69" s="150" t="s">
        <v>632</v>
      </c>
      <c r="BA69" s="150" t="s">
        <v>597</v>
      </c>
      <c r="BB69" s="152" t="s">
        <v>597</v>
      </c>
      <c r="BC69" s="150" t="s">
        <v>597</v>
      </c>
      <c r="BD69" s="150" t="s">
        <v>597</v>
      </c>
      <c r="BE69" s="150" t="s">
        <v>597</v>
      </c>
      <c r="BF69" s="150" t="s">
        <v>597</v>
      </c>
      <c r="BG69" s="150" t="s">
        <v>597</v>
      </c>
      <c r="BH69" s="150" t="s">
        <v>597</v>
      </c>
      <c r="BI69" s="150" t="s">
        <v>597</v>
      </c>
      <c r="BJ69" s="150" t="s">
        <v>597</v>
      </c>
      <c r="BK69" s="150" t="s">
        <v>597</v>
      </c>
      <c r="BL69" s="150" t="s">
        <v>611</v>
      </c>
      <c r="BM69" s="150" t="s">
        <v>612</v>
      </c>
      <c r="BN69" s="150" t="s">
        <v>597</v>
      </c>
      <c r="BO69" s="150" t="s">
        <v>597</v>
      </c>
      <c r="BP69" s="150" t="s">
        <v>73</v>
      </c>
      <c r="BQ69" s="150" t="s">
        <v>597</v>
      </c>
      <c r="BR69" s="150" t="s">
        <v>607</v>
      </c>
      <c r="BS69" s="150" t="s">
        <v>73</v>
      </c>
      <c r="BT69" s="150" t="s">
        <v>73</v>
      </c>
      <c r="BU69" s="150" t="s">
        <v>407</v>
      </c>
      <c r="BV69" s="150" t="s">
        <v>597</v>
      </c>
      <c r="BW69" s="150" t="s">
        <v>597</v>
      </c>
      <c r="BX69" s="150" t="s">
        <v>408</v>
      </c>
      <c r="BY69" s="150" t="s">
        <v>673</v>
      </c>
      <c r="BZ69" s="150" t="s">
        <v>607</v>
      </c>
      <c r="CA69" s="150" t="s">
        <v>597</v>
      </c>
      <c r="CB69" s="150" t="s">
        <v>597</v>
      </c>
      <c r="CC69" s="150" t="s">
        <v>597</v>
      </c>
      <c r="CD69" s="150" t="s">
        <v>597</v>
      </c>
      <c r="CE69" s="150" t="s">
        <v>597</v>
      </c>
      <c r="CF69" s="150" t="s">
        <v>597</v>
      </c>
      <c r="CG69" s="150" t="s">
        <v>597</v>
      </c>
      <c r="CH69" s="150" t="s">
        <v>597</v>
      </c>
      <c r="CI69" s="150" t="s">
        <v>597</v>
      </c>
      <c r="CJ69" s="150" t="s">
        <v>597</v>
      </c>
      <c r="CK69" s="150" t="s">
        <v>597</v>
      </c>
      <c r="CL69" s="150" t="s">
        <v>597</v>
      </c>
      <c r="CM69" s="150" t="s">
        <v>597</v>
      </c>
      <c r="CN69" s="150" t="s">
        <v>597</v>
      </c>
      <c r="CO69" s="150" t="s">
        <v>597</v>
      </c>
      <c r="CP69" s="150" t="s">
        <v>597</v>
      </c>
      <c r="CQ69" s="150" t="s">
        <v>597</v>
      </c>
      <c r="CR69" s="150" t="s">
        <v>597</v>
      </c>
      <c r="CS69" s="150" t="s">
        <v>597</v>
      </c>
      <c r="CT69" s="150" t="s">
        <v>597</v>
      </c>
      <c r="CU69" s="150" t="s">
        <v>597</v>
      </c>
      <c r="CV69" s="150" t="s">
        <v>597</v>
      </c>
      <c r="CW69" s="150" t="s">
        <v>597</v>
      </c>
      <c r="CX69" s="150" t="s">
        <v>597</v>
      </c>
      <c r="CY69" s="150" t="s">
        <v>597</v>
      </c>
      <c r="CZ69" s="150" t="s">
        <v>597</v>
      </c>
      <c r="DA69" s="150" t="s">
        <v>597</v>
      </c>
      <c r="DB69" s="150" t="s">
        <v>618</v>
      </c>
      <c r="DC69" s="150" t="s">
        <v>618</v>
      </c>
      <c r="DD69" s="150" t="s">
        <v>597</v>
      </c>
      <c r="DE69" s="150" t="s">
        <v>597</v>
      </c>
      <c r="DF69" s="150" t="s">
        <v>73</v>
      </c>
      <c r="DG69" s="150" t="s">
        <v>597</v>
      </c>
      <c r="DH69" s="150" t="s">
        <v>612</v>
      </c>
      <c r="DI69" s="150" t="s">
        <v>1022</v>
      </c>
      <c r="DJ69" s="150" t="s">
        <v>597</v>
      </c>
      <c r="DK69" s="152">
        <v>42151.33675925926</v>
      </c>
      <c r="DL69" s="152">
        <v>42145.794375</v>
      </c>
      <c r="DM69" s="152" t="s">
        <v>597</v>
      </c>
      <c r="DN69" s="150" t="s">
        <v>620</v>
      </c>
      <c r="DO69" s="150" t="s">
        <v>621</v>
      </c>
      <c r="DP69" s="150" t="s">
        <v>1016</v>
      </c>
      <c r="DQ69" s="150" t="s">
        <v>239</v>
      </c>
      <c r="DR69" s="150">
        <v>75000.0</v>
      </c>
      <c r="DS69" s="150" t="s">
        <v>596</v>
      </c>
      <c r="DT69" s="150" t="s">
        <v>597</v>
      </c>
      <c r="DU69" s="150" t="s">
        <v>1016</v>
      </c>
      <c r="DV69" s="150" t="s">
        <v>239</v>
      </c>
      <c r="DW69" s="150" t="s">
        <v>597</v>
      </c>
      <c r="DX69" s="150">
        <v>75000.0</v>
      </c>
      <c r="DY69" s="150" t="s">
        <v>596</v>
      </c>
      <c r="DZ69" s="150" t="s">
        <v>597</v>
      </c>
      <c r="EA69" s="150" t="s">
        <v>597</v>
      </c>
      <c r="EB69" s="150" t="s">
        <v>597</v>
      </c>
      <c r="EC69" s="150" t="s">
        <v>597</v>
      </c>
      <c r="ED69" s="150" t="s">
        <v>597</v>
      </c>
      <c r="EE69" s="150" t="s">
        <v>597</v>
      </c>
      <c r="EF69" s="152" t="s">
        <v>597</v>
      </c>
      <c r="EG69" s="151">
        <v>0.0</v>
      </c>
      <c r="EH69" s="151">
        <v>0.0</v>
      </c>
      <c r="EI69" s="150" t="s">
        <v>1020</v>
      </c>
      <c r="EJ69" s="150" t="s">
        <v>622</v>
      </c>
      <c r="EK69" s="150" t="s">
        <v>597</v>
      </c>
    </row>
    <row r="70" ht="15.75" customHeight="1">
      <c r="A70" s="150">
        <v>28172.0</v>
      </c>
      <c r="B70" s="150" t="s">
        <v>6</v>
      </c>
      <c r="C70" s="150" t="s">
        <v>1015</v>
      </c>
      <c r="D70" s="150">
        <v>28172.0</v>
      </c>
      <c r="E70" s="150" t="s">
        <v>594</v>
      </c>
      <c r="F70" s="150" t="s">
        <v>73</v>
      </c>
      <c r="G70" s="150">
        <v>580779.0</v>
      </c>
      <c r="H70" s="150" t="s">
        <v>595</v>
      </c>
      <c r="I70" s="150" t="s">
        <v>412</v>
      </c>
      <c r="J70" s="150">
        <v>42835.0</v>
      </c>
      <c r="K70" s="150" t="s">
        <v>241</v>
      </c>
      <c r="L70" s="150" t="s">
        <v>1023</v>
      </c>
      <c r="M70" s="151">
        <v>0.0</v>
      </c>
      <c r="N70" s="150">
        <v>100000.0</v>
      </c>
      <c r="O70" s="150" t="s">
        <v>596</v>
      </c>
      <c r="P70" s="151">
        <v>0.0</v>
      </c>
      <c r="Q70" s="67" t="s">
        <v>597</v>
      </c>
      <c r="R70" s="150" t="s">
        <v>597</v>
      </c>
      <c r="S70" s="150" t="s">
        <v>598</v>
      </c>
      <c r="T70" s="150" t="s">
        <v>597</v>
      </c>
      <c r="U70" s="150" t="s">
        <v>1017</v>
      </c>
      <c r="V70" s="150" t="s">
        <v>600</v>
      </c>
      <c r="W70" s="150" t="s">
        <v>597</v>
      </c>
      <c r="X70" s="150" t="s">
        <v>597</v>
      </c>
      <c r="Y70" s="150" t="s">
        <v>1018</v>
      </c>
      <c r="Z70" s="150" t="s">
        <v>73</v>
      </c>
      <c r="AA70" s="150" t="s">
        <v>407</v>
      </c>
      <c r="AB70" s="150" t="s">
        <v>597</v>
      </c>
      <c r="AC70" s="150" t="s">
        <v>597</v>
      </c>
      <c r="AD70" s="150" t="s">
        <v>408</v>
      </c>
      <c r="AE70" s="150" t="s">
        <v>673</v>
      </c>
      <c r="AF70" s="150" t="s">
        <v>410</v>
      </c>
      <c r="AG70" s="150" t="s">
        <v>412</v>
      </c>
      <c r="AH70" s="150" t="s">
        <v>410</v>
      </c>
      <c r="AI70" s="150" t="s">
        <v>1019</v>
      </c>
      <c r="AJ70" s="150" t="s">
        <v>1020</v>
      </c>
      <c r="AK70" s="150" t="s">
        <v>1021</v>
      </c>
      <c r="AL70" s="150" t="s">
        <v>407</v>
      </c>
      <c r="AM70" s="150" t="s">
        <v>597</v>
      </c>
      <c r="AN70" s="150" t="s">
        <v>597</v>
      </c>
      <c r="AO70" s="150" t="s">
        <v>408</v>
      </c>
      <c r="AP70" s="150" t="s">
        <v>673</v>
      </c>
      <c r="AQ70" s="150" t="s">
        <v>410</v>
      </c>
      <c r="AR70" s="150" t="s">
        <v>607</v>
      </c>
      <c r="AS70" s="150" t="s">
        <v>412</v>
      </c>
      <c r="AT70" s="150" t="s">
        <v>595</v>
      </c>
      <c r="AU70" s="150">
        <v>580980.0</v>
      </c>
      <c r="AV70" s="150" t="s">
        <v>608</v>
      </c>
      <c r="AW70" s="150" t="s">
        <v>73</v>
      </c>
      <c r="AX70" s="150" t="s">
        <v>597</v>
      </c>
      <c r="AY70" s="150" t="s">
        <v>597</v>
      </c>
      <c r="AZ70" s="150" t="s">
        <v>632</v>
      </c>
      <c r="BA70" s="150" t="s">
        <v>597</v>
      </c>
      <c r="BB70" s="152" t="s">
        <v>597</v>
      </c>
      <c r="BC70" s="150" t="s">
        <v>597</v>
      </c>
      <c r="BD70" s="150" t="s">
        <v>597</v>
      </c>
      <c r="BE70" s="150" t="s">
        <v>597</v>
      </c>
      <c r="BF70" s="150" t="s">
        <v>597</v>
      </c>
      <c r="BG70" s="150" t="s">
        <v>597</v>
      </c>
      <c r="BH70" s="150" t="s">
        <v>597</v>
      </c>
      <c r="BI70" s="150" t="s">
        <v>597</v>
      </c>
      <c r="BJ70" s="150" t="s">
        <v>597</v>
      </c>
      <c r="BK70" s="150" t="s">
        <v>597</v>
      </c>
      <c r="BL70" s="150" t="s">
        <v>611</v>
      </c>
      <c r="BM70" s="150" t="s">
        <v>612</v>
      </c>
      <c r="BN70" s="150" t="s">
        <v>597</v>
      </c>
      <c r="BO70" s="150" t="s">
        <v>597</v>
      </c>
      <c r="BP70" s="150" t="s">
        <v>73</v>
      </c>
      <c r="BQ70" s="150" t="s">
        <v>597</v>
      </c>
      <c r="BR70" s="150" t="s">
        <v>607</v>
      </c>
      <c r="BS70" s="150" t="s">
        <v>73</v>
      </c>
      <c r="BT70" s="150" t="s">
        <v>73</v>
      </c>
      <c r="BU70" s="150" t="s">
        <v>407</v>
      </c>
      <c r="BV70" s="150" t="s">
        <v>597</v>
      </c>
      <c r="BW70" s="150" t="s">
        <v>597</v>
      </c>
      <c r="BX70" s="150" t="s">
        <v>408</v>
      </c>
      <c r="BY70" s="150" t="s">
        <v>673</v>
      </c>
      <c r="BZ70" s="150" t="s">
        <v>607</v>
      </c>
      <c r="CA70" s="150" t="s">
        <v>597</v>
      </c>
      <c r="CB70" s="150" t="s">
        <v>597</v>
      </c>
      <c r="CC70" s="150" t="s">
        <v>597</v>
      </c>
      <c r="CD70" s="150" t="s">
        <v>597</v>
      </c>
      <c r="CE70" s="150" t="s">
        <v>597</v>
      </c>
      <c r="CF70" s="150" t="s">
        <v>597</v>
      </c>
      <c r="CG70" s="150" t="s">
        <v>597</v>
      </c>
      <c r="CH70" s="150" t="s">
        <v>597</v>
      </c>
      <c r="CI70" s="150" t="s">
        <v>597</v>
      </c>
      <c r="CJ70" s="150" t="s">
        <v>597</v>
      </c>
      <c r="CK70" s="150" t="s">
        <v>597</v>
      </c>
      <c r="CL70" s="150" t="s">
        <v>597</v>
      </c>
      <c r="CM70" s="150" t="s">
        <v>597</v>
      </c>
      <c r="CN70" s="150" t="s">
        <v>597</v>
      </c>
      <c r="CO70" s="150" t="s">
        <v>597</v>
      </c>
      <c r="CP70" s="150" t="s">
        <v>597</v>
      </c>
      <c r="CQ70" s="150" t="s">
        <v>597</v>
      </c>
      <c r="CR70" s="150" t="s">
        <v>597</v>
      </c>
      <c r="CS70" s="150" t="s">
        <v>597</v>
      </c>
      <c r="CT70" s="150" t="s">
        <v>597</v>
      </c>
      <c r="CU70" s="150" t="s">
        <v>597</v>
      </c>
      <c r="CV70" s="150" t="s">
        <v>597</v>
      </c>
      <c r="CW70" s="150" t="s">
        <v>597</v>
      </c>
      <c r="CX70" s="150" t="s">
        <v>597</v>
      </c>
      <c r="CY70" s="150" t="s">
        <v>597</v>
      </c>
      <c r="CZ70" s="150" t="s">
        <v>597</v>
      </c>
      <c r="DA70" s="150" t="s">
        <v>597</v>
      </c>
      <c r="DB70" s="150" t="s">
        <v>618</v>
      </c>
      <c r="DC70" s="150" t="s">
        <v>618</v>
      </c>
      <c r="DD70" s="150" t="s">
        <v>597</v>
      </c>
      <c r="DE70" s="150" t="s">
        <v>597</v>
      </c>
      <c r="DF70" s="150" t="s">
        <v>73</v>
      </c>
      <c r="DG70" s="150" t="s">
        <v>597</v>
      </c>
      <c r="DH70" s="150" t="s">
        <v>612</v>
      </c>
      <c r="DI70" s="150" t="s">
        <v>1022</v>
      </c>
      <c r="DJ70" s="150" t="s">
        <v>597</v>
      </c>
      <c r="DK70" s="152">
        <v>42151.33675925926</v>
      </c>
      <c r="DL70" s="152">
        <v>42145.794375</v>
      </c>
      <c r="DM70" s="152" t="s">
        <v>597</v>
      </c>
      <c r="DN70" s="150" t="s">
        <v>620</v>
      </c>
      <c r="DO70" s="150" t="s">
        <v>621</v>
      </c>
      <c r="DP70" s="150" t="s">
        <v>1023</v>
      </c>
      <c r="DQ70" s="150" t="s">
        <v>241</v>
      </c>
      <c r="DR70" s="150">
        <v>100000.0</v>
      </c>
      <c r="DS70" s="150" t="s">
        <v>596</v>
      </c>
      <c r="DT70" s="150" t="s">
        <v>597</v>
      </c>
      <c r="DU70" s="150" t="s">
        <v>1023</v>
      </c>
      <c r="DV70" s="150" t="s">
        <v>241</v>
      </c>
      <c r="DW70" s="150" t="s">
        <v>597</v>
      </c>
      <c r="DX70" s="150">
        <v>100000.0</v>
      </c>
      <c r="DY70" s="150" t="s">
        <v>596</v>
      </c>
      <c r="DZ70" s="150" t="s">
        <v>597</v>
      </c>
      <c r="EA70" s="150" t="s">
        <v>597</v>
      </c>
      <c r="EB70" s="150" t="s">
        <v>597</v>
      </c>
      <c r="EC70" s="150" t="s">
        <v>597</v>
      </c>
      <c r="ED70" s="150" t="s">
        <v>597</v>
      </c>
      <c r="EE70" s="150" t="s">
        <v>597</v>
      </c>
      <c r="EF70" s="152" t="s">
        <v>597</v>
      </c>
      <c r="EG70" s="151">
        <v>0.0</v>
      </c>
      <c r="EH70" s="151">
        <v>0.0</v>
      </c>
      <c r="EI70" s="150" t="s">
        <v>1020</v>
      </c>
      <c r="EJ70" s="150" t="s">
        <v>622</v>
      </c>
      <c r="EK70" s="150" t="s">
        <v>597</v>
      </c>
    </row>
    <row r="71" ht="15.75" customHeight="1">
      <c r="A71" s="150">
        <v>28107.0</v>
      </c>
      <c r="B71" s="150" t="s">
        <v>6</v>
      </c>
      <c r="C71" s="150" t="s">
        <v>1024</v>
      </c>
      <c r="D71" s="150">
        <v>28107.0</v>
      </c>
      <c r="E71" s="150" t="s">
        <v>594</v>
      </c>
      <c r="F71" s="150" t="s">
        <v>74</v>
      </c>
      <c r="G71" s="150">
        <v>580782.0</v>
      </c>
      <c r="H71" s="150" t="s">
        <v>595</v>
      </c>
      <c r="I71" s="150" t="s">
        <v>1025</v>
      </c>
      <c r="J71" s="150">
        <v>42841.0</v>
      </c>
      <c r="K71" s="150" t="s">
        <v>241</v>
      </c>
      <c r="L71" s="150" t="s">
        <v>1026</v>
      </c>
      <c r="M71" s="151">
        <v>0.0</v>
      </c>
      <c r="N71" s="150">
        <v>100000.0</v>
      </c>
      <c r="O71" s="150" t="s">
        <v>596</v>
      </c>
      <c r="P71" s="151">
        <v>0.0</v>
      </c>
      <c r="Q71" s="67" t="s">
        <v>597</v>
      </c>
      <c r="R71" s="150" t="s">
        <v>597</v>
      </c>
      <c r="S71" s="150" t="s">
        <v>598</v>
      </c>
      <c r="T71" s="150" t="s">
        <v>597</v>
      </c>
      <c r="U71" s="150" t="s">
        <v>1027</v>
      </c>
      <c r="V71" s="150" t="s">
        <v>600</v>
      </c>
      <c r="W71" s="150" t="s">
        <v>597</v>
      </c>
      <c r="X71" s="150" t="s">
        <v>597</v>
      </c>
      <c r="Y71" s="150" t="s">
        <v>1028</v>
      </c>
      <c r="Z71" s="150" t="s">
        <v>74</v>
      </c>
      <c r="AA71" s="150" t="s">
        <v>421</v>
      </c>
      <c r="AB71" s="150" t="s">
        <v>597</v>
      </c>
      <c r="AC71" s="150" t="s">
        <v>597</v>
      </c>
      <c r="AD71" s="150" t="s">
        <v>422</v>
      </c>
      <c r="AE71" s="150" t="s">
        <v>775</v>
      </c>
      <c r="AF71" s="150" t="s">
        <v>597</v>
      </c>
      <c r="AG71" s="150" t="s">
        <v>1025</v>
      </c>
      <c r="AH71" s="150" t="s">
        <v>1029</v>
      </c>
      <c r="AI71" s="150" t="s">
        <v>1030</v>
      </c>
      <c r="AJ71" s="150" t="s">
        <v>1031</v>
      </c>
      <c r="AK71" s="150" t="s">
        <v>606</v>
      </c>
      <c r="AL71" s="150" t="s">
        <v>421</v>
      </c>
      <c r="AM71" s="150" t="s">
        <v>597</v>
      </c>
      <c r="AN71" s="150" t="s">
        <v>597</v>
      </c>
      <c r="AO71" s="150" t="s">
        <v>422</v>
      </c>
      <c r="AP71" s="150" t="s">
        <v>775</v>
      </c>
      <c r="AQ71" s="150" t="s">
        <v>1029</v>
      </c>
      <c r="AR71" s="150" t="s">
        <v>607</v>
      </c>
      <c r="AS71" s="150" t="s">
        <v>1025</v>
      </c>
      <c r="AT71" s="150" t="s">
        <v>595</v>
      </c>
      <c r="AU71" s="150">
        <v>580983.0</v>
      </c>
      <c r="AV71" s="150" t="s">
        <v>608</v>
      </c>
      <c r="AW71" s="150" t="s">
        <v>74</v>
      </c>
      <c r="AX71" s="150" t="s">
        <v>597</v>
      </c>
      <c r="AY71" s="150" t="s">
        <v>597</v>
      </c>
      <c r="AZ71" s="150" t="s">
        <v>597</v>
      </c>
      <c r="BA71" s="150" t="s">
        <v>597</v>
      </c>
      <c r="BB71" s="152" t="s">
        <v>597</v>
      </c>
      <c r="BC71" s="150" t="s">
        <v>597</v>
      </c>
      <c r="BD71" s="150" t="s">
        <v>597</v>
      </c>
      <c r="BE71" s="150" t="s">
        <v>597</v>
      </c>
      <c r="BF71" s="150" t="s">
        <v>597</v>
      </c>
      <c r="BG71" s="150" t="s">
        <v>597</v>
      </c>
      <c r="BH71" s="150" t="s">
        <v>597</v>
      </c>
      <c r="BI71" s="150" t="s">
        <v>597</v>
      </c>
      <c r="BJ71" s="150" t="s">
        <v>597</v>
      </c>
      <c r="BK71" s="150" t="s">
        <v>597</v>
      </c>
      <c r="BL71" s="150" t="s">
        <v>611</v>
      </c>
      <c r="BM71" s="150" t="s">
        <v>612</v>
      </c>
      <c r="BN71" s="150" t="s">
        <v>597</v>
      </c>
      <c r="BO71" s="150" t="s">
        <v>597</v>
      </c>
      <c r="BP71" s="150" t="s">
        <v>74</v>
      </c>
      <c r="BQ71" s="150" t="s">
        <v>597</v>
      </c>
      <c r="BR71" s="150" t="s">
        <v>607</v>
      </c>
      <c r="BS71" s="150" t="s">
        <v>597</v>
      </c>
      <c r="BT71" s="150" t="s">
        <v>597</v>
      </c>
      <c r="BU71" s="150" t="s">
        <v>597</v>
      </c>
      <c r="BV71" s="150" t="s">
        <v>597</v>
      </c>
      <c r="BW71" s="150" t="s">
        <v>597</v>
      </c>
      <c r="BX71" s="150" t="s">
        <v>597</v>
      </c>
      <c r="BY71" s="150" t="s">
        <v>597</v>
      </c>
      <c r="BZ71" s="150" t="s">
        <v>597</v>
      </c>
      <c r="CA71" s="150" t="s">
        <v>74</v>
      </c>
      <c r="CB71" s="150" t="s">
        <v>597</v>
      </c>
      <c r="CC71" s="150" t="s">
        <v>597</v>
      </c>
      <c r="CD71" s="150" t="s">
        <v>597</v>
      </c>
      <c r="CE71" s="150" t="s">
        <v>597</v>
      </c>
      <c r="CF71" s="150" t="s">
        <v>597</v>
      </c>
      <c r="CG71" s="150" t="s">
        <v>597</v>
      </c>
      <c r="CH71" s="150" t="s">
        <v>597</v>
      </c>
      <c r="CI71" s="150" t="s">
        <v>1032</v>
      </c>
      <c r="CJ71" s="150" t="s">
        <v>597</v>
      </c>
      <c r="CK71" s="150" t="s">
        <v>597</v>
      </c>
      <c r="CL71" s="150" t="s">
        <v>597</v>
      </c>
      <c r="CM71" s="150" t="s">
        <v>1033</v>
      </c>
      <c r="CN71" s="150" t="s">
        <v>597</v>
      </c>
      <c r="CO71" s="150" t="s">
        <v>597</v>
      </c>
      <c r="CP71" s="150" t="s">
        <v>781</v>
      </c>
      <c r="CQ71" s="150" t="s">
        <v>597</v>
      </c>
      <c r="CR71" s="150" t="s">
        <v>636</v>
      </c>
      <c r="CS71" s="150" t="s">
        <v>597</v>
      </c>
      <c r="CT71" s="150" t="s">
        <v>597</v>
      </c>
      <c r="CU71" s="150" t="s">
        <v>597</v>
      </c>
      <c r="CV71" s="150" t="s">
        <v>597</v>
      </c>
      <c r="CW71" s="150" t="s">
        <v>597</v>
      </c>
      <c r="CX71" s="150" t="s">
        <v>597</v>
      </c>
      <c r="CY71" s="150" t="s">
        <v>597</v>
      </c>
      <c r="CZ71" s="150" t="s">
        <v>597</v>
      </c>
      <c r="DA71" s="150" t="s">
        <v>597</v>
      </c>
      <c r="DB71" s="150" t="s">
        <v>618</v>
      </c>
      <c r="DC71" s="150" t="s">
        <v>618</v>
      </c>
      <c r="DD71" s="150" t="s">
        <v>597</v>
      </c>
      <c r="DE71" s="150" t="s">
        <v>597</v>
      </c>
      <c r="DF71" s="150" t="s">
        <v>74</v>
      </c>
      <c r="DG71" s="150" t="s">
        <v>597</v>
      </c>
      <c r="DH71" s="150" t="s">
        <v>612</v>
      </c>
      <c r="DI71" s="150" t="s">
        <v>1034</v>
      </c>
      <c r="DJ71" s="150" t="s">
        <v>597</v>
      </c>
      <c r="DK71" s="152">
        <v>42156.38930555555</v>
      </c>
      <c r="DL71" s="152">
        <v>42156.37670138889</v>
      </c>
      <c r="DM71" s="152" t="s">
        <v>597</v>
      </c>
      <c r="DN71" s="150" t="s">
        <v>620</v>
      </c>
      <c r="DO71" s="150" t="s">
        <v>750</v>
      </c>
      <c r="DP71" s="150" t="s">
        <v>1026</v>
      </c>
      <c r="DQ71" s="150" t="s">
        <v>241</v>
      </c>
      <c r="DR71" s="150">
        <v>100000.0</v>
      </c>
      <c r="DS71" s="150" t="s">
        <v>596</v>
      </c>
      <c r="DT71" s="150" t="s">
        <v>597</v>
      </c>
      <c r="DU71" s="150" t="s">
        <v>1026</v>
      </c>
      <c r="DV71" s="150" t="s">
        <v>241</v>
      </c>
      <c r="DW71" s="150" t="s">
        <v>597</v>
      </c>
      <c r="DX71" s="150">
        <v>100000.0</v>
      </c>
      <c r="DY71" s="150" t="s">
        <v>596</v>
      </c>
      <c r="DZ71" s="150" t="s">
        <v>597</v>
      </c>
      <c r="EA71" s="150" t="s">
        <v>597</v>
      </c>
      <c r="EB71" s="150" t="s">
        <v>597</v>
      </c>
      <c r="EC71" s="150" t="s">
        <v>597</v>
      </c>
      <c r="ED71" s="150" t="s">
        <v>597</v>
      </c>
      <c r="EE71" s="150" t="s">
        <v>597</v>
      </c>
      <c r="EF71" s="152" t="s">
        <v>597</v>
      </c>
      <c r="EG71" s="151">
        <v>0.0</v>
      </c>
      <c r="EH71" s="151">
        <v>0.0</v>
      </c>
      <c r="EI71" s="150" t="s">
        <v>1031</v>
      </c>
      <c r="EJ71" s="150" t="s">
        <v>751</v>
      </c>
      <c r="EK71" s="150" t="s">
        <v>597</v>
      </c>
    </row>
    <row r="72" ht="15.75" customHeight="1">
      <c r="A72" s="150">
        <v>28107.0</v>
      </c>
      <c r="B72" s="150" t="s">
        <v>6</v>
      </c>
      <c r="C72" s="150" t="s">
        <v>1024</v>
      </c>
      <c r="D72" s="150">
        <v>28107.0</v>
      </c>
      <c r="E72" s="150" t="s">
        <v>594</v>
      </c>
      <c r="F72" s="150" t="s">
        <v>74</v>
      </c>
      <c r="G72" s="150">
        <v>580782.0</v>
      </c>
      <c r="H72" s="150" t="s">
        <v>595</v>
      </c>
      <c r="I72" s="150" t="s">
        <v>1025</v>
      </c>
      <c r="J72" s="150">
        <v>42840.0</v>
      </c>
      <c r="K72" s="150" t="s">
        <v>239</v>
      </c>
      <c r="L72" s="150" t="s">
        <v>1035</v>
      </c>
      <c r="M72" s="151">
        <v>17489.25</v>
      </c>
      <c r="N72" s="150">
        <v>50000.0</v>
      </c>
      <c r="O72" s="150" t="s">
        <v>596</v>
      </c>
      <c r="P72" s="151">
        <v>17489.25</v>
      </c>
      <c r="Q72" s="67" t="s">
        <v>597</v>
      </c>
      <c r="R72" s="150" t="s">
        <v>597</v>
      </c>
      <c r="S72" s="150" t="s">
        <v>598</v>
      </c>
      <c r="T72" s="150" t="s">
        <v>597</v>
      </c>
      <c r="U72" s="150" t="s">
        <v>1027</v>
      </c>
      <c r="V72" s="150" t="s">
        <v>600</v>
      </c>
      <c r="W72" s="150" t="s">
        <v>597</v>
      </c>
      <c r="X72" s="150" t="s">
        <v>597</v>
      </c>
      <c r="Y72" s="150" t="s">
        <v>1028</v>
      </c>
      <c r="Z72" s="150" t="s">
        <v>74</v>
      </c>
      <c r="AA72" s="150" t="s">
        <v>421</v>
      </c>
      <c r="AB72" s="150" t="s">
        <v>597</v>
      </c>
      <c r="AC72" s="150" t="s">
        <v>597</v>
      </c>
      <c r="AD72" s="150" t="s">
        <v>422</v>
      </c>
      <c r="AE72" s="150" t="s">
        <v>775</v>
      </c>
      <c r="AF72" s="150" t="s">
        <v>597</v>
      </c>
      <c r="AG72" s="150" t="s">
        <v>1025</v>
      </c>
      <c r="AH72" s="150" t="s">
        <v>1029</v>
      </c>
      <c r="AI72" s="150" t="s">
        <v>1030</v>
      </c>
      <c r="AJ72" s="150" t="s">
        <v>1031</v>
      </c>
      <c r="AK72" s="150" t="s">
        <v>606</v>
      </c>
      <c r="AL72" s="150" t="s">
        <v>421</v>
      </c>
      <c r="AM72" s="150" t="s">
        <v>597</v>
      </c>
      <c r="AN72" s="150" t="s">
        <v>597</v>
      </c>
      <c r="AO72" s="150" t="s">
        <v>422</v>
      </c>
      <c r="AP72" s="150" t="s">
        <v>775</v>
      </c>
      <c r="AQ72" s="150" t="s">
        <v>1029</v>
      </c>
      <c r="AR72" s="150" t="s">
        <v>607</v>
      </c>
      <c r="AS72" s="150" t="s">
        <v>1025</v>
      </c>
      <c r="AT72" s="150" t="s">
        <v>595</v>
      </c>
      <c r="AU72" s="150">
        <v>580983.0</v>
      </c>
      <c r="AV72" s="150" t="s">
        <v>608</v>
      </c>
      <c r="AW72" s="150" t="s">
        <v>74</v>
      </c>
      <c r="AX72" s="150" t="s">
        <v>597</v>
      </c>
      <c r="AY72" s="150" t="s">
        <v>597</v>
      </c>
      <c r="AZ72" s="150" t="s">
        <v>597</v>
      </c>
      <c r="BA72" s="150" t="s">
        <v>597</v>
      </c>
      <c r="BB72" s="152" t="s">
        <v>597</v>
      </c>
      <c r="BC72" s="150" t="s">
        <v>597</v>
      </c>
      <c r="BD72" s="150" t="s">
        <v>597</v>
      </c>
      <c r="BE72" s="150" t="s">
        <v>597</v>
      </c>
      <c r="BF72" s="150" t="s">
        <v>597</v>
      </c>
      <c r="BG72" s="150" t="s">
        <v>597</v>
      </c>
      <c r="BH72" s="150" t="s">
        <v>597</v>
      </c>
      <c r="BI72" s="150" t="s">
        <v>597</v>
      </c>
      <c r="BJ72" s="150" t="s">
        <v>597</v>
      </c>
      <c r="BK72" s="150" t="s">
        <v>597</v>
      </c>
      <c r="BL72" s="150" t="s">
        <v>611</v>
      </c>
      <c r="BM72" s="150" t="s">
        <v>612</v>
      </c>
      <c r="BN72" s="150" t="s">
        <v>597</v>
      </c>
      <c r="BO72" s="150" t="s">
        <v>597</v>
      </c>
      <c r="BP72" s="150" t="s">
        <v>74</v>
      </c>
      <c r="BQ72" s="150" t="s">
        <v>597</v>
      </c>
      <c r="BR72" s="150" t="s">
        <v>607</v>
      </c>
      <c r="BS72" s="150" t="s">
        <v>597</v>
      </c>
      <c r="BT72" s="150" t="s">
        <v>597</v>
      </c>
      <c r="BU72" s="150" t="s">
        <v>597</v>
      </c>
      <c r="BV72" s="150" t="s">
        <v>597</v>
      </c>
      <c r="BW72" s="150" t="s">
        <v>597</v>
      </c>
      <c r="BX72" s="150" t="s">
        <v>597</v>
      </c>
      <c r="BY72" s="150" t="s">
        <v>597</v>
      </c>
      <c r="BZ72" s="150" t="s">
        <v>597</v>
      </c>
      <c r="CA72" s="150" t="s">
        <v>74</v>
      </c>
      <c r="CB72" s="150" t="s">
        <v>597</v>
      </c>
      <c r="CC72" s="150" t="s">
        <v>597</v>
      </c>
      <c r="CD72" s="150" t="s">
        <v>597</v>
      </c>
      <c r="CE72" s="150" t="s">
        <v>597</v>
      </c>
      <c r="CF72" s="150" t="s">
        <v>597</v>
      </c>
      <c r="CG72" s="150" t="s">
        <v>597</v>
      </c>
      <c r="CH72" s="150" t="s">
        <v>597</v>
      </c>
      <c r="CI72" s="150" t="s">
        <v>1032</v>
      </c>
      <c r="CJ72" s="150" t="s">
        <v>597</v>
      </c>
      <c r="CK72" s="150" t="s">
        <v>597</v>
      </c>
      <c r="CL72" s="150" t="s">
        <v>597</v>
      </c>
      <c r="CM72" s="150" t="s">
        <v>1033</v>
      </c>
      <c r="CN72" s="150" t="s">
        <v>597</v>
      </c>
      <c r="CO72" s="150" t="s">
        <v>597</v>
      </c>
      <c r="CP72" s="150" t="s">
        <v>781</v>
      </c>
      <c r="CQ72" s="150" t="s">
        <v>597</v>
      </c>
      <c r="CR72" s="150" t="s">
        <v>636</v>
      </c>
      <c r="CS72" s="150" t="s">
        <v>597</v>
      </c>
      <c r="CT72" s="150" t="s">
        <v>597</v>
      </c>
      <c r="CU72" s="150" t="s">
        <v>597</v>
      </c>
      <c r="CV72" s="150" t="s">
        <v>597</v>
      </c>
      <c r="CW72" s="150" t="s">
        <v>597</v>
      </c>
      <c r="CX72" s="150" t="s">
        <v>597</v>
      </c>
      <c r="CY72" s="150" t="s">
        <v>597</v>
      </c>
      <c r="CZ72" s="150" t="s">
        <v>597</v>
      </c>
      <c r="DA72" s="150" t="s">
        <v>597</v>
      </c>
      <c r="DB72" s="150" t="s">
        <v>618</v>
      </c>
      <c r="DC72" s="150" t="s">
        <v>618</v>
      </c>
      <c r="DD72" s="150" t="s">
        <v>597</v>
      </c>
      <c r="DE72" s="150" t="s">
        <v>597</v>
      </c>
      <c r="DF72" s="150" t="s">
        <v>74</v>
      </c>
      <c r="DG72" s="150" t="s">
        <v>597</v>
      </c>
      <c r="DH72" s="150" t="s">
        <v>612</v>
      </c>
      <c r="DI72" s="150" t="s">
        <v>1034</v>
      </c>
      <c r="DJ72" s="150" t="s">
        <v>597</v>
      </c>
      <c r="DK72" s="152">
        <v>42156.38930555555</v>
      </c>
      <c r="DL72" s="152">
        <v>42156.37670138889</v>
      </c>
      <c r="DM72" s="152" t="s">
        <v>597</v>
      </c>
      <c r="DN72" s="150" t="s">
        <v>620</v>
      </c>
      <c r="DO72" s="150" t="s">
        <v>750</v>
      </c>
      <c r="DP72" s="150" t="s">
        <v>1035</v>
      </c>
      <c r="DQ72" s="150" t="s">
        <v>239</v>
      </c>
      <c r="DR72" s="150">
        <v>50000.0</v>
      </c>
      <c r="DS72" s="150" t="s">
        <v>596</v>
      </c>
      <c r="DT72" s="150" t="s">
        <v>597</v>
      </c>
      <c r="DU72" s="150" t="s">
        <v>1035</v>
      </c>
      <c r="DV72" s="150" t="s">
        <v>239</v>
      </c>
      <c r="DW72" s="150" t="s">
        <v>597</v>
      </c>
      <c r="DX72" s="150">
        <v>50000.0</v>
      </c>
      <c r="DY72" s="150" t="s">
        <v>596</v>
      </c>
      <c r="DZ72" s="150" t="s">
        <v>597</v>
      </c>
      <c r="EA72" s="150" t="s">
        <v>597</v>
      </c>
      <c r="EB72" s="150" t="s">
        <v>597</v>
      </c>
      <c r="EC72" s="150" t="s">
        <v>597</v>
      </c>
      <c r="ED72" s="150" t="s">
        <v>597</v>
      </c>
      <c r="EE72" s="150" t="s">
        <v>597</v>
      </c>
      <c r="EF72" s="152" t="s">
        <v>597</v>
      </c>
      <c r="EG72" s="151">
        <v>0.0</v>
      </c>
      <c r="EH72" s="151">
        <v>0.0</v>
      </c>
      <c r="EI72" s="150" t="s">
        <v>1031</v>
      </c>
      <c r="EJ72" s="150" t="s">
        <v>751</v>
      </c>
      <c r="EK72" s="150" t="s">
        <v>597</v>
      </c>
    </row>
    <row r="73" ht="15.75" customHeight="1">
      <c r="A73" s="150">
        <v>28085.0</v>
      </c>
      <c r="B73" s="150" t="s">
        <v>6</v>
      </c>
      <c r="C73" s="150" t="s">
        <v>1036</v>
      </c>
      <c r="D73" s="150">
        <v>28085.0</v>
      </c>
      <c r="E73" s="150" t="s">
        <v>594</v>
      </c>
      <c r="F73" s="150" t="s">
        <v>76</v>
      </c>
      <c r="G73" s="150">
        <v>580759.0</v>
      </c>
      <c r="H73" s="150" t="s">
        <v>595</v>
      </c>
      <c r="I73" s="150" t="s">
        <v>315</v>
      </c>
      <c r="J73" s="150">
        <v>42794.0</v>
      </c>
      <c r="K73" s="150" t="s">
        <v>239</v>
      </c>
      <c r="L73" s="150" t="s">
        <v>1037</v>
      </c>
      <c r="M73" s="151">
        <v>0.0</v>
      </c>
      <c r="N73" s="150">
        <v>968000.0</v>
      </c>
      <c r="O73" s="150" t="s">
        <v>596</v>
      </c>
      <c r="P73" s="151">
        <v>0.0</v>
      </c>
      <c r="Q73" s="67" t="s">
        <v>597</v>
      </c>
      <c r="R73" s="150" t="s">
        <v>597</v>
      </c>
      <c r="S73" s="150" t="s">
        <v>598</v>
      </c>
      <c r="T73" s="150" t="s">
        <v>597</v>
      </c>
      <c r="U73" s="150" t="s">
        <v>1038</v>
      </c>
      <c r="V73" s="150" t="s">
        <v>600</v>
      </c>
      <c r="W73" s="150" t="s">
        <v>597</v>
      </c>
      <c r="X73" s="150" t="s">
        <v>597</v>
      </c>
      <c r="Y73" s="150" t="s">
        <v>1039</v>
      </c>
      <c r="Z73" s="150" t="s">
        <v>76</v>
      </c>
      <c r="AA73" s="150" t="s">
        <v>312</v>
      </c>
      <c r="AB73" s="150" t="s">
        <v>597</v>
      </c>
      <c r="AC73" s="150" t="s">
        <v>597</v>
      </c>
      <c r="AD73" s="150" t="s">
        <v>313</v>
      </c>
      <c r="AE73" s="150" t="s">
        <v>775</v>
      </c>
      <c r="AF73" s="150" t="s">
        <v>597</v>
      </c>
      <c r="AG73" s="150" t="s">
        <v>315</v>
      </c>
      <c r="AH73" s="150" t="s">
        <v>1040</v>
      </c>
      <c r="AI73" s="150" t="s">
        <v>1041</v>
      </c>
      <c r="AJ73" s="150" t="s">
        <v>1042</v>
      </c>
      <c r="AK73" s="150" t="s">
        <v>606</v>
      </c>
      <c r="AL73" s="150" t="s">
        <v>312</v>
      </c>
      <c r="AM73" s="150" t="s">
        <v>597</v>
      </c>
      <c r="AN73" s="150" t="s">
        <v>597</v>
      </c>
      <c r="AO73" s="150" t="s">
        <v>313</v>
      </c>
      <c r="AP73" s="150" t="s">
        <v>775</v>
      </c>
      <c r="AQ73" s="150" t="s">
        <v>1040</v>
      </c>
      <c r="AR73" s="150" t="s">
        <v>607</v>
      </c>
      <c r="AS73" s="150" t="s">
        <v>315</v>
      </c>
      <c r="AT73" s="150" t="s">
        <v>595</v>
      </c>
      <c r="AU73" s="150">
        <v>580959.0</v>
      </c>
      <c r="AV73" s="150" t="s">
        <v>608</v>
      </c>
      <c r="AW73" s="150" t="s">
        <v>76</v>
      </c>
      <c r="AX73" s="150" t="s">
        <v>597</v>
      </c>
      <c r="AY73" s="150" t="s">
        <v>597</v>
      </c>
      <c r="AZ73" s="150" t="s">
        <v>887</v>
      </c>
      <c r="BA73" s="150" t="s">
        <v>597</v>
      </c>
      <c r="BB73" s="152" t="s">
        <v>597</v>
      </c>
      <c r="BC73" s="150" t="s">
        <v>597</v>
      </c>
      <c r="BD73" s="150" t="s">
        <v>597</v>
      </c>
      <c r="BE73" s="150" t="s">
        <v>597</v>
      </c>
      <c r="BF73" s="150" t="s">
        <v>597</v>
      </c>
      <c r="BG73" s="150" t="s">
        <v>597</v>
      </c>
      <c r="BH73" s="150" t="s">
        <v>597</v>
      </c>
      <c r="BI73" s="150" t="s">
        <v>597</v>
      </c>
      <c r="BJ73" s="150" t="s">
        <v>597</v>
      </c>
      <c r="BK73" s="150" t="s">
        <v>597</v>
      </c>
      <c r="BL73" s="150" t="s">
        <v>611</v>
      </c>
      <c r="BM73" s="150" t="s">
        <v>612</v>
      </c>
      <c r="BN73" s="150" t="s">
        <v>597</v>
      </c>
      <c r="BO73" s="150" t="s">
        <v>597</v>
      </c>
      <c r="BP73" s="150" t="s">
        <v>1043</v>
      </c>
      <c r="BQ73" s="150" t="s">
        <v>597</v>
      </c>
      <c r="BR73" s="150" t="s">
        <v>607</v>
      </c>
      <c r="BS73" s="150" t="s">
        <v>597</v>
      </c>
      <c r="BT73" s="150" t="s">
        <v>597</v>
      </c>
      <c r="BU73" s="150" t="s">
        <v>597</v>
      </c>
      <c r="BV73" s="150" t="s">
        <v>597</v>
      </c>
      <c r="BW73" s="150" t="s">
        <v>597</v>
      </c>
      <c r="BX73" s="150" t="s">
        <v>597</v>
      </c>
      <c r="BY73" s="150" t="s">
        <v>597</v>
      </c>
      <c r="BZ73" s="150" t="s">
        <v>597</v>
      </c>
      <c r="CA73" s="150" t="s">
        <v>1043</v>
      </c>
      <c r="CB73" s="150" t="s">
        <v>597</v>
      </c>
      <c r="CC73" s="150" t="s">
        <v>597</v>
      </c>
      <c r="CD73" s="150" t="s">
        <v>597</v>
      </c>
      <c r="CE73" s="150" t="s">
        <v>597</v>
      </c>
      <c r="CF73" s="150" t="s">
        <v>597</v>
      </c>
      <c r="CG73" s="150" t="s">
        <v>597</v>
      </c>
      <c r="CH73" s="150" t="s">
        <v>597</v>
      </c>
      <c r="CI73" s="150" t="s">
        <v>1044</v>
      </c>
      <c r="CJ73" s="150" t="s">
        <v>597</v>
      </c>
      <c r="CK73" s="150" t="s">
        <v>597</v>
      </c>
      <c r="CL73" s="150" t="s">
        <v>597</v>
      </c>
      <c r="CM73" s="150" t="s">
        <v>1045</v>
      </c>
      <c r="CN73" s="150" t="s">
        <v>597</v>
      </c>
      <c r="CO73" s="150" t="s">
        <v>597</v>
      </c>
      <c r="CP73" s="150" t="s">
        <v>1046</v>
      </c>
      <c r="CQ73" s="150" t="s">
        <v>597</v>
      </c>
      <c r="CR73" s="150" t="s">
        <v>920</v>
      </c>
      <c r="CS73" s="150" t="s">
        <v>597</v>
      </c>
      <c r="CT73" s="150" t="s">
        <v>597</v>
      </c>
      <c r="CU73" s="150" t="s">
        <v>597</v>
      </c>
      <c r="CV73" s="150" t="s">
        <v>597</v>
      </c>
      <c r="CW73" s="150" t="s">
        <v>597</v>
      </c>
      <c r="CX73" s="150" t="s">
        <v>597</v>
      </c>
      <c r="CY73" s="150" t="s">
        <v>597</v>
      </c>
      <c r="CZ73" s="150" t="s">
        <v>597</v>
      </c>
      <c r="DA73" s="150" t="s">
        <v>597</v>
      </c>
      <c r="DB73" s="150" t="s">
        <v>618</v>
      </c>
      <c r="DC73" s="150" t="s">
        <v>618</v>
      </c>
      <c r="DD73" s="150" t="s">
        <v>597</v>
      </c>
      <c r="DE73" s="150" t="s">
        <v>597</v>
      </c>
      <c r="DF73" s="150" t="s">
        <v>76</v>
      </c>
      <c r="DG73" s="150" t="s">
        <v>597</v>
      </c>
      <c r="DH73" s="150" t="s">
        <v>612</v>
      </c>
      <c r="DI73" s="150" t="s">
        <v>1047</v>
      </c>
      <c r="DJ73" s="150" t="s">
        <v>597</v>
      </c>
      <c r="DK73" s="152">
        <v>42153.52119212963</v>
      </c>
      <c r="DL73" s="152">
        <v>42145.794282407405</v>
      </c>
      <c r="DM73" s="152" t="s">
        <v>597</v>
      </c>
      <c r="DN73" s="150" t="s">
        <v>620</v>
      </c>
      <c r="DO73" s="150" t="s">
        <v>621</v>
      </c>
      <c r="DP73" s="150" t="s">
        <v>1037</v>
      </c>
      <c r="DQ73" s="150" t="s">
        <v>239</v>
      </c>
      <c r="DR73" s="150">
        <v>968000.0</v>
      </c>
      <c r="DS73" s="150" t="s">
        <v>596</v>
      </c>
      <c r="DT73" s="150" t="s">
        <v>597</v>
      </c>
      <c r="DU73" s="150" t="s">
        <v>1037</v>
      </c>
      <c r="DV73" s="150" t="s">
        <v>239</v>
      </c>
      <c r="DW73" s="150" t="s">
        <v>597</v>
      </c>
      <c r="DX73" s="150">
        <v>968000.0</v>
      </c>
      <c r="DY73" s="150" t="s">
        <v>596</v>
      </c>
      <c r="DZ73" s="150" t="s">
        <v>597</v>
      </c>
      <c r="EA73" s="150" t="s">
        <v>597</v>
      </c>
      <c r="EB73" s="150" t="s">
        <v>597</v>
      </c>
      <c r="EC73" s="150" t="s">
        <v>597</v>
      </c>
      <c r="ED73" s="150" t="s">
        <v>597</v>
      </c>
      <c r="EE73" s="150" t="s">
        <v>597</v>
      </c>
      <c r="EF73" s="152" t="s">
        <v>597</v>
      </c>
      <c r="EG73" s="151">
        <v>0.0</v>
      </c>
      <c r="EH73" s="151">
        <v>0.0</v>
      </c>
      <c r="EI73" s="150" t="s">
        <v>1042</v>
      </c>
      <c r="EJ73" s="150" t="s">
        <v>622</v>
      </c>
      <c r="EK73" s="150" t="s">
        <v>597</v>
      </c>
    </row>
    <row r="74" ht="15.75" customHeight="1">
      <c r="A74" s="150">
        <v>28085.0</v>
      </c>
      <c r="B74" s="150" t="s">
        <v>6</v>
      </c>
      <c r="C74" s="150" t="s">
        <v>1036</v>
      </c>
      <c r="D74" s="150">
        <v>28085.0</v>
      </c>
      <c r="E74" s="150" t="s">
        <v>594</v>
      </c>
      <c r="F74" s="150" t="s">
        <v>76</v>
      </c>
      <c r="G74" s="150">
        <v>580759.0</v>
      </c>
      <c r="H74" s="150" t="s">
        <v>595</v>
      </c>
      <c r="I74" s="150" t="s">
        <v>315</v>
      </c>
      <c r="J74" s="150">
        <v>42769.0</v>
      </c>
      <c r="K74" s="150" t="s">
        <v>204</v>
      </c>
      <c r="L74" s="150" t="s">
        <v>317</v>
      </c>
      <c r="M74" s="151">
        <v>0.0</v>
      </c>
      <c r="N74" s="150">
        <v>92571.0</v>
      </c>
      <c r="O74" s="150" t="s">
        <v>596</v>
      </c>
      <c r="P74" s="151">
        <v>0.0</v>
      </c>
      <c r="Q74" s="67" t="s">
        <v>597</v>
      </c>
      <c r="R74" s="150" t="s">
        <v>597</v>
      </c>
      <c r="S74" s="150" t="s">
        <v>598</v>
      </c>
      <c r="T74" s="150" t="s">
        <v>597</v>
      </c>
      <c r="U74" s="150" t="s">
        <v>1038</v>
      </c>
      <c r="V74" s="150" t="s">
        <v>600</v>
      </c>
      <c r="W74" s="150" t="s">
        <v>597</v>
      </c>
      <c r="X74" s="150" t="s">
        <v>597</v>
      </c>
      <c r="Y74" s="150" t="s">
        <v>1039</v>
      </c>
      <c r="Z74" s="150" t="s">
        <v>76</v>
      </c>
      <c r="AA74" s="150" t="s">
        <v>312</v>
      </c>
      <c r="AB74" s="150" t="s">
        <v>597</v>
      </c>
      <c r="AC74" s="150" t="s">
        <v>597</v>
      </c>
      <c r="AD74" s="150" t="s">
        <v>313</v>
      </c>
      <c r="AE74" s="150" t="s">
        <v>775</v>
      </c>
      <c r="AF74" s="150" t="s">
        <v>597</v>
      </c>
      <c r="AG74" s="150" t="s">
        <v>315</v>
      </c>
      <c r="AH74" s="150" t="s">
        <v>1040</v>
      </c>
      <c r="AI74" s="150" t="s">
        <v>1041</v>
      </c>
      <c r="AJ74" s="150" t="s">
        <v>1042</v>
      </c>
      <c r="AK74" s="150" t="s">
        <v>606</v>
      </c>
      <c r="AL74" s="150" t="s">
        <v>312</v>
      </c>
      <c r="AM74" s="150" t="s">
        <v>597</v>
      </c>
      <c r="AN74" s="150" t="s">
        <v>597</v>
      </c>
      <c r="AO74" s="150" t="s">
        <v>313</v>
      </c>
      <c r="AP74" s="150" t="s">
        <v>775</v>
      </c>
      <c r="AQ74" s="150" t="s">
        <v>1040</v>
      </c>
      <c r="AR74" s="150" t="s">
        <v>607</v>
      </c>
      <c r="AS74" s="150" t="s">
        <v>315</v>
      </c>
      <c r="AT74" s="150" t="s">
        <v>595</v>
      </c>
      <c r="AU74" s="150">
        <v>580959.0</v>
      </c>
      <c r="AV74" s="150" t="s">
        <v>608</v>
      </c>
      <c r="AW74" s="150" t="s">
        <v>76</v>
      </c>
      <c r="AX74" s="150" t="s">
        <v>597</v>
      </c>
      <c r="AY74" s="150" t="s">
        <v>597</v>
      </c>
      <c r="AZ74" s="150" t="s">
        <v>887</v>
      </c>
      <c r="BA74" s="150" t="s">
        <v>597</v>
      </c>
      <c r="BB74" s="152" t="s">
        <v>597</v>
      </c>
      <c r="BC74" s="150" t="s">
        <v>597</v>
      </c>
      <c r="BD74" s="150" t="s">
        <v>597</v>
      </c>
      <c r="BE74" s="150" t="s">
        <v>597</v>
      </c>
      <c r="BF74" s="150" t="s">
        <v>597</v>
      </c>
      <c r="BG74" s="150" t="s">
        <v>597</v>
      </c>
      <c r="BH74" s="150" t="s">
        <v>597</v>
      </c>
      <c r="BI74" s="150" t="s">
        <v>597</v>
      </c>
      <c r="BJ74" s="150" t="s">
        <v>597</v>
      </c>
      <c r="BK74" s="150" t="s">
        <v>597</v>
      </c>
      <c r="BL74" s="150" t="s">
        <v>611</v>
      </c>
      <c r="BM74" s="150" t="s">
        <v>612</v>
      </c>
      <c r="BN74" s="150" t="s">
        <v>597</v>
      </c>
      <c r="BO74" s="150" t="s">
        <v>597</v>
      </c>
      <c r="BP74" s="150" t="s">
        <v>1043</v>
      </c>
      <c r="BQ74" s="150" t="s">
        <v>597</v>
      </c>
      <c r="BR74" s="150" t="s">
        <v>607</v>
      </c>
      <c r="BS74" s="150" t="s">
        <v>597</v>
      </c>
      <c r="BT74" s="150" t="s">
        <v>597</v>
      </c>
      <c r="BU74" s="150" t="s">
        <v>597</v>
      </c>
      <c r="BV74" s="150" t="s">
        <v>597</v>
      </c>
      <c r="BW74" s="150" t="s">
        <v>597</v>
      </c>
      <c r="BX74" s="150" t="s">
        <v>597</v>
      </c>
      <c r="BY74" s="150" t="s">
        <v>597</v>
      </c>
      <c r="BZ74" s="150" t="s">
        <v>597</v>
      </c>
      <c r="CA74" s="150" t="s">
        <v>1043</v>
      </c>
      <c r="CB74" s="150" t="s">
        <v>597</v>
      </c>
      <c r="CC74" s="150" t="s">
        <v>597</v>
      </c>
      <c r="CD74" s="150" t="s">
        <v>597</v>
      </c>
      <c r="CE74" s="150" t="s">
        <v>597</v>
      </c>
      <c r="CF74" s="150" t="s">
        <v>597</v>
      </c>
      <c r="CG74" s="150" t="s">
        <v>597</v>
      </c>
      <c r="CH74" s="150" t="s">
        <v>597</v>
      </c>
      <c r="CI74" s="150" t="s">
        <v>1044</v>
      </c>
      <c r="CJ74" s="150" t="s">
        <v>597</v>
      </c>
      <c r="CK74" s="150" t="s">
        <v>597</v>
      </c>
      <c r="CL74" s="150" t="s">
        <v>597</v>
      </c>
      <c r="CM74" s="150" t="s">
        <v>1045</v>
      </c>
      <c r="CN74" s="150" t="s">
        <v>597</v>
      </c>
      <c r="CO74" s="150" t="s">
        <v>597</v>
      </c>
      <c r="CP74" s="150" t="s">
        <v>1046</v>
      </c>
      <c r="CQ74" s="150" t="s">
        <v>597</v>
      </c>
      <c r="CR74" s="150" t="s">
        <v>920</v>
      </c>
      <c r="CS74" s="150" t="s">
        <v>597</v>
      </c>
      <c r="CT74" s="150" t="s">
        <v>597</v>
      </c>
      <c r="CU74" s="150" t="s">
        <v>597</v>
      </c>
      <c r="CV74" s="150" t="s">
        <v>597</v>
      </c>
      <c r="CW74" s="150" t="s">
        <v>597</v>
      </c>
      <c r="CX74" s="150" t="s">
        <v>597</v>
      </c>
      <c r="CY74" s="150" t="s">
        <v>597</v>
      </c>
      <c r="CZ74" s="150" t="s">
        <v>597</v>
      </c>
      <c r="DA74" s="150" t="s">
        <v>597</v>
      </c>
      <c r="DB74" s="150" t="s">
        <v>618</v>
      </c>
      <c r="DC74" s="150" t="s">
        <v>618</v>
      </c>
      <c r="DD74" s="150" t="s">
        <v>597</v>
      </c>
      <c r="DE74" s="150" t="s">
        <v>597</v>
      </c>
      <c r="DF74" s="150" t="s">
        <v>76</v>
      </c>
      <c r="DG74" s="150" t="s">
        <v>597</v>
      </c>
      <c r="DH74" s="150" t="s">
        <v>612</v>
      </c>
      <c r="DI74" s="150" t="s">
        <v>1047</v>
      </c>
      <c r="DJ74" s="150" t="s">
        <v>597</v>
      </c>
      <c r="DK74" s="152">
        <v>42153.52119212963</v>
      </c>
      <c r="DL74" s="152">
        <v>42145.794282407405</v>
      </c>
      <c r="DM74" s="152" t="s">
        <v>597</v>
      </c>
      <c r="DN74" s="150" t="s">
        <v>620</v>
      </c>
      <c r="DO74" s="150" t="s">
        <v>621</v>
      </c>
      <c r="DP74" s="150" t="s">
        <v>317</v>
      </c>
      <c r="DQ74" s="150" t="s">
        <v>204</v>
      </c>
      <c r="DR74" s="150">
        <v>92571.0</v>
      </c>
      <c r="DS74" s="150" t="s">
        <v>596</v>
      </c>
      <c r="DT74" s="150" t="s">
        <v>597</v>
      </c>
      <c r="DU74" s="150" t="s">
        <v>317</v>
      </c>
      <c r="DV74" s="150" t="s">
        <v>204</v>
      </c>
      <c r="DW74" s="150" t="s">
        <v>597</v>
      </c>
      <c r="DX74" s="150">
        <v>92571.0</v>
      </c>
      <c r="DY74" s="150" t="s">
        <v>596</v>
      </c>
      <c r="DZ74" s="150" t="s">
        <v>597</v>
      </c>
      <c r="EA74" s="150" t="s">
        <v>597</v>
      </c>
      <c r="EB74" s="150" t="s">
        <v>597</v>
      </c>
      <c r="EC74" s="150" t="s">
        <v>597</v>
      </c>
      <c r="ED74" s="150" t="s">
        <v>597</v>
      </c>
      <c r="EE74" s="150" t="s">
        <v>597</v>
      </c>
      <c r="EF74" s="152" t="s">
        <v>597</v>
      </c>
      <c r="EG74" s="151">
        <v>0.0</v>
      </c>
      <c r="EH74" s="151">
        <v>0.0</v>
      </c>
      <c r="EI74" s="150" t="s">
        <v>1042</v>
      </c>
      <c r="EJ74" s="150" t="s">
        <v>622</v>
      </c>
      <c r="EK74" s="150" t="s">
        <v>597</v>
      </c>
    </row>
    <row r="75" ht="15.75" customHeight="1">
      <c r="A75" s="150">
        <v>28085.0</v>
      </c>
      <c r="B75" s="150" t="s">
        <v>6</v>
      </c>
      <c r="C75" s="150" t="s">
        <v>1036</v>
      </c>
      <c r="D75" s="150">
        <v>28085.0</v>
      </c>
      <c r="E75" s="150" t="s">
        <v>594</v>
      </c>
      <c r="F75" s="150" t="s">
        <v>76</v>
      </c>
      <c r="G75" s="150">
        <v>580759.0</v>
      </c>
      <c r="H75" s="150" t="s">
        <v>595</v>
      </c>
      <c r="I75" s="150" t="s">
        <v>315</v>
      </c>
      <c r="J75" s="150">
        <v>42748.0</v>
      </c>
      <c r="K75" s="150" t="s">
        <v>202</v>
      </c>
      <c r="L75" s="150" t="s">
        <v>316</v>
      </c>
      <c r="M75" s="151">
        <v>300350.04</v>
      </c>
      <c r="N75" s="150">
        <v>91.646</v>
      </c>
      <c r="O75" s="150" t="s">
        <v>623</v>
      </c>
      <c r="P75" s="151">
        <v>300350.04</v>
      </c>
      <c r="Q75" s="67" t="s">
        <v>597</v>
      </c>
      <c r="R75" s="150" t="s">
        <v>597</v>
      </c>
      <c r="S75" s="150" t="s">
        <v>598</v>
      </c>
      <c r="T75" s="150" t="s">
        <v>597</v>
      </c>
      <c r="U75" s="150" t="s">
        <v>1038</v>
      </c>
      <c r="V75" s="150" t="s">
        <v>600</v>
      </c>
      <c r="W75" s="150" t="s">
        <v>597</v>
      </c>
      <c r="X75" s="150" t="s">
        <v>597</v>
      </c>
      <c r="Y75" s="150" t="s">
        <v>1039</v>
      </c>
      <c r="Z75" s="150" t="s">
        <v>76</v>
      </c>
      <c r="AA75" s="150" t="s">
        <v>312</v>
      </c>
      <c r="AB75" s="150" t="s">
        <v>597</v>
      </c>
      <c r="AC75" s="150" t="s">
        <v>597</v>
      </c>
      <c r="AD75" s="150" t="s">
        <v>313</v>
      </c>
      <c r="AE75" s="150" t="s">
        <v>775</v>
      </c>
      <c r="AF75" s="150" t="s">
        <v>597</v>
      </c>
      <c r="AG75" s="150" t="s">
        <v>315</v>
      </c>
      <c r="AH75" s="150" t="s">
        <v>1040</v>
      </c>
      <c r="AI75" s="150" t="s">
        <v>1041</v>
      </c>
      <c r="AJ75" s="150" t="s">
        <v>1042</v>
      </c>
      <c r="AK75" s="150" t="s">
        <v>606</v>
      </c>
      <c r="AL75" s="150" t="s">
        <v>312</v>
      </c>
      <c r="AM75" s="150" t="s">
        <v>597</v>
      </c>
      <c r="AN75" s="150" t="s">
        <v>597</v>
      </c>
      <c r="AO75" s="150" t="s">
        <v>313</v>
      </c>
      <c r="AP75" s="150" t="s">
        <v>775</v>
      </c>
      <c r="AQ75" s="150" t="s">
        <v>1040</v>
      </c>
      <c r="AR75" s="150" t="s">
        <v>607</v>
      </c>
      <c r="AS75" s="150" t="s">
        <v>315</v>
      </c>
      <c r="AT75" s="150" t="s">
        <v>595</v>
      </c>
      <c r="AU75" s="150">
        <v>580959.0</v>
      </c>
      <c r="AV75" s="150" t="s">
        <v>608</v>
      </c>
      <c r="AW75" s="150" t="s">
        <v>76</v>
      </c>
      <c r="AX75" s="150" t="s">
        <v>597</v>
      </c>
      <c r="AY75" s="150" t="s">
        <v>597</v>
      </c>
      <c r="AZ75" s="150" t="s">
        <v>887</v>
      </c>
      <c r="BA75" s="150" t="s">
        <v>597</v>
      </c>
      <c r="BB75" s="152" t="s">
        <v>597</v>
      </c>
      <c r="BC75" s="150" t="s">
        <v>597</v>
      </c>
      <c r="BD75" s="150" t="s">
        <v>597</v>
      </c>
      <c r="BE75" s="150" t="s">
        <v>597</v>
      </c>
      <c r="BF75" s="150" t="s">
        <v>597</v>
      </c>
      <c r="BG75" s="150" t="s">
        <v>597</v>
      </c>
      <c r="BH75" s="150" t="s">
        <v>597</v>
      </c>
      <c r="BI75" s="150" t="s">
        <v>597</v>
      </c>
      <c r="BJ75" s="150" t="s">
        <v>597</v>
      </c>
      <c r="BK75" s="150" t="s">
        <v>597</v>
      </c>
      <c r="BL75" s="150" t="s">
        <v>611</v>
      </c>
      <c r="BM75" s="150" t="s">
        <v>612</v>
      </c>
      <c r="BN75" s="150" t="s">
        <v>597</v>
      </c>
      <c r="BO75" s="150" t="s">
        <v>597</v>
      </c>
      <c r="BP75" s="150" t="s">
        <v>1043</v>
      </c>
      <c r="BQ75" s="150" t="s">
        <v>597</v>
      </c>
      <c r="BR75" s="150" t="s">
        <v>607</v>
      </c>
      <c r="BS75" s="150" t="s">
        <v>597</v>
      </c>
      <c r="BT75" s="150" t="s">
        <v>597</v>
      </c>
      <c r="BU75" s="150" t="s">
        <v>597</v>
      </c>
      <c r="BV75" s="150" t="s">
        <v>597</v>
      </c>
      <c r="BW75" s="150" t="s">
        <v>597</v>
      </c>
      <c r="BX75" s="150" t="s">
        <v>597</v>
      </c>
      <c r="BY75" s="150" t="s">
        <v>597</v>
      </c>
      <c r="BZ75" s="150" t="s">
        <v>597</v>
      </c>
      <c r="CA75" s="150" t="s">
        <v>1043</v>
      </c>
      <c r="CB75" s="150" t="s">
        <v>597</v>
      </c>
      <c r="CC75" s="150" t="s">
        <v>597</v>
      </c>
      <c r="CD75" s="150" t="s">
        <v>597</v>
      </c>
      <c r="CE75" s="150" t="s">
        <v>597</v>
      </c>
      <c r="CF75" s="150" t="s">
        <v>597</v>
      </c>
      <c r="CG75" s="150" t="s">
        <v>597</v>
      </c>
      <c r="CH75" s="150" t="s">
        <v>597</v>
      </c>
      <c r="CI75" s="150" t="s">
        <v>1044</v>
      </c>
      <c r="CJ75" s="150" t="s">
        <v>597</v>
      </c>
      <c r="CK75" s="150" t="s">
        <v>597</v>
      </c>
      <c r="CL75" s="150" t="s">
        <v>597</v>
      </c>
      <c r="CM75" s="150" t="s">
        <v>1045</v>
      </c>
      <c r="CN75" s="150" t="s">
        <v>597</v>
      </c>
      <c r="CO75" s="150" t="s">
        <v>597</v>
      </c>
      <c r="CP75" s="150" t="s">
        <v>1046</v>
      </c>
      <c r="CQ75" s="150" t="s">
        <v>597</v>
      </c>
      <c r="CR75" s="150" t="s">
        <v>920</v>
      </c>
      <c r="CS75" s="150" t="s">
        <v>597</v>
      </c>
      <c r="CT75" s="150" t="s">
        <v>597</v>
      </c>
      <c r="CU75" s="150" t="s">
        <v>597</v>
      </c>
      <c r="CV75" s="150" t="s">
        <v>597</v>
      </c>
      <c r="CW75" s="150" t="s">
        <v>597</v>
      </c>
      <c r="CX75" s="150" t="s">
        <v>597</v>
      </c>
      <c r="CY75" s="150" t="s">
        <v>597</v>
      </c>
      <c r="CZ75" s="150" t="s">
        <v>597</v>
      </c>
      <c r="DA75" s="150" t="s">
        <v>597</v>
      </c>
      <c r="DB75" s="150" t="s">
        <v>618</v>
      </c>
      <c r="DC75" s="150" t="s">
        <v>618</v>
      </c>
      <c r="DD75" s="150" t="s">
        <v>597</v>
      </c>
      <c r="DE75" s="150" t="s">
        <v>597</v>
      </c>
      <c r="DF75" s="150" t="s">
        <v>76</v>
      </c>
      <c r="DG75" s="150" t="s">
        <v>597</v>
      </c>
      <c r="DH75" s="150" t="s">
        <v>612</v>
      </c>
      <c r="DI75" s="150" t="s">
        <v>1047</v>
      </c>
      <c r="DJ75" s="150" t="s">
        <v>597</v>
      </c>
      <c r="DK75" s="152">
        <v>42153.52119212963</v>
      </c>
      <c r="DL75" s="152">
        <v>42145.794282407405</v>
      </c>
      <c r="DM75" s="152" t="s">
        <v>597</v>
      </c>
      <c r="DN75" s="150" t="s">
        <v>620</v>
      </c>
      <c r="DO75" s="150" t="s">
        <v>621</v>
      </c>
      <c r="DP75" s="150" t="s">
        <v>316</v>
      </c>
      <c r="DQ75" s="150" t="s">
        <v>202</v>
      </c>
      <c r="DR75" s="150">
        <v>91.646</v>
      </c>
      <c r="DS75" s="150" t="s">
        <v>623</v>
      </c>
      <c r="DT75" s="150" t="s">
        <v>597</v>
      </c>
      <c r="DU75" s="150" t="s">
        <v>316</v>
      </c>
      <c r="DV75" s="150" t="s">
        <v>202</v>
      </c>
      <c r="DW75" s="150" t="s">
        <v>597</v>
      </c>
      <c r="DX75" s="150">
        <v>91.646</v>
      </c>
      <c r="DY75" s="150" t="s">
        <v>623</v>
      </c>
      <c r="DZ75" s="150" t="s">
        <v>597</v>
      </c>
      <c r="EA75" s="150" t="s">
        <v>597</v>
      </c>
      <c r="EB75" s="150" t="s">
        <v>597</v>
      </c>
      <c r="EC75" s="150" t="s">
        <v>597</v>
      </c>
      <c r="ED75" s="150" t="s">
        <v>597</v>
      </c>
      <c r="EE75" s="150" t="s">
        <v>597</v>
      </c>
      <c r="EF75" s="152" t="s">
        <v>597</v>
      </c>
      <c r="EG75" s="151">
        <v>0.0</v>
      </c>
      <c r="EH75" s="151">
        <v>0.0</v>
      </c>
      <c r="EI75" s="150" t="s">
        <v>1042</v>
      </c>
      <c r="EJ75" s="150" t="s">
        <v>622</v>
      </c>
      <c r="EK75" s="150" t="s">
        <v>597</v>
      </c>
    </row>
    <row r="76" ht="15.75" customHeight="1">
      <c r="A76" s="150">
        <v>28085.0</v>
      </c>
      <c r="B76" s="150" t="s">
        <v>6</v>
      </c>
      <c r="C76" s="150" t="s">
        <v>1036</v>
      </c>
      <c r="D76" s="150">
        <v>28085.0</v>
      </c>
      <c r="E76" s="150" t="s">
        <v>594</v>
      </c>
      <c r="F76" s="150" t="s">
        <v>76</v>
      </c>
      <c r="G76" s="150">
        <v>580759.0</v>
      </c>
      <c r="H76" s="150" t="s">
        <v>595</v>
      </c>
      <c r="I76" s="150" t="s">
        <v>315</v>
      </c>
      <c r="J76" s="150">
        <v>42795.0</v>
      </c>
      <c r="K76" s="150" t="s">
        <v>241</v>
      </c>
      <c r="L76" s="150" t="s">
        <v>1048</v>
      </c>
      <c r="M76" s="151">
        <v>0.0</v>
      </c>
      <c r="N76" s="150">
        <v>923000.0</v>
      </c>
      <c r="O76" s="150" t="s">
        <v>596</v>
      </c>
      <c r="P76" s="151">
        <v>0.0</v>
      </c>
      <c r="Q76" s="67" t="s">
        <v>597</v>
      </c>
      <c r="R76" s="150" t="s">
        <v>597</v>
      </c>
      <c r="S76" s="150" t="s">
        <v>598</v>
      </c>
      <c r="T76" s="150" t="s">
        <v>597</v>
      </c>
      <c r="U76" s="150" t="s">
        <v>1038</v>
      </c>
      <c r="V76" s="150" t="s">
        <v>600</v>
      </c>
      <c r="W76" s="150" t="s">
        <v>597</v>
      </c>
      <c r="X76" s="150" t="s">
        <v>597</v>
      </c>
      <c r="Y76" s="150" t="s">
        <v>1039</v>
      </c>
      <c r="Z76" s="150" t="s">
        <v>76</v>
      </c>
      <c r="AA76" s="150" t="s">
        <v>312</v>
      </c>
      <c r="AB76" s="150" t="s">
        <v>597</v>
      </c>
      <c r="AC76" s="150" t="s">
        <v>597</v>
      </c>
      <c r="AD76" s="150" t="s">
        <v>313</v>
      </c>
      <c r="AE76" s="150" t="s">
        <v>775</v>
      </c>
      <c r="AF76" s="150" t="s">
        <v>597</v>
      </c>
      <c r="AG76" s="150" t="s">
        <v>315</v>
      </c>
      <c r="AH76" s="150" t="s">
        <v>1040</v>
      </c>
      <c r="AI76" s="150" t="s">
        <v>1041</v>
      </c>
      <c r="AJ76" s="150" t="s">
        <v>1042</v>
      </c>
      <c r="AK76" s="150" t="s">
        <v>606</v>
      </c>
      <c r="AL76" s="150" t="s">
        <v>312</v>
      </c>
      <c r="AM76" s="150" t="s">
        <v>597</v>
      </c>
      <c r="AN76" s="150" t="s">
        <v>597</v>
      </c>
      <c r="AO76" s="150" t="s">
        <v>313</v>
      </c>
      <c r="AP76" s="150" t="s">
        <v>775</v>
      </c>
      <c r="AQ76" s="150" t="s">
        <v>1040</v>
      </c>
      <c r="AR76" s="150" t="s">
        <v>607</v>
      </c>
      <c r="AS76" s="150" t="s">
        <v>315</v>
      </c>
      <c r="AT76" s="150" t="s">
        <v>595</v>
      </c>
      <c r="AU76" s="150">
        <v>580959.0</v>
      </c>
      <c r="AV76" s="150" t="s">
        <v>608</v>
      </c>
      <c r="AW76" s="150" t="s">
        <v>76</v>
      </c>
      <c r="AX76" s="150" t="s">
        <v>597</v>
      </c>
      <c r="AY76" s="150" t="s">
        <v>597</v>
      </c>
      <c r="AZ76" s="150" t="s">
        <v>887</v>
      </c>
      <c r="BA76" s="150" t="s">
        <v>597</v>
      </c>
      <c r="BB76" s="152" t="s">
        <v>597</v>
      </c>
      <c r="BC76" s="150" t="s">
        <v>597</v>
      </c>
      <c r="BD76" s="150" t="s">
        <v>597</v>
      </c>
      <c r="BE76" s="150" t="s">
        <v>597</v>
      </c>
      <c r="BF76" s="150" t="s">
        <v>597</v>
      </c>
      <c r="BG76" s="150" t="s">
        <v>597</v>
      </c>
      <c r="BH76" s="150" t="s">
        <v>597</v>
      </c>
      <c r="BI76" s="150" t="s">
        <v>597</v>
      </c>
      <c r="BJ76" s="150" t="s">
        <v>597</v>
      </c>
      <c r="BK76" s="150" t="s">
        <v>597</v>
      </c>
      <c r="BL76" s="150" t="s">
        <v>611</v>
      </c>
      <c r="BM76" s="150" t="s">
        <v>612</v>
      </c>
      <c r="BN76" s="150" t="s">
        <v>597</v>
      </c>
      <c r="BO76" s="150" t="s">
        <v>597</v>
      </c>
      <c r="BP76" s="150" t="s">
        <v>1043</v>
      </c>
      <c r="BQ76" s="150" t="s">
        <v>597</v>
      </c>
      <c r="BR76" s="150" t="s">
        <v>607</v>
      </c>
      <c r="BS76" s="150" t="s">
        <v>597</v>
      </c>
      <c r="BT76" s="150" t="s">
        <v>597</v>
      </c>
      <c r="BU76" s="150" t="s">
        <v>597</v>
      </c>
      <c r="BV76" s="150" t="s">
        <v>597</v>
      </c>
      <c r="BW76" s="150" t="s">
        <v>597</v>
      </c>
      <c r="BX76" s="150" t="s">
        <v>597</v>
      </c>
      <c r="BY76" s="150" t="s">
        <v>597</v>
      </c>
      <c r="BZ76" s="150" t="s">
        <v>597</v>
      </c>
      <c r="CA76" s="150" t="s">
        <v>1043</v>
      </c>
      <c r="CB76" s="150" t="s">
        <v>597</v>
      </c>
      <c r="CC76" s="150" t="s">
        <v>597</v>
      </c>
      <c r="CD76" s="150" t="s">
        <v>597</v>
      </c>
      <c r="CE76" s="150" t="s">
        <v>597</v>
      </c>
      <c r="CF76" s="150" t="s">
        <v>597</v>
      </c>
      <c r="CG76" s="150" t="s">
        <v>597</v>
      </c>
      <c r="CH76" s="150" t="s">
        <v>597</v>
      </c>
      <c r="CI76" s="150" t="s">
        <v>1044</v>
      </c>
      <c r="CJ76" s="150" t="s">
        <v>597</v>
      </c>
      <c r="CK76" s="150" t="s">
        <v>597</v>
      </c>
      <c r="CL76" s="150" t="s">
        <v>597</v>
      </c>
      <c r="CM76" s="150" t="s">
        <v>1045</v>
      </c>
      <c r="CN76" s="150" t="s">
        <v>597</v>
      </c>
      <c r="CO76" s="150" t="s">
        <v>597</v>
      </c>
      <c r="CP76" s="150" t="s">
        <v>1046</v>
      </c>
      <c r="CQ76" s="150" t="s">
        <v>597</v>
      </c>
      <c r="CR76" s="150" t="s">
        <v>920</v>
      </c>
      <c r="CS76" s="150" t="s">
        <v>597</v>
      </c>
      <c r="CT76" s="150" t="s">
        <v>597</v>
      </c>
      <c r="CU76" s="150" t="s">
        <v>597</v>
      </c>
      <c r="CV76" s="150" t="s">
        <v>597</v>
      </c>
      <c r="CW76" s="150" t="s">
        <v>597</v>
      </c>
      <c r="CX76" s="150" t="s">
        <v>597</v>
      </c>
      <c r="CY76" s="150" t="s">
        <v>597</v>
      </c>
      <c r="CZ76" s="150" t="s">
        <v>597</v>
      </c>
      <c r="DA76" s="150" t="s">
        <v>597</v>
      </c>
      <c r="DB76" s="150" t="s">
        <v>618</v>
      </c>
      <c r="DC76" s="150" t="s">
        <v>618</v>
      </c>
      <c r="DD76" s="150" t="s">
        <v>597</v>
      </c>
      <c r="DE76" s="150" t="s">
        <v>597</v>
      </c>
      <c r="DF76" s="150" t="s">
        <v>76</v>
      </c>
      <c r="DG76" s="150" t="s">
        <v>597</v>
      </c>
      <c r="DH76" s="150" t="s">
        <v>612</v>
      </c>
      <c r="DI76" s="150" t="s">
        <v>1047</v>
      </c>
      <c r="DJ76" s="150" t="s">
        <v>597</v>
      </c>
      <c r="DK76" s="152">
        <v>42153.52119212963</v>
      </c>
      <c r="DL76" s="152">
        <v>42145.794282407405</v>
      </c>
      <c r="DM76" s="152" t="s">
        <v>597</v>
      </c>
      <c r="DN76" s="150" t="s">
        <v>620</v>
      </c>
      <c r="DO76" s="150" t="s">
        <v>621</v>
      </c>
      <c r="DP76" s="150" t="s">
        <v>1048</v>
      </c>
      <c r="DQ76" s="150" t="s">
        <v>241</v>
      </c>
      <c r="DR76" s="150">
        <v>923000.0</v>
      </c>
      <c r="DS76" s="150" t="s">
        <v>596</v>
      </c>
      <c r="DT76" s="150" t="s">
        <v>597</v>
      </c>
      <c r="DU76" s="150" t="s">
        <v>1048</v>
      </c>
      <c r="DV76" s="150" t="s">
        <v>241</v>
      </c>
      <c r="DW76" s="150" t="s">
        <v>597</v>
      </c>
      <c r="DX76" s="150">
        <v>923000.0</v>
      </c>
      <c r="DY76" s="150" t="s">
        <v>596</v>
      </c>
      <c r="DZ76" s="150" t="s">
        <v>597</v>
      </c>
      <c r="EA76" s="150" t="s">
        <v>597</v>
      </c>
      <c r="EB76" s="150" t="s">
        <v>597</v>
      </c>
      <c r="EC76" s="150" t="s">
        <v>597</v>
      </c>
      <c r="ED76" s="150" t="s">
        <v>597</v>
      </c>
      <c r="EE76" s="150" t="s">
        <v>597</v>
      </c>
      <c r="EF76" s="152" t="s">
        <v>597</v>
      </c>
      <c r="EG76" s="151">
        <v>0.0</v>
      </c>
      <c r="EH76" s="151">
        <v>0.0</v>
      </c>
      <c r="EI76" s="150" t="s">
        <v>1042</v>
      </c>
      <c r="EJ76" s="150" t="s">
        <v>622</v>
      </c>
      <c r="EK76" s="150" t="s">
        <v>597</v>
      </c>
    </row>
    <row r="77" ht="15.75" customHeight="1">
      <c r="A77" s="150">
        <v>28096.0</v>
      </c>
      <c r="B77" s="150" t="s">
        <v>6</v>
      </c>
      <c r="C77" s="150" t="s">
        <v>1049</v>
      </c>
      <c r="D77" s="150">
        <v>28096.0</v>
      </c>
      <c r="E77" s="150" t="s">
        <v>594</v>
      </c>
      <c r="F77" s="150" t="s">
        <v>77</v>
      </c>
      <c r="G77" s="150">
        <v>580769.0</v>
      </c>
      <c r="H77" s="150" t="s">
        <v>595</v>
      </c>
      <c r="I77" s="150" t="s">
        <v>367</v>
      </c>
      <c r="J77" s="150">
        <v>42815.0</v>
      </c>
      <c r="K77" s="150" t="s">
        <v>241</v>
      </c>
      <c r="L77" s="150" t="s">
        <v>1050</v>
      </c>
      <c r="M77" s="151">
        <v>0.0</v>
      </c>
      <c r="N77" s="150">
        <v>100000.0</v>
      </c>
      <c r="O77" s="150" t="s">
        <v>596</v>
      </c>
      <c r="P77" s="151">
        <v>0.0</v>
      </c>
      <c r="Q77" s="67" t="s">
        <v>597</v>
      </c>
      <c r="R77" s="150" t="s">
        <v>597</v>
      </c>
      <c r="S77" s="150" t="s">
        <v>598</v>
      </c>
      <c r="T77" s="150" t="s">
        <v>597</v>
      </c>
      <c r="U77" s="150" t="s">
        <v>1051</v>
      </c>
      <c r="V77" s="150" t="s">
        <v>600</v>
      </c>
      <c r="W77" s="150" t="s">
        <v>597</v>
      </c>
      <c r="X77" s="150" t="s">
        <v>597</v>
      </c>
      <c r="Y77" s="150" t="s">
        <v>1052</v>
      </c>
      <c r="Z77" s="150" t="s">
        <v>77</v>
      </c>
      <c r="AA77" s="150" t="s">
        <v>364</v>
      </c>
      <c r="AB77" s="150" t="s">
        <v>597</v>
      </c>
      <c r="AC77" s="150" t="s">
        <v>597</v>
      </c>
      <c r="AD77" s="150" t="s">
        <v>1053</v>
      </c>
      <c r="AE77" s="150" t="s">
        <v>775</v>
      </c>
      <c r="AF77" s="150" t="s">
        <v>597</v>
      </c>
      <c r="AG77" s="150" t="s">
        <v>367</v>
      </c>
      <c r="AH77" s="150" t="s">
        <v>1054</v>
      </c>
      <c r="AI77" s="150" t="s">
        <v>1055</v>
      </c>
      <c r="AJ77" s="150" t="s">
        <v>1056</v>
      </c>
      <c r="AK77" s="150" t="s">
        <v>606</v>
      </c>
      <c r="AL77" s="150" t="s">
        <v>364</v>
      </c>
      <c r="AM77" s="150" t="s">
        <v>597</v>
      </c>
      <c r="AN77" s="150" t="s">
        <v>597</v>
      </c>
      <c r="AO77" s="150" t="s">
        <v>1053</v>
      </c>
      <c r="AP77" s="150" t="s">
        <v>775</v>
      </c>
      <c r="AQ77" s="150" t="s">
        <v>1054</v>
      </c>
      <c r="AR77" s="150" t="s">
        <v>607</v>
      </c>
      <c r="AS77" s="150" t="s">
        <v>367</v>
      </c>
      <c r="AT77" s="150" t="s">
        <v>595</v>
      </c>
      <c r="AU77" s="150">
        <v>580970.0</v>
      </c>
      <c r="AV77" s="150" t="s">
        <v>608</v>
      </c>
      <c r="AW77" s="150" t="s">
        <v>77</v>
      </c>
      <c r="AX77" s="150" t="s">
        <v>597</v>
      </c>
      <c r="AY77" s="150" t="s">
        <v>597</v>
      </c>
      <c r="AZ77" s="150" t="s">
        <v>632</v>
      </c>
      <c r="BA77" s="150" t="s">
        <v>597</v>
      </c>
      <c r="BB77" s="152" t="s">
        <v>597</v>
      </c>
      <c r="BC77" s="150" t="s">
        <v>597</v>
      </c>
      <c r="BD77" s="150" t="s">
        <v>597</v>
      </c>
      <c r="BE77" s="150" t="s">
        <v>597</v>
      </c>
      <c r="BF77" s="150" t="s">
        <v>597</v>
      </c>
      <c r="BG77" s="150" t="s">
        <v>597</v>
      </c>
      <c r="BH77" s="150" t="s">
        <v>597</v>
      </c>
      <c r="BI77" s="150" t="s">
        <v>597</v>
      </c>
      <c r="BJ77" s="150" t="s">
        <v>597</v>
      </c>
      <c r="BK77" s="150" t="s">
        <v>597</v>
      </c>
      <c r="BL77" s="150" t="s">
        <v>611</v>
      </c>
      <c r="BM77" s="150" t="s">
        <v>612</v>
      </c>
      <c r="BN77" s="150" t="s">
        <v>597</v>
      </c>
      <c r="BO77" s="150" t="s">
        <v>597</v>
      </c>
      <c r="BP77" s="150" t="s">
        <v>77</v>
      </c>
      <c r="BQ77" s="150" t="s">
        <v>597</v>
      </c>
      <c r="BR77" s="150" t="s">
        <v>607</v>
      </c>
      <c r="BS77" s="150" t="s">
        <v>597</v>
      </c>
      <c r="BT77" s="150" t="s">
        <v>597</v>
      </c>
      <c r="BU77" s="150" t="s">
        <v>597</v>
      </c>
      <c r="BV77" s="150" t="s">
        <v>597</v>
      </c>
      <c r="BW77" s="150" t="s">
        <v>597</v>
      </c>
      <c r="BX77" s="150" t="s">
        <v>597</v>
      </c>
      <c r="BY77" s="150" t="s">
        <v>597</v>
      </c>
      <c r="BZ77" s="150" t="s">
        <v>597</v>
      </c>
      <c r="CA77" s="150" t="s">
        <v>77</v>
      </c>
      <c r="CB77" s="150" t="s">
        <v>597</v>
      </c>
      <c r="CC77" s="150" t="s">
        <v>597</v>
      </c>
      <c r="CD77" s="150" t="s">
        <v>597</v>
      </c>
      <c r="CE77" s="150" t="s">
        <v>597</v>
      </c>
      <c r="CF77" s="150" t="s">
        <v>597</v>
      </c>
      <c r="CG77" s="150" t="s">
        <v>597</v>
      </c>
      <c r="CH77" s="150" t="s">
        <v>597</v>
      </c>
      <c r="CI77" s="150" t="s">
        <v>1057</v>
      </c>
      <c r="CJ77" s="150" t="s">
        <v>597</v>
      </c>
      <c r="CK77" s="150" t="s">
        <v>597</v>
      </c>
      <c r="CL77" s="150" t="s">
        <v>597</v>
      </c>
      <c r="CM77" s="150" t="s">
        <v>1058</v>
      </c>
      <c r="CN77" s="150" t="s">
        <v>597</v>
      </c>
      <c r="CO77" s="150" t="s">
        <v>597</v>
      </c>
      <c r="CP77" s="150" t="s">
        <v>1059</v>
      </c>
      <c r="CQ77" s="150" t="s">
        <v>597</v>
      </c>
      <c r="CR77" s="150" t="s">
        <v>636</v>
      </c>
      <c r="CS77" s="150" t="s">
        <v>597</v>
      </c>
      <c r="CT77" s="150" t="s">
        <v>597</v>
      </c>
      <c r="CU77" s="150" t="s">
        <v>597</v>
      </c>
      <c r="CV77" s="150" t="s">
        <v>597</v>
      </c>
      <c r="CW77" s="150" t="s">
        <v>597</v>
      </c>
      <c r="CX77" s="150" t="s">
        <v>597</v>
      </c>
      <c r="CY77" s="150" t="s">
        <v>597</v>
      </c>
      <c r="CZ77" s="150" t="s">
        <v>597</v>
      </c>
      <c r="DA77" s="150" t="s">
        <v>597</v>
      </c>
      <c r="DB77" s="150" t="s">
        <v>618</v>
      </c>
      <c r="DC77" s="150" t="s">
        <v>618</v>
      </c>
      <c r="DD77" s="150" t="s">
        <v>597</v>
      </c>
      <c r="DE77" s="150" t="s">
        <v>597</v>
      </c>
      <c r="DF77" s="150" t="s">
        <v>77</v>
      </c>
      <c r="DG77" s="150" t="s">
        <v>597</v>
      </c>
      <c r="DH77" s="150" t="s">
        <v>612</v>
      </c>
      <c r="DI77" s="150" t="s">
        <v>1060</v>
      </c>
      <c r="DJ77" s="150" t="s">
        <v>597</v>
      </c>
      <c r="DK77" s="152">
        <v>42150.31369212963</v>
      </c>
      <c r="DL77" s="152">
        <v>42145.794490740744</v>
      </c>
      <c r="DM77" s="152" t="s">
        <v>597</v>
      </c>
      <c r="DN77" s="150" t="s">
        <v>620</v>
      </c>
      <c r="DO77" s="150" t="s">
        <v>621</v>
      </c>
      <c r="DP77" s="150" t="s">
        <v>1050</v>
      </c>
      <c r="DQ77" s="150" t="s">
        <v>241</v>
      </c>
      <c r="DR77" s="150">
        <v>100000.0</v>
      </c>
      <c r="DS77" s="150" t="s">
        <v>596</v>
      </c>
      <c r="DT77" s="150" t="s">
        <v>597</v>
      </c>
      <c r="DU77" s="150" t="s">
        <v>1050</v>
      </c>
      <c r="DV77" s="150" t="s">
        <v>241</v>
      </c>
      <c r="DW77" s="150" t="s">
        <v>597</v>
      </c>
      <c r="DX77" s="150">
        <v>100000.0</v>
      </c>
      <c r="DY77" s="150" t="s">
        <v>596</v>
      </c>
      <c r="DZ77" s="150" t="s">
        <v>597</v>
      </c>
      <c r="EA77" s="150" t="s">
        <v>597</v>
      </c>
      <c r="EB77" s="150" t="s">
        <v>597</v>
      </c>
      <c r="EC77" s="150" t="s">
        <v>597</v>
      </c>
      <c r="ED77" s="150" t="s">
        <v>597</v>
      </c>
      <c r="EE77" s="150" t="s">
        <v>597</v>
      </c>
      <c r="EF77" s="152" t="s">
        <v>597</v>
      </c>
      <c r="EG77" s="151">
        <v>0.0</v>
      </c>
      <c r="EH77" s="151">
        <v>0.0</v>
      </c>
      <c r="EI77" s="150" t="s">
        <v>1056</v>
      </c>
      <c r="EJ77" s="150" t="s">
        <v>622</v>
      </c>
      <c r="EK77" s="150" t="s">
        <v>597</v>
      </c>
    </row>
    <row r="78" ht="15.75" customHeight="1">
      <c r="A78" s="150">
        <v>28096.0</v>
      </c>
      <c r="B78" s="150" t="s">
        <v>6</v>
      </c>
      <c r="C78" s="150" t="s">
        <v>1049</v>
      </c>
      <c r="D78" s="150">
        <v>28096.0</v>
      </c>
      <c r="E78" s="150" t="s">
        <v>594</v>
      </c>
      <c r="F78" s="150" t="s">
        <v>77</v>
      </c>
      <c r="G78" s="150">
        <v>580769.0</v>
      </c>
      <c r="H78" s="150" t="s">
        <v>595</v>
      </c>
      <c r="I78" s="150" t="s">
        <v>367</v>
      </c>
      <c r="J78" s="150">
        <v>42814.0</v>
      </c>
      <c r="K78" s="150" t="s">
        <v>239</v>
      </c>
      <c r="L78" s="150" t="s">
        <v>1061</v>
      </c>
      <c r="M78" s="151">
        <v>0.0</v>
      </c>
      <c r="N78" s="150">
        <v>75000.0</v>
      </c>
      <c r="O78" s="150" t="s">
        <v>596</v>
      </c>
      <c r="P78" s="151">
        <v>0.0</v>
      </c>
      <c r="Q78" s="67" t="s">
        <v>597</v>
      </c>
      <c r="R78" s="150" t="s">
        <v>597</v>
      </c>
      <c r="S78" s="150" t="s">
        <v>598</v>
      </c>
      <c r="T78" s="150" t="s">
        <v>597</v>
      </c>
      <c r="U78" s="150" t="s">
        <v>1051</v>
      </c>
      <c r="V78" s="150" t="s">
        <v>600</v>
      </c>
      <c r="W78" s="150" t="s">
        <v>597</v>
      </c>
      <c r="X78" s="150" t="s">
        <v>597</v>
      </c>
      <c r="Y78" s="150" t="s">
        <v>1052</v>
      </c>
      <c r="Z78" s="150" t="s">
        <v>77</v>
      </c>
      <c r="AA78" s="150" t="s">
        <v>364</v>
      </c>
      <c r="AB78" s="150" t="s">
        <v>597</v>
      </c>
      <c r="AC78" s="150" t="s">
        <v>597</v>
      </c>
      <c r="AD78" s="150" t="s">
        <v>1053</v>
      </c>
      <c r="AE78" s="150" t="s">
        <v>775</v>
      </c>
      <c r="AF78" s="150" t="s">
        <v>597</v>
      </c>
      <c r="AG78" s="150" t="s">
        <v>367</v>
      </c>
      <c r="AH78" s="150" t="s">
        <v>1054</v>
      </c>
      <c r="AI78" s="150" t="s">
        <v>1055</v>
      </c>
      <c r="AJ78" s="150" t="s">
        <v>1056</v>
      </c>
      <c r="AK78" s="150" t="s">
        <v>606</v>
      </c>
      <c r="AL78" s="150" t="s">
        <v>364</v>
      </c>
      <c r="AM78" s="150" t="s">
        <v>597</v>
      </c>
      <c r="AN78" s="150" t="s">
        <v>597</v>
      </c>
      <c r="AO78" s="150" t="s">
        <v>1053</v>
      </c>
      <c r="AP78" s="150" t="s">
        <v>775</v>
      </c>
      <c r="AQ78" s="150" t="s">
        <v>1054</v>
      </c>
      <c r="AR78" s="150" t="s">
        <v>607</v>
      </c>
      <c r="AS78" s="150" t="s">
        <v>367</v>
      </c>
      <c r="AT78" s="150" t="s">
        <v>595</v>
      </c>
      <c r="AU78" s="150">
        <v>580970.0</v>
      </c>
      <c r="AV78" s="150" t="s">
        <v>608</v>
      </c>
      <c r="AW78" s="150" t="s">
        <v>77</v>
      </c>
      <c r="AX78" s="150" t="s">
        <v>597</v>
      </c>
      <c r="AY78" s="150" t="s">
        <v>597</v>
      </c>
      <c r="AZ78" s="150" t="s">
        <v>632</v>
      </c>
      <c r="BA78" s="150" t="s">
        <v>597</v>
      </c>
      <c r="BB78" s="152" t="s">
        <v>597</v>
      </c>
      <c r="BC78" s="150" t="s">
        <v>597</v>
      </c>
      <c r="BD78" s="150" t="s">
        <v>597</v>
      </c>
      <c r="BE78" s="150" t="s">
        <v>597</v>
      </c>
      <c r="BF78" s="150" t="s">
        <v>597</v>
      </c>
      <c r="BG78" s="150" t="s">
        <v>597</v>
      </c>
      <c r="BH78" s="150" t="s">
        <v>597</v>
      </c>
      <c r="BI78" s="150" t="s">
        <v>597</v>
      </c>
      <c r="BJ78" s="150" t="s">
        <v>597</v>
      </c>
      <c r="BK78" s="150" t="s">
        <v>597</v>
      </c>
      <c r="BL78" s="150" t="s">
        <v>611</v>
      </c>
      <c r="BM78" s="150" t="s">
        <v>612</v>
      </c>
      <c r="BN78" s="150" t="s">
        <v>597</v>
      </c>
      <c r="BO78" s="150" t="s">
        <v>597</v>
      </c>
      <c r="BP78" s="150" t="s">
        <v>77</v>
      </c>
      <c r="BQ78" s="150" t="s">
        <v>597</v>
      </c>
      <c r="BR78" s="150" t="s">
        <v>607</v>
      </c>
      <c r="BS78" s="150" t="s">
        <v>597</v>
      </c>
      <c r="BT78" s="150" t="s">
        <v>597</v>
      </c>
      <c r="BU78" s="150" t="s">
        <v>597</v>
      </c>
      <c r="BV78" s="150" t="s">
        <v>597</v>
      </c>
      <c r="BW78" s="150" t="s">
        <v>597</v>
      </c>
      <c r="BX78" s="150" t="s">
        <v>597</v>
      </c>
      <c r="BY78" s="150" t="s">
        <v>597</v>
      </c>
      <c r="BZ78" s="150" t="s">
        <v>597</v>
      </c>
      <c r="CA78" s="150" t="s">
        <v>77</v>
      </c>
      <c r="CB78" s="150" t="s">
        <v>597</v>
      </c>
      <c r="CC78" s="150" t="s">
        <v>597</v>
      </c>
      <c r="CD78" s="150" t="s">
        <v>597</v>
      </c>
      <c r="CE78" s="150" t="s">
        <v>597</v>
      </c>
      <c r="CF78" s="150" t="s">
        <v>597</v>
      </c>
      <c r="CG78" s="150" t="s">
        <v>597</v>
      </c>
      <c r="CH78" s="150" t="s">
        <v>597</v>
      </c>
      <c r="CI78" s="150" t="s">
        <v>1057</v>
      </c>
      <c r="CJ78" s="150" t="s">
        <v>597</v>
      </c>
      <c r="CK78" s="150" t="s">
        <v>597</v>
      </c>
      <c r="CL78" s="150" t="s">
        <v>597</v>
      </c>
      <c r="CM78" s="150" t="s">
        <v>1058</v>
      </c>
      <c r="CN78" s="150" t="s">
        <v>597</v>
      </c>
      <c r="CO78" s="150" t="s">
        <v>597</v>
      </c>
      <c r="CP78" s="150" t="s">
        <v>1059</v>
      </c>
      <c r="CQ78" s="150" t="s">
        <v>597</v>
      </c>
      <c r="CR78" s="150" t="s">
        <v>636</v>
      </c>
      <c r="CS78" s="150" t="s">
        <v>597</v>
      </c>
      <c r="CT78" s="150" t="s">
        <v>597</v>
      </c>
      <c r="CU78" s="150" t="s">
        <v>597</v>
      </c>
      <c r="CV78" s="150" t="s">
        <v>597</v>
      </c>
      <c r="CW78" s="150" t="s">
        <v>597</v>
      </c>
      <c r="CX78" s="150" t="s">
        <v>597</v>
      </c>
      <c r="CY78" s="150" t="s">
        <v>597</v>
      </c>
      <c r="CZ78" s="150" t="s">
        <v>597</v>
      </c>
      <c r="DA78" s="150" t="s">
        <v>597</v>
      </c>
      <c r="DB78" s="150" t="s">
        <v>618</v>
      </c>
      <c r="DC78" s="150" t="s">
        <v>618</v>
      </c>
      <c r="DD78" s="150" t="s">
        <v>597</v>
      </c>
      <c r="DE78" s="150" t="s">
        <v>597</v>
      </c>
      <c r="DF78" s="150" t="s">
        <v>77</v>
      </c>
      <c r="DG78" s="150" t="s">
        <v>597</v>
      </c>
      <c r="DH78" s="150" t="s">
        <v>612</v>
      </c>
      <c r="DI78" s="150" t="s">
        <v>1060</v>
      </c>
      <c r="DJ78" s="150" t="s">
        <v>597</v>
      </c>
      <c r="DK78" s="152">
        <v>42150.31369212963</v>
      </c>
      <c r="DL78" s="152">
        <v>42145.794490740744</v>
      </c>
      <c r="DM78" s="152" t="s">
        <v>597</v>
      </c>
      <c r="DN78" s="150" t="s">
        <v>620</v>
      </c>
      <c r="DO78" s="150" t="s">
        <v>621</v>
      </c>
      <c r="DP78" s="150" t="s">
        <v>1061</v>
      </c>
      <c r="DQ78" s="150" t="s">
        <v>239</v>
      </c>
      <c r="DR78" s="150">
        <v>75000.0</v>
      </c>
      <c r="DS78" s="150" t="s">
        <v>596</v>
      </c>
      <c r="DT78" s="150" t="s">
        <v>597</v>
      </c>
      <c r="DU78" s="150" t="s">
        <v>1061</v>
      </c>
      <c r="DV78" s="150" t="s">
        <v>239</v>
      </c>
      <c r="DW78" s="150" t="s">
        <v>597</v>
      </c>
      <c r="DX78" s="150">
        <v>75000.0</v>
      </c>
      <c r="DY78" s="150" t="s">
        <v>596</v>
      </c>
      <c r="DZ78" s="150" t="s">
        <v>597</v>
      </c>
      <c r="EA78" s="150" t="s">
        <v>597</v>
      </c>
      <c r="EB78" s="150" t="s">
        <v>597</v>
      </c>
      <c r="EC78" s="150" t="s">
        <v>597</v>
      </c>
      <c r="ED78" s="150" t="s">
        <v>597</v>
      </c>
      <c r="EE78" s="150" t="s">
        <v>597</v>
      </c>
      <c r="EF78" s="152" t="s">
        <v>597</v>
      </c>
      <c r="EG78" s="151">
        <v>0.0</v>
      </c>
      <c r="EH78" s="151">
        <v>0.0</v>
      </c>
      <c r="EI78" s="150" t="s">
        <v>1056</v>
      </c>
      <c r="EJ78" s="150" t="s">
        <v>622</v>
      </c>
      <c r="EK78" s="150" t="s">
        <v>597</v>
      </c>
    </row>
    <row r="79" ht="15.75" customHeight="1">
      <c r="A79" s="150">
        <v>28083.0</v>
      </c>
      <c r="B79" s="150" t="s">
        <v>6</v>
      </c>
      <c r="C79" s="150" t="s">
        <v>1062</v>
      </c>
      <c r="D79" s="150">
        <v>28083.0</v>
      </c>
      <c r="E79" s="150" t="s">
        <v>594</v>
      </c>
      <c r="F79" s="150" t="s">
        <v>78</v>
      </c>
      <c r="G79" s="150">
        <v>580757.0</v>
      </c>
      <c r="H79" s="150" t="s">
        <v>595</v>
      </c>
      <c r="I79" s="150" t="s">
        <v>303</v>
      </c>
      <c r="J79" s="150">
        <v>42771.0</v>
      </c>
      <c r="K79" s="150" t="s">
        <v>204</v>
      </c>
      <c r="L79" s="150" t="s">
        <v>305</v>
      </c>
      <c r="M79" s="151">
        <v>0.0</v>
      </c>
      <c r="N79" s="150">
        <v>137237.0</v>
      </c>
      <c r="O79" s="150" t="s">
        <v>596</v>
      </c>
      <c r="P79" s="151">
        <v>0.0</v>
      </c>
      <c r="Q79" s="67" t="s">
        <v>597</v>
      </c>
      <c r="R79" s="150" t="s">
        <v>597</v>
      </c>
      <c r="S79" s="150" t="s">
        <v>598</v>
      </c>
      <c r="T79" s="150" t="s">
        <v>597</v>
      </c>
      <c r="U79" s="150" t="s">
        <v>1063</v>
      </c>
      <c r="V79" s="150" t="s">
        <v>600</v>
      </c>
      <c r="W79" s="150" t="s">
        <v>597</v>
      </c>
      <c r="X79" s="150" t="s">
        <v>597</v>
      </c>
      <c r="Y79" s="150" t="s">
        <v>1064</v>
      </c>
      <c r="Z79" s="150" t="s">
        <v>78</v>
      </c>
      <c r="AA79" s="150" t="s">
        <v>300</v>
      </c>
      <c r="AB79" s="150" t="s">
        <v>597</v>
      </c>
      <c r="AC79" s="150" t="s">
        <v>597</v>
      </c>
      <c r="AD79" s="150" t="s">
        <v>301</v>
      </c>
      <c r="AE79" s="150" t="s">
        <v>775</v>
      </c>
      <c r="AF79" s="150" t="s">
        <v>597</v>
      </c>
      <c r="AG79" s="150" t="s">
        <v>303</v>
      </c>
      <c r="AH79" s="150" t="s">
        <v>1065</v>
      </c>
      <c r="AI79" s="150" t="s">
        <v>1066</v>
      </c>
      <c r="AJ79" s="150" t="s">
        <v>1067</v>
      </c>
      <c r="AK79" s="150" t="s">
        <v>606</v>
      </c>
      <c r="AL79" s="150" t="s">
        <v>300</v>
      </c>
      <c r="AM79" s="150" t="s">
        <v>597</v>
      </c>
      <c r="AN79" s="150" t="s">
        <v>597</v>
      </c>
      <c r="AO79" s="150" t="s">
        <v>301</v>
      </c>
      <c r="AP79" s="150" t="s">
        <v>775</v>
      </c>
      <c r="AQ79" s="150" t="s">
        <v>1065</v>
      </c>
      <c r="AR79" s="150" t="s">
        <v>607</v>
      </c>
      <c r="AS79" s="150" t="s">
        <v>303</v>
      </c>
      <c r="AT79" s="150" t="s">
        <v>595</v>
      </c>
      <c r="AU79" s="150">
        <v>580958.0</v>
      </c>
      <c r="AV79" s="150" t="s">
        <v>608</v>
      </c>
      <c r="AW79" s="150" t="s">
        <v>78</v>
      </c>
      <c r="AX79" s="150" t="s">
        <v>597</v>
      </c>
      <c r="AY79" s="150" t="s">
        <v>597</v>
      </c>
      <c r="AZ79" s="150" t="s">
        <v>1068</v>
      </c>
      <c r="BA79" s="150" t="s">
        <v>597</v>
      </c>
      <c r="BB79" s="152" t="s">
        <v>597</v>
      </c>
      <c r="BC79" s="150" t="s">
        <v>597</v>
      </c>
      <c r="BD79" s="150" t="s">
        <v>597</v>
      </c>
      <c r="BE79" s="150" t="s">
        <v>597</v>
      </c>
      <c r="BF79" s="150" t="s">
        <v>597</v>
      </c>
      <c r="BG79" s="150" t="s">
        <v>597</v>
      </c>
      <c r="BH79" s="150" t="s">
        <v>597</v>
      </c>
      <c r="BI79" s="150" t="s">
        <v>597</v>
      </c>
      <c r="BJ79" s="150" t="s">
        <v>597</v>
      </c>
      <c r="BK79" s="150" t="s">
        <v>597</v>
      </c>
      <c r="BL79" s="150" t="s">
        <v>611</v>
      </c>
      <c r="BM79" s="150" t="s">
        <v>612</v>
      </c>
      <c r="BN79" s="150" t="s">
        <v>597</v>
      </c>
      <c r="BO79" s="150" t="s">
        <v>597</v>
      </c>
      <c r="BP79" s="150" t="s">
        <v>78</v>
      </c>
      <c r="BQ79" s="150" t="s">
        <v>597</v>
      </c>
      <c r="BR79" s="150" t="s">
        <v>607</v>
      </c>
      <c r="BS79" s="150" t="s">
        <v>597</v>
      </c>
      <c r="BT79" s="150" t="s">
        <v>597</v>
      </c>
      <c r="BU79" s="150" t="s">
        <v>597</v>
      </c>
      <c r="BV79" s="150" t="s">
        <v>597</v>
      </c>
      <c r="BW79" s="150" t="s">
        <v>597</v>
      </c>
      <c r="BX79" s="150" t="s">
        <v>597</v>
      </c>
      <c r="BY79" s="150" t="s">
        <v>597</v>
      </c>
      <c r="BZ79" s="150" t="s">
        <v>597</v>
      </c>
      <c r="CA79" s="150" t="s">
        <v>78</v>
      </c>
      <c r="CB79" s="150" t="s">
        <v>597</v>
      </c>
      <c r="CC79" s="150" t="s">
        <v>597</v>
      </c>
      <c r="CD79" s="150" t="s">
        <v>597</v>
      </c>
      <c r="CE79" s="150" t="s">
        <v>597</v>
      </c>
      <c r="CF79" s="150" t="s">
        <v>597</v>
      </c>
      <c r="CG79" s="150" t="s">
        <v>597</v>
      </c>
      <c r="CH79" s="150" t="s">
        <v>597</v>
      </c>
      <c r="CI79" s="150" t="s">
        <v>1069</v>
      </c>
      <c r="CJ79" s="150" t="s">
        <v>597</v>
      </c>
      <c r="CK79" s="150" t="s">
        <v>597</v>
      </c>
      <c r="CL79" s="150" t="s">
        <v>597</v>
      </c>
      <c r="CM79" s="150" t="s">
        <v>1070</v>
      </c>
      <c r="CN79" s="150" t="s">
        <v>597</v>
      </c>
      <c r="CO79" s="150" t="s">
        <v>597</v>
      </c>
      <c r="CP79" s="150" t="s">
        <v>663</v>
      </c>
      <c r="CQ79" s="150" t="s">
        <v>597</v>
      </c>
      <c r="CR79" s="150" t="s">
        <v>636</v>
      </c>
      <c r="CS79" s="150" t="s">
        <v>597</v>
      </c>
      <c r="CT79" s="150" t="s">
        <v>597</v>
      </c>
      <c r="CU79" s="150" t="s">
        <v>597</v>
      </c>
      <c r="CV79" s="150" t="s">
        <v>597</v>
      </c>
      <c r="CW79" s="150" t="s">
        <v>597</v>
      </c>
      <c r="CX79" s="150" t="s">
        <v>597</v>
      </c>
      <c r="CY79" s="150" t="s">
        <v>597</v>
      </c>
      <c r="CZ79" s="150" t="s">
        <v>597</v>
      </c>
      <c r="DA79" s="150" t="s">
        <v>597</v>
      </c>
      <c r="DB79" s="150" t="s">
        <v>618</v>
      </c>
      <c r="DC79" s="150" t="s">
        <v>618</v>
      </c>
      <c r="DD79" s="150" t="s">
        <v>597</v>
      </c>
      <c r="DE79" s="150" t="s">
        <v>597</v>
      </c>
      <c r="DF79" s="150" t="s">
        <v>78</v>
      </c>
      <c r="DG79" s="150" t="s">
        <v>597</v>
      </c>
      <c r="DH79" s="150" t="s">
        <v>612</v>
      </c>
      <c r="DI79" s="150" t="s">
        <v>1071</v>
      </c>
      <c r="DJ79" s="150" t="s">
        <v>597</v>
      </c>
      <c r="DK79" s="152">
        <v>42146.20927083334</v>
      </c>
      <c r="DL79" s="152">
        <v>42145.79457175926</v>
      </c>
      <c r="DM79" s="152" t="s">
        <v>597</v>
      </c>
      <c r="DN79" s="150" t="s">
        <v>620</v>
      </c>
      <c r="DO79" s="150" t="s">
        <v>665</v>
      </c>
      <c r="DP79" s="150" t="s">
        <v>305</v>
      </c>
      <c r="DQ79" s="150" t="s">
        <v>204</v>
      </c>
      <c r="DR79" s="150">
        <v>137237.0</v>
      </c>
      <c r="DS79" s="150" t="s">
        <v>596</v>
      </c>
      <c r="DT79" s="150" t="s">
        <v>597</v>
      </c>
      <c r="DU79" s="150" t="s">
        <v>305</v>
      </c>
      <c r="DV79" s="150" t="s">
        <v>204</v>
      </c>
      <c r="DW79" s="150" t="s">
        <v>597</v>
      </c>
      <c r="DX79" s="150">
        <v>137237.0</v>
      </c>
      <c r="DY79" s="150" t="s">
        <v>596</v>
      </c>
      <c r="DZ79" s="150" t="s">
        <v>597</v>
      </c>
      <c r="EA79" s="150" t="s">
        <v>597</v>
      </c>
      <c r="EB79" s="150" t="s">
        <v>597</v>
      </c>
      <c r="EC79" s="150" t="s">
        <v>597</v>
      </c>
      <c r="ED79" s="150" t="s">
        <v>597</v>
      </c>
      <c r="EE79" s="150" t="s">
        <v>597</v>
      </c>
      <c r="EF79" s="152" t="s">
        <v>597</v>
      </c>
      <c r="EG79" s="151">
        <v>0.0</v>
      </c>
      <c r="EH79" s="151">
        <v>0.0</v>
      </c>
      <c r="EI79" s="150" t="s">
        <v>1067</v>
      </c>
      <c r="EJ79" s="150" t="s">
        <v>666</v>
      </c>
      <c r="EK79" s="150" t="s">
        <v>597</v>
      </c>
    </row>
    <row r="80" ht="15.75" customHeight="1">
      <c r="A80" s="150">
        <v>28083.0</v>
      </c>
      <c r="B80" s="150" t="s">
        <v>6</v>
      </c>
      <c r="C80" s="150" t="s">
        <v>1062</v>
      </c>
      <c r="D80" s="150">
        <v>28083.0</v>
      </c>
      <c r="E80" s="150" t="s">
        <v>594</v>
      </c>
      <c r="F80" s="150" t="s">
        <v>78</v>
      </c>
      <c r="G80" s="150">
        <v>580757.0</v>
      </c>
      <c r="H80" s="150" t="s">
        <v>595</v>
      </c>
      <c r="I80" s="150" t="s">
        <v>303</v>
      </c>
      <c r="J80" s="150">
        <v>42791.0</v>
      </c>
      <c r="K80" s="150" t="s">
        <v>241</v>
      </c>
      <c r="L80" s="150" t="s">
        <v>1072</v>
      </c>
      <c r="M80" s="151">
        <v>0.0</v>
      </c>
      <c r="N80" s="150">
        <v>493000.0</v>
      </c>
      <c r="O80" s="150" t="s">
        <v>596</v>
      </c>
      <c r="P80" s="151">
        <v>0.0</v>
      </c>
      <c r="Q80" s="67" t="s">
        <v>597</v>
      </c>
      <c r="R80" s="150" t="s">
        <v>597</v>
      </c>
      <c r="S80" s="150" t="s">
        <v>598</v>
      </c>
      <c r="T80" s="150" t="s">
        <v>597</v>
      </c>
      <c r="U80" s="150" t="s">
        <v>1063</v>
      </c>
      <c r="V80" s="150" t="s">
        <v>600</v>
      </c>
      <c r="W80" s="150" t="s">
        <v>597</v>
      </c>
      <c r="X80" s="150" t="s">
        <v>597</v>
      </c>
      <c r="Y80" s="150" t="s">
        <v>1064</v>
      </c>
      <c r="Z80" s="150" t="s">
        <v>78</v>
      </c>
      <c r="AA80" s="150" t="s">
        <v>300</v>
      </c>
      <c r="AB80" s="150" t="s">
        <v>597</v>
      </c>
      <c r="AC80" s="150" t="s">
        <v>597</v>
      </c>
      <c r="AD80" s="150" t="s">
        <v>301</v>
      </c>
      <c r="AE80" s="150" t="s">
        <v>775</v>
      </c>
      <c r="AF80" s="150" t="s">
        <v>597</v>
      </c>
      <c r="AG80" s="150" t="s">
        <v>303</v>
      </c>
      <c r="AH80" s="150" t="s">
        <v>1065</v>
      </c>
      <c r="AI80" s="150" t="s">
        <v>1066</v>
      </c>
      <c r="AJ80" s="150" t="s">
        <v>1067</v>
      </c>
      <c r="AK80" s="150" t="s">
        <v>606</v>
      </c>
      <c r="AL80" s="150" t="s">
        <v>300</v>
      </c>
      <c r="AM80" s="150" t="s">
        <v>597</v>
      </c>
      <c r="AN80" s="150" t="s">
        <v>597</v>
      </c>
      <c r="AO80" s="150" t="s">
        <v>301</v>
      </c>
      <c r="AP80" s="150" t="s">
        <v>775</v>
      </c>
      <c r="AQ80" s="150" t="s">
        <v>1065</v>
      </c>
      <c r="AR80" s="150" t="s">
        <v>607</v>
      </c>
      <c r="AS80" s="150" t="s">
        <v>303</v>
      </c>
      <c r="AT80" s="150" t="s">
        <v>595</v>
      </c>
      <c r="AU80" s="150">
        <v>580958.0</v>
      </c>
      <c r="AV80" s="150" t="s">
        <v>608</v>
      </c>
      <c r="AW80" s="150" t="s">
        <v>78</v>
      </c>
      <c r="AX80" s="150" t="s">
        <v>597</v>
      </c>
      <c r="AY80" s="150" t="s">
        <v>597</v>
      </c>
      <c r="AZ80" s="150" t="s">
        <v>1068</v>
      </c>
      <c r="BA80" s="150" t="s">
        <v>597</v>
      </c>
      <c r="BB80" s="152" t="s">
        <v>597</v>
      </c>
      <c r="BC80" s="150" t="s">
        <v>597</v>
      </c>
      <c r="BD80" s="150" t="s">
        <v>597</v>
      </c>
      <c r="BE80" s="150" t="s">
        <v>597</v>
      </c>
      <c r="BF80" s="150" t="s">
        <v>597</v>
      </c>
      <c r="BG80" s="150" t="s">
        <v>597</v>
      </c>
      <c r="BH80" s="150" t="s">
        <v>597</v>
      </c>
      <c r="BI80" s="150" t="s">
        <v>597</v>
      </c>
      <c r="BJ80" s="150" t="s">
        <v>597</v>
      </c>
      <c r="BK80" s="150" t="s">
        <v>597</v>
      </c>
      <c r="BL80" s="150" t="s">
        <v>611</v>
      </c>
      <c r="BM80" s="150" t="s">
        <v>612</v>
      </c>
      <c r="BN80" s="150" t="s">
        <v>597</v>
      </c>
      <c r="BO80" s="150" t="s">
        <v>597</v>
      </c>
      <c r="BP80" s="150" t="s">
        <v>78</v>
      </c>
      <c r="BQ80" s="150" t="s">
        <v>597</v>
      </c>
      <c r="BR80" s="150" t="s">
        <v>607</v>
      </c>
      <c r="BS80" s="150" t="s">
        <v>597</v>
      </c>
      <c r="BT80" s="150" t="s">
        <v>597</v>
      </c>
      <c r="BU80" s="150" t="s">
        <v>597</v>
      </c>
      <c r="BV80" s="150" t="s">
        <v>597</v>
      </c>
      <c r="BW80" s="150" t="s">
        <v>597</v>
      </c>
      <c r="BX80" s="150" t="s">
        <v>597</v>
      </c>
      <c r="BY80" s="150" t="s">
        <v>597</v>
      </c>
      <c r="BZ80" s="150" t="s">
        <v>597</v>
      </c>
      <c r="CA80" s="150" t="s">
        <v>78</v>
      </c>
      <c r="CB80" s="150" t="s">
        <v>597</v>
      </c>
      <c r="CC80" s="150" t="s">
        <v>597</v>
      </c>
      <c r="CD80" s="150" t="s">
        <v>597</v>
      </c>
      <c r="CE80" s="150" t="s">
        <v>597</v>
      </c>
      <c r="CF80" s="150" t="s">
        <v>597</v>
      </c>
      <c r="CG80" s="150" t="s">
        <v>597</v>
      </c>
      <c r="CH80" s="150" t="s">
        <v>597</v>
      </c>
      <c r="CI80" s="150" t="s">
        <v>1069</v>
      </c>
      <c r="CJ80" s="150" t="s">
        <v>597</v>
      </c>
      <c r="CK80" s="150" t="s">
        <v>597</v>
      </c>
      <c r="CL80" s="150" t="s">
        <v>597</v>
      </c>
      <c r="CM80" s="150" t="s">
        <v>1070</v>
      </c>
      <c r="CN80" s="150" t="s">
        <v>597</v>
      </c>
      <c r="CO80" s="150" t="s">
        <v>597</v>
      </c>
      <c r="CP80" s="150" t="s">
        <v>663</v>
      </c>
      <c r="CQ80" s="150" t="s">
        <v>597</v>
      </c>
      <c r="CR80" s="150" t="s">
        <v>636</v>
      </c>
      <c r="CS80" s="150" t="s">
        <v>597</v>
      </c>
      <c r="CT80" s="150" t="s">
        <v>597</v>
      </c>
      <c r="CU80" s="150" t="s">
        <v>597</v>
      </c>
      <c r="CV80" s="150" t="s">
        <v>597</v>
      </c>
      <c r="CW80" s="150" t="s">
        <v>597</v>
      </c>
      <c r="CX80" s="150" t="s">
        <v>597</v>
      </c>
      <c r="CY80" s="150" t="s">
        <v>597</v>
      </c>
      <c r="CZ80" s="150" t="s">
        <v>597</v>
      </c>
      <c r="DA80" s="150" t="s">
        <v>597</v>
      </c>
      <c r="DB80" s="150" t="s">
        <v>618</v>
      </c>
      <c r="DC80" s="150" t="s">
        <v>618</v>
      </c>
      <c r="DD80" s="150" t="s">
        <v>597</v>
      </c>
      <c r="DE80" s="150" t="s">
        <v>597</v>
      </c>
      <c r="DF80" s="150" t="s">
        <v>78</v>
      </c>
      <c r="DG80" s="150" t="s">
        <v>597</v>
      </c>
      <c r="DH80" s="150" t="s">
        <v>612</v>
      </c>
      <c r="DI80" s="150" t="s">
        <v>1071</v>
      </c>
      <c r="DJ80" s="150" t="s">
        <v>597</v>
      </c>
      <c r="DK80" s="152">
        <v>42146.20927083334</v>
      </c>
      <c r="DL80" s="152">
        <v>42145.79457175926</v>
      </c>
      <c r="DM80" s="152" t="s">
        <v>597</v>
      </c>
      <c r="DN80" s="150" t="s">
        <v>620</v>
      </c>
      <c r="DO80" s="150" t="s">
        <v>665</v>
      </c>
      <c r="DP80" s="150" t="s">
        <v>1072</v>
      </c>
      <c r="DQ80" s="150" t="s">
        <v>241</v>
      </c>
      <c r="DR80" s="150">
        <v>493000.0</v>
      </c>
      <c r="DS80" s="150" t="s">
        <v>596</v>
      </c>
      <c r="DT80" s="150" t="s">
        <v>597</v>
      </c>
      <c r="DU80" s="150" t="s">
        <v>1072</v>
      </c>
      <c r="DV80" s="150" t="s">
        <v>241</v>
      </c>
      <c r="DW80" s="150" t="s">
        <v>597</v>
      </c>
      <c r="DX80" s="150">
        <v>493000.0</v>
      </c>
      <c r="DY80" s="150" t="s">
        <v>596</v>
      </c>
      <c r="DZ80" s="150" t="s">
        <v>597</v>
      </c>
      <c r="EA80" s="150" t="s">
        <v>597</v>
      </c>
      <c r="EB80" s="150" t="s">
        <v>597</v>
      </c>
      <c r="EC80" s="150" t="s">
        <v>597</v>
      </c>
      <c r="ED80" s="150" t="s">
        <v>597</v>
      </c>
      <c r="EE80" s="150" t="s">
        <v>597</v>
      </c>
      <c r="EF80" s="152" t="s">
        <v>597</v>
      </c>
      <c r="EG80" s="151">
        <v>0.0</v>
      </c>
      <c r="EH80" s="151">
        <v>0.0</v>
      </c>
      <c r="EI80" s="150" t="s">
        <v>1067</v>
      </c>
      <c r="EJ80" s="150" t="s">
        <v>666</v>
      </c>
      <c r="EK80" s="150" t="s">
        <v>597</v>
      </c>
    </row>
    <row r="81" ht="15.75" customHeight="1">
      <c r="A81" s="150">
        <v>28083.0</v>
      </c>
      <c r="B81" s="150" t="s">
        <v>6</v>
      </c>
      <c r="C81" s="150" t="s">
        <v>1062</v>
      </c>
      <c r="D81" s="150">
        <v>28083.0</v>
      </c>
      <c r="E81" s="150" t="s">
        <v>594</v>
      </c>
      <c r="F81" s="150" t="s">
        <v>78</v>
      </c>
      <c r="G81" s="150">
        <v>580757.0</v>
      </c>
      <c r="H81" s="150" t="s">
        <v>595</v>
      </c>
      <c r="I81" s="150" t="s">
        <v>303</v>
      </c>
      <c r="J81" s="150">
        <v>42790.0</v>
      </c>
      <c r="K81" s="150" t="s">
        <v>239</v>
      </c>
      <c r="L81" s="150" t="s">
        <v>1073</v>
      </c>
      <c r="M81" s="151">
        <v>0.0</v>
      </c>
      <c r="N81" s="150">
        <v>713000.0</v>
      </c>
      <c r="O81" s="150" t="s">
        <v>596</v>
      </c>
      <c r="P81" s="151">
        <v>0.0</v>
      </c>
      <c r="Q81" s="67" t="s">
        <v>597</v>
      </c>
      <c r="R81" s="150" t="s">
        <v>597</v>
      </c>
      <c r="S81" s="150" t="s">
        <v>598</v>
      </c>
      <c r="T81" s="150" t="s">
        <v>597</v>
      </c>
      <c r="U81" s="150" t="s">
        <v>1063</v>
      </c>
      <c r="V81" s="150" t="s">
        <v>600</v>
      </c>
      <c r="W81" s="150" t="s">
        <v>597</v>
      </c>
      <c r="X81" s="150" t="s">
        <v>597</v>
      </c>
      <c r="Y81" s="150" t="s">
        <v>1064</v>
      </c>
      <c r="Z81" s="150" t="s">
        <v>78</v>
      </c>
      <c r="AA81" s="150" t="s">
        <v>300</v>
      </c>
      <c r="AB81" s="150" t="s">
        <v>597</v>
      </c>
      <c r="AC81" s="150" t="s">
        <v>597</v>
      </c>
      <c r="AD81" s="150" t="s">
        <v>301</v>
      </c>
      <c r="AE81" s="150" t="s">
        <v>775</v>
      </c>
      <c r="AF81" s="150" t="s">
        <v>597</v>
      </c>
      <c r="AG81" s="150" t="s">
        <v>303</v>
      </c>
      <c r="AH81" s="150" t="s">
        <v>1065</v>
      </c>
      <c r="AI81" s="150" t="s">
        <v>1066</v>
      </c>
      <c r="AJ81" s="150" t="s">
        <v>1067</v>
      </c>
      <c r="AK81" s="150" t="s">
        <v>606</v>
      </c>
      <c r="AL81" s="150" t="s">
        <v>300</v>
      </c>
      <c r="AM81" s="150" t="s">
        <v>597</v>
      </c>
      <c r="AN81" s="150" t="s">
        <v>597</v>
      </c>
      <c r="AO81" s="150" t="s">
        <v>301</v>
      </c>
      <c r="AP81" s="150" t="s">
        <v>775</v>
      </c>
      <c r="AQ81" s="150" t="s">
        <v>1065</v>
      </c>
      <c r="AR81" s="150" t="s">
        <v>607</v>
      </c>
      <c r="AS81" s="150" t="s">
        <v>303</v>
      </c>
      <c r="AT81" s="150" t="s">
        <v>595</v>
      </c>
      <c r="AU81" s="150">
        <v>580958.0</v>
      </c>
      <c r="AV81" s="150" t="s">
        <v>608</v>
      </c>
      <c r="AW81" s="150" t="s">
        <v>78</v>
      </c>
      <c r="AX81" s="150" t="s">
        <v>597</v>
      </c>
      <c r="AY81" s="150" t="s">
        <v>597</v>
      </c>
      <c r="AZ81" s="150" t="s">
        <v>1068</v>
      </c>
      <c r="BA81" s="150" t="s">
        <v>597</v>
      </c>
      <c r="BB81" s="152" t="s">
        <v>597</v>
      </c>
      <c r="BC81" s="150" t="s">
        <v>597</v>
      </c>
      <c r="BD81" s="150" t="s">
        <v>597</v>
      </c>
      <c r="BE81" s="150" t="s">
        <v>597</v>
      </c>
      <c r="BF81" s="150" t="s">
        <v>597</v>
      </c>
      <c r="BG81" s="150" t="s">
        <v>597</v>
      </c>
      <c r="BH81" s="150" t="s">
        <v>597</v>
      </c>
      <c r="BI81" s="150" t="s">
        <v>597</v>
      </c>
      <c r="BJ81" s="150" t="s">
        <v>597</v>
      </c>
      <c r="BK81" s="150" t="s">
        <v>597</v>
      </c>
      <c r="BL81" s="150" t="s">
        <v>611</v>
      </c>
      <c r="BM81" s="150" t="s">
        <v>612</v>
      </c>
      <c r="BN81" s="150" t="s">
        <v>597</v>
      </c>
      <c r="BO81" s="150" t="s">
        <v>597</v>
      </c>
      <c r="BP81" s="150" t="s">
        <v>78</v>
      </c>
      <c r="BQ81" s="150" t="s">
        <v>597</v>
      </c>
      <c r="BR81" s="150" t="s">
        <v>607</v>
      </c>
      <c r="BS81" s="150" t="s">
        <v>597</v>
      </c>
      <c r="BT81" s="150" t="s">
        <v>597</v>
      </c>
      <c r="BU81" s="150" t="s">
        <v>597</v>
      </c>
      <c r="BV81" s="150" t="s">
        <v>597</v>
      </c>
      <c r="BW81" s="150" t="s">
        <v>597</v>
      </c>
      <c r="BX81" s="150" t="s">
        <v>597</v>
      </c>
      <c r="BY81" s="150" t="s">
        <v>597</v>
      </c>
      <c r="BZ81" s="150" t="s">
        <v>597</v>
      </c>
      <c r="CA81" s="150" t="s">
        <v>78</v>
      </c>
      <c r="CB81" s="150" t="s">
        <v>597</v>
      </c>
      <c r="CC81" s="150" t="s">
        <v>597</v>
      </c>
      <c r="CD81" s="150" t="s">
        <v>597</v>
      </c>
      <c r="CE81" s="150" t="s">
        <v>597</v>
      </c>
      <c r="CF81" s="150" t="s">
        <v>597</v>
      </c>
      <c r="CG81" s="150" t="s">
        <v>597</v>
      </c>
      <c r="CH81" s="150" t="s">
        <v>597</v>
      </c>
      <c r="CI81" s="150" t="s">
        <v>1069</v>
      </c>
      <c r="CJ81" s="150" t="s">
        <v>597</v>
      </c>
      <c r="CK81" s="150" t="s">
        <v>597</v>
      </c>
      <c r="CL81" s="150" t="s">
        <v>597</v>
      </c>
      <c r="CM81" s="150" t="s">
        <v>1070</v>
      </c>
      <c r="CN81" s="150" t="s">
        <v>597</v>
      </c>
      <c r="CO81" s="150" t="s">
        <v>597</v>
      </c>
      <c r="CP81" s="150" t="s">
        <v>663</v>
      </c>
      <c r="CQ81" s="150" t="s">
        <v>597</v>
      </c>
      <c r="CR81" s="150" t="s">
        <v>636</v>
      </c>
      <c r="CS81" s="150" t="s">
        <v>597</v>
      </c>
      <c r="CT81" s="150" t="s">
        <v>597</v>
      </c>
      <c r="CU81" s="150" t="s">
        <v>597</v>
      </c>
      <c r="CV81" s="150" t="s">
        <v>597</v>
      </c>
      <c r="CW81" s="150" t="s">
        <v>597</v>
      </c>
      <c r="CX81" s="150" t="s">
        <v>597</v>
      </c>
      <c r="CY81" s="150" t="s">
        <v>597</v>
      </c>
      <c r="CZ81" s="150" t="s">
        <v>597</v>
      </c>
      <c r="DA81" s="150" t="s">
        <v>597</v>
      </c>
      <c r="DB81" s="150" t="s">
        <v>618</v>
      </c>
      <c r="DC81" s="150" t="s">
        <v>618</v>
      </c>
      <c r="DD81" s="150" t="s">
        <v>597</v>
      </c>
      <c r="DE81" s="150" t="s">
        <v>597</v>
      </c>
      <c r="DF81" s="150" t="s">
        <v>78</v>
      </c>
      <c r="DG81" s="150" t="s">
        <v>597</v>
      </c>
      <c r="DH81" s="150" t="s">
        <v>612</v>
      </c>
      <c r="DI81" s="150" t="s">
        <v>1071</v>
      </c>
      <c r="DJ81" s="150" t="s">
        <v>597</v>
      </c>
      <c r="DK81" s="152">
        <v>42146.20927083334</v>
      </c>
      <c r="DL81" s="152">
        <v>42145.79457175926</v>
      </c>
      <c r="DM81" s="152" t="s">
        <v>597</v>
      </c>
      <c r="DN81" s="150" t="s">
        <v>620</v>
      </c>
      <c r="DO81" s="150" t="s">
        <v>665</v>
      </c>
      <c r="DP81" s="150" t="s">
        <v>1073</v>
      </c>
      <c r="DQ81" s="150" t="s">
        <v>239</v>
      </c>
      <c r="DR81" s="150">
        <v>713000.0</v>
      </c>
      <c r="DS81" s="150" t="s">
        <v>596</v>
      </c>
      <c r="DT81" s="150" t="s">
        <v>597</v>
      </c>
      <c r="DU81" s="150" t="s">
        <v>1073</v>
      </c>
      <c r="DV81" s="150" t="s">
        <v>239</v>
      </c>
      <c r="DW81" s="150" t="s">
        <v>597</v>
      </c>
      <c r="DX81" s="150">
        <v>713000.0</v>
      </c>
      <c r="DY81" s="150" t="s">
        <v>596</v>
      </c>
      <c r="DZ81" s="150" t="s">
        <v>597</v>
      </c>
      <c r="EA81" s="150" t="s">
        <v>597</v>
      </c>
      <c r="EB81" s="150" t="s">
        <v>597</v>
      </c>
      <c r="EC81" s="150" t="s">
        <v>597</v>
      </c>
      <c r="ED81" s="150" t="s">
        <v>597</v>
      </c>
      <c r="EE81" s="150" t="s">
        <v>597</v>
      </c>
      <c r="EF81" s="152" t="s">
        <v>597</v>
      </c>
      <c r="EG81" s="151">
        <v>0.0</v>
      </c>
      <c r="EH81" s="151">
        <v>0.0</v>
      </c>
      <c r="EI81" s="150" t="s">
        <v>1067</v>
      </c>
      <c r="EJ81" s="150" t="s">
        <v>666</v>
      </c>
      <c r="EK81" s="150" t="s">
        <v>597</v>
      </c>
    </row>
    <row r="82" ht="15.75" customHeight="1">
      <c r="A82" s="150">
        <v>28083.0</v>
      </c>
      <c r="B82" s="150" t="s">
        <v>6</v>
      </c>
      <c r="C82" s="150" t="s">
        <v>1062</v>
      </c>
      <c r="D82" s="150">
        <v>28083.0</v>
      </c>
      <c r="E82" s="150" t="s">
        <v>594</v>
      </c>
      <c r="F82" s="150" t="s">
        <v>78</v>
      </c>
      <c r="G82" s="150">
        <v>580757.0</v>
      </c>
      <c r="H82" s="150" t="s">
        <v>595</v>
      </c>
      <c r="I82" s="150" t="s">
        <v>303</v>
      </c>
      <c r="J82" s="150">
        <v>42750.0</v>
      </c>
      <c r="K82" s="150" t="s">
        <v>202</v>
      </c>
      <c r="L82" s="150" t="s">
        <v>304</v>
      </c>
      <c r="M82" s="151">
        <v>48418.0</v>
      </c>
      <c r="N82" s="150">
        <v>135.864</v>
      </c>
      <c r="O82" s="150" t="s">
        <v>623</v>
      </c>
      <c r="P82" s="151">
        <v>48418.0</v>
      </c>
      <c r="Q82" s="67" t="s">
        <v>597</v>
      </c>
      <c r="R82" s="150" t="s">
        <v>597</v>
      </c>
      <c r="S82" s="150" t="s">
        <v>598</v>
      </c>
      <c r="T82" s="150" t="s">
        <v>597</v>
      </c>
      <c r="U82" s="150" t="s">
        <v>1063</v>
      </c>
      <c r="V82" s="150" t="s">
        <v>600</v>
      </c>
      <c r="W82" s="150" t="s">
        <v>597</v>
      </c>
      <c r="X82" s="150" t="s">
        <v>597</v>
      </c>
      <c r="Y82" s="150" t="s">
        <v>1064</v>
      </c>
      <c r="Z82" s="150" t="s">
        <v>78</v>
      </c>
      <c r="AA82" s="150" t="s">
        <v>300</v>
      </c>
      <c r="AB82" s="150" t="s">
        <v>597</v>
      </c>
      <c r="AC82" s="150" t="s">
        <v>597</v>
      </c>
      <c r="AD82" s="150" t="s">
        <v>301</v>
      </c>
      <c r="AE82" s="150" t="s">
        <v>775</v>
      </c>
      <c r="AF82" s="150" t="s">
        <v>597</v>
      </c>
      <c r="AG82" s="150" t="s">
        <v>303</v>
      </c>
      <c r="AH82" s="150" t="s">
        <v>1065</v>
      </c>
      <c r="AI82" s="150" t="s">
        <v>1066</v>
      </c>
      <c r="AJ82" s="150" t="s">
        <v>1067</v>
      </c>
      <c r="AK82" s="150" t="s">
        <v>606</v>
      </c>
      <c r="AL82" s="150" t="s">
        <v>300</v>
      </c>
      <c r="AM82" s="150" t="s">
        <v>597</v>
      </c>
      <c r="AN82" s="150" t="s">
        <v>597</v>
      </c>
      <c r="AO82" s="150" t="s">
        <v>301</v>
      </c>
      <c r="AP82" s="150" t="s">
        <v>775</v>
      </c>
      <c r="AQ82" s="150" t="s">
        <v>1065</v>
      </c>
      <c r="AR82" s="150" t="s">
        <v>607</v>
      </c>
      <c r="AS82" s="150" t="s">
        <v>303</v>
      </c>
      <c r="AT82" s="150" t="s">
        <v>595</v>
      </c>
      <c r="AU82" s="150">
        <v>580958.0</v>
      </c>
      <c r="AV82" s="150" t="s">
        <v>608</v>
      </c>
      <c r="AW82" s="150" t="s">
        <v>78</v>
      </c>
      <c r="AX82" s="150" t="s">
        <v>597</v>
      </c>
      <c r="AY82" s="150" t="s">
        <v>597</v>
      </c>
      <c r="AZ82" s="150" t="s">
        <v>1068</v>
      </c>
      <c r="BA82" s="150" t="s">
        <v>597</v>
      </c>
      <c r="BB82" s="152" t="s">
        <v>597</v>
      </c>
      <c r="BC82" s="150" t="s">
        <v>597</v>
      </c>
      <c r="BD82" s="150" t="s">
        <v>597</v>
      </c>
      <c r="BE82" s="150" t="s">
        <v>597</v>
      </c>
      <c r="BF82" s="150" t="s">
        <v>597</v>
      </c>
      <c r="BG82" s="150" t="s">
        <v>597</v>
      </c>
      <c r="BH82" s="150" t="s">
        <v>597</v>
      </c>
      <c r="BI82" s="150" t="s">
        <v>597</v>
      </c>
      <c r="BJ82" s="150" t="s">
        <v>597</v>
      </c>
      <c r="BK82" s="150" t="s">
        <v>597</v>
      </c>
      <c r="BL82" s="150" t="s">
        <v>611</v>
      </c>
      <c r="BM82" s="150" t="s">
        <v>612</v>
      </c>
      <c r="BN82" s="150" t="s">
        <v>597</v>
      </c>
      <c r="BO82" s="150" t="s">
        <v>597</v>
      </c>
      <c r="BP82" s="150" t="s">
        <v>78</v>
      </c>
      <c r="BQ82" s="150" t="s">
        <v>597</v>
      </c>
      <c r="BR82" s="150" t="s">
        <v>607</v>
      </c>
      <c r="BS82" s="150" t="s">
        <v>597</v>
      </c>
      <c r="BT82" s="150" t="s">
        <v>597</v>
      </c>
      <c r="BU82" s="150" t="s">
        <v>597</v>
      </c>
      <c r="BV82" s="150" t="s">
        <v>597</v>
      </c>
      <c r="BW82" s="150" t="s">
        <v>597</v>
      </c>
      <c r="BX82" s="150" t="s">
        <v>597</v>
      </c>
      <c r="BY82" s="150" t="s">
        <v>597</v>
      </c>
      <c r="BZ82" s="150" t="s">
        <v>597</v>
      </c>
      <c r="CA82" s="150" t="s">
        <v>78</v>
      </c>
      <c r="CB82" s="150" t="s">
        <v>597</v>
      </c>
      <c r="CC82" s="150" t="s">
        <v>597</v>
      </c>
      <c r="CD82" s="150" t="s">
        <v>597</v>
      </c>
      <c r="CE82" s="150" t="s">
        <v>597</v>
      </c>
      <c r="CF82" s="150" t="s">
        <v>597</v>
      </c>
      <c r="CG82" s="150" t="s">
        <v>597</v>
      </c>
      <c r="CH82" s="150" t="s">
        <v>597</v>
      </c>
      <c r="CI82" s="150" t="s">
        <v>1069</v>
      </c>
      <c r="CJ82" s="150" t="s">
        <v>597</v>
      </c>
      <c r="CK82" s="150" t="s">
        <v>597</v>
      </c>
      <c r="CL82" s="150" t="s">
        <v>597</v>
      </c>
      <c r="CM82" s="150" t="s">
        <v>1070</v>
      </c>
      <c r="CN82" s="150" t="s">
        <v>597</v>
      </c>
      <c r="CO82" s="150" t="s">
        <v>597</v>
      </c>
      <c r="CP82" s="150" t="s">
        <v>663</v>
      </c>
      <c r="CQ82" s="150" t="s">
        <v>597</v>
      </c>
      <c r="CR82" s="150" t="s">
        <v>636</v>
      </c>
      <c r="CS82" s="150" t="s">
        <v>597</v>
      </c>
      <c r="CT82" s="150" t="s">
        <v>597</v>
      </c>
      <c r="CU82" s="150" t="s">
        <v>597</v>
      </c>
      <c r="CV82" s="150" t="s">
        <v>597</v>
      </c>
      <c r="CW82" s="150" t="s">
        <v>597</v>
      </c>
      <c r="CX82" s="150" t="s">
        <v>597</v>
      </c>
      <c r="CY82" s="150" t="s">
        <v>597</v>
      </c>
      <c r="CZ82" s="150" t="s">
        <v>597</v>
      </c>
      <c r="DA82" s="150" t="s">
        <v>597</v>
      </c>
      <c r="DB82" s="150" t="s">
        <v>618</v>
      </c>
      <c r="DC82" s="150" t="s">
        <v>618</v>
      </c>
      <c r="DD82" s="150" t="s">
        <v>597</v>
      </c>
      <c r="DE82" s="150" t="s">
        <v>597</v>
      </c>
      <c r="DF82" s="150" t="s">
        <v>78</v>
      </c>
      <c r="DG82" s="150" t="s">
        <v>597</v>
      </c>
      <c r="DH82" s="150" t="s">
        <v>612</v>
      </c>
      <c r="DI82" s="150" t="s">
        <v>1071</v>
      </c>
      <c r="DJ82" s="150" t="s">
        <v>597</v>
      </c>
      <c r="DK82" s="152">
        <v>42146.20927083334</v>
      </c>
      <c r="DL82" s="152">
        <v>42145.79457175926</v>
      </c>
      <c r="DM82" s="152" t="s">
        <v>597</v>
      </c>
      <c r="DN82" s="150" t="s">
        <v>620</v>
      </c>
      <c r="DO82" s="150" t="s">
        <v>665</v>
      </c>
      <c r="DP82" s="150" t="s">
        <v>304</v>
      </c>
      <c r="DQ82" s="150" t="s">
        <v>202</v>
      </c>
      <c r="DR82" s="150">
        <v>135.864</v>
      </c>
      <c r="DS82" s="150" t="s">
        <v>623</v>
      </c>
      <c r="DT82" s="150" t="s">
        <v>597</v>
      </c>
      <c r="DU82" s="150" t="s">
        <v>304</v>
      </c>
      <c r="DV82" s="150" t="s">
        <v>202</v>
      </c>
      <c r="DW82" s="150" t="s">
        <v>597</v>
      </c>
      <c r="DX82" s="150">
        <v>135.864</v>
      </c>
      <c r="DY82" s="150" t="s">
        <v>623</v>
      </c>
      <c r="DZ82" s="150" t="s">
        <v>597</v>
      </c>
      <c r="EA82" s="150" t="s">
        <v>597</v>
      </c>
      <c r="EB82" s="150" t="s">
        <v>597</v>
      </c>
      <c r="EC82" s="150" t="s">
        <v>597</v>
      </c>
      <c r="ED82" s="150" t="s">
        <v>597</v>
      </c>
      <c r="EE82" s="150" t="s">
        <v>597</v>
      </c>
      <c r="EF82" s="152" t="s">
        <v>597</v>
      </c>
      <c r="EG82" s="151">
        <v>0.0</v>
      </c>
      <c r="EH82" s="151">
        <v>0.0</v>
      </c>
      <c r="EI82" s="150" t="s">
        <v>1067</v>
      </c>
      <c r="EJ82" s="150" t="s">
        <v>666</v>
      </c>
      <c r="EK82" s="150" t="s">
        <v>597</v>
      </c>
    </row>
    <row r="83" ht="15.75" customHeight="1">
      <c r="A83" s="150">
        <v>28111.0</v>
      </c>
      <c r="B83" s="150" t="s">
        <v>6</v>
      </c>
      <c r="C83" s="150" t="s">
        <v>1074</v>
      </c>
      <c r="D83" s="150">
        <v>28111.0</v>
      </c>
      <c r="E83" s="150" t="s">
        <v>594</v>
      </c>
      <c r="F83" s="150" t="s">
        <v>79</v>
      </c>
      <c r="G83" s="150">
        <v>580786.0</v>
      </c>
      <c r="H83" s="150" t="s">
        <v>595</v>
      </c>
      <c r="I83" s="150" t="s">
        <v>442</v>
      </c>
      <c r="J83" s="150">
        <v>42848.0</v>
      </c>
      <c r="K83" s="150" t="s">
        <v>239</v>
      </c>
      <c r="L83" s="150" t="s">
        <v>1075</v>
      </c>
      <c r="M83" s="151">
        <v>0.0</v>
      </c>
      <c r="N83" s="150">
        <v>50000.0</v>
      </c>
      <c r="O83" s="150" t="s">
        <v>596</v>
      </c>
      <c r="P83" s="151">
        <v>0.0</v>
      </c>
      <c r="Q83" s="67" t="s">
        <v>597</v>
      </c>
      <c r="R83" s="150" t="s">
        <v>597</v>
      </c>
      <c r="S83" s="150" t="s">
        <v>598</v>
      </c>
      <c r="T83" s="150" t="s">
        <v>597</v>
      </c>
      <c r="U83" s="150" t="s">
        <v>1076</v>
      </c>
      <c r="V83" s="150" t="s">
        <v>600</v>
      </c>
      <c r="W83" s="150" t="s">
        <v>597</v>
      </c>
      <c r="X83" s="150" t="s">
        <v>597</v>
      </c>
      <c r="Y83" s="150" t="s">
        <v>1077</v>
      </c>
      <c r="Z83" s="150" t="s">
        <v>79</v>
      </c>
      <c r="AA83" s="150" t="s">
        <v>438</v>
      </c>
      <c r="AB83" s="150" t="s">
        <v>439</v>
      </c>
      <c r="AC83" s="150" t="s">
        <v>597</v>
      </c>
      <c r="AD83" s="150" t="s">
        <v>440</v>
      </c>
      <c r="AE83" s="150" t="s">
        <v>775</v>
      </c>
      <c r="AF83" s="150" t="s">
        <v>597</v>
      </c>
      <c r="AG83" s="150" t="s">
        <v>442</v>
      </c>
      <c r="AH83" s="150" t="s">
        <v>1078</v>
      </c>
      <c r="AI83" s="150" t="s">
        <v>1079</v>
      </c>
      <c r="AJ83" s="150" t="s">
        <v>1080</v>
      </c>
      <c r="AK83" s="150" t="s">
        <v>606</v>
      </c>
      <c r="AL83" s="150" t="s">
        <v>438</v>
      </c>
      <c r="AM83" s="150" t="s">
        <v>439</v>
      </c>
      <c r="AN83" s="150" t="s">
        <v>597</v>
      </c>
      <c r="AO83" s="150" t="s">
        <v>440</v>
      </c>
      <c r="AP83" s="150" t="s">
        <v>775</v>
      </c>
      <c r="AQ83" s="150" t="s">
        <v>1078</v>
      </c>
      <c r="AR83" s="150" t="s">
        <v>607</v>
      </c>
      <c r="AS83" s="150" t="s">
        <v>442</v>
      </c>
      <c r="AT83" s="150" t="s">
        <v>595</v>
      </c>
      <c r="AU83" s="150">
        <v>580987.0</v>
      </c>
      <c r="AV83" s="150" t="s">
        <v>608</v>
      </c>
      <c r="AW83" s="150" t="s">
        <v>79</v>
      </c>
      <c r="AX83" s="150" t="s">
        <v>597</v>
      </c>
      <c r="AY83" s="150" t="s">
        <v>597</v>
      </c>
      <c r="AZ83" s="150" t="s">
        <v>1081</v>
      </c>
      <c r="BA83" s="150" t="s">
        <v>597</v>
      </c>
      <c r="BB83" s="152" t="s">
        <v>597</v>
      </c>
      <c r="BC83" s="150" t="s">
        <v>597</v>
      </c>
      <c r="BD83" s="150" t="s">
        <v>597</v>
      </c>
      <c r="BE83" s="150" t="s">
        <v>597</v>
      </c>
      <c r="BF83" s="150" t="s">
        <v>597</v>
      </c>
      <c r="BG83" s="150" t="s">
        <v>597</v>
      </c>
      <c r="BH83" s="150" t="s">
        <v>597</v>
      </c>
      <c r="BI83" s="150" t="s">
        <v>597</v>
      </c>
      <c r="BJ83" s="150" t="s">
        <v>597</v>
      </c>
      <c r="BK83" s="150" t="s">
        <v>597</v>
      </c>
      <c r="BL83" s="150" t="s">
        <v>611</v>
      </c>
      <c r="BM83" s="150" t="s">
        <v>612</v>
      </c>
      <c r="BN83" s="150" t="s">
        <v>597</v>
      </c>
      <c r="BO83" s="150" t="s">
        <v>597</v>
      </c>
      <c r="BP83" s="150" t="s">
        <v>1082</v>
      </c>
      <c r="BQ83" s="150" t="s">
        <v>597</v>
      </c>
      <c r="BR83" s="150" t="s">
        <v>607</v>
      </c>
      <c r="BS83" s="150" t="s">
        <v>597</v>
      </c>
      <c r="BT83" s="150" t="s">
        <v>597</v>
      </c>
      <c r="BU83" s="150" t="s">
        <v>597</v>
      </c>
      <c r="BV83" s="150" t="s">
        <v>597</v>
      </c>
      <c r="BW83" s="150" t="s">
        <v>597</v>
      </c>
      <c r="BX83" s="150" t="s">
        <v>597</v>
      </c>
      <c r="BY83" s="150" t="s">
        <v>597</v>
      </c>
      <c r="BZ83" s="150" t="s">
        <v>597</v>
      </c>
      <c r="CA83" s="150" t="s">
        <v>1082</v>
      </c>
      <c r="CB83" s="150" t="s">
        <v>597</v>
      </c>
      <c r="CC83" s="150" t="s">
        <v>597</v>
      </c>
      <c r="CD83" s="150" t="s">
        <v>597</v>
      </c>
      <c r="CE83" s="150" t="s">
        <v>597</v>
      </c>
      <c r="CF83" s="150" t="s">
        <v>597</v>
      </c>
      <c r="CG83" s="150" t="s">
        <v>597</v>
      </c>
      <c r="CH83" s="150" t="s">
        <v>597</v>
      </c>
      <c r="CI83" s="150" t="s">
        <v>1083</v>
      </c>
      <c r="CJ83" s="150" t="s">
        <v>597</v>
      </c>
      <c r="CK83" s="150" t="s">
        <v>597</v>
      </c>
      <c r="CL83" s="150" t="s">
        <v>597</v>
      </c>
      <c r="CM83" s="150" t="s">
        <v>1084</v>
      </c>
      <c r="CN83" s="150" t="s">
        <v>597</v>
      </c>
      <c r="CO83" s="150" t="s">
        <v>597</v>
      </c>
      <c r="CP83" s="150" t="s">
        <v>1085</v>
      </c>
      <c r="CQ83" s="150" t="s">
        <v>597</v>
      </c>
      <c r="CR83" s="150" t="s">
        <v>636</v>
      </c>
      <c r="CS83" s="150" t="s">
        <v>597</v>
      </c>
      <c r="CT83" s="150" t="s">
        <v>597</v>
      </c>
      <c r="CU83" s="150" t="s">
        <v>597</v>
      </c>
      <c r="CV83" s="150" t="s">
        <v>597</v>
      </c>
      <c r="CW83" s="150" t="s">
        <v>597</v>
      </c>
      <c r="CX83" s="150" t="s">
        <v>597</v>
      </c>
      <c r="CY83" s="150" t="s">
        <v>597</v>
      </c>
      <c r="CZ83" s="150" t="s">
        <v>597</v>
      </c>
      <c r="DA83" s="150" t="s">
        <v>597</v>
      </c>
      <c r="DB83" s="150" t="s">
        <v>618</v>
      </c>
      <c r="DC83" s="150" t="s">
        <v>618</v>
      </c>
      <c r="DD83" s="150" t="s">
        <v>597</v>
      </c>
      <c r="DE83" s="150" t="s">
        <v>597</v>
      </c>
      <c r="DF83" s="150" t="s">
        <v>1082</v>
      </c>
      <c r="DG83" s="150" t="s">
        <v>597</v>
      </c>
      <c r="DH83" s="150" t="s">
        <v>612</v>
      </c>
      <c r="DI83" s="150" t="s">
        <v>1086</v>
      </c>
      <c r="DJ83" s="150" t="s">
        <v>597</v>
      </c>
      <c r="DK83" s="152">
        <v>42150.37637731482</v>
      </c>
      <c r="DL83" s="152">
        <v>42145.7934837963</v>
      </c>
      <c r="DM83" s="152" t="s">
        <v>597</v>
      </c>
      <c r="DN83" s="150" t="s">
        <v>620</v>
      </c>
      <c r="DO83" s="150" t="s">
        <v>621</v>
      </c>
      <c r="DP83" s="150" t="s">
        <v>1075</v>
      </c>
      <c r="DQ83" s="150" t="s">
        <v>239</v>
      </c>
      <c r="DR83" s="150">
        <v>50000.0</v>
      </c>
      <c r="DS83" s="150" t="s">
        <v>596</v>
      </c>
      <c r="DT83" s="150" t="s">
        <v>597</v>
      </c>
      <c r="DU83" s="150" t="s">
        <v>1075</v>
      </c>
      <c r="DV83" s="150" t="s">
        <v>239</v>
      </c>
      <c r="DW83" s="150" t="s">
        <v>597</v>
      </c>
      <c r="DX83" s="150">
        <v>50000.0</v>
      </c>
      <c r="DY83" s="150" t="s">
        <v>596</v>
      </c>
      <c r="DZ83" s="150" t="s">
        <v>597</v>
      </c>
      <c r="EA83" s="150" t="s">
        <v>597</v>
      </c>
      <c r="EB83" s="150" t="s">
        <v>597</v>
      </c>
      <c r="EC83" s="150" t="s">
        <v>597</v>
      </c>
      <c r="ED83" s="150" t="s">
        <v>597</v>
      </c>
      <c r="EE83" s="150" t="s">
        <v>597</v>
      </c>
      <c r="EF83" s="152" t="s">
        <v>597</v>
      </c>
      <c r="EG83" s="151">
        <v>0.0</v>
      </c>
      <c r="EH83" s="151">
        <v>0.0</v>
      </c>
      <c r="EI83" s="150" t="s">
        <v>1080</v>
      </c>
      <c r="EJ83" s="150" t="s">
        <v>622</v>
      </c>
      <c r="EK83" s="150" t="s">
        <v>597</v>
      </c>
    </row>
    <row r="84" ht="15.75" customHeight="1">
      <c r="A84" s="150">
        <v>28111.0</v>
      </c>
      <c r="B84" s="150" t="s">
        <v>6</v>
      </c>
      <c r="C84" s="150" t="s">
        <v>1074</v>
      </c>
      <c r="D84" s="150">
        <v>28111.0</v>
      </c>
      <c r="E84" s="150" t="s">
        <v>594</v>
      </c>
      <c r="F84" s="150" t="s">
        <v>79</v>
      </c>
      <c r="G84" s="150">
        <v>580786.0</v>
      </c>
      <c r="H84" s="150" t="s">
        <v>595</v>
      </c>
      <c r="I84" s="150" t="s">
        <v>442</v>
      </c>
      <c r="J84" s="150">
        <v>42849.0</v>
      </c>
      <c r="K84" s="150" t="s">
        <v>241</v>
      </c>
      <c r="L84" s="150" t="s">
        <v>1087</v>
      </c>
      <c r="M84" s="151">
        <v>0.0</v>
      </c>
      <c r="N84" s="150">
        <v>100000.0</v>
      </c>
      <c r="O84" s="150" t="s">
        <v>596</v>
      </c>
      <c r="P84" s="151">
        <v>0.0</v>
      </c>
      <c r="Q84" s="67" t="s">
        <v>597</v>
      </c>
      <c r="R84" s="150" t="s">
        <v>597</v>
      </c>
      <c r="S84" s="150" t="s">
        <v>598</v>
      </c>
      <c r="T84" s="150" t="s">
        <v>597</v>
      </c>
      <c r="U84" s="150" t="s">
        <v>1076</v>
      </c>
      <c r="V84" s="150" t="s">
        <v>600</v>
      </c>
      <c r="W84" s="150" t="s">
        <v>597</v>
      </c>
      <c r="X84" s="150" t="s">
        <v>597</v>
      </c>
      <c r="Y84" s="150" t="s">
        <v>1077</v>
      </c>
      <c r="Z84" s="150" t="s">
        <v>79</v>
      </c>
      <c r="AA84" s="150" t="s">
        <v>438</v>
      </c>
      <c r="AB84" s="150" t="s">
        <v>439</v>
      </c>
      <c r="AC84" s="150" t="s">
        <v>597</v>
      </c>
      <c r="AD84" s="150" t="s">
        <v>440</v>
      </c>
      <c r="AE84" s="150" t="s">
        <v>775</v>
      </c>
      <c r="AF84" s="150" t="s">
        <v>597</v>
      </c>
      <c r="AG84" s="150" t="s">
        <v>442</v>
      </c>
      <c r="AH84" s="150" t="s">
        <v>1078</v>
      </c>
      <c r="AI84" s="150" t="s">
        <v>1079</v>
      </c>
      <c r="AJ84" s="150" t="s">
        <v>1080</v>
      </c>
      <c r="AK84" s="150" t="s">
        <v>606</v>
      </c>
      <c r="AL84" s="150" t="s">
        <v>438</v>
      </c>
      <c r="AM84" s="150" t="s">
        <v>439</v>
      </c>
      <c r="AN84" s="150" t="s">
        <v>597</v>
      </c>
      <c r="AO84" s="150" t="s">
        <v>440</v>
      </c>
      <c r="AP84" s="150" t="s">
        <v>775</v>
      </c>
      <c r="AQ84" s="150" t="s">
        <v>1078</v>
      </c>
      <c r="AR84" s="150" t="s">
        <v>607</v>
      </c>
      <c r="AS84" s="150" t="s">
        <v>442</v>
      </c>
      <c r="AT84" s="150" t="s">
        <v>595</v>
      </c>
      <c r="AU84" s="150">
        <v>580987.0</v>
      </c>
      <c r="AV84" s="150" t="s">
        <v>608</v>
      </c>
      <c r="AW84" s="150" t="s">
        <v>79</v>
      </c>
      <c r="AX84" s="150" t="s">
        <v>597</v>
      </c>
      <c r="AY84" s="150" t="s">
        <v>597</v>
      </c>
      <c r="AZ84" s="150" t="s">
        <v>1081</v>
      </c>
      <c r="BA84" s="150" t="s">
        <v>597</v>
      </c>
      <c r="BB84" s="152" t="s">
        <v>597</v>
      </c>
      <c r="BC84" s="150" t="s">
        <v>597</v>
      </c>
      <c r="BD84" s="150" t="s">
        <v>597</v>
      </c>
      <c r="BE84" s="150" t="s">
        <v>597</v>
      </c>
      <c r="BF84" s="150" t="s">
        <v>597</v>
      </c>
      <c r="BG84" s="150" t="s">
        <v>597</v>
      </c>
      <c r="BH84" s="150" t="s">
        <v>597</v>
      </c>
      <c r="BI84" s="150" t="s">
        <v>597</v>
      </c>
      <c r="BJ84" s="150" t="s">
        <v>597</v>
      </c>
      <c r="BK84" s="150" t="s">
        <v>597</v>
      </c>
      <c r="BL84" s="150" t="s">
        <v>611</v>
      </c>
      <c r="BM84" s="150" t="s">
        <v>612</v>
      </c>
      <c r="BN84" s="150" t="s">
        <v>597</v>
      </c>
      <c r="BO84" s="150" t="s">
        <v>597</v>
      </c>
      <c r="BP84" s="150" t="s">
        <v>1082</v>
      </c>
      <c r="BQ84" s="150" t="s">
        <v>597</v>
      </c>
      <c r="BR84" s="150" t="s">
        <v>607</v>
      </c>
      <c r="BS84" s="150" t="s">
        <v>597</v>
      </c>
      <c r="BT84" s="150" t="s">
        <v>597</v>
      </c>
      <c r="BU84" s="150" t="s">
        <v>597</v>
      </c>
      <c r="BV84" s="150" t="s">
        <v>597</v>
      </c>
      <c r="BW84" s="150" t="s">
        <v>597</v>
      </c>
      <c r="BX84" s="150" t="s">
        <v>597</v>
      </c>
      <c r="BY84" s="150" t="s">
        <v>597</v>
      </c>
      <c r="BZ84" s="150" t="s">
        <v>597</v>
      </c>
      <c r="CA84" s="150" t="s">
        <v>1082</v>
      </c>
      <c r="CB84" s="150" t="s">
        <v>597</v>
      </c>
      <c r="CC84" s="150" t="s">
        <v>597</v>
      </c>
      <c r="CD84" s="150" t="s">
        <v>597</v>
      </c>
      <c r="CE84" s="150" t="s">
        <v>597</v>
      </c>
      <c r="CF84" s="150" t="s">
        <v>597</v>
      </c>
      <c r="CG84" s="150" t="s">
        <v>597</v>
      </c>
      <c r="CH84" s="150" t="s">
        <v>597</v>
      </c>
      <c r="CI84" s="150" t="s">
        <v>1083</v>
      </c>
      <c r="CJ84" s="150" t="s">
        <v>597</v>
      </c>
      <c r="CK84" s="150" t="s">
        <v>597</v>
      </c>
      <c r="CL84" s="150" t="s">
        <v>597</v>
      </c>
      <c r="CM84" s="150" t="s">
        <v>1084</v>
      </c>
      <c r="CN84" s="150" t="s">
        <v>597</v>
      </c>
      <c r="CO84" s="150" t="s">
        <v>597</v>
      </c>
      <c r="CP84" s="150" t="s">
        <v>1085</v>
      </c>
      <c r="CQ84" s="150" t="s">
        <v>597</v>
      </c>
      <c r="CR84" s="150" t="s">
        <v>636</v>
      </c>
      <c r="CS84" s="150" t="s">
        <v>597</v>
      </c>
      <c r="CT84" s="150" t="s">
        <v>597</v>
      </c>
      <c r="CU84" s="150" t="s">
        <v>597</v>
      </c>
      <c r="CV84" s="150" t="s">
        <v>597</v>
      </c>
      <c r="CW84" s="150" t="s">
        <v>597</v>
      </c>
      <c r="CX84" s="150" t="s">
        <v>597</v>
      </c>
      <c r="CY84" s="150" t="s">
        <v>597</v>
      </c>
      <c r="CZ84" s="150" t="s">
        <v>597</v>
      </c>
      <c r="DA84" s="150" t="s">
        <v>597</v>
      </c>
      <c r="DB84" s="150" t="s">
        <v>618</v>
      </c>
      <c r="DC84" s="150" t="s">
        <v>618</v>
      </c>
      <c r="DD84" s="150" t="s">
        <v>597</v>
      </c>
      <c r="DE84" s="150" t="s">
        <v>597</v>
      </c>
      <c r="DF84" s="150" t="s">
        <v>1082</v>
      </c>
      <c r="DG84" s="150" t="s">
        <v>597</v>
      </c>
      <c r="DH84" s="150" t="s">
        <v>612</v>
      </c>
      <c r="DI84" s="150" t="s">
        <v>1086</v>
      </c>
      <c r="DJ84" s="150" t="s">
        <v>597</v>
      </c>
      <c r="DK84" s="152">
        <v>42150.37637731482</v>
      </c>
      <c r="DL84" s="152">
        <v>42145.7934837963</v>
      </c>
      <c r="DM84" s="152" t="s">
        <v>597</v>
      </c>
      <c r="DN84" s="150" t="s">
        <v>620</v>
      </c>
      <c r="DO84" s="150" t="s">
        <v>621</v>
      </c>
      <c r="DP84" s="150" t="s">
        <v>1087</v>
      </c>
      <c r="DQ84" s="150" t="s">
        <v>241</v>
      </c>
      <c r="DR84" s="150">
        <v>100000.0</v>
      </c>
      <c r="DS84" s="150" t="s">
        <v>596</v>
      </c>
      <c r="DT84" s="150" t="s">
        <v>597</v>
      </c>
      <c r="DU84" s="150" t="s">
        <v>1087</v>
      </c>
      <c r="DV84" s="150" t="s">
        <v>241</v>
      </c>
      <c r="DW84" s="150" t="s">
        <v>597</v>
      </c>
      <c r="DX84" s="150">
        <v>100000.0</v>
      </c>
      <c r="DY84" s="150" t="s">
        <v>596</v>
      </c>
      <c r="DZ84" s="150" t="s">
        <v>597</v>
      </c>
      <c r="EA84" s="150" t="s">
        <v>597</v>
      </c>
      <c r="EB84" s="150" t="s">
        <v>597</v>
      </c>
      <c r="EC84" s="150" t="s">
        <v>597</v>
      </c>
      <c r="ED84" s="150" t="s">
        <v>597</v>
      </c>
      <c r="EE84" s="150" t="s">
        <v>597</v>
      </c>
      <c r="EF84" s="152" t="s">
        <v>597</v>
      </c>
      <c r="EG84" s="151">
        <v>0.0</v>
      </c>
      <c r="EH84" s="151">
        <v>0.0</v>
      </c>
      <c r="EI84" s="150" t="s">
        <v>1080</v>
      </c>
      <c r="EJ84" s="150" t="s">
        <v>622</v>
      </c>
      <c r="EK84" s="150" t="s">
        <v>597</v>
      </c>
    </row>
    <row r="85" ht="15.75" customHeight="1">
      <c r="A85" s="150">
        <v>28078.0</v>
      </c>
      <c r="B85" s="150" t="s">
        <v>6</v>
      </c>
      <c r="C85" s="150" t="s">
        <v>1088</v>
      </c>
      <c r="D85" s="150">
        <v>28078.0</v>
      </c>
      <c r="E85" s="150" t="s">
        <v>594</v>
      </c>
      <c r="F85" s="150" t="s">
        <v>80</v>
      </c>
      <c r="G85" s="150">
        <v>580750.0</v>
      </c>
      <c r="H85" s="150" t="s">
        <v>595</v>
      </c>
      <c r="I85" s="150" t="s">
        <v>263</v>
      </c>
      <c r="J85" s="150">
        <v>42744.0</v>
      </c>
      <c r="K85" s="150" t="s">
        <v>202</v>
      </c>
      <c r="L85" s="150" t="s">
        <v>264</v>
      </c>
      <c r="M85" s="151">
        <v>471300.49</v>
      </c>
      <c r="N85" s="150">
        <v>572.832</v>
      </c>
      <c r="O85" s="150" t="s">
        <v>623</v>
      </c>
      <c r="P85" s="151">
        <v>471300.49</v>
      </c>
      <c r="Q85" s="67" t="s">
        <v>597</v>
      </c>
      <c r="R85" s="150" t="s">
        <v>597</v>
      </c>
      <c r="S85" s="150" t="s">
        <v>598</v>
      </c>
      <c r="T85" s="150" t="s">
        <v>597</v>
      </c>
      <c r="U85" s="150" t="s">
        <v>1089</v>
      </c>
      <c r="V85" s="150" t="s">
        <v>600</v>
      </c>
      <c r="W85" s="150" t="s">
        <v>597</v>
      </c>
      <c r="X85" s="150" t="s">
        <v>597</v>
      </c>
      <c r="Y85" s="150" t="s">
        <v>1090</v>
      </c>
      <c r="Z85" s="150" t="s">
        <v>80</v>
      </c>
      <c r="AA85" s="150" t="s">
        <v>260</v>
      </c>
      <c r="AB85" s="150" t="s">
        <v>597</v>
      </c>
      <c r="AC85" s="150" t="s">
        <v>597</v>
      </c>
      <c r="AD85" s="150" t="s">
        <v>1091</v>
      </c>
      <c r="AE85" s="150" t="s">
        <v>628</v>
      </c>
      <c r="AF85" s="150" t="s">
        <v>597</v>
      </c>
      <c r="AG85" s="150" t="s">
        <v>263</v>
      </c>
      <c r="AH85" s="150" t="s">
        <v>1092</v>
      </c>
      <c r="AI85" s="150" t="s">
        <v>1093</v>
      </c>
      <c r="AJ85" s="150" t="s">
        <v>1094</v>
      </c>
      <c r="AK85" s="150" t="s">
        <v>658</v>
      </c>
      <c r="AL85" s="150" t="s">
        <v>260</v>
      </c>
      <c r="AM85" s="150" t="s">
        <v>597</v>
      </c>
      <c r="AN85" s="150" t="s">
        <v>597</v>
      </c>
      <c r="AO85" s="150" t="s">
        <v>1095</v>
      </c>
      <c r="AP85" s="150" t="s">
        <v>628</v>
      </c>
      <c r="AQ85" s="150" t="s">
        <v>1092</v>
      </c>
      <c r="AR85" s="150" t="s">
        <v>607</v>
      </c>
      <c r="AS85" s="150" t="s">
        <v>263</v>
      </c>
      <c r="AT85" s="150" t="s">
        <v>595</v>
      </c>
      <c r="AU85" s="150">
        <v>580952.0</v>
      </c>
      <c r="AV85" s="150" t="s">
        <v>608</v>
      </c>
      <c r="AW85" s="150" t="s">
        <v>80</v>
      </c>
      <c r="AX85" s="150" t="s">
        <v>597</v>
      </c>
      <c r="AY85" s="150" t="s">
        <v>597</v>
      </c>
      <c r="AZ85" s="150" t="s">
        <v>609</v>
      </c>
      <c r="BA85" s="150" t="s">
        <v>597</v>
      </c>
      <c r="BB85" s="152" t="s">
        <v>597</v>
      </c>
      <c r="BC85" s="150" t="s">
        <v>597</v>
      </c>
      <c r="BD85" s="150" t="s">
        <v>597</v>
      </c>
      <c r="BE85" s="150" t="s">
        <v>597</v>
      </c>
      <c r="BF85" s="150" t="s">
        <v>597</v>
      </c>
      <c r="BG85" s="150" t="s">
        <v>597</v>
      </c>
      <c r="BH85" s="150" t="s">
        <v>597</v>
      </c>
      <c r="BI85" s="150" t="s">
        <v>597</v>
      </c>
      <c r="BJ85" s="150" t="s">
        <v>597</v>
      </c>
      <c r="BK85" s="150" t="s">
        <v>597</v>
      </c>
      <c r="BL85" s="150" t="s">
        <v>611</v>
      </c>
      <c r="BM85" s="150" t="s">
        <v>612</v>
      </c>
      <c r="BN85" s="150" t="s">
        <v>597</v>
      </c>
      <c r="BO85" s="150" t="s">
        <v>597</v>
      </c>
      <c r="BP85" s="150" t="s">
        <v>1096</v>
      </c>
      <c r="BQ85" s="150" t="s">
        <v>597</v>
      </c>
      <c r="BR85" s="150" t="s">
        <v>607</v>
      </c>
      <c r="BS85" s="150" t="s">
        <v>597</v>
      </c>
      <c r="BT85" s="150" t="s">
        <v>597</v>
      </c>
      <c r="BU85" s="150" t="s">
        <v>597</v>
      </c>
      <c r="BV85" s="150" t="s">
        <v>597</v>
      </c>
      <c r="BW85" s="150" t="s">
        <v>597</v>
      </c>
      <c r="BX85" s="150" t="s">
        <v>597</v>
      </c>
      <c r="BY85" s="150" t="s">
        <v>597</v>
      </c>
      <c r="BZ85" s="150" t="s">
        <v>597</v>
      </c>
      <c r="CA85" s="150" t="s">
        <v>597</v>
      </c>
      <c r="CB85" s="150" t="s">
        <v>80</v>
      </c>
      <c r="CC85" s="150" t="s">
        <v>597</v>
      </c>
      <c r="CD85" s="150" t="s">
        <v>597</v>
      </c>
      <c r="CE85" s="150" t="s">
        <v>597</v>
      </c>
      <c r="CF85" s="150" t="s">
        <v>1097</v>
      </c>
      <c r="CG85" s="150" t="s">
        <v>597</v>
      </c>
      <c r="CH85" s="150" t="s">
        <v>597</v>
      </c>
      <c r="CI85" s="150" t="s">
        <v>597</v>
      </c>
      <c r="CJ85" s="150" t="s">
        <v>597</v>
      </c>
      <c r="CK85" s="150" t="s">
        <v>597</v>
      </c>
      <c r="CL85" s="150" t="s">
        <v>1098</v>
      </c>
      <c r="CM85" s="150" t="s">
        <v>597</v>
      </c>
      <c r="CN85" s="150" t="s">
        <v>1099</v>
      </c>
      <c r="CO85" s="150" t="s">
        <v>597</v>
      </c>
      <c r="CP85" s="150" t="s">
        <v>597</v>
      </c>
      <c r="CQ85" s="150" t="s">
        <v>1100</v>
      </c>
      <c r="CR85" s="150" t="s">
        <v>597</v>
      </c>
      <c r="CS85" s="150" t="s">
        <v>597</v>
      </c>
      <c r="CT85" s="150" t="s">
        <v>597</v>
      </c>
      <c r="CU85" s="150" t="s">
        <v>597</v>
      </c>
      <c r="CV85" s="150" t="s">
        <v>597</v>
      </c>
      <c r="CW85" s="150" t="s">
        <v>597</v>
      </c>
      <c r="CX85" s="150" t="s">
        <v>597</v>
      </c>
      <c r="CY85" s="150" t="s">
        <v>597</v>
      </c>
      <c r="CZ85" s="150" t="s">
        <v>607</v>
      </c>
      <c r="DA85" s="150" t="s">
        <v>597</v>
      </c>
      <c r="DB85" s="150" t="s">
        <v>618</v>
      </c>
      <c r="DC85" s="150" t="s">
        <v>618</v>
      </c>
      <c r="DD85" s="150" t="s">
        <v>597</v>
      </c>
      <c r="DE85" s="150" t="s">
        <v>597</v>
      </c>
      <c r="DF85" s="150" t="s">
        <v>1096</v>
      </c>
      <c r="DG85" s="150" t="s">
        <v>597</v>
      </c>
      <c r="DH85" s="150" t="s">
        <v>612</v>
      </c>
      <c r="DI85" s="150" t="s">
        <v>1101</v>
      </c>
      <c r="DJ85" s="150" t="s">
        <v>597</v>
      </c>
      <c r="DK85" s="152">
        <v>42150.41082175926</v>
      </c>
      <c r="DL85" s="152">
        <v>42145.79366898148</v>
      </c>
      <c r="DM85" s="152" t="s">
        <v>597</v>
      </c>
      <c r="DN85" s="150" t="s">
        <v>620</v>
      </c>
      <c r="DO85" s="150" t="s">
        <v>621</v>
      </c>
      <c r="DP85" s="150" t="s">
        <v>264</v>
      </c>
      <c r="DQ85" s="150" t="s">
        <v>202</v>
      </c>
      <c r="DR85" s="150">
        <v>572.832</v>
      </c>
      <c r="DS85" s="150" t="s">
        <v>623</v>
      </c>
      <c r="DT85" s="150" t="s">
        <v>597</v>
      </c>
      <c r="DU85" s="150" t="s">
        <v>264</v>
      </c>
      <c r="DV85" s="150" t="s">
        <v>202</v>
      </c>
      <c r="DW85" s="150" t="s">
        <v>597</v>
      </c>
      <c r="DX85" s="150">
        <v>572.832</v>
      </c>
      <c r="DY85" s="150" t="s">
        <v>623</v>
      </c>
      <c r="DZ85" s="150" t="s">
        <v>597</v>
      </c>
      <c r="EA85" s="150" t="s">
        <v>597</v>
      </c>
      <c r="EB85" s="150" t="s">
        <v>597</v>
      </c>
      <c r="EC85" s="150" t="s">
        <v>597</v>
      </c>
      <c r="ED85" s="150" t="s">
        <v>597</v>
      </c>
      <c r="EE85" s="150" t="s">
        <v>597</v>
      </c>
      <c r="EF85" s="152" t="s">
        <v>597</v>
      </c>
      <c r="EG85" s="151">
        <v>0.0</v>
      </c>
      <c r="EH85" s="151">
        <v>0.0</v>
      </c>
      <c r="EI85" s="150" t="s">
        <v>1094</v>
      </c>
      <c r="EJ85" s="150" t="s">
        <v>622</v>
      </c>
      <c r="EK85" s="150" t="s">
        <v>597</v>
      </c>
    </row>
    <row r="86" ht="15.75" customHeight="1">
      <c r="A86" s="150">
        <v>28078.0</v>
      </c>
      <c r="B86" s="150" t="s">
        <v>6</v>
      </c>
      <c r="C86" s="150" t="s">
        <v>1088</v>
      </c>
      <c r="D86" s="150">
        <v>28078.0</v>
      </c>
      <c r="E86" s="150" t="s">
        <v>594</v>
      </c>
      <c r="F86" s="150" t="s">
        <v>80</v>
      </c>
      <c r="G86" s="150">
        <v>580750.0</v>
      </c>
      <c r="H86" s="150" t="s">
        <v>595</v>
      </c>
      <c r="I86" s="150" t="s">
        <v>263</v>
      </c>
      <c r="J86" s="150">
        <v>42765.0</v>
      </c>
      <c r="K86" s="150" t="s">
        <v>204</v>
      </c>
      <c r="L86" s="150" t="s">
        <v>265</v>
      </c>
      <c r="M86" s="151">
        <v>0.0</v>
      </c>
      <c r="N86" s="150">
        <v>578619.0</v>
      </c>
      <c r="O86" s="150" t="s">
        <v>596</v>
      </c>
      <c r="P86" s="151">
        <v>0.0</v>
      </c>
      <c r="Q86" s="67" t="s">
        <v>597</v>
      </c>
      <c r="R86" s="150" t="s">
        <v>597</v>
      </c>
      <c r="S86" s="150" t="s">
        <v>598</v>
      </c>
      <c r="T86" s="150" t="s">
        <v>597</v>
      </c>
      <c r="U86" s="150" t="s">
        <v>1089</v>
      </c>
      <c r="V86" s="150" t="s">
        <v>600</v>
      </c>
      <c r="W86" s="150" t="s">
        <v>597</v>
      </c>
      <c r="X86" s="150" t="s">
        <v>597</v>
      </c>
      <c r="Y86" s="150" t="s">
        <v>1090</v>
      </c>
      <c r="Z86" s="150" t="s">
        <v>80</v>
      </c>
      <c r="AA86" s="150" t="s">
        <v>260</v>
      </c>
      <c r="AB86" s="150" t="s">
        <v>597</v>
      </c>
      <c r="AC86" s="150" t="s">
        <v>597</v>
      </c>
      <c r="AD86" s="150" t="s">
        <v>1091</v>
      </c>
      <c r="AE86" s="150" t="s">
        <v>628</v>
      </c>
      <c r="AF86" s="150" t="s">
        <v>597</v>
      </c>
      <c r="AG86" s="150" t="s">
        <v>263</v>
      </c>
      <c r="AH86" s="150" t="s">
        <v>1092</v>
      </c>
      <c r="AI86" s="150" t="s">
        <v>1093</v>
      </c>
      <c r="AJ86" s="150" t="s">
        <v>1094</v>
      </c>
      <c r="AK86" s="150" t="s">
        <v>658</v>
      </c>
      <c r="AL86" s="150" t="s">
        <v>260</v>
      </c>
      <c r="AM86" s="150" t="s">
        <v>597</v>
      </c>
      <c r="AN86" s="150" t="s">
        <v>597</v>
      </c>
      <c r="AO86" s="150" t="s">
        <v>1095</v>
      </c>
      <c r="AP86" s="150" t="s">
        <v>628</v>
      </c>
      <c r="AQ86" s="150" t="s">
        <v>1092</v>
      </c>
      <c r="AR86" s="150" t="s">
        <v>607</v>
      </c>
      <c r="AS86" s="150" t="s">
        <v>263</v>
      </c>
      <c r="AT86" s="150" t="s">
        <v>595</v>
      </c>
      <c r="AU86" s="150">
        <v>580952.0</v>
      </c>
      <c r="AV86" s="150" t="s">
        <v>608</v>
      </c>
      <c r="AW86" s="150" t="s">
        <v>80</v>
      </c>
      <c r="AX86" s="150" t="s">
        <v>597</v>
      </c>
      <c r="AY86" s="150" t="s">
        <v>597</v>
      </c>
      <c r="AZ86" s="150" t="s">
        <v>609</v>
      </c>
      <c r="BA86" s="150" t="s">
        <v>597</v>
      </c>
      <c r="BB86" s="152" t="s">
        <v>597</v>
      </c>
      <c r="BC86" s="150" t="s">
        <v>597</v>
      </c>
      <c r="BD86" s="150" t="s">
        <v>597</v>
      </c>
      <c r="BE86" s="150" t="s">
        <v>597</v>
      </c>
      <c r="BF86" s="150" t="s">
        <v>597</v>
      </c>
      <c r="BG86" s="150" t="s">
        <v>597</v>
      </c>
      <c r="BH86" s="150" t="s">
        <v>597</v>
      </c>
      <c r="BI86" s="150" t="s">
        <v>597</v>
      </c>
      <c r="BJ86" s="150" t="s">
        <v>597</v>
      </c>
      <c r="BK86" s="150" t="s">
        <v>597</v>
      </c>
      <c r="BL86" s="150" t="s">
        <v>611</v>
      </c>
      <c r="BM86" s="150" t="s">
        <v>612</v>
      </c>
      <c r="BN86" s="150" t="s">
        <v>597</v>
      </c>
      <c r="BO86" s="150" t="s">
        <v>597</v>
      </c>
      <c r="BP86" s="150" t="s">
        <v>1096</v>
      </c>
      <c r="BQ86" s="150" t="s">
        <v>597</v>
      </c>
      <c r="BR86" s="150" t="s">
        <v>607</v>
      </c>
      <c r="BS86" s="150" t="s">
        <v>597</v>
      </c>
      <c r="BT86" s="150" t="s">
        <v>597</v>
      </c>
      <c r="BU86" s="150" t="s">
        <v>597</v>
      </c>
      <c r="BV86" s="150" t="s">
        <v>597</v>
      </c>
      <c r="BW86" s="150" t="s">
        <v>597</v>
      </c>
      <c r="BX86" s="150" t="s">
        <v>597</v>
      </c>
      <c r="BY86" s="150" t="s">
        <v>597</v>
      </c>
      <c r="BZ86" s="150" t="s">
        <v>597</v>
      </c>
      <c r="CA86" s="150" t="s">
        <v>597</v>
      </c>
      <c r="CB86" s="150" t="s">
        <v>80</v>
      </c>
      <c r="CC86" s="150" t="s">
        <v>597</v>
      </c>
      <c r="CD86" s="150" t="s">
        <v>597</v>
      </c>
      <c r="CE86" s="150" t="s">
        <v>597</v>
      </c>
      <c r="CF86" s="150" t="s">
        <v>1097</v>
      </c>
      <c r="CG86" s="150" t="s">
        <v>597</v>
      </c>
      <c r="CH86" s="150" t="s">
        <v>597</v>
      </c>
      <c r="CI86" s="150" t="s">
        <v>597</v>
      </c>
      <c r="CJ86" s="150" t="s">
        <v>597</v>
      </c>
      <c r="CK86" s="150" t="s">
        <v>597</v>
      </c>
      <c r="CL86" s="150" t="s">
        <v>1098</v>
      </c>
      <c r="CM86" s="150" t="s">
        <v>597</v>
      </c>
      <c r="CN86" s="150" t="s">
        <v>1099</v>
      </c>
      <c r="CO86" s="150" t="s">
        <v>597</v>
      </c>
      <c r="CP86" s="150" t="s">
        <v>597</v>
      </c>
      <c r="CQ86" s="150" t="s">
        <v>1100</v>
      </c>
      <c r="CR86" s="150" t="s">
        <v>597</v>
      </c>
      <c r="CS86" s="150" t="s">
        <v>597</v>
      </c>
      <c r="CT86" s="150" t="s">
        <v>597</v>
      </c>
      <c r="CU86" s="150" t="s">
        <v>597</v>
      </c>
      <c r="CV86" s="150" t="s">
        <v>597</v>
      </c>
      <c r="CW86" s="150" t="s">
        <v>597</v>
      </c>
      <c r="CX86" s="150" t="s">
        <v>597</v>
      </c>
      <c r="CY86" s="150" t="s">
        <v>597</v>
      </c>
      <c r="CZ86" s="150" t="s">
        <v>607</v>
      </c>
      <c r="DA86" s="150" t="s">
        <v>597</v>
      </c>
      <c r="DB86" s="150" t="s">
        <v>618</v>
      </c>
      <c r="DC86" s="150" t="s">
        <v>618</v>
      </c>
      <c r="DD86" s="150" t="s">
        <v>597</v>
      </c>
      <c r="DE86" s="150" t="s">
        <v>597</v>
      </c>
      <c r="DF86" s="150" t="s">
        <v>1096</v>
      </c>
      <c r="DG86" s="150" t="s">
        <v>597</v>
      </c>
      <c r="DH86" s="150" t="s">
        <v>612</v>
      </c>
      <c r="DI86" s="150" t="s">
        <v>1101</v>
      </c>
      <c r="DJ86" s="150" t="s">
        <v>597</v>
      </c>
      <c r="DK86" s="152">
        <v>42150.41082175926</v>
      </c>
      <c r="DL86" s="152">
        <v>42145.79366898148</v>
      </c>
      <c r="DM86" s="152" t="s">
        <v>597</v>
      </c>
      <c r="DN86" s="150" t="s">
        <v>620</v>
      </c>
      <c r="DO86" s="150" t="s">
        <v>621</v>
      </c>
      <c r="DP86" s="150" t="s">
        <v>265</v>
      </c>
      <c r="DQ86" s="150" t="s">
        <v>204</v>
      </c>
      <c r="DR86" s="150">
        <v>578619.0</v>
      </c>
      <c r="DS86" s="150" t="s">
        <v>596</v>
      </c>
      <c r="DT86" s="150" t="s">
        <v>597</v>
      </c>
      <c r="DU86" s="150" t="s">
        <v>265</v>
      </c>
      <c r="DV86" s="150" t="s">
        <v>204</v>
      </c>
      <c r="DW86" s="150" t="s">
        <v>597</v>
      </c>
      <c r="DX86" s="150">
        <v>578619.0</v>
      </c>
      <c r="DY86" s="150" t="s">
        <v>596</v>
      </c>
      <c r="DZ86" s="150" t="s">
        <v>597</v>
      </c>
      <c r="EA86" s="150" t="s">
        <v>597</v>
      </c>
      <c r="EB86" s="150" t="s">
        <v>597</v>
      </c>
      <c r="EC86" s="150" t="s">
        <v>597</v>
      </c>
      <c r="ED86" s="150" t="s">
        <v>597</v>
      </c>
      <c r="EE86" s="150" t="s">
        <v>597</v>
      </c>
      <c r="EF86" s="152" t="s">
        <v>597</v>
      </c>
      <c r="EG86" s="151">
        <v>0.0</v>
      </c>
      <c r="EH86" s="151">
        <v>0.0</v>
      </c>
      <c r="EI86" s="150" t="s">
        <v>1094</v>
      </c>
      <c r="EJ86" s="150" t="s">
        <v>622</v>
      </c>
      <c r="EK86" s="150" t="s">
        <v>597</v>
      </c>
    </row>
    <row r="87" ht="15.75" customHeight="1">
      <c r="A87" s="150">
        <v>28078.0</v>
      </c>
      <c r="B87" s="150" t="s">
        <v>6</v>
      </c>
      <c r="C87" s="150" t="s">
        <v>1088</v>
      </c>
      <c r="D87" s="150">
        <v>28078.0</v>
      </c>
      <c r="E87" s="150" t="s">
        <v>594</v>
      </c>
      <c r="F87" s="150" t="s">
        <v>80</v>
      </c>
      <c r="G87" s="150">
        <v>580750.0</v>
      </c>
      <c r="H87" s="150" t="s">
        <v>595</v>
      </c>
      <c r="I87" s="150" t="s">
        <v>263</v>
      </c>
      <c r="J87" s="150">
        <v>42785.0</v>
      </c>
      <c r="K87" s="150" t="s">
        <v>241</v>
      </c>
      <c r="L87" s="150" t="s">
        <v>1102</v>
      </c>
      <c r="M87" s="151">
        <v>0.0</v>
      </c>
      <c r="N87" s="150">
        <v>100000.0</v>
      </c>
      <c r="O87" s="150" t="s">
        <v>596</v>
      </c>
      <c r="P87" s="151">
        <v>0.0</v>
      </c>
      <c r="Q87" s="67" t="s">
        <v>597</v>
      </c>
      <c r="R87" s="150" t="s">
        <v>597</v>
      </c>
      <c r="S87" s="150" t="s">
        <v>598</v>
      </c>
      <c r="T87" s="150" t="s">
        <v>597</v>
      </c>
      <c r="U87" s="150" t="s">
        <v>1089</v>
      </c>
      <c r="V87" s="150" t="s">
        <v>600</v>
      </c>
      <c r="W87" s="150" t="s">
        <v>597</v>
      </c>
      <c r="X87" s="150" t="s">
        <v>597</v>
      </c>
      <c r="Y87" s="150" t="s">
        <v>1090</v>
      </c>
      <c r="Z87" s="150" t="s">
        <v>80</v>
      </c>
      <c r="AA87" s="150" t="s">
        <v>260</v>
      </c>
      <c r="AB87" s="150" t="s">
        <v>597</v>
      </c>
      <c r="AC87" s="150" t="s">
        <v>597</v>
      </c>
      <c r="AD87" s="150" t="s">
        <v>1091</v>
      </c>
      <c r="AE87" s="150" t="s">
        <v>628</v>
      </c>
      <c r="AF87" s="150" t="s">
        <v>597</v>
      </c>
      <c r="AG87" s="150" t="s">
        <v>263</v>
      </c>
      <c r="AH87" s="150" t="s">
        <v>1092</v>
      </c>
      <c r="AI87" s="150" t="s">
        <v>1093</v>
      </c>
      <c r="AJ87" s="150" t="s">
        <v>1094</v>
      </c>
      <c r="AK87" s="150" t="s">
        <v>658</v>
      </c>
      <c r="AL87" s="150" t="s">
        <v>260</v>
      </c>
      <c r="AM87" s="150" t="s">
        <v>597</v>
      </c>
      <c r="AN87" s="150" t="s">
        <v>597</v>
      </c>
      <c r="AO87" s="150" t="s">
        <v>1095</v>
      </c>
      <c r="AP87" s="150" t="s">
        <v>628</v>
      </c>
      <c r="AQ87" s="150" t="s">
        <v>1092</v>
      </c>
      <c r="AR87" s="150" t="s">
        <v>607</v>
      </c>
      <c r="AS87" s="150" t="s">
        <v>263</v>
      </c>
      <c r="AT87" s="150" t="s">
        <v>595</v>
      </c>
      <c r="AU87" s="150">
        <v>580952.0</v>
      </c>
      <c r="AV87" s="150" t="s">
        <v>608</v>
      </c>
      <c r="AW87" s="150" t="s">
        <v>80</v>
      </c>
      <c r="AX87" s="150" t="s">
        <v>597</v>
      </c>
      <c r="AY87" s="150" t="s">
        <v>597</v>
      </c>
      <c r="AZ87" s="150" t="s">
        <v>609</v>
      </c>
      <c r="BA87" s="150" t="s">
        <v>597</v>
      </c>
      <c r="BB87" s="152" t="s">
        <v>597</v>
      </c>
      <c r="BC87" s="150" t="s">
        <v>597</v>
      </c>
      <c r="BD87" s="150" t="s">
        <v>597</v>
      </c>
      <c r="BE87" s="150" t="s">
        <v>597</v>
      </c>
      <c r="BF87" s="150" t="s">
        <v>597</v>
      </c>
      <c r="BG87" s="150" t="s">
        <v>597</v>
      </c>
      <c r="BH87" s="150" t="s">
        <v>597</v>
      </c>
      <c r="BI87" s="150" t="s">
        <v>597</v>
      </c>
      <c r="BJ87" s="150" t="s">
        <v>597</v>
      </c>
      <c r="BK87" s="150" t="s">
        <v>597</v>
      </c>
      <c r="BL87" s="150" t="s">
        <v>611</v>
      </c>
      <c r="BM87" s="150" t="s">
        <v>612</v>
      </c>
      <c r="BN87" s="150" t="s">
        <v>597</v>
      </c>
      <c r="BO87" s="150" t="s">
        <v>597</v>
      </c>
      <c r="BP87" s="150" t="s">
        <v>1096</v>
      </c>
      <c r="BQ87" s="150" t="s">
        <v>597</v>
      </c>
      <c r="BR87" s="150" t="s">
        <v>607</v>
      </c>
      <c r="BS87" s="150" t="s">
        <v>597</v>
      </c>
      <c r="BT87" s="150" t="s">
        <v>597</v>
      </c>
      <c r="BU87" s="150" t="s">
        <v>597</v>
      </c>
      <c r="BV87" s="150" t="s">
        <v>597</v>
      </c>
      <c r="BW87" s="150" t="s">
        <v>597</v>
      </c>
      <c r="BX87" s="150" t="s">
        <v>597</v>
      </c>
      <c r="BY87" s="150" t="s">
        <v>597</v>
      </c>
      <c r="BZ87" s="150" t="s">
        <v>597</v>
      </c>
      <c r="CA87" s="150" t="s">
        <v>597</v>
      </c>
      <c r="CB87" s="150" t="s">
        <v>80</v>
      </c>
      <c r="CC87" s="150" t="s">
        <v>597</v>
      </c>
      <c r="CD87" s="150" t="s">
        <v>597</v>
      </c>
      <c r="CE87" s="150" t="s">
        <v>597</v>
      </c>
      <c r="CF87" s="150" t="s">
        <v>1097</v>
      </c>
      <c r="CG87" s="150" t="s">
        <v>597</v>
      </c>
      <c r="CH87" s="150" t="s">
        <v>597</v>
      </c>
      <c r="CI87" s="150" t="s">
        <v>597</v>
      </c>
      <c r="CJ87" s="150" t="s">
        <v>597</v>
      </c>
      <c r="CK87" s="150" t="s">
        <v>597</v>
      </c>
      <c r="CL87" s="150" t="s">
        <v>1098</v>
      </c>
      <c r="CM87" s="150" t="s">
        <v>597</v>
      </c>
      <c r="CN87" s="150" t="s">
        <v>1099</v>
      </c>
      <c r="CO87" s="150" t="s">
        <v>597</v>
      </c>
      <c r="CP87" s="150" t="s">
        <v>597</v>
      </c>
      <c r="CQ87" s="150" t="s">
        <v>1100</v>
      </c>
      <c r="CR87" s="150" t="s">
        <v>597</v>
      </c>
      <c r="CS87" s="150" t="s">
        <v>597</v>
      </c>
      <c r="CT87" s="150" t="s">
        <v>597</v>
      </c>
      <c r="CU87" s="150" t="s">
        <v>597</v>
      </c>
      <c r="CV87" s="150" t="s">
        <v>597</v>
      </c>
      <c r="CW87" s="150" t="s">
        <v>597</v>
      </c>
      <c r="CX87" s="150" t="s">
        <v>597</v>
      </c>
      <c r="CY87" s="150" t="s">
        <v>597</v>
      </c>
      <c r="CZ87" s="150" t="s">
        <v>607</v>
      </c>
      <c r="DA87" s="150" t="s">
        <v>597</v>
      </c>
      <c r="DB87" s="150" t="s">
        <v>618</v>
      </c>
      <c r="DC87" s="150" t="s">
        <v>618</v>
      </c>
      <c r="DD87" s="150" t="s">
        <v>597</v>
      </c>
      <c r="DE87" s="150" t="s">
        <v>597</v>
      </c>
      <c r="DF87" s="150" t="s">
        <v>1096</v>
      </c>
      <c r="DG87" s="150" t="s">
        <v>597</v>
      </c>
      <c r="DH87" s="150" t="s">
        <v>612</v>
      </c>
      <c r="DI87" s="150" t="s">
        <v>1101</v>
      </c>
      <c r="DJ87" s="150" t="s">
        <v>597</v>
      </c>
      <c r="DK87" s="152">
        <v>42150.41082175926</v>
      </c>
      <c r="DL87" s="152">
        <v>42145.79366898148</v>
      </c>
      <c r="DM87" s="152" t="s">
        <v>597</v>
      </c>
      <c r="DN87" s="150" t="s">
        <v>620</v>
      </c>
      <c r="DO87" s="150" t="s">
        <v>621</v>
      </c>
      <c r="DP87" s="150" t="s">
        <v>1102</v>
      </c>
      <c r="DQ87" s="150" t="s">
        <v>241</v>
      </c>
      <c r="DR87" s="150">
        <v>100000.0</v>
      </c>
      <c r="DS87" s="150" t="s">
        <v>596</v>
      </c>
      <c r="DT87" s="150" t="s">
        <v>597</v>
      </c>
      <c r="DU87" s="150" t="s">
        <v>1102</v>
      </c>
      <c r="DV87" s="150" t="s">
        <v>241</v>
      </c>
      <c r="DW87" s="150" t="s">
        <v>597</v>
      </c>
      <c r="DX87" s="150">
        <v>100000.0</v>
      </c>
      <c r="DY87" s="150" t="s">
        <v>596</v>
      </c>
      <c r="DZ87" s="150" t="s">
        <v>597</v>
      </c>
      <c r="EA87" s="150" t="s">
        <v>597</v>
      </c>
      <c r="EB87" s="150" t="s">
        <v>597</v>
      </c>
      <c r="EC87" s="150" t="s">
        <v>597</v>
      </c>
      <c r="ED87" s="150" t="s">
        <v>597</v>
      </c>
      <c r="EE87" s="150" t="s">
        <v>597</v>
      </c>
      <c r="EF87" s="152" t="s">
        <v>597</v>
      </c>
      <c r="EG87" s="151">
        <v>0.0</v>
      </c>
      <c r="EH87" s="151">
        <v>0.0</v>
      </c>
      <c r="EI87" s="150" t="s">
        <v>1094</v>
      </c>
      <c r="EJ87" s="150" t="s">
        <v>622</v>
      </c>
      <c r="EK87" s="150" t="s">
        <v>597</v>
      </c>
    </row>
    <row r="88" ht="15.75" customHeight="1">
      <c r="A88" s="150">
        <v>28078.0</v>
      </c>
      <c r="B88" s="150" t="s">
        <v>6</v>
      </c>
      <c r="C88" s="150" t="s">
        <v>1088</v>
      </c>
      <c r="D88" s="150">
        <v>28078.0</v>
      </c>
      <c r="E88" s="150" t="s">
        <v>594</v>
      </c>
      <c r="F88" s="150" t="s">
        <v>80</v>
      </c>
      <c r="G88" s="150">
        <v>580750.0</v>
      </c>
      <c r="H88" s="150" t="s">
        <v>595</v>
      </c>
      <c r="I88" s="150" t="s">
        <v>263</v>
      </c>
      <c r="J88" s="150">
        <v>42784.0</v>
      </c>
      <c r="K88" s="150" t="s">
        <v>239</v>
      </c>
      <c r="L88" s="150" t="s">
        <v>1103</v>
      </c>
      <c r="M88" s="151">
        <v>0.0</v>
      </c>
      <c r="N88" s="150">
        <v>50000.0</v>
      </c>
      <c r="O88" s="150" t="s">
        <v>596</v>
      </c>
      <c r="P88" s="151">
        <v>0.0</v>
      </c>
      <c r="Q88" s="67" t="s">
        <v>597</v>
      </c>
      <c r="R88" s="150" t="s">
        <v>597</v>
      </c>
      <c r="S88" s="150" t="s">
        <v>598</v>
      </c>
      <c r="T88" s="150" t="s">
        <v>597</v>
      </c>
      <c r="U88" s="150" t="s">
        <v>1089</v>
      </c>
      <c r="V88" s="150" t="s">
        <v>600</v>
      </c>
      <c r="W88" s="150" t="s">
        <v>597</v>
      </c>
      <c r="X88" s="150" t="s">
        <v>597</v>
      </c>
      <c r="Y88" s="150" t="s">
        <v>1090</v>
      </c>
      <c r="Z88" s="150" t="s">
        <v>80</v>
      </c>
      <c r="AA88" s="150" t="s">
        <v>260</v>
      </c>
      <c r="AB88" s="150" t="s">
        <v>597</v>
      </c>
      <c r="AC88" s="150" t="s">
        <v>597</v>
      </c>
      <c r="AD88" s="150" t="s">
        <v>1091</v>
      </c>
      <c r="AE88" s="150" t="s">
        <v>628</v>
      </c>
      <c r="AF88" s="150" t="s">
        <v>597</v>
      </c>
      <c r="AG88" s="150" t="s">
        <v>263</v>
      </c>
      <c r="AH88" s="150" t="s">
        <v>1092</v>
      </c>
      <c r="AI88" s="150" t="s">
        <v>1093</v>
      </c>
      <c r="AJ88" s="150" t="s">
        <v>1094</v>
      </c>
      <c r="AK88" s="150" t="s">
        <v>658</v>
      </c>
      <c r="AL88" s="150" t="s">
        <v>260</v>
      </c>
      <c r="AM88" s="150" t="s">
        <v>597</v>
      </c>
      <c r="AN88" s="150" t="s">
        <v>597</v>
      </c>
      <c r="AO88" s="150" t="s">
        <v>1095</v>
      </c>
      <c r="AP88" s="150" t="s">
        <v>628</v>
      </c>
      <c r="AQ88" s="150" t="s">
        <v>1092</v>
      </c>
      <c r="AR88" s="150" t="s">
        <v>607</v>
      </c>
      <c r="AS88" s="150" t="s">
        <v>263</v>
      </c>
      <c r="AT88" s="150" t="s">
        <v>595</v>
      </c>
      <c r="AU88" s="150">
        <v>580952.0</v>
      </c>
      <c r="AV88" s="150" t="s">
        <v>608</v>
      </c>
      <c r="AW88" s="150" t="s">
        <v>80</v>
      </c>
      <c r="AX88" s="150" t="s">
        <v>597</v>
      </c>
      <c r="AY88" s="150" t="s">
        <v>597</v>
      </c>
      <c r="AZ88" s="150" t="s">
        <v>609</v>
      </c>
      <c r="BA88" s="150" t="s">
        <v>597</v>
      </c>
      <c r="BB88" s="152" t="s">
        <v>597</v>
      </c>
      <c r="BC88" s="150" t="s">
        <v>597</v>
      </c>
      <c r="BD88" s="150" t="s">
        <v>597</v>
      </c>
      <c r="BE88" s="150" t="s">
        <v>597</v>
      </c>
      <c r="BF88" s="150" t="s">
        <v>597</v>
      </c>
      <c r="BG88" s="150" t="s">
        <v>597</v>
      </c>
      <c r="BH88" s="150" t="s">
        <v>597</v>
      </c>
      <c r="BI88" s="150" t="s">
        <v>597</v>
      </c>
      <c r="BJ88" s="150" t="s">
        <v>597</v>
      </c>
      <c r="BK88" s="150" t="s">
        <v>597</v>
      </c>
      <c r="BL88" s="150" t="s">
        <v>611</v>
      </c>
      <c r="BM88" s="150" t="s">
        <v>612</v>
      </c>
      <c r="BN88" s="150" t="s">
        <v>597</v>
      </c>
      <c r="BO88" s="150" t="s">
        <v>597</v>
      </c>
      <c r="BP88" s="150" t="s">
        <v>1096</v>
      </c>
      <c r="BQ88" s="150" t="s">
        <v>597</v>
      </c>
      <c r="BR88" s="150" t="s">
        <v>607</v>
      </c>
      <c r="BS88" s="150" t="s">
        <v>597</v>
      </c>
      <c r="BT88" s="150" t="s">
        <v>597</v>
      </c>
      <c r="BU88" s="150" t="s">
        <v>597</v>
      </c>
      <c r="BV88" s="150" t="s">
        <v>597</v>
      </c>
      <c r="BW88" s="150" t="s">
        <v>597</v>
      </c>
      <c r="BX88" s="150" t="s">
        <v>597</v>
      </c>
      <c r="BY88" s="150" t="s">
        <v>597</v>
      </c>
      <c r="BZ88" s="150" t="s">
        <v>597</v>
      </c>
      <c r="CA88" s="150" t="s">
        <v>597</v>
      </c>
      <c r="CB88" s="150" t="s">
        <v>80</v>
      </c>
      <c r="CC88" s="150" t="s">
        <v>597</v>
      </c>
      <c r="CD88" s="150" t="s">
        <v>597</v>
      </c>
      <c r="CE88" s="150" t="s">
        <v>597</v>
      </c>
      <c r="CF88" s="150" t="s">
        <v>1097</v>
      </c>
      <c r="CG88" s="150" t="s">
        <v>597</v>
      </c>
      <c r="CH88" s="150" t="s">
        <v>597</v>
      </c>
      <c r="CI88" s="150" t="s">
        <v>597</v>
      </c>
      <c r="CJ88" s="150" t="s">
        <v>597</v>
      </c>
      <c r="CK88" s="150" t="s">
        <v>597</v>
      </c>
      <c r="CL88" s="150" t="s">
        <v>1098</v>
      </c>
      <c r="CM88" s="150" t="s">
        <v>597</v>
      </c>
      <c r="CN88" s="150" t="s">
        <v>1099</v>
      </c>
      <c r="CO88" s="150" t="s">
        <v>597</v>
      </c>
      <c r="CP88" s="150" t="s">
        <v>597</v>
      </c>
      <c r="CQ88" s="150" t="s">
        <v>1100</v>
      </c>
      <c r="CR88" s="150" t="s">
        <v>597</v>
      </c>
      <c r="CS88" s="150" t="s">
        <v>597</v>
      </c>
      <c r="CT88" s="150" t="s">
        <v>597</v>
      </c>
      <c r="CU88" s="150" t="s">
        <v>597</v>
      </c>
      <c r="CV88" s="150" t="s">
        <v>597</v>
      </c>
      <c r="CW88" s="150" t="s">
        <v>597</v>
      </c>
      <c r="CX88" s="150" t="s">
        <v>597</v>
      </c>
      <c r="CY88" s="150" t="s">
        <v>597</v>
      </c>
      <c r="CZ88" s="150" t="s">
        <v>607</v>
      </c>
      <c r="DA88" s="150" t="s">
        <v>597</v>
      </c>
      <c r="DB88" s="150" t="s">
        <v>618</v>
      </c>
      <c r="DC88" s="150" t="s">
        <v>618</v>
      </c>
      <c r="DD88" s="150" t="s">
        <v>597</v>
      </c>
      <c r="DE88" s="150" t="s">
        <v>597</v>
      </c>
      <c r="DF88" s="150" t="s">
        <v>1096</v>
      </c>
      <c r="DG88" s="150" t="s">
        <v>597</v>
      </c>
      <c r="DH88" s="150" t="s">
        <v>612</v>
      </c>
      <c r="DI88" s="150" t="s">
        <v>1101</v>
      </c>
      <c r="DJ88" s="150" t="s">
        <v>597</v>
      </c>
      <c r="DK88" s="152">
        <v>42150.41082175926</v>
      </c>
      <c r="DL88" s="152">
        <v>42145.79366898148</v>
      </c>
      <c r="DM88" s="152" t="s">
        <v>597</v>
      </c>
      <c r="DN88" s="150" t="s">
        <v>620</v>
      </c>
      <c r="DO88" s="150" t="s">
        <v>621</v>
      </c>
      <c r="DP88" s="150" t="s">
        <v>1103</v>
      </c>
      <c r="DQ88" s="150" t="s">
        <v>239</v>
      </c>
      <c r="DR88" s="150">
        <v>50000.0</v>
      </c>
      <c r="DS88" s="150" t="s">
        <v>596</v>
      </c>
      <c r="DT88" s="150" t="s">
        <v>597</v>
      </c>
      <c r="DU88" s="150" t="s">
        <v>1103</v>
      </c>
      <c r="DV88" s="150" t="s">
        <v>239</v>
      </c>
      <c r="DW88" s="150" t="s">
        <v>597</v>
      </c>
      <c r="DX88" s="150">
        <v>50000.0</v>
      </c>
      <c r="DY88" s="150" t="s">
        <v>596</v>
      </c>
      <c r="DZ88" s="150" t="s">
        <v>597</v>
      </c>
      <c r="EA88" s="150" t="s">
        <v>597</v>
      </c>
      <c r="EB88" s="150" t="s">
        <v>597</v>
      </c>
      <c r="EC88" s="150" t="s">
        <v>597</v>
      </c>
      <c r="ED88" s="150" t="s">
        <v>597</v>
      </c>
      <c r="EE88" s="150" t="s">
        <v>597</v>
      </c>
      <c r="EF88" s="152" t="s">
        <v>597</v>
      </c>
      <c r="EG88" s="151">
        <v>0.0</v>
      </c>
      <c r="EH88" s="151">
        <v>0.0</v>
      </c>
      <c r="EI88" s="150" t="s">
        <v>1094</v>
      </c>
      <c r="EJ88" s="150" t="s">
        <v>622</v>
      </c>
      <c r="EK88" s="150" t="s">
        <v>597</v>
      </c>
    </row>
    <row r="89" ht="15.75" customHeight="1">
      <c r="A89" s="150">
        <v>28105.0</v>
      </c>
      <c r="B89" s="150" t="s">
        <v>6</v>
      </c>
      <c r="C89" s="150" t="s">
        <v>1104</v>
      </c>
      <c r="D89" s="150">
        <v>28105.0</v>
      </c>
      <c r="E89" s="150" t="s">
        <v>594</v>
      </c>
      <c r="F89" s="150" t="s">
        <v>83</v>
      </c>
      <c r="G89" s="150">
        <v>580778.0</v>
      </c>
      <c r="H89" s="150" t="s">
        <v>595</v>
      </c>
      <c r="I89" s="150" t="s">
        <v>406</v>
      </c>
      <c r="J89" s="150">
        <v>42832.0</v>
      </c>
      <c r="K89" s="150" t="s">
        <v>239</v>
      </c>
      <c r="L89" s="150" t="s">
        <v>1105</v>
      </c>
      <c r="M89" s="151">
        <v>9876.5</v>
      </c>
      <c r="N89" s="150">
        <v>123000.0</v>
      </c>
      <c r="O89" s="150" t="s">
        <v>596</v>
      </c>
      <c r="P89" s="151">
        <v>9876.5</v>
      </c>
      <c r="Q89" s="67" t="s">
        <v>597</v>
      </c>
      <c r="R89" s="150" t="s">
        <v>597</v>
      </c>
      <c r="S89" s="150" t="s">
        <v>598</v>
      </c>
      <c r="T89" s="150" t="s">
        <v>597</v>
      </c>
      <c r="U89" s="150" t="s">
        <v>1106</v>
      </c>
      <c r="V89" s="150" t="s">
        <v>600</v>
      </c>
      <c r="W89" s="150" t="s">
        <v>597</v>
      </c>
      <c r="X89" s="150" t="s">
        <v>597</v>
      </c>
      <c r="Y89" s="150" t="s">
        <v>1107</v>
      </c>
      <c r="Z89" s="150" t="s">
        <v>83</v>
      </c>
      <c r="AA89" s="150" t="s">
        <v>404</v>
      </c>
      <c r="AB89" s="150" t="s">
        <v>597</v>
      </c>
      <c r="AC89" s="150" t="s">
        <v>597</v>
      </c>
      <c r="AD89" s="150" t="s">
        <v>349</v>
      </c>
      <c r="AE89" s="150" t="s">
        <v>775</v>
      </c>
      <c r="AF89" s="150" t="s">
        <v>597</v>
      </c>
      <c r="AG89" s="150" t="s">
        <v>406</v>
      </c>
      <c r="AH89" s="150" t="s">
        <v>1108</v>
      </c>
      <c r="AI89" s="150" t="s">
        <v>1109</v>
      </c>
      <c r="AJ89" s="150" t="s">
        <v>1110</v>
      </c>
      <c r="AK89" s="150" t="s">
        <v>606</v>
      </c>
      <c r="AL89" s="150" t="s">
        <v>404</v>
      </c>
      <c r="AM89" s="150" t="s">
        <v>597</v>
      </c>
      <c r="AN89" s="150" t="s">
        <v>597</v>
      </c>
      <c r="AO89" s="150" t="s">
        <v>349</v>
      </c>
      <c r="AP89" s="150" t="s">
        <v>775</v>
      </c>
      <c r="AQ89" s="150" t="s">
        <v>1108</v>
      </c>
      <c r="AR89" s="150" t="s">
        <v>607</v>
      </c>
      <c r="AS89" s="150" t="s">
        <v>406</v>
      </c>
      <c r="AT89" s="150" t="s">
        <v>595</v>
      </c>
      <c r="AU89" s="150">
        <v>580979.0</v>
      </c>
      <c r="AV89" s="150" t="s">
        <v>608</v>
      </c>
      <c r="AW89" s="150" t="s">
        <v>83</v>
      </c>
      <c r="AX89" s="150" t="s">
        <v>597</v>
      </c>
      <c r="AY89" s="150" t="s">
        <v>597</v>
      </c>
      <c r="AZ89" s="150" t="s">
        <v>632</v>
      </c>
      <c r="BA89" s="150" t="s">
        <v>597</v>
      </c>
      <c r="BB89" s="152" t="s">
        <v>597</v>
      </c>
      <c r="BC89" s="150" t="s">
        <v>597</v>
      </c>
      <c r="BD89" s="150" t="s">
        <v>597</v>
      </c>
      <c r="BE89" s="150" t="s">
        <v>597</v>
      </c>
      <c r="BF89" s="150" t="s">
        <v>597</v>
      </c>
      <c r="BG89" s="150" t="s">
        <v>597</v>
      </c>
      <c r="BH89" s="150" t="s">
        <v>597</v>
      </c>
      <c r="BI89" s="150" t="s">
        <v>597</v>
      </c>
      <c r="BJ89" s="150" t="s">
        <v>597</v>
      </c>
      <c r="BK89" s="150" t="s">
        <v>597</v>
      </c>
      <c r="BL89" s="150" t="s">
        <v>611</v>
      </c>
      <c r="BM89" s="150" t="s">
        <v>612</v>
      </c>
      <c r="BN89" s="150" t="s">
        <v>597</v>
      </c>
      <c r="BO89" s="150" t="s">
        <v>597</v>
      </c>
      <c r="BP89" s="150" t="s">
        <v>83</v>
      </c>
      <c r="BQ89" s="150" t="s">
        <v>597</v>
      </c>
      <c r="BR89" s="150" t="s">
        <v>607</v>
      </c>
      <c r="BS89" s="150" t="s">
        <v>597</v>
      </c>
      <c r="BT89" s="150" t="s">
        <v>597</v>
      </c>
      <c r="BU89" s="150" t="s">
        <v>597</v>
      </c>
      <c r="BV89" s="150" t="s">
        <v>597</v>
      </c>
      <c r="BW89" s="150" t="s">
        <v>597</v>
      </c>
      <c r="BX89" s="150" t="s">
        <v>597</v>
      </c>
      <c r="BY89" s="150" t="s">
        <v>597</v>
      </c>
      <c r="BZ89" s="150" t="s">
        <v>597</v>
      </c>
      <c r="CA89" s="150" t="s">
        <v>83</v>
      </c>
      <c r="CB89" s="150" t="s">
        <v>597</v>
      </c>
      <c r="CC89" s="150" t="s">
        <v>597</v>
      </c>
      <c r="CD89" s="150" t="s">
        <v>597</v>
      </c>
      <c r="CE89" s="150" t="s">
        <v>597</v>
      </c>
      <c r="CF89" s="150" t="s">
        <v>597</v>
      </c>
      <c r="CG89" s="150" t="s">
        <v>597</v>
      </c>
      <c r="CH89" s="150" t="s">
        <v>597</v>
      </c>
      <c r="CI89" s="150" t="s">
        <v>1111</v>
      </c>
      <c r="CJ89" s="150" t="s">
        <v>597</v>
      </c>
      <c r="CK89" s="150" t="s">
        <v>597</v>
      </c>
      <c r="CL89" s="150" t="s">
        <v>597</v>
      </c>
      <c r="CM89" s="150" t="s">
        <v>902</v>
      </c>
      <c r="CN89" s="150" t="s">
        <v>597</v>
      </c>
      <c r="CO89" s="150" t="s">
        <v>597</v>
      </c>
      <c r="CP89" s="150" t="s">
        <v>903</v>
      </c>
      <c r="CQ89" s="150" t="s">
        <v>597</v>
      </c>
      <c r="CR89" s="150" t="s">
        <v>636</v>
      </c>
      <c r="CS89" s="150" t="s">
        <v>597</v>
      </c>
      <c r="CT89" s="150" t="s">
        <v>597</v>
      </c>
      <c r="CU89" s="150" t="s">
        <v>597</v>
      </c>
      <c r="CV89" s="150" t="s">
        <v>597</v>
      </c>
      <c r="CW89" s="150" t="s">
        <v>597</v>
      </c>
      <c r="CX89" s="150" t="s">
        <v>597</v>
      </c>
      <c r="CY89" s="150" t="s">
        <v>597</v>
      </c>
      <c r="CZ89" s="150" t="s">
        <v>597</v>
      </c>
      <c r="DA89" s="150" t="s">
        <v>597</v>
      </c>
      <c r="DB89" s="150" t="s">
        <v>618</v>
      </c>
      <c r="DC89" s="150" t="s">
        <v>618</v>
      </c>
      <c r="DD89" s="150" t="s">
        <v>597</v>
      </c>
      <c r="DE89" s="150" t="s">
        <v>597</v>
      </c>
      <c r="DF89" s="150" t="s">
        <v>83</v>
      </c>
      <c r="DG89" s="150" t="s">
        <v>597</v>
      </c>
      <c r="DH89" s="150" t="s">
        <v>612</v>
      </c>
      <c r="DI89" s="150" t="s">
        <v>1112</v>
      </c>
      <c r="DJ89" s="150" t="s">
        <v>597</v>
      </c>
      <c r="DK89" s="152">
        <v>42153.25434027778</v>
      </c>
      <c r="DL89" s="152">
        <v>42145.793912037036</v>
      </c>
      <c r="DM89" s="152" t="s">
        <v>597</v>
      </c>
      <c r="DN89" s="150" t="s">
        <v>620</v>
      </c>
      <c r="DO89" s="150" t="s">
        <v>621</v>
      </c>
      <c r="DP89" s="150" t="s">
        <v>1105</v>
      </c>
      <c r="DQ89" s="150" t="s">
        <v>239</v>
      </c>
      <c r="DR89" s="150">
        <v>123000.0</v>
      </c>
      <c r="DS89" s="150" t="s">
        <v>596</v>
      </c>
      <c r="DT89" s="150" t="s">
        <v>597</v>
      </c>
      <c r="DU89" s="150" t="s">
        <v>1105</v>
      </c>
      <c r="DV89" s="150" t="s">
        <v>239</v>
      </c>
      <c r="DW89" s="150" t="s">
        <v>597</v>
      </c>
      <c r="DX89" s="150">
        <v>123000.0</v>
      </c>
      <c r="DY89" s="150" t="s">
        <v>596</v>
      </c>
      <c r="DZ89" s="150" t="s">
        <v>597</v>
      </c>
      <c r="EA89" s="150" t="s">
        <v>597</v>
      </c>
      <c r="EB89" s="150" t="s">
        <v>597</v>
      </c>
      <c r="EC89" s="150" t="s">
        <v>597</v>
      </c>
      <c r="ED89" s="150" t="s">
        <v>597</v>
      </c>
      <c r="EE89" s="150" t="s">
        <v>597</v>
      </c>
      <c r="EF89" s="152" t="s">
        <v>597</v>
      </c>
      <c r="EG89" s="151">
        <v>0.0</v>
      </c>
      <c r="EH89" s="151">
        <v>0.0</v>
      </c>
      <c r="EI89" s="150" t="s">
        <v>1110</v>
      </c>
      <c r="EJ89" s="150" t="s">
        <v>622</v>
      </c>
      <c r="EK89" s="150" t="s">
        <v>597</v>
      </c>
    </row>
    <row r="90" ht="15.75" customHeight="1">
      <c r="A90" s="150">
        <v>28105.0</v>
      </c>
      <c r="B90" s="150" t="s">
        <v>6</v>
      </c>
      <c r="C90" s="150" t="s">
        <v>1104</v>
      </c>
      <c r="D90" s="150">
        <v>28105.0</v>
      </c>
      <c r="E90" s="150" t="s">
        <v>594</v>
      </c>
      <c r="F90" s="150" t="s">
        <v>83</v>
      </c>
      <c r="G90" s="150">
        <v>580778.0</v>
      </c>
      <c r="H90" s="150" t="s">
        <v>595</v>
      </c>
      <c r="I90" s="150" t="s">
        <v>406</v>
      </c>
      <c r="J90" s="150">
        <v>42833.0</v>
      </c>
      <c r="K90" s="150" t="s">
        <v>241</v>
      </c>
      <c r="L90" s="150" t="s">
        <v>1113</v>
      </c>
      <c r="M90" s="151">
        <v>0.0</v>
      </c>
      <c r="N90" s="150">
        <v>123000.0</v>
      </c>
      <c r="O90" s="150" t="s">
        <v>596</v>
      </c>
      <c r="P90" s="151">
        <v>0.0</v>
      </c>
      <c r="Q90" s="67" t="s">
        <v>597</v>
      </c>
      <c r="R90" s="150" t="s">
        <v>597</v>
      </c>
      <c r="S90" s="150" t="s">
        <v>598</v>
      </c>
      <c r="T90" s="150" t="s">
        <v>597</v>
      </c>
      <c r="U90" s="150" t="s">
        <v>1106</v>
      </c>
      <c r="V90" s="150" t="s">
        <v>600</v>
      </c>
      <c r="W90" s="150" t="s">
        <v>597</v>
      </c>
      <c r="X90" s="150" t="s">
        <v>597</v>
      </c>
      <c r="Y90" s="150" t="s">
        <v>1107</v>
      </c>
      <c r="Z90" s="150" t="s">
        <v>83</v>
      </c>
      <c r="AA90" s="150" t="s">
        <v>404</v>
      </c>
      <c r="AB90" s="150" t="s">
        <v>597</v>
      </c>
      <c r="AC90" s="150" t="s">
        <v>597</v>
      </c>
      <c r="AD90" s="150" t="s">
        <v>349</v>
      </c>
      <c r="AE90" s="150" t="s">
        <v>775</v>
      </c>
      <c r="AF90" s="150" t="s">
        <v>597</v>
      </c>
      <c r="AG90" s="150" t="s">
        <v>406</v>
      </c>
      <c r="AH90" s="150" t="s">
        <v>1108</v>
      </c>
      <c r="AI90" s="150" t="s">
        <v>1109</v>
      </c>
      <c r="AJ90" s="150" t="s">
        <v>1110</v>
      </c>
      <c r="AK90" s="150" t="s">
        <v>606</v>
      </c>
      <c r="AL90" s="150" t="s">
        <v>404</v>
      </c>
      <c r="AM90" s="150" t="s">
        <v>597</v>
      </c>
      <c r="AN90" s="150" t="s">
        <v>597</v>
      </c>
      <c r="AO90" s="150" t="s">
        <v>349</v>
      </c>
      <c r="AP90" s="150" t="s">
        <v>775</v>
      </c>
      <c r="AQ90" s="150" t="s">
        <v>1108</v>
      </c>
      <c r="AR90" s="150" t="s">
        <v>607</v>
      </c>
      <c r="AS90" s="150" t="s">
        <v>406</v>
      </c>
      <c r="AT90" s="150" t="s">
        <v>595</v>
      </c>
      <c r="AU90" s="150">
        <v>580979.0</v>
      </c>
      <c r="AV90" s="150" t="s">
        <v>608</v>
      </c>
      <c r="AW90" s="150" t="s">
        <v>83</v>
      </c>
      <c r="AX90" s="150" t="s">
        <v>597</v>
      </c>
      <c r="AY90" s="150" t="s">
        <v>597</v>
      </c>
      <c r="AZ90" s="150" t="s">
        <v>632</v>
      </c>
      <c r="BA90" s="150" t="s">
        <v>597</v>
      </c>
      <c r="BB90" s="152" t="s">
        <v>597</v>
      </c>
      <c r="BC90" s="150" t="s">
        <v>597</v>
      </c>
      <c r="BD90" s="150" t="s">
        <v>597</v>
      </c>
      <c r="BE90" s="150" t="s">
        <v>597</v>
      </c>
      <c r="BF90" s="150" t="s">
        <v>597</v>
      </c>
      <c r="BG90" s="150" t="s">
        <v>597</v>
      </c>
      <c r="BH90" s="150" t="s">
        <v>597</v>
      </c>
      <c r="BI90" s="150" t="s">
        <v>597</v>
      </c>
      <c r="BJ90" s="150" t="s">
        <v>597</v>
      </c>
      <c r="BK90" s="150" t="s">
        <v>597</v>
      </c>
      <c r="BL90" s="150" t="s">
        <v>611</v>
      </c>
      <c r="BM90" s="150" t="s">
        <v>612</v>
      </c>
      <c r="BN90" s="150" t="s">
        <v>597</v>
      </c>
      <c r="BO90" s="150" t="s">
        <v>597</v>
      </c>
      <c r="BP90" s="150" t="s">
        <v>83</v>
      </c>
      <c r="BQ90" s="150" t="s">
        <v>597</v>
      </c>
      <c r="BR90" s="150" t="s">
        <v>607</v>
      </c>
      <c r="BS90" s="150" t="s">
        <v>597</v>
      </c>
      <c r="BT90" s="150" t="s">
        <v>597</v>
      </c>
      <c r="BU90" s="150" t="s">
        <v>597</v>
      </c>
      <c r="BV90" s="150" t="s">
        <v>597</v>
      </c>
      <c r="BW90" s="150" t="s">
        <v>597</v>
      </c>
      <c r="BX90" s="150" t="s">
        <v>597</v>
      </c>
      <c r="BY90" s="150" t="s">
        <v>597</v>
      </c>
      <c r="BZ90" s="150" t="s">
        <v>597</v>
      </c>
      <c r="CA90" s="150" t="s">
        <v>83</v>
      </c>
      <c r="CB90" s="150" t="s">
        <v>597</v>
      </c>
      <c r="CC90" s="150" t="s">
        <v>597</v>
      </c>
      <c r="CD90" s="150" t="s">
        <v>597</v>
      </c>
      <c r="CE90" s="150" t="s">
        <v>597</v>
      </c>
      <c r="CF90" s="150" t="s">
        <v>597</v>
      </c>
      <c r="CG90" s="150" t="s">
        <v>597</v>
      </c>
      <c r="CH90" s="150" t="s">
        <v>597</v>
      </c>
      <c r="CI90" s="150" t="s">
        <v>1111</v>
      </c>
      <c r="CJ90" s="150" t="s">
        <v>597</v>
      </c>
      <c r="CK90" s="150" t="s">
        <v>597</v>
      </c>
      <c r="CL90" s="150" t="s">
        <v>597</v>
      </c>
      <c r="CM90" s="150" t="s">
        <v>902</v>
      </c>
      <c r="CN90" s="150" t="s">
        <v>597</v>
      </c>
      <c r="CO90" s="150" t="s">
        <v>597</v>
      </c>
      <c r="CP90" s="150" t="s">
        <v>903</v>
      </c>
      <c r="CQ90" s="150" t="s">
        <v>597</v>
      </c>
      <c r="CR90" s="150" t="s">
        <v>636</v>
      </c>
      <c r="CS90" s="150" t="s">
        <v>597</v>
      </c>
      <c r="CT90" s="150" t="s">
        <v>597</v>
      </c>
      <c r="CU90" s="150" t="s">
        <v>597</v>
      </c>
      <c r="CV90" s="150" t="s">
        <v>597</v>
      </c>
      <c r="CW90" s="150" t="s">
        <v>597</v>
      </c>
      <c r="CX90" s="150" t="s">
        <v>597</v>
      </c>
      <c r="CY90" s="150" t="s">
        <v>597</v>
      </c>
      <c r="CZ90" s="150" t="s">
        <v>597</v>
      </c>
      <c r="DA90" s="150" t="s">
        <v>597</v>
      </c>
      <c r="DB90" s="150" t="s">
        <v>618</v>
      </c>
      <c r="DC90" s="150" t="s">
        <v>618</v>
      </c>
      <c r="DD90" s="150" t="s">
        <v>597</v>
      </c>
      <c r="DE90" s="150" t="s">
        <v>597</v>
      </c>
      <c r="DF90" s="150" t="s">
        <v>83</v>
      </c>
      <c r="DG90" s="150" t="s">
        <v>597</v>
      </c>
      <c r="DH90" s="150" t="s">
        <v>612</v>
      </c>
      <c r="DI90" s="150" t="s">
        <v>1112</v>
      </c>
      <c r="DJ90" s="150" t="s">
        <v>597</v>
      </c>
      <c r="DK90" s="152">
        <v>42153.25434027778</v>
      </c>
      <c r="DL90" s="152">
        <v>42145.793912037036</v>
      </c>
      <c r="DM90" s="152" t="s">
        <v>597</v>
      </c>
      <c r="DN90" s="150" t="s">
        <v>620</v>
      </c>
      <c r="DO90" s="150" t="s">
        <v>621</v>
      </c>
      <c r="DP90" s="150" t="s">
        <v>1113</v>
      </c>
      <c r="DQ90" s="150" t="s">
        <v>241</v>
      </c>
      <c r="DR90" s="150">
        <v>123000.0</v>
      </c>
      <c r="DS90" s="150" t="s">
        <v>596</v>
      </c>
      <c r="DT90" s="150" t="s">
        <v>597</v>
      </c>
      <c r="DU90" s="150" t="s">
        <v>1113</v>
      </c>
      <c r="DV90" s="150" t="s">
        <v>241</v>
      </c>
      <c r="DW90" s="150" t="s">
        <v>597</v>
      </c>
      <c r="DX90" s="150">
        <v>123000.0</v>
      </c>
      <c r="DY90" s="150" t="s">
        <v>596</v>
      </c>
      <c r="DZ90" s="150" t="s">
        <v>597</v>
      </c>
      <c r="EA90" s="150" t="s">
        <v>597</v>
      </c>
      <c r="EB90" s="150" t="s">
        <v>597</v>
      </c>
      <c r="EC90" s="150" t="s">
        <v>597</v>
      </c>
      <c r="ED90" s="150" t="s">
        <v>597</v>
      </c>
      <c r="EE90" s="150" t="s">
        <v>597</v>
      </c>
      <c r="EF90" s="152" t="s">
        <v>597</v>
      </c>
      <c r="EG90" s="151">
        <v>0.0</v>
      </c>
      <c r="EH90" s="151">
        <v>0.0</v>
      </c>
      <c r="EI90" s="150" t="s">
        <v>1110</v>
      </c>
      <c r="EJ90" s="150" t="s">
        <v>622</v>
      </c>
      <c r="EK90" s="150" t="s">
        <v>597</v>
      </c>
    </row>
    <row r="91" ht="15.75" customHeight="1">
      <c r="A91" s="150">
        <v>28097.0</v>
      </c>
      <c r="B91" s="150" t="s">
        <v>6</v>
      </c>
      <c r="C91" s="150" t="s">
        <v>1114</v>
      </c>
      <c r="D91" s="150">
        <v>28097.0</v>
      </c>
      <c r="E91" s="150" t="s">
        <v>594</v>
      </c>
      <c r="F91" s="150" t="s">
        <v>84</v>
      </c>
      <c r="G91" s="150">
        <v>580770.0</v>
      </c>
      <c r="H91" s="150" t="s">
        <v>595</v>
      </c>
      <c r="I91" s="150" t="s">
        <v>372</v>
      </c>
      <c r="J91" s="150">
        <v>42816.0</v>
      </c>
      <c r="K91" s="150" t="s">
        <v>239</v>
      </c>
      <c r="L91" s="150" t="s">
        <v>1115</v>
      </c>
      <c r="M91" s="151">
        <v>0.0</v>
      </c>
      <c r="N91" s="150">
        <v>75000.0</v>
      </c>
      <c r="O91" s="150" t="s">
        <v>596</v>
      </c>
      <c r="P91" s="151">
        <v>0.0</v>
      </c>
      <c r="Q91" s="67" t="s">
        <v>597</v>
      </c>
      <c r="R91" s="150" t="s">
        <v>597</v>
      </c>
      <c r="S91" s="150" t="s">
        <v>598</v>
      </c>
      <c r="T91" s="150" t="s">
        <v>597</v>
      </c>
      <c r="U91" s="150" t="s">
        <v>1116</v>
      </c>
      <c r="V91" s="150" t="s">
        <v>600</v>
      </c>
      <c r="W91" s="150" t="s">
        <v>597</v>
      </c>
      <c r="X91" s="150" t="s">
        <v>597</v>
      </c>
      <c r="Y91" s="150" t="s">
        <v>1117</v>
      </c>
      <c r="Z91" s="150" t="s">
        <v>84</v>
      </c>
      <c r="AA91" s="150" t="s">
        <v>368</v>
      </c>
      <c r="AB91" s="150" t="s">
        <v>597</v>
      </c>
      <c r="AC91" s="150" t="s">
        <v>597</v>
      </c>
      <c r="AD91" s="150" t="s">
        <v>369</v>
      </c>
      <c r="AE91" s="150" t="s">
        <v>860</v>
      </c>
      <c r="AF91" s="150" t="s">
        <v>597</v>
      </c>
      <c r="AG91" s="150" t="s">
        <v>372</v>
      </c>
      <c r="AH91" s="150" t="s">
        <v>1118</v>
      </c>
      <c r="AI91" s="150" t="s">
        <v>1119</v>
      </c>
      <c r="AJ91" s="150" t="s">
        <v>1120</v>
      </c>
      <c r="AK91" s="150" t="s">
        <v>606</v>
      </c>
      <c r="AL91" s="150" t="s">
        <v>368</v>
      </c>
      <c r="AM91" s="150" t="s">
        <v>597</v>
      </c>
      <c r="AN91" s="150" t="s">
        <v>597</v>
      </c>
      <c r="AO91" s="150" t="s">
        <v>369</v>
      </c>
      <c r="AP91" s="150" t="s">
        <v>860</v>
      </c>
      <c r="AQ91" s="150" t="s">
        <v>1118</v>
      </c>
      <c r="AR91" s="150" t="s">
        <v>607</v>
      </c>
      <c r="AS91" s="150" t="s">
        <v>372</v>
      </c>
      <c r="AT91" s="150" t="s">
        <v>595</v>
      </c>
      <c r="AU91" s="150">
        <v>580971.0</v>
      </c>
      <c r="AV91" s="150" t="s">
        <v>608</v>
      </c>
      <c r="AW91" s="150" t="s">
        <v>84</v>
      </c>
      <c r="AX91" s="150" t="s">
        <v>597</v>
      </c>
      <c r="AY91" s="150" t="s">
        <v>597</v>
      </c>
      <c r="AZ91" s="150" t="s">
        <v>632</v>
      </c>
      <c r="BA91" s="150" t="s">
        <v>597</v>
      </c>
      <c r="BB91" s="152" t="s">
        <v>597</v>
      </c>
      <c r="BC91" s="150" t="s">
        <v>597</v>
      </c>
      <c r="BD91" s="150" t="s">
        <v>597</v>
      </c>
      <c r="BE91" s="150" t="s">
        <v>597</v>
      </c>
      <c r="BF91" s="150" t="s">
        <v>597</v>
      </c>
      <c r="BG91" s="150" t="s">
        <v>597</v>
      </c>
      <c r="BH91" s="150" t="s">
        <v>597</v>
      </c>
      <c r="BI91" s="150" t="s">
        <v>597</v>
      </c>
      <c r="BJ91" s="150" t="s">
        <v>597</v>
      </c>
      <c r="BK91" s="150" t="s">
        <v>597</v>
      </c>
      <c r="BL91" s="150" t="s">
        <v>611</v>
      </c>
      <c r="BM91" s="150" t="s">
        <v>612</v>
      </c>
      <c r="BN91" s="150" t="s">
        <v>597</v>
      </c>
      <c r="BO91" s="150" t="s">
        <v>597</v>
      </c>
      <c r="BP91" s="150" t="s">
        <v>84</v>
      </c>
      <c r="BQ91" s="150" t="s">
        <v>597</v>
      </c>
      <c r="BR91" s="150" t="s">
        <v>607</v>
      </c>
      <c r="BS91" s="150" t="s">
        <v>597</v>
      </c>
      <c r="BT91" s="150" t="s">
        <v>597</v>
      </c>
      <c r="BU91" s="150" t="s">
        <v>597</v>
      </c>
      <c r="BV91" s="150" t="s">
        <v>597</v>
      </c>
      <c r="BW91" s="150" t="s">
        <v>597</v>
      </c>
      <c r="BX91" s="150" t="s">
        <v>597</v>
      </c>
      <c r="BY91" s="150" t="s">
        <v>597</v>
      </c>
      <c r="BZ91" s="150" t="s">
        <v>597</v>
      </c>
      <c r="CA91" s="150" t="s">
        <v>84</v>
      </c>
      <c r="CB91" s="150" t="s">
        <v>597</v>
      </c>
      <c r="CC91" s="150" t="s">
        <v>597</v>
      </c>
      <c r="CD91" s="150" t="s">
        <v>597</v>
      </c>
      <c r="CE91" s="150" t="s">
        <v>597</v>
      </c>
      <c r="CF91" s="150" t="s">
        <v>597</v>
      </c>
      <c r="CG91" s="150" t="s">
        <v>597</v>
      </c>
      <c r="CH91" s="150" t="s">
        <v>597</v>
      </c>
      <c r="CI91" s="150" t="s">
        <v>1121</v>
      </c>
      <c r="CJ91" s="150" t="s">
        <v>597</v>
      </c>
      <c r="CK91" s="150" t="s">
        <v>597</v>
      </c>
      <c r="CL91" s="150" t="s">
        <v>597</v>
      </c>
      <c r="CM91" s="150" t="s">
        <v>1070</v>
      </c>
      <c r="CN91" s="150" t="s">
        <v>597</v>
      </c>
      <c r="CO91" s="150" t="s">
        <v>597</v>
      </c>
      <c r="CP91" s="150" t="s">
        <v>663</v>
      </c>
      <c r="CQ91" s="150" t="s">
        <v>597</v>
      </c>
      <c r="CR91" s="150" t="s">
        <v>636</v>
      </c>
      <c r="CS91" s="150" t="s">
        <v>597</v>
      </c>
      <c r="CT91" s="150" t="s">
        <v>597</v>
      </c>
      <c r="CU91" s="150" t="s">
        <v>597</v>
      </c>
      <c r="CV91" s="150" t="s">
        <v>597</v>
      </c>
      <c r="CW91" s="150" t="s">
        <v>597</v>
      </c>
      <c r="CX91" s="150" t="s">
        <v>597</v>
      </c>
      <c r="CY91" s="150" t="s">
        <v>597</v>
      </c>
      <c r="CZ91" s="150" t="s">
        <v>597</v>
      </c>
      <c r="DA91" s="150" t="s">
        <v>597</v>
      </c>
      <c r="DB91" s="150" t="s">
        <v>618</v>
      </c>
      <c r="DC91" s="150" t="s">
        <v>618</v>
      </c>
      <c r="DD91" s="150" t="s">
        <v>597</v>
      </c>
      <c r="DE91" s="150" t="s">
        <v>597</v>
      </c>
      <c r="DF91" s="150" t="s">
        <v>1122</v>
      </c>
      <c r="DG91" s="150" t="s">
        <v>597</v>
      </c>
      <c r="DH91" s="150" t="s">
        <v>612</v>
      </c>
      <c r="DI91" s="150" t="s">
        <v>1123</v>
      </c>
      <c r="DJ91" s="150" t="s">
        <v>597</v>
      </c>
      <c r="DK91" s="152">
        <v>42146.357719907406</v>
      </c>
      <c r="DL91" s="152">
        <v>42145.794652777775</v>
      </c>
      <c r="DM91" s="152" t="s">
        <v>597</v>
      </c>
      <c r="DN91" s="150" t="s">
        <v>620</v>
      </c>
      <c r="DO91" s="150" t="s">
        <v>621</v>
      </c>
      <c r="DP91" s="150" t="s">
        <v>1115</v>
      </c>
      <c r="DQ91" s="150" t="s">
        <v>239</v>
      </c>
      <c r="DR91" s="150">
        <v>75000.0</v>
      </c>
      <c r="DS91" s="150" t="s">
        <v>596</v>
      </c>
      <c r="DT91" s="150" t="s">
        <v>597</v>
      </c>
      <c r="DU91" s="150" t="s">
        <v>1115</v>
      </c>
      <c r="DV91" s="150" t="s">
        <v>239</v>
      </c>
      <c r="DW91" s="150" t="s">
        <v>597</v>
      </c>
      <c r="DX91" s="150">
        <v>75000.0</v>
      </c>
      <c r="DY91" s="150" t="s">
        <v>596</v>
      </c>
      <c r="DZ91" s="150" t="s">
        <v>597</v>
      </c>
      <c r="EA91" s="150" t="s">
        <v>597</v>
      </c>
      <c r="EB91" s="150" t="s">
        <v>597</v>
      </c>
      <c r="EC91" s="150" t="s">
        <v>597</v>
      </c>
      <c r="ED91" s="150" t="s">
        <v>597</v>
      </c>
      <c r="EE91" s="150" t="s">
        <v>597</v>
      </c>
      <c r="EF91" s="152" t="s">
        <v>597</v>
      </c>
      <c r="EG91" s="151">
        <v>0.0</v>
      </c>
      <c r="EH91" s="151">
        <v>0.0</v>
      </c>
      <c r="EI91" s="150" t="s">
        <v>1120</v>
      </c>
      <c r="EJ91" s="150" t="s">
        <v>622</v>
      </c>
      <c r="EK91" s="150" t="s">
        <v>597</v>
      </c>
    </row>
    <row r="92" ht="15.75" customHeight="1">
      <c r="A92" s="150">
        <v>28097.0</v>
      </c>
      <c r="B92" s="150" t="s">
        <v>6</v>
      </c>
      <c r="C92" s="150" t="s">
        <v>1114</v>
      </c>
      <c r="D92" s="150">
        <v>28097.0</v>
      </c>
      <c r="E92" s="150" t="s">
        <v>594</v>
      </c>
      <c r="F92" s="150" t="s">
        <v>84</v>
      </c>
      <c r="G92" s="150">
        <v>580770.0</v>
      </c>
      <c r="H92" s="150" t="s">
        <v>595</v>
      </c>
      <c r="I92" s="150" t="s">
        <v>372</v>
      </c>
      <c r="J92" s="150">
        <v>42817.0</v>
      </c>
      <c r="K92" s="150" t="s">
        <v>241</v>
      </c>
      <c r="L92" s="150" t="s">
        <v>1124</v>
      </c>
      <c r="M92" s="151">
        <v>0.0</v>
      </c>
      <c r="N92" s="150">
        <v>100000.0</v>
      </c>
      <c r="O92" s="150" t="s">
        <v>596</v>
      </c>
      <c r="P92" s="151">
        <v>0.0</v>
      </c>
      <c r="Q92" s="67" t="s">
        <v>597</v>
      </c>
      <c r="R92" s="150" t="s">
        <v>597</v>
      </c>
      <c r="S92" s="150" t="s">
        <v>598</v>
      </c>
      <c r="T92" s="150" t="s">
        <v>597</v>
      </c>
      <c r="U92" s="150" t="s">
        <v>1116</v>
      </c>
      <c r="V92" s="150" t="s">
        <v>600</v>
      </c>
      <c r="W92" s="150" t="s">
        <v>597</v>
      </c>
      <c r="X92" s="150" t="s">
        <v>597</v>
      </c>
      <c r="Y92" s="150" t="s">
        <v>1117</v>
      </c>
      <c r="Z92" s="150" t="s">
        <v>84</v>
      </c>
      <c r="AA92" s="150" t="s">
        <v>368</v>
      </c>
      <c r="AB92" s="150" t="s">
        <v>597</v>
      </c>
      <c r="AC92" s="150" t="s">
        <v>597</v>
      </c>
      <c r="AD92" s="150" t="s">
        <v>369</v>
      </c>
      <c r="AE92" s="150" t="s">
        <v>860</v>
      </c>
      <c r="AF92" s="150" t="s">
        <v>597</v>
      </c>
      <c r="AG92" s="150" t="s">
        <v>372</v>
      </c>
      <c r="AH92" s="150" t="s">
        <v>1118</v>
      </c>
      <c r="AI92" s="150" t="s">
        <v>1119</v>
      </c>
      <c r="AJ92" s="150" t="s">
        <v>1120</v>
      </c>
      <c r="AK92" s="150" t="s">
        <v>606</v>
      </c>
      <c r="AL92" s="150" t="s">
        <v>368</v>
      </c>
      <c r="AM92" s="150" t="s">
        <v>597</v>
      </c>
      <c r="AN92" s="150" t="s">
        <v>597</v>
      </c>
      <c r="AO92" s="150" t="s">
        <v>369</v>
      </c>
      <c r="AP92" s="150" t="s">
        <v>860</v>
      </c>
      <c r="AQ92" s="150" t="s">
        <v>1118</v>
      </c>
      <c r="AR92" s="150" t="s">
        <v>607</v>
      </c>
      <c r="AS92" s="150" t="s">
        <v>372</v>
      </c>
      <c r="AT92" s="150" t="s">
        <v>595</v>
      </c>
      <c r="AU92" s="150">
        <v>580971.0</v>
      </c>
      <c r="AV92" s="150" t="s">
        <v>608</v>
      </c>
      <c r="AW92" s="150" t="s">
        <v>84</v>
      </c>
      <c r="AX92" s="150" t="s">
        <v>597</v>
      </c>
      <c r="AY92" s="150" t="s">
        <v>597</v>
      </c>
      <c r="AZ92" s="150" t="s">
        <v>632</v>
      </c>
      <c r="BA92" s="150" t="s">
        <v>597</v>
      </c>
      <c r="BB92" s="152" t="s">
        <v>597</v>
      </c>
      <c r="BC92" s="150" t="s">
        <v>597</v>
      </c>
      <c r="BD92" s="150" t="s">
        <v>597</v>
      </c>
      <c r="BE92" s="150" t="s">
        <v>597</v>
      </c>
      <c r="BF92" s="150" t="s">
        <v>597</v>
      </c>
      <c r="BG92" s="150" t="s">
        <v>597</v>
      </c>
      <c r="BH92" s="150" t="s">
        <v>597</v>
      </c>
      <c r="BI92" s="150" t="s">
        <v>597</v>
      </c>
      <c r="BJ92" s="150" t="s">
        <v>597</v>
      </c>
      <c r="BK92" s="150" t="s">
        <v>597</v>
      </c>
      <c r="BL92" s="150" t="s">
        <v>611</v>
      </c>
      <c r="BM92" s="150" t="s">
        <v>612</v>
      </c>
      <c r="BN92" s="150" t="s">
        <v>597</v>
      </c>
      <c r="BO92" s="150" t="s">
        <v>597</v>
      </c>
      <c r="BP92" s="150" t="s">
        <v>84</v>
      </c>
      <c r="BQ92" s="150" t="s">
        <v>597</v>
      </c>
      <c r="BR92" s="150" t="s">
        <v>607</v>
      </c>
      <c r="BS92" s="150" t="s">
        <v>597</v>
      </c>
      <c r="BT92" s="150" t="s">
        <v>597</v>
      </c>
      <c r="BU92" s="150" t="s">
        <v>597</v>
      </c>
      <c r="BV92" s="150" t="s">
        <v>597</v>
      </c>
      <c r="BW92" s="150" t="s">
        <v>597</v>
      </c>
      <c r="BX92" s="150" t="s">
        <v>597</v>
      </c>
      <c r="BY92" s="150" t="s">
        <v>597</v>
      </c>
      <c r="BZ92" s="150" t="s">
        <v>597</v>
      </c>
      <c r="CA92" s="150" t="s">
        <v>84</v>
      </c>
      <c r="CB92" s="150" t="s">
        <v>597</v>
      </c>
      <c r="CC92" s="150" t="s">
        <v>597</v>
      </c>
      <c r="CD92" s="150" t="s">
        <v>597</v>
      </c>
      <c r="CE92" s="150" t="s">
        <v>597</v>
      </c>
      <c r="CF92" s="150" t="s">
        <v>597</v>
      </c>
      <c r="CG92" s="150" t="s">
        <v>597</v>
      </c>
      <c r="CH92" s="150" t="s">
        <v>597</v>
      </c>
      <c r="CI92" s="150" t="s">
        <v>1121</v>
      </c>
      <c r="CJ92" s="150" t="s">
        <v>597</v>
      </c>
      <c r="CK92" s="150" t="s">
        <v>597</v>
      </c>
      <c r="CL92" s="150" t="s">
        <v>597</v>
      </c>
      <c r="CM92" s="150" t="s">
        <v>1070</v>
      </c>
      <c r="CN92" s="150" t="s">
        <v>597</v>
      </c>
      <c r="CO92" s="150" t="s">
        <v>597</v>
      </c>
      <c r="CP92" s="150" t="s">
        <v>663</v>
      </c>
      <c r="CQ92" s="150" t="s">
        <v>597</v>
      </c>
      <c r="CR92" s="150" t="s">
        <v>636</v>
      </c>
      <c r="CS92" s="150" t="s">
        <v>597</v>
      </c>
      <c r="CT92" s="150" t="s">
        <v>597</v>
      </c>
      <c r="CU92" s="150" t="s">
        <v>597</v>
      </c>
      <c r="CV92" s="150" t="s">
        <v>597</v>
      </c>
      <c r="CW92" s="150" t="s">
        <v>597</v>
      </c>
      <c r="CX92" s="150" t="s">
        <v>597</v>
      </c>
      <c r="CY92" s="150" t="s">
        <v>597</v>
      </c>
      <c r="CZ92" s="150" t="s">
        <v>597</v>
      </c>
      <c r="DA92" s="150" t="s">
        <v>597</v>
      </c>
      <c r="DB92" s="150" t="s">
        <v>618</v>
      </c>
      <c r="DC92" s="150" t="s">
        <v>618</v>
      </c>
      <c r="DD92" s="150" t="s">
        <v>597</v>
      </c>
      <c r="DE92" s="150" t="s">
        <v>597</v>
      </c>
      <c r="DF92" s="150" t="s">
        <v>1122</v>
      </c>
      <c r="DG92" s="150" t="s">
        <v>597</v>
      </c>
      <c r="DH92" s="150" t="s">
        <v>612</v>
      </c>
      <c r="DI92" s="150" t="s">
        <v>1123</v>
      </c>
      <c r="DJ92" s="150" t="s">
        <v>597</v>
      </c>
      <c r="DK92" s="152">
        <v>42146.357719907406</v>
      </c>
      <c r="DL92" s="152">
        <v>42145.794652777775</v>
      </c>
      <c r="DM92" s="152" t="s">
        <v>597</v>
      </c>
      <c r="DN92" s="150" t="s">
        <v>620</v>
      </c>
      <c r="DO92" s="150" t="s">
        <v>621</v>
      </c>
      <c r="DP92" s="150" t="s">
        <v>1124</v>
      </c>
      <c r="DQ92" s="150" t="s">
        <v>241</v>
      </c>
      <c r="DR92" s="150">
        <v>100000.0</v>
      </c>
      <c r="DS92" s="150" t="s">
        <v>596</v>
      </c>
      <c r="DT92" s="150" t="s">
        <v>597</v>
      </c>
      <c r="DU92" s="150" t="s">
        <v>1124</v>
      </c>
      <c r="DV92" s="150" t="s">
        <v>241</v>
      </c>
      <c r="DW92" s="150" t="s">
        <v>597</v>
      </c>
      <c r="DX92" s="150">
        <v>100000.0</v>
      </c>
      <c r="DY92" s="150" t="s">
        <v>596</v>
      </c>
      <c r="DZ92" s="150" t="s">
        <v>597</v>
      </c>
      <c r="EA92" s="150" t="s">
        <v>597</v>
      </c>
      <c r="EB92" s="150" t="s">
        <v>597</v>
      </c>
      <c r="EC92" s="150" t="s">
        <v>597</v>
      </c>
      <c r="ED92" s="150" t="s">
        <v>597</v>
      </c>
      <c r="EE92" s="150" t="s">
        <v>597</v>
      </c>
      <c r="EF92" s="152" t="s">
        <v>597</v>
      </c>
      <c r="EG92" s="151">
        <v>0.0</v>
      </c>
      <c r="EH92" s="151">
        <v>0.0</v>
      </c>
      <c r="EI92" s="150" t="s">
        <v>1120</v>
      </c>
      <c r="EJ92" s="150" t="s">
        <v>622</v>
      </c>
      <c r="EK92" s="150" t="s">
        <v>597</v>
      </c>
    </row>
    <row r="93" ht="15.75" customHeight="1">
      <c r="A93" s="150">
        <v>28084.0</v>
      </c>
      <c r="B93" s="150" t="s">
        <v>6</v>
      </c>
      <c r="C93" s="150" t="s">
        <v>1125</v>
      </c>
      <c r="D93" s="150">
        <v>28084.0</v>
      </c>
      <c r="E93" s="150" t="s">
        <v>594</v>
      </c>
      <c r="F93" s="150" t="s">
        <v>85</v>
      </c>
      <c r="G93" s="150">
        <v>580758.0</v>
      </c>
      <c r="H93" s="150" t="s">
        <v>595</v>
      </c>
      <c r="I93" s="150" t="s">
        <v>309</v>
      </c>
      <c r="J93" s="150">
        <v>42753.0</v>
      </c>
      <c r="K93" s="150" t="s">
        <v>202</v>
      </c>
      <c r="L93" s="150" t="s">
        <v>310</v>
      </c>
      <c r="M93" s="151">
        <v>24110.16</v>
      </c>
      <c r="N93" s="150">
        <v>98.998</v>
      </c>
      <c r="O93" s="150" t="s">
        <v>623</v>
      </c>
      <c r="P93" s="151">
        <v>24110.16</v>
      </c>
      <c r="Q93" s="67" t="s">
        <v>597</v>
      </c>
      <c r="R93" s="150" t="s">
        <v>597</v>
      </c>
      <c r="S93" s="150" t="s">
        <v>598</v>
      </c>
      <c r="T93" s="150" t="s">
        <v>597</v>
      </c>
      <c r="U93" s="150" t="s">
        <v>1126</v>
      </c>
      <c r="V93" s="150" t="s">
        <v>600</v>
      </c>
      <c r="W93" s="150" t="s">
        <v>597</v>
      </c>
      <c r="X93" s="150" t="s">
        <v>597</v>
      </c>
      <c r="Y93" s="150" t="s">
        <v>1127</v>
      </c>
      <c r="Z93" s="150" t="s">
        <v>85</v>
      </c>
      <c r="AA93" s="150" t="s">
        <v>306</v>
      </c>
      <c r="AB93" s="150" t="s">
        <v>597</v>
      </c>
      <c r="AC93" s="150" t="s">
        <v>597</v>
      </c>
      <c r="AD93" s="150" t="s">
        <v>307</v>
      </c>
      <c r="AE93" s="150" t="s">
        <v>628</v>
      </c>
      <c r="AF93" s="150" t="s">
        <v>597</v>
      </c>
      <c r="AG93" s="150" t="s">
        <v>309</v>
      </c>
      <c r="AH93" s="150" t="s">
        <v>1128</v>
      </c>
      <c r="AI93" s="150" t="s">
        <v>1129</v>
      </c>
      <c r="AJ93" s="150" t="s">
        <v>1130</v>
      </c>
      <c r="AK93" s="150" t="s">
        <v>606</v>
      </c>
      <c r="AL93" s="150" t="s">
        <v>306</v>
      </c>
      <c r="AM93" s="150" t="s">
        <v>597</v>
      </c>
      <c r="AN93" s="150" t="s">
        <v>597</v>
      </c>
      <c r="AO93" s="150" t="s">
        <v>307</v>
      </c>
      <c r="AP93" s="150" t="s">
        <v>628</v>
      </c>
      <c r="AQ93" s="150" t="s">
        <v>1128</v>
      </c>
      <c r="AR93" s="150" t="s">
        <v>607</v>
      </c>
      <c r="AS93" s="150" t="s">
        <v>309</v>
      </c>
      <c r="AT93" s="150" t="s">
        <v>595</v>
      </c>
      <c r="AU93" s="150">
        <v>580957.0</v>
      </c>
      <c r="AV93" s="150" t="s">
        <v>608</v>
      </c>
      <c r="AW93" s="150" t="s">
        <v>85</v>
      </c>
      <c r="AX93" s="150" t="s">
        <v>597</v>
      </c>
      <c r="AY93" s="150" t="s">
        <v>597</v>
      </c>
      <c r="AZ93" s="150" t="s">
        <v>887</v>
      </c>
      <c r="BA93" s="150" t="s">
        <v>597</v>
      </c>
      <c r="BB93" s="152" t="s">
        <v>597</v>
      </c>
      <c r="BC93" s="150" t="s">
        <v>597</v>
      </c>
      <c r="BD93" s="150" t="s">
        <v>597</v>
      </c>
      <c r="BE93" s="150" t="s">
        <v>597</v>
      </c>
      <c r="BF93" s="150" t="s">
        <v>597</v>
      </c>
      <c r="BG93" s="150" t="s">
        <v>597</v>
      </c>
      <c r="BH93" s="150" t="s">
        <v>1131</v>
      </c>
      <c r="BI93" s="150" t="s">
        <v>597</v>
      </c>
      <c r="BJ93" s="150" t="s">
        <v>597</v>
      </c>
      <c r="BK93" s="150" t="s">
        <v>597</v>
      </c>
      <c r="BL93" s="150" t="s">
        <v>611</v>
      </c>
      <c r="BM93" s="150" t="s">
        <v>612</v>
      </c>
      <c r="BN93" s="150" t="s">
        <v>597</v>
      </c>
      <c r="BO93" s="150" t="s">
        <v>597</v>
      </c>
      <c r="BP93" s="150" t="s">
        <v>1132</v>
      </c>
      <c r="BQ93" s="150" t="s">
        <v>597</v>
      </c>
      <c r="BR93" s="150" t="s">
        <v>607</v>
      </c>
      <c r="BS93" s="150" t="s">
        <v>597</v>
      </c>
      <c r="BT93" s="150" t="s">
        <v>597</v>
      </c>
      <c r="BU93" s="150" t="s">
        <v>597</v>
      </c>
      <c r="BV93" s="150" t="s">
        <v>597</v>
      </c>
      <c r="BW93" s="150" t="s">
        <v>597</v>
      </c>
      <c r="BX93" s="150" t="s">
        <v>597</v>
      </c>
      <c r="BY93" s="150" t="s">
        <v>597</v>
      </c>
      <c r="BZ93" s="150" t="s">
        <v>597</v>
      </c>
      <c r="CA93" s="150" t="s">
        <v>85</v>
      </c>
      <c r="CB93" s="150" t="s">
        <v>597</v>
      </c>
      <c r="CC93" s="150" t="s">
        <v>597</v>
      </c>
      <c r="CD93" s="150" t="s">
        <v>597</v>
      </c>
      <c r="CE93" s="150" t="s">
        <v>597</v>
      </c>
      <c r="CF93" s="150" t="s">
        <v>597</v>
      </c>
      <c r="CG93" s="150" t="s">
        <v>597</v>
      </c>
      <c r="CH93" s="150" t="s">
        <v>597</v>
      </c>
      <c r="CI93" s="150" t="s">
        <v>1133</v>
      </c>
      <c r="CJ93" s="150" t="s">
        <v>597</v>
      </c>
      <c r="CK93" s="150" t="s">
        <v>597</v>
      </c>
      <c r="CL93" s="150" t="s">
        <v>597</v>
      </c>
      <c r="CM93" s="150" t="s">
        <v>1134</v>
      </c>
      <c r="CN93" s="150" t="s">
        <v>597</v>
      </c>
      <c r="CO93" s="150" t="s">
        <v>597</v>
      </c>
      <c r="CP93" s="150" t="s">
        <v>1135</v>
      </c>
      <c r="CQ93" s="150" t="s">
        <v>597</v>
      </c>
      <c r="CR93" s="150" t="s">
        <v>636</v>
      </c>
      <c r="CS93" s="150" t="s">
        <v>597</v>
      </c>
      <c r="CT93" s="150" t="s">
        <v>597</v>
      </c>
      <c r="CU93" s="150" t="s">
        <v>597</v>
      </c>
      <c r="CV93" s="150" t="s">
        <v>597</v>
      </c>
      <c r="CW93" s="150" t="s">
        <v>597</v>
      </c>
      <c r="CX93" s="150" t="s">
        <v>597</v>
      </c>
      <c r="CY93" s="150" t="s">
        <v>597</v>
      </c>
      <c r="CZ93" s="150" t="s">
        <v>597</v>
      </c>
      <c r="DA93" s="150" t="s">
        <v>597</v>
      </c>
      <c r="DB93" s="150" t="s">
        <v>618</v>
      </c>
      <c r="DC93" s="150" t="s">
        <v>618</v>
      </c>
      <c r="DD93" s="150" t="s">
        <v>597</v>
      </c>
      <c r="DE93" s="150" t="s">
        <v>597</v>
      </c>
      <c r="DF93" s="150" t="s">
        <v>85</v>
      </c>
      <c r="DG93" s="150" t="s">
        <v>597</v>
      </c>
      <c r="DH93" s="150" t="s">
        <v>612</v>
      </c>
      <c r="DI93" s="150" t="s">
        <v>1136</v>
      </c>
      <c r="DJ93" s="150" t="s">
        <v>597</v>
      </c>
      <c r="DK93" s="152">
        <v>42153.40163194444</v>
      </c>
      <c r="DL93" s="152">
        <v>42145.79394675926</v>
      </c>
      <c r="DM93" s="152" t="s">
        <v>597</v>
      </c>
      <c r="DN93" s="150" t="s">
        <v>620</v>
      </c>
      <c r="DO93" s="150" t="s">
        <v>621</v>
      </c>
      <c r="DP93" s="150" t="s">
        <v>310</v>
      </c>
      <c r="DQ93" s="150" t="s">
        <v>202</v>
      </c>
      <c r="DR93" s="150">
        <v>98.998</v>
      </c>
      <c r="DS93" s="150" t="s">
        <v>623</v>
      </c>
      <c r="DT93" s="150" t="s">
        <v>597</v>
      </c>
      <c r="DU93" s="150" t="s">
        <v>310</v>
      </c>
      <c r="DV93" s="150" t="s">
        <v>202</v>
      </c>
      <c r="DW93" s="150" t="s">
        <v>597</v>
      </c>
      <c r="DX93" s="150">
        <v>98.998</v>
      </c>
      <c r="DY93" s="150" t="s">
        <v>623</v>
      </c>
      <c r="DZ93" s="150" t="s">
        <v>597</v>
      </c>
      <c r="EA93" s="150" t="s">
        <v>597</v>
      </c>
      <c r="EB93" s="150" t="s">
        <v>597</v>
      </c>
      <c r="EC93" s="150" t="s">
        <v>597</v>
      </c>
      <c r="ED93" s="150" t="s">
        <v>597</v>
      </c>
      <c r="EE93" s="150" t="s">
        <v>597</v>
      </c>
      <c r="EF93" s="152" t="s">
        <v>597</v>
      </c>
      <c r="EG93" s="151">
        <v>0.0</v>
      </c>
      <c r="EH93" s="151">
        <v>0.0</v>
      </c>
      <c r="EI93" s="150" t="s">
        <v>1130</v>
      </c>
      <c r="EJ93" s="150" t="s">
        <v>622</v>
      </c>
      <c r="EK93" s="150" t="s">
        <v>597</v>
      </c>
    </row>
    <row r="94" ht="15.75" customHeight="1">
      <c r="A94" s="150">
        <v>28084.0</v>
      </c>
      <c r="B94" s="150" t="s">
        <v>6</v>
      </c>
      <c r="C94" s="150" t="s">
        <v>1125</v>
      </c>
      <c r="D94" s="150">
        <v>28084.0</v>
      </c>
      <c r="E94" s="150" t="s">
        <v>594</v>
      </c>
      <c r="F94" s="150" t="s">
        <v>85</v>
      </c>
      <c r="G94" s="150">
        <v>580758.0</v>
      </c>
      <c r="H94" s="150" t="s">
        <v>595</v>
      </c>
      <c r="I94" s="150" t="s">
        <v>309</v>
      </c>
      <c r="J94" s="150">
        <v>42793.0</v>
      </c>
      <c r="K94" s="150" t="s">
        <v>241</v>
      </c>
      <c r="L94" s="150" t="s">
        <v>1137</v>
      </c>
      <c r="M94" s="151">
        <v>0.0</v>
      </c>
      <c r="N94" s="150">
        <v>373000.0</v>
      </c>
      <c r="O94" s="150" t="s">
        <v>596</v>
      </c>
      <c r="P94" s="151">
        <v>0.0</v>
      </c>
      <c r="Q94" s="67" t="s">
        <v>597</v>
      </c>
      <c r="R94" s="150" t="s">
        <v>597</v>
      </c>
      <c r="S94" s="150" t="s">
        <v>598</v>
      </c>
      <c r="T94" s="150" t="s">
        <v>597</v>
      </c>
      <c r="U94" s="150" t="s">
        <v>1126</v>
      </c>
      <c r="V94" s="150" t="s">
        <v>600</v>
      </c>
      <c r="W94" s="150" t="s">
        <v>597</v>
      </c>
      <c r="X94" s="150" t="s">
        <v>597</v>
      </c>
      <c r="Y94" s="150" t="s">
        <v>1127</v>
      </c>
      <c r="Z94" s="150" t="s">
        <v>85</v>
      </c>
      <c r="AA94" s="150" t="s">
        <v>306</v>
      </c>
      <c r="AB94" s="150" t="s">
        <v>597</v>
      </c>
      <c r="AC94" s="150" t="s">
        <v>597</v>
      </c>
      <c r="AD94" s="150" t="s">
        <v>307</v>
      </c>
      <c r="AE94" s="150" t="s">
        <v>628</v>
      </c>
      <c r="AF94" s="150" t="s">
        <v>597</v>
      </c>
      <c r="AG94" s="150" t="s">
        <v>309</v>
      </c>
      <c r="AH94" s="150" t="s">
        <v>1128</v>
      </c>
      <c r="AI94" s="150" t="s">
        <v>1129</v>
      </c>
      <c r="AJ94" s="150" t="s">
        <v>1130</v>
      </c>
      <c r="AK94" s="150" t="s">
        <v>606</v>
      </c>
      <c r="AL94" s="150" t="s">
        <v>306</v>
      </c>
      <c r="AM94" s="150" t="s">
        <v>597</v>
      </c>
      <c r="AN94" s="150" t="s">
        <v>597</v>
      </c>
      <c r="AO94" s="150" t="s">
        <v>307</v>
      </c>
      <c r="AP94" s="150" t="s">
        <v>628</v>
      </c>
      <c r="AQ94" s="150" t="s">
        <v>1128</v>
      </c>
      <c r="AR94" s="150" t="s">
        <v>607</v>
      </c>
      <c r="AS94" s="150" t="s">
        <v>309</v>
      </c>
      <c r="AT94" s="150" t="s">
        <v>595</v>
      </c>
      <c r="AU94" s="150">
        <v>580957.0</v>
      </c>
      <c r="AV94" s="150" t="s">
        <v>608</v>
      </c>
      <c r="AW94" s="150" t="s">
        <v>85</v>
      </c>
      <c r="AX94" s="150" t="s">
        <v>597</v>
      </c>
      <c r="AY94" s="150" t="s">
        <v>597</v>
      </c>
      <c r="AZ94" s="150" t="s">
        <v>887</v>
      </c>
      <c r="BA94" s="150" t="s">
        <v>597</v>
      </c>
      <c r="BB94" s="152" t="s">
        <v>597</v>
      </c>
      <c r="BC94" s="150" t="s">
        <v>597</v>
      </c>
      <c r="BD94" s="150" t="s">
        <v>597</v>
      </c>
      <c r="BE94" s="150" t="s">
        <v>597</v>
      </c>
      <c r="BF94" s="150" t="s">
        <v>597</v>
      </c>
      <c r="BG94" s="150" t="s">
        <v>597</v>
      </c>
      <c r="BH94" s="150" t="s">
        <v>1131</v>
      </c>
      <c r="BI94" s="150" t="s">
        <v>597</v>
      </c>
      <c r="BJ94" s="150" t="s">
        <v>597</v>
      </c>
      <c r="BK94" s="150" t="s">
        <v>597</v>
      </c>
      <c r="BL94" s="150" t="s">
        <v>611</v>
      </c>
      <c r="BM94" s="150" t="s">
        <v>612</v>
      </c>
      <c r="BN94" s="150" t="s">
        <v>597</v>
      </c>
      <c r="BO94" s="150" t="s">
        <v>597</v>
      </c>
      <c r="BP94" s="150" t="s">
        <v>1132</v>
      </c>
      <c r="BQ94" s="150" t="s">
        <v>597</v>
      </c>
      <c r="BR94" s="150" t="s">
        <v>607</v>
      </c>
      <c r="BS94" s="150" t="s">
        <v>597</v>
      </c>
      <c r="BT94" s="150" t="s">
        <v>597</v>
      </c>
      <c r="BU94" s="150" t="s">
        <v>597</v>
      </c>
      <c r="BV94" s="150" t="s">
        <v>597</v>
      </c>
      <c r="BW94" s="150" t="s">
        <v>597</v>
      </c>
      <c r="BX94" s="150" t="s">
        <v>597</v>
      </c>
      <c r="BY94" s="150" t="s">
        <v>597</v>
      </c>
      <c r="BZ94" s="150" t="s">
        <v>597</v>
      </c>
      <c r="CA94" s="150" t="s">
        <v>85</v>
      </c>
      <c r="CB94" s="150" t="s">
        <v>597</v>
      </c>
      <c r="CC94" s="150" t="s">
        <v>597</v>
      </c>
      <c r="CD94" s="150" t="s">
        <v>597</v>
      </c>
      <c r="CE94" s="150" t="s">
        <v>597</v>
      </c>
      <c r="CF94" s="150" t="s">
        <v>597</v>
      </c>
      <c r="CG94" s="150" t="s">
        <v>597</v>
      </c>
      <c r="CH94" s="150" t="s">
        <v>597</v>
      </c>
      <c r="CI94" s="150" t="s">
        <v>1133</v>
      </c>
      <c r="CJ94" s="150" t="s">
        <v>597</v>
      </c>
      <c r="CK94" s="150" t="s">
        <v>597</v>
      </c>
      <c r="CL94" s="150" t="s">
        <v>597</v>
      </c>
      <c r="CM94" s="150" t="s">
        <v>1134</v>
      </c>
      <c r="CN94" s="150" t="s">
        <v>597</v>
      </c>
      <c r="CO94" s="150" t="s">
        <v>597</v>
      </c>
      <c r="CP94" s="150" t="s">
        <v>1135</v>
      </c>
      <c r="CQ94" s="150" t="s">
        <v>597</v>
      </c>
      <c r="CR94" s="150" t="s">
        <v>636</v>
      </c>
      <c r="CS94" s="150" t="s">
        <v>597</v>
      </c>
      <c r="CT94" s="150" t="s">
        <v>597</v>
      </c>
      <c r="CU94" s="150" t="s">
        <v>597</v>
      </c>
      <c r="CV94" s="150" t="s">
        <v>597</v>
      </c>
      <c r="CW94" s="150" t="s">
        <v>597</v>
      </c>
      <c r="CX94" s="150" t="s">
        <v>597</v>
      </c>
      <c r="CY94" s="150" t="s">
        <v>597</v>
      </c>
      <c r="CZ94" s="150" t="s">
        <v>597</v>
      </c>
      <c r="DA94" s="150" t="s">
        <v>597</v>
      </c>
      <c r="DB94" s="150" t="s">
        <v>618</v>
      </c>
      <c r="DC94" s="150" t="s">
        <v>618</v>
      </c>
      <c r="DD94" s="150" t="s">
        <v>597</v>
      </c>
      <c r="DE94" s="150" t="s">
        <v>597</v>
      </c>
      <c r="DF94" s="150" t="s">
        <v>85</v>
      </c>
      <c r="DG94" s="150" t="s">
        <v>597</v>
      </c>
      <c r="DH94" s="150" t="s">
        <v>612</v>
      </c>
      <c r="DI94" s="150" t="s">
        <v>1136</v>
      </c>
      <c r="DJ94" s="150" t="s">
        <v>597</v>
      </c>
      <c r="DK94" s="152">
        <v>42153.40163194444</v>
      </c>
      <c r="DL94" s="152">
        <v>42145.79394675926</v>
      </c>
      <c r="DM94" s="152" t="s">
        <v>597</v>
      </c>
      <c r="DN94" s="150" t="s">
        <v>620</v>
      </c>
      <c r="DO94" s="150" t="s">
        <v>621</v>
      </c>
      <c r="DP94" s="150" t="s">
        <v>1137</v>
      </c>
      <c r="DQ94" s="150" t="s">
        <v>241</v>
      </c>
      <c r="DR94" s="150">
        <v>373000.0</v>
      </c>
      <c r="DS94" s="150" t="s">
        <v>596</v>
      </c>
      <c r="DT94" s="150" t="s">
        <v>597</v>
      </c>
      <c r="DU94" s="150" t="s">
        <v>1137</v>
      </c>
      <c r="DV94" s="150" t="s">
        <v>241</v>
      </c>
      <c r="DW94" s="150" t="s">
        <v>597</v>
      </c>
      <c r="DX94" s="150">
        <v>373000.0</v>
      </c>
      <c r="DY94" s="150" t="s">
        <v>596</v>
      </c>
      <c r="DZ94" s="150" t="s">
        <v>597</v>
      </c>
      <c r="EA94" s="150" t="s">
        <v>597</v>
      </c>
      <c r="EB94" s="150" t="s">
        <v>597</v>
      </c>
      <c r="EC94" s="150" t="s">
        <v>597</v>
      </c>
      <c r="ED94" s="150" t="s">
        <v>597</v>
      </c>
      <c r="EE94" s="150" t="s">
        <v>597</v>
      </c>
      <c r="EF94" s="152" t="s">
        <v>597</v>
      </c>
      <c r="EG94" s="151">
        <v>0.0</v>
      </c>
      <c r="EH94" s="151">
        <v>0.0</v>
      </c>
      <c r="EI94" s="150" t="s">
        <v>1130</v>
      </c>
      <c r="EJ94" s="150" t="s">
        <v>622</v>
      </c>
      <c r="EK94" s="150" t="s">
        <v>597</v>
      </c>
    </row>
    <row r="95" ht="15.75" customHeight="1">
      <c r="A95" s="150">
        <v>28084.0</v>
      </c>
      <c r="B95" s="150" t="s">
        <v>6</v>
      </c>
      <c r="C95" s="150" t="s">
        <v>1125</v>
      </c>
      <c r="D95" s="150">
        <v>28084.0</v>
      </c>
      <c r="E95" s="150" t="s">
        <v>594</v>
      </c>
      <c r="F95" s="150" t="s">
        <v>85</v>
      </c>
      <c r="G95" s="150">
        <v>580758.0</v>
      </c>
      <c r="H95" s="150" t="s">
        <v>595</v>
      </c>
      <c r="I95" s="150" t="s">
        <v>309</v>
      </c>
      <c r="J95" s="150">
        <v>42792.0</v>
      </c>
      <c r="K95" s="150" t="s">
        <v>239</v>
      </c>
      <c r="L95" s="150" t="s">
        <v>1138</v>
      </c>
      <c r="M95" s="151">
        <v>0.0</v>
      </c>
      <c r="N95" s="150">
        <v>323000.0</v>
      </c>
      <c r="O95" s="150" t="s">
        <v>596</v>
      </c>
      <c r="P95" s="151">
        <v>0.0</v>
      </c>
      <c r="Q95" s="67" t="s">
        <v>597</v>
      </c>
      <c r="R95" s="150" t="s">
        <v>597</v>
      </c>
      <c r="S95" s="150" t="s">
        <v>598</v>
      </c>
      <c r="T95" s="150" t="s">
        <v>597</v>
      </c>
      <c r="U95" s="150" t="s">
        <v>1126</v>
      </c>
      <c r="V95" s="150" t="s">
        <v>600</v>
      </c>
      <c r="W95" s="150" t="s">
        <v>597</v>
      </c>
      <c r="X95" s="150" t="s">
        <v>597</v>
      </c>
      <c r="Y95" s="150" t="s">
        <v>1127</v>
      </c>
      <c r="Z95" s="150" t="s">
        <v>85</v>
      </c>
      <c r="AA95" s="150" t="s">
        <v>306</v>
      </c>
      <c r="AB95" s="150" t="s">
        <v>597</v>
      </c>
      <c r="AC95" s="150" t="s">
        <v>597</v>
      </c>
      <c r="AD95" s="150" t="s">
        <v>307</v>
      </c>
      <c r="AE95" s="150" t="s">
        <v>628</v>
      </c>
      <c r="AF95" s="150" t="s">
        <v>597</v>
      </c>
      <c r="AG95" s="150" t="s">
        <v>309</v>
      </c>
      <c r="AH95" s="150" t="s">
        <v>1128</v>
      </c>
      <c r="AI95" s="150" t="s">
        <v>1129</v>
      </c>
      <c r="AJ95" s="150" t="s">
        <v>1130</v>
      </c>
      <c r="AK95" s="150" t="s">
        <v>606</v>
      </c>
      <c r="AL95" s="150" t="s">
        <v>306</v>
      </c>
      <c r="AM95" s="150" t="s">
        <v>597</v>
      </c>
      <c r="AN95" s="150" t="s">
        <v>597</v>
      </c>
      <c r="AO95" s="150" t="s">
        <v>307</v>
      </c>
      <c r="AP95" s="150" t="s">
        <v>628</v>
      </c>
      <c r="AQ95" s="150" t="s">
        <v>1128</v>
      </c>
      <c r="AR95" s="150" t="s">
        <v>607</v>
      </c>
      <c r="AS95" s="150" t="s">
        <v>309</v>
      </c>
      <c r="AT95" s="150" t="s">
        <v>595</v>
      </c>
      <c r="AU95" s="150">
        <v>580957.0</v>
      </c>
      <c r="AV95" s="150" t="s">
        <v>608</v>
      </c>
      <c r="AW95" s="150" t="s">
        <v>85</v>
      </c>
      <c r="AX95" s="150" t="s">
        <v>597</v>
      </c>
      <c r="AY95" s="150" t="s">
        <v>597</v>
      </c>
      <c r="AZ95" s="150" t="s">
        <v>887</v>
      </c>
      <c r="BA95" s="150" t="s">
        <v>597</v>
      </c>
      <c r="BB95" s="152" t="s">
        <v>597</v>
      </c>
      <c r="BC95" s="150" t="s">
        <v>597</v>
      </c>
      <c r="BD95" s="150" t="s">
        <v>597</v>
      </c>
      <c r="BE95" s="150" t="s">
        <v>597</v>
      </c>
      <c r="BF95" s="150" t="s">
        <v>597</v>
      </c>
      <c r="BG95" s="150" t="s">
        <v>597</v>
      </c>
      <c r="BH95" s="150" t="s">
        <v>1131</v>
      </c>
      <c r="BI95" s="150" t="s">
        <v>597</v>
      </c>
      <c r="BJ95" s="150" t="s">
        <v>597</v>
      </c>
      <c r="BK95" s="150" t="s">
        <v>597</v>
      </c>
      <c r="BL95" s="150" t="s">
        <v>611</v>
      </c>
      <c r="BM95" s="150" t="s">
        <v>612</v>
      </c>
      <c r="BN95" s="150" t="s">
        <v>597</v>
      </c>
      <c r="BO95" s="150" t="s">
        <v>597</v>
      </c>
      <c r="BP95" s="150" t="s">
        <v>1132</v>
      </c>
      <c r="BQ95" s="150" t="s">
        <v>597</v>
      </c>
      <c r="BR95" s="150" t="s">
        <v>607</v>
      </c>
      <c r="BS95" s="150" t="s">
        <v>597</v>
      </c>
      <c r="BT95" s="150" t="s">
        <v>597</v>
      </c>
      <c r="BU95" s="150" t="s">
        <v>597</v>
      </c>
      <c r="BV95" s="150" t="s">
        <v>597</v>
      </c>
      <c r="BW95" s="150" t="s">
        <v>597</v>
      </c>
      <c r="BX95" s="150" t="s">
        <v>597</v>
      </c>
      <c r="BY95" s="150" t="s">
        <v>597</v>
      </c>
      <c r="BZ95" s="150" t="s">
        <v>597</v>
      </c>
      <c r="CA95" s="150" t="s">
        <v>85</v>
      </c>
      <c r="CB95" s="150" t="s">
        <v>597</v>
      </c>
      <c r="CC95" s="150" t="s">
        <v>597</v>
      </c>
      <c r="CD95" s="150" t="s">
        <v>597</v>
      </c>
      <c r="CE95" s="150" t="s">
        <v>597</v>
      </c>
      <c r="CF95" s="150" t="s">
        <v>597</v>
      </c>
      <c r="CG95" s="150" t="s">
        <v>597</v>
      </c>
      <c r="CH95" s="150" t="s">
        <v>597</v>
      </c>
      <c r="CI95" s="150" t="s">
        <v>1133</v>
      </c>
      <c r="CJ95" s="150" t="s">
        <v>597</v>
      </c>
      <c r="CK95" s="150" t="s">
        <v>597</v>
      </c>
      <c r="CL95" s="150" t="s">
        <v>597</v>
      </c>
      <c r="CM95" s="150" t="s">
        <v>1134</v>
      </c>
      <c r="CN95" s="150" t="s">
        <v>597</v>
      </c>
      <c r="CO95" s="150" t="s">
        <v>597</v>
      </c>
      <c r="CP95" s="150" t="s">
        <v>1135</v>
      </c>
      <c r="CQ95" s="150" t="s">
        <v>597</v>
      </c>
      <c r="CR95" s="150" t="s">
        <v>636</v>
      </c>
      <c r="CS95" s="150" t="s">
        <v>597</v>
      </c>
      <c r="CT95" s="150" t="s">
        <v>597</v>
      </c>
      <c r="CU95" s="150" t="s">
        <v>597</v>
      </c>
      <c r="CV95" s="150" t="s">
        <v>597</v>
      </c>
      <c r="CW95" s="150" t="s">
        <v>597</v>
      </c>
      <c r="CX95" s="150" t="s">
        <v>597</v>
      </c>
      <c r="CY95" s="150" t="s">
        <v>597</v>
      </c>
      <c r="CZ95" s="150" t="s">
        <v>597</v>
      </c>
      <c r="DA95" s="150" t="s">
        <v>597</v>
      </c>
      <c r="DB95" s="150" t="s">
        <v>618</v>
      </c>
      <c r="DC95" s="150" t="s">
        <v>618</v>
      </c>
      <c r="DD95" s="150" t="s">
        <v>597</v>
      </c>
      <c r="DE95" s="150" t="s">
        <v>597</v>
      </c>
      <c r="DF95" s="150" t="s">
        <v>85</v>
      </c>
      <c r="DG95" s="150" t="s">
        <v>597</v>
      </c>
      <c r="DH95" s="150" t="s">
        <v>612</v>
      </c>
      <c r="DI95" s="150" t="s">
        <v>1136</v>
      </c>
      <c r="DJ95" s="150" t="s">
        <v>597</v>
      </c>
      <c r="DK95" s="152">
        <v>42153.40163194444</v>
      </c>
      <c r="DL95" s="152">
        <v>42145.79394675926</v>
      </c>
      <c r="DM95" s="152" t="s">
        <v>597</v>
      </c>
      <c r="DN95" s="150" t="s">
        <v>620</v>
      </c>
      <c r="DO95" s="150" t="s">
        <v>621</v>
      </c>
      <c r="DP95" s="150" t="s">
        <v>1138</v>
      </c>
      <c r="DQ95" s="150" t="s">
        <v>239</v>
      </c>
      <c r="DR95" s="150">
        <v>323000.0</v>
      </c>
      <c r="DS95" s="150" t="s">
        <v>596</v>
      </c>
      <c r="DT95" s="150" t="s">
        <v>597</v>
      </c>
      <c r="DU95" s="150" t="s">
        <v>1138</v>
      </c>
      <c r="DV95" s="150" t="s">
        <v>239</v>
      </c>
      <c r="DW95" s="150" t="s">
        <v>597</v>
      </c>
      <c r="DX95" s="150">
        <v>323000.0</v>
      </c>
      <c r="DY95" s="150" t="s">
        <v>596</v>
      </c>
      <c r="DZ95" s="150" t="s">
        <v>597</v>
      </c>
      <c r="EA95" s="150" t="s">
        <v>597</v>
      </c>
      <c r="EB95" s="150" t="s">
        <v>597</v>
      </c>
      <c r="EC95" s="150" t="s">
        <v>597</v>
      </c>
      <c r="ED95" s="150" t="s">
        <v>597</v>
      </c>
      <c r="EE95" s="150" t="s">
        <v>597</v>
      </c>
      <c r="EF95" s="152" t="s">
        <v>597</v>
      </c>
      <c r="EG95" s="151">
        <v>0.0</v>
      </c>
      <c r="EH95" s="151">
        <v>0.0</v>
      </c>
      <c r="EI95" s="150" t="s">
        <v>1130</v>
      </c>
      <c r="EJ95" s="150" t="s">
        <v>622</v>
      </c>
      <c r="EK95" s="150" t="s">
        <v>597</v>
      </c>
    </row>
    <row r="96" ht="15.75" customHeight="1">
      <c r="A96" s="150">
        <v>28084.0</v>
      </c>
      <c r="B96" s="150" t="s">
        <v>6</v>
      </c>
      <c r="C96" s="150" t="s">
        <v>1125</v>
      </c>
      <c r="D96" s="150">
        <v>28084.0</v>
      </c>
      <c r="E96" s="150" t="s">
        <v>594</v>
      </c>
      <c r="F96" s="150" t="s">
        <v>85</v>
      </c>
      <c r="G96" s="150">
        <v>580758.0</v>
      </c>
      <c r="H96" s="150" t="s">
        <v>595</v>
      </c>
      <c r="I96" s="150" t="s">
        <v>309</v>
      </c>
      <c r="J96" s="150">
        <v>42774.0</v>
      </c>
      <c r="K96" s="150" t="s">
        <v>204</v>
      </c>
      <c r="L96" s="150" t="s">
        <v>311</v>
      </c>
      <c r="M96" s="151">
        <v>0.0</v>
      </c>
      <c r="N96" s="150">
        <v>99998.0</v>
      </c>
      <c r="O96" s="150" t="s">
        <v>596</v>
      </c>
      <c r="P96" s="151">
        <v>0.0</v>
      </c>
      <c r="Q96" s="67" t="s">
        <v>597</v>
      </c>
      <c r="R96" s="150" t="s">
        <v>597</v>
      </c>
      <c r="S96" s="150" t="s">
        <v>598</v>
      </c>
      <c r="T96" s="150" t="s">
        <v>597</v>
      </c>
      <c r="U96" s="150" t="s">
        <v>1126</v>
      </c>
      <c r="V96" s="150" t="s">
        <v>600</v>
      </c>
      <c r="W96" s="150" t="s">
        <v>597</v>
      </c>
      <c r="X96" s="150" t="s">
        <v>597</v>
      </c>
      <c r="Y96" s="150" t="s">
        <v>1127</v>
      </c>
      <c r="Z96" s="150" t="s">
        <v>85</v>
      </c>
      <c r="AA96" s="150" t="s">
        <v>306</v>
      </c>
      <c r="AB96" s="150" t="s">
        <v>597</v>
      </c>
      <c r="AC96" s="150" t="s">
        <v>597</v>
      </c>
      <c r="AD96" s="150" t="s">
        <v>307</v>
      </c>
      <c r="AE96" s="150" t="s">
        <v>628</v>
      </c>
      <c r="AF96" s="150" t="s">
        <v>597</v>
      </c>
      <c r="AG96" s="150" t="s">
        <v>309</v>
      </c>
      <c r="AH96" s="150" t="s">
        <v>1128</v>
      </c>
      <c r="AI96" s="150" t="s">
        <v>1129</v>
      </c>
      <c r="AJ96" s="150" t="s">
        <v>1130</v>
      </c>
      <c r="AK96" s="150" t="s">
        <v>606</v>
      </c>
      <c r="AL96" s="150" t="s">
        <v>306</v>
      </c>
      <c r="AM96" s="150" t="s">
        <v>597</v>
      </c>
      <c r="AN96" s="150" t="s">
        <v>597</v>
      </c>
      <c r="AO96" s="150" t="s">
        <v>307</v>
      </c>
      <c r="AP96" s="150" t="s">
        <v>628</v>
      </c>
      <c r="AQ96" s="150" t="s">
        <v>1128</v>
      </c>
      <c r="AR96" s="150" t="s">
        <v>607</v>
      </c>
      <c r="AS96" s="150" t="s">
        <v>309</v>
      </c>
      <c r="AT96" s="150" t="s">
        <v>595</v>
      </c>
      <c r="AU96" s="150">
        <v>580957.0</v>
      </c>
      <c r="AV96" s="150" t="s">
        <v>608</v>
      </c>
      <c r="AW96" s="150" t="s">
        <v>85</v>
      </c>
      <c r="AX96" s="150" t="s">
        <v>597</v>
      </c>
      <c r="AY96" s="150" t="s">
        <v>597</v>
      </c>
      <c r="AZ96" s="150" t="s">
        <v>887</v>
      </c>
      <c r="BA96" s="150" t="s">
        <v>597</v>
      </c>
      <c r="BB96" s="152" t="s">
        <v>597</v>
      </c>
      <c r="BC96" s="150" t="s">
        <v>597</v>
      </c>
      <c r="BD96" s="150" t="s">
        <v>597</v>
      </c>
      <c r="BE96" s="150" t="s">
        <v>597</v>
      </c>
      <c r="BF96" s="150" t="s">
        <v>597</v>
      </c>
      <c r="BG96" s="150" t="s">
        <v>597</v>
      </c>
      <c r="BH96" s="150" t="s">
        <v>1131</v>
      </c>
      <c r="BI96" s="150" t="s">
        <v>597</v>
      </c>
      <c r="BJ96" s="150" t="s">
        <v>597</v>
      </c>
      <c r="BK96" s="150" t="s">
        <v>597</v>
      </c>
      <c r="BL96" s="150" t="s">
        <v>611</v>
      </c>
      <c r="BM96" s="150" t="s">
        <v>612</v>
      </c>
      <c r="BN96" s="150" t="s">
        <v>597</v>
      </c>
      <c r="BO96" s="150" t="s">
        <v>597</v>
      </c>
      <c r="BP96" s="150" t="s">
        <v>1132</v>
      </c>
      <c r="BQ96" s="150" t="s">
        <v>597</v>
      </c>
      <c r="BR96" s="150" t="s">
        <v>607</v>
      </c>
      <c r="BS96" s="150" t="s">
        <v>597</v>
      </c>
      <c r="BT96" s="150" t="s">
        <v>597</v>
      </c>
      <c r="BU96" s="150" t="s">
        <v>597</v>
      </c>
      <c r="BV96" s="150" t="s">
        <v>597</v>
      </c>
      <c r="BW96" s="150" t="s">
        <v>597</v>
      </c>
      <c r="BX96" s="150" t="s">
        <v>597</v>
      </c>
      <c r="BY96" s="150" t="s">
        <v>597</v>
      </c>
      <c r="BZ96" s="150" t="s">
        <v>597</v>
      </c>
      <c r="CA96" s="150" t="s">
        <v>85</v>
      </c>
      <c r="CB96" s="150" t="s">
        <v>597</v>
      </c>
      <c r="CC96" s="150" t="s">
        <v>597</v>
      </c>
      <c r="CD96" s="150" t="s">
        <v>597</v>
      </c>
      <c r="CE96" s="150" t="s">
        <v>597</v>
      </c>
      <c r="CF96" s="150" t="s">
        <v>597</v>
      </c>
      <c r="CG96" s="150" t="s">
        <v>597</v>
      </c>
      <c r="CH96" s="150" t="s">
        <v>597</v>
      </c>
      <c r="CI96" s="150" t="s">
        <v>1133</v>
      </c>
      <c r="CJ96" s="150" t="s">
        <v>597</v>
      </c>
      <c r="CK96" s="150" t="s">
        <v>597</v>
      </c>
      <c r="CL96" s="150" t="s">
        <v>597</v>
      </c>
      <c r="CM96" s="150" t="s">
        <v>1134</v>
      </c>
      <c r="CN96" s="150" t="s">
        <v>597</v>
      </c>
      <c r="CO96" s="150" t="s">
        <v>597</v>
      </c>
      <c r="CP96" s="150" t="s">
        <v>1135</v>
      </c>
      <c r="CQ96" s="150" t="s">
        <v>597</v>
      </c>
      <c r="CR96" s="150" t="s">
        <v>636</v>
      </c>
      <c r="CS96" s="150" t="s">
        <v>597</v>
      </c>
      <c r="CT96" s="150" t="s">
        <v>597</v>
      </c>
      <c r="CU96" s="150" t="s">
        <v>597</v>
      </c>
      <c r="CV96" s="150" t="s">
        <v>597</v>
      </c>
      <c r="CW96" s="150" t="s">
        <v>597</v>
      </c>
      <c r="CX96" s="150" t="s">
        <v>597</v>
      </c>
      <c r="CY96" s="150" t="s">
        <v>597</v>
      </c>
      <c r="CZ96" s="150" t="s">
        <v>597</v>
      </c>
      <c r="DA96" s="150" t="s">
        <v>597</v>
      </c>
      <c r="DB96" s="150" t="s">
        <v>618</v>
      </c>
      <c r="DC96" s="150" t="s">
        <v>618</v>
      </c>
      <c r="DD96" s="150" t="s">
        <v>597</v>
      </c>
      <c r="DE96" s="150" t="s">
        <v>597</v>
      </c>
      <c r="DF96" s="150" t="s">
        <v>85</v>
      </c>
      <c r="DG96" s="150" t="s">
        <v>597</v>
      </c>
      <c r="DH96" s="150" t="s">
        <v>612</v>
      </c>
      <c r="DI96" s="150" t="s">
        <v>1136</v>
      </c>
      <c r="DJ96" s="150" t="s">
        <v>597</v>
      </c>
      <c r="DK96" s="152">
        <v>42153.40163194444</v>
      </c>
      <c r="DL96" s="152">
        <v>42145.79394675926</v>
      </c>
      <c r="DM96" s="152" t="s">
        <v>597</v>
      </c>
      <c r="DN96" s="150" t="s">
        <v>620</v>
      </c>
      <c r="DO96" s="150" t="s">
        <v>621</v>
      </c>
      <c r="DP96" s="150" t="s">
        <v>311</v>
      </c>
      <c r="DQ96" s="150" t="s">
        <v>204</v>
      </c>
      <c r="DR96" s="150">
        <v>99998.0</v>
      </c>
      <c r="DS96" s="150" t="s">
        <v>596</v>
      </c>
      <c r="DT96" s="150" t="s">
        <v>597</v>
      </c>
      <c r="DU96" s="150" t="s">
        <v>311</v>
      </c>
      <c r="DV96" s="150" t="s">
        <v>204</v>
      </c>
      <c r="DW96" s="150" t="s">
        <v>597</v>
      </c>
      <c r="DX96" s="150">
        <v>99998.0</v>
      </c>
      <c r="DY96" s="150" t="s">
        <v>596</v>
      </c>
      <c r="DZ96" s="150" t="s">
        <v>597</v>
      </c>
      <c r="EA96" s="150" t="s">
        <v>597</v>
      </c>
      <c r="EB96" s="150" t="s">
        <v>597</v>
      </c>
      <c r="EC96" s="150" t="s">
        <v>597</v>
      </c>
      <c r="ED96" s="150" t="s">
        <v>597</v>
      </c>
      <c r="EE96" s="150" t="s">
        <v>597</v>
      </c>
      <c r="EF96" s="152" t="s">
        <v>597</v>
      </c>
      <c r="EG96" s="151">
        <v>0.0</v>
      </c>
      <c r="EH96" s="151">
        <v>0.0</v>
      </c>
      <c r="EI96" s="150" t="s">
        <v>1130</v>
      </c>
      <c r="EJ96" s="150" t="s">
        <v>622</v>
      </c>
      <c r="EK96" s="150" t="s">
        <v>597</v>
      </c>
    </row>
    <row r="97" ht="15.75" customHeight="1">
      <c r="A97" s="150">
        <v>28089.0</v>
      </c>
      <c r="B97" s="150" t="s">
        <v>6</v>
      </c>
      <c r="C97" s="150" t="s">
        <v>1139</v>
      </c>
      <c r="D97" s="150">
        <v>28089.0</v>
      </c>
      <c r="E97" s="150" t="s">
        <v>594</v>
      </c>
      <c r="F97" s="150" t="s">
        <v>86</v>
      </c>
      <c r="G97" s="150">
        <v>580762.0</v>
      </c>
      <c r="H97" s="150" t="s">
        <v>595</v>
      </c>
      <c r="I97" s="150" t="s">
        <v>341</v>
      </c>
      <c r="J97" s="150">
        <v>42801.0</v>
      </c>
      <c r="K97" s="150" t="s">
        <v>241</v>
      </c>
      <c r="L97" s="150" t="s">
        <v>1140</v>
      </c>
      <c r="M97" s="151">
        <v>0.0</v>
      </c>
      <c r="N97" s="150">
        <v>88000.0</v>
      </c>
      <c r="O97" s="150" t="s">
        <v>596</v>
      </c>
      <c r="P97" s="151">
        <v>0.0</v>
      </c>
      <c r="Q97" s="67" t="s">
        <v>597</v>
      </c>
      <c r="R97" s="150" t="s">
        <v>597</v>
      </c>
      <c r="S97" s="150" t="s">
        <v>598</v>
      </c>
      <c r="T97" s="150" t="s">
        <v>597</v>
      </c>
      <c r="U97" s="150" t="s">
        <v>1141</v>
      </c>
      <c r="V97" s="150" t="s">
        <v>600</v>
      </c>
      <c r="W97" s="150" t="s">
        <v>597</v>
      </c>
      <c r="X97" s="150" t="s">
        <v>597</v>
      </c>
      <c r="Y97" s="150" t="s">
        <v>1142</v>
      </c>
      <c r="Z97" s="150" t="s">
        <v>86</v>
      </c>
      <c r="AA97" s="150" t="s">
        <v>1143</v>
      </c>
      <c r="AB97" s="150" t="s">
        <v>597</v>
      </c>
      <c r="AC97" s="150" t="s">
        <v>597</v>
      </c>
      <c r="AD97" s="150" t="s">
        <v>339</v>
      </c>
      <c r="AE97" s="150" t="s">
        <v>602</v>
      </c>
      <c r="AF97" s="150" t="s">
        <v>597</v>
      </c>
      <c r="AG97" s="150" t="s">
        <v>341</v>
      </c>
      <c r="AH97" s="150" t="s">
        <v>1144</v>
      </c>
      <c r="AI97" s="150" t="s">
        <v>1145</v>
      </c>
      <c r="AJ97" s="150" t="s">
        <v>1146</v>
      </c>
      <c r="AK97" s="150" t="s">
        <v>606</v>
      </c>
      <c r="AL97" s="150" t="s">
        <v>338</v>
      </c>
      <c r="AM97" s="150" t="s">
        <v>597</v>
      </c>
      <c r="AN97" s="150" t="s">
        <v>597</v>
      </c>
      <c r="AO97" s="150" t="s">
        <v>339</v>
      </c>
      <c r="AP97" s="150" t="s">
        <v>602</v>
      </c>
      <c r="AQ97" s="150" t="s">
        <v>1144</v>
      </c>
      <c r="AR97" s="150" t="s">
        <v>607</v>
      </c>
      <c r="AS97" s="150" t="s">
        <v>341</v>
      </c>
      <c r="AT97" s="150" t="s">
        <v>595</v>
      </c>
      <c r="AU97" s="150">
        <v>580964.0</v>
      </c>
      <c r="AV97" s="150" t="s">
        <v>608</v>
      </c>
      <c r="AW97" s="150" t="s">
        <v>86</v>
      </c>
      <c r="AX97" s="150" t="s">
        <v>597</v>
      </c>
      <c r="AY97" s="150" t="s">
        <v>597</v>
      </c>
      <c r="AZ97" s="150" t="s">
        <v>1147</v>
      </c>
      <c r="BA97" s="150" t="s">
        <v>597</v>
      </c>
      <c r="BB97" s="152" t="s">
        <v>597</v>
      </c>
      <c r="BC97" s="150" t="s">
        <v>597</v>
      </c>
      <c r="BD97" s="150" t="s">
        <v>597</v>
      </c>
      <c r="BE97" s="150" t="s">
        <v>597</v>
      </c>
      <c r="BF97" s="150" t="s">
        <v>597</v>
      </c>
      <c r="BG97" s="150" t="s">
        <v>597</v>
      </c>
      <c r="BH97" s="150" t="s">
        <v>1145</v>
      </c>
      <c r="BI97" s="150" t="s">
        <v>597</v>
      </c>
      <c r="BJ97" s="150" t="s">
        <v>597</v>
      </c>
      <c r="BK97" s="150" t="s">
        <v>597</v>
      </c>
      <c r="BL97" s="150" t="s">
        <v>730</v>
      </c>
      <c r="BM97" s="150" t="s">
        <v>612</v>
      </c>
      <c r="BN97" s="150" t="s">
        <v>597</v>
      </c>
      <c r="BO97" s="150" t="s">
        <v>597</v>
      </c>
      <c r="BP97" s="150" t="s">
        <v>597</v>
      </c>
      <c r="BQ97" s="150" t="s">
        <v>597</v>
      </c>
      <c r="BR97" s="150" t="s">
        <v>607</v>
      </c>
      <c r="BS97" s="150" t="s">
        <v>597</v>
      </c>
      <c r="BT97" s="150" t="s">
        <v>597</v>
      </c>
      <c r="BU97" s="150" t="s">
        <v>597</v>
      </c>
      <c r="BV97" s="150" t="s">
        <v>597</v>
      </c>
      <c r="BW97" s="150" t="s">
        <v>597</v>
      </c>
      <c r="BX97" s="150" t="s">
        <v>597</v>
      </c>
      <c r="BY97" s="150" t="s">
        <v>597</v>
      </c>
      <c r="BZ97" s="150" t="s">
        <v>597</v>
      </c>
      <c r="CA97" s="150" t="s">
        <v>1148</v>
      </c>
      <c r="CB97" s="150" t="s">
        <v>597</v>
      </c>
      <c r="CC97" s="150" t="s">
        <v>597</v>
      </c>
      <c r="CD97" s="150" t="s">
        <v>597</v>
      </c>
      <c r="CE97" s="150" t="s">
        <v>597</v>
      </c>
      <c r="CF97" s="150" t="s">
        <v>597</v>
      </c>
      <c r="CG97" s="150" t="s">
        <v>597</v>
      </c>
      <c r="CH97" s="150" t="s">
        <v>597</v>
      </c>
      <c r="CI97" s="150" t="s">
        <v>1149</v>
      </c>
      <c r="CJ97" s="150" t="s">
        <v>597</v>
      </c>
      <c r="CK97" s="150" t="s">
        <v>597</v>
      </c>
      <c r="CL97" s="150" t="s">
        <v>597</v>
      </c>
      <c r="CM97" s="150" t="s">
        <v>831</v>
      </c>
      <c r="CN97" s="150" t="s">
        <v>597</v>
      </c>
      <c r="CO97" s="150" t="s">
        <v>597</v>
      </c>
      <c r="CP97" s="150" t="s">
        <v>1150</v>
      </c>
      <c r="CQ97" s="150" t="s">
        <v>597</v>
      </c>
      <c r="CR97" s="150" t="s">
        <v>636</v>
      </c>
      <c r="CS97" s="150" t="s">
        <v>597</v>
      </c>
      <c r="CT97" s="150" t="s">
        <v>597</v>
      </c>
      <c r="CU97" s="150" t="s">
        <v>597</v>
      </c>
      <c r="CV97" s="150" t="s">
        <v>597</v>
      </c>
      <c r="CW97" s="150" t="s">
        <v>597</v>
      </c>
      <c r="CX97" s="150" t="s">
        <v>597</v>
      </c>
      <c r="CY97" s="150" t="s">
        <v>597</v>
      </c>
      <c r="CZ97" s="150" t="s">
        <v>597</v>
      </c>
      <c r="DA97" s="150" t="s">
        <v>597</v>
      </c>
      <c r="DB97" s="150" t="s">
        <v>618</v>
      </c>
      <c r="DC97" s="150" t="s">
        <v>597</v>
      </c>
      <c r="DD97" s="150" t="s">
        <v>597</v>
      </c>
      <c r="DE97" s="150" t="s">
        <v>597</v>
      </c>
      <c r="DF97" s="150" t="s">
        <v>1148</v>
      </c>
      <c r="DG97" s="150" t="s">
        <v>597</v>
      </c>
      <c r="DH97" s="150" t="s">
        <v>612</v>
      </c>
      <c r="DI97" s="150" t="s">
        <v>1151</v>
      </c>
      <c r="DJ97" s="150" t="s">
        <v>597</v>
      </c>
      <c r="DK97" s="152">
        <v>42150.60696759259</v>
      </c>
      <c r="DL97" s="152">
        <v>42145.79414351852</v>
      </c>
      <c r="DM97" s="152" t="s">
        <v>597</v>
      </c>
      <c r="DN97" s="150" t="s">
        <v>620</v>
      </c>
      <c r="DO97" s="150" t="s">
        <v>877</v>
      </c>
      <c r="DP97" s="150" t="s">
        <v>1140</v>
      </c>
      <c r="DQ97" s="150" t="s">
        <v>241</v>
      </c>
      <c r="DR97" s="150">
        <v>88000.0</v>
      </c>
      <c r="DS97" s="150" t="s">
        <v>596</v>
      </c>
      <c r="DT97" s="150" t="s">
        <v>597</v>
      </c>
      <c r="DU97" s="150" t="s">
        <v>1140</v>
      </c>
      <c r="DV97" s="150" t="s">
        <v>241</v>
      </c>
      <c r="DW97" s="150" t="s">
        <v>597</v>
      </c>
      <c r="DX97" s="150">
        <v>88000.0</v>
      </c>
      <c r="DY97" s="150" t="s">
        <v>596</v>
      </c>
      <c r="DZ97" s="150" t="s">
        <v>597</v>
      </c>
      <c r="EA97" s="150" t="s">
        <v>597</v>
      </c>
      <c r="EB97" s="150" t="s">
        <v>597</v>
      </c>
      <c r="EC97" s="150" t="s">
        <v>597</v>
      </c>
      <c r="ED97" s="150" t="s">
        <v>597</v>
      </c>
      <c r="EE97" s="150" t="s">
        <v>597</v>
      </c>
      <c r="EF97" s="152" t="s">
        <v>597</v>
      </c>
      <c r="EG97" s="151">
        <v>0.0</v>
      </c>
      <c r="EH97" s="151">
        <v>0.0</v>
      </c>
      <c r="EI97" s="150" t="s">
        <v>1146</v>
      </c>
      <c r="EJ97" s="150" t="s">
        <v>666</v>
      </c>
      <c r="EK97" s="150" t="s">
        <v>597</v>
      </c>
    </row>
    <row r="98" ht="15.75" customHeight="1">
      <c r="A98" s="150">
        <v>28089.0</v>
      </c>
      <c r="B98" s="150" t="s">
        <v>6</v>
      </c>
      <c r="C98" s="150" t="s">
        <v>1139</v>
      </c>
      <c r="D98" s="150">
        <v>28089.0</v>
      </c>
      <c r="E98" s="150" t="s">
        <v>594</v>
      </c>
      <c r="F98" s="150" t="s">
        <v>86</v>
      </c>
      <c r="G98" s="150">
        <v>580762.0</v>
      </c>
      <c r="H98" s="150" t="s">
        <v>595</v>
      </c>
      <c r="I98" s="150" t="s">
        <v>341</v>
      </c>
      <c r="J98" s="150">
        <v>42800.0</v>
      </c>
      <c r="K98" s="150" t="s">
        <v>239</v>
      </c>
      <c r="L98" s="150" t="s">
        <v>1152</v>
      </c>
      <c r="M98" s="151">
        <v>56225.41</v>
      </c>
      <c r="N98" s="150">
        <v>88000.0</v>
      </c>
      <c r="O98" s="150" t="s">
        <v>596</v>
      </c>
      <c r="P98" s="151">
        <v>56225.41</v>
      </c>
      <c r="Q98" s="67" t="s">
        <v>597</v>
      </c>
      <c r="R98" s="150" t="s">
        <v>597</v>
      </c>
      <c r="S98" s="150" t="s">
        <v>598</v>
      </c>
      <c r="T98" s="150" t="s">
        <v>597</v>
      </c>
      <c r="U98" s="150" t="s">
        <v>1141</v>
      </c>
      <c r="V98" s="150" t="s">
        <v>600</v>
      </c>
      <c r="W98" s="150" t="s">
        <v>597</v>
      </c>
      <c r="X98" s="150" t="s">
        <v>597</v>
      </c>
      <c r="Y98" s="150" t="s">
        <v>1142</v>
      </c>
      <c r="Z98" s="150" t="s">
        <v>86</v>
      </c>
      <c r="AA98" s="150" t="s">
        <v>1143</v>
      </c>
      <c r="AB98" s="150" t="s">
        <v>597</v>
      </c>
      <c r="AC98" s="150" t="s">
        <v>597</v>
      </c>
      <c r="AD98" s="150" t="s">
        <v>339</v>
      </c>
      <c r="AE98" s="150" t="s">
        <v>602</v>
      </c>
      <c r="AF98" s="150" t="s">
        <v>597</v>
      </c>
      <c r="AG98" s="150" t="s">
        <v>341</v>
      </c>
      <c r="AH98" s="150" t="s">
        <v>1144</v>
      </c>
      <c r="AI98" s="150" t="s">
        <v>1145</v>
      </c>
      <c r="AJ98" s="150" t="s">
        <v>1146</v>
      </c>
      <c r="AK98" s="150" t="s">
        <v>606</v>
      </c>
      <c r="AL98" s="150" t="s">
        <v>338</v>
      </c>
      <c r="AM98" s="150" t="s">
        <v>597</v>
      </c>
      <c r="AN98" s="150" t="s">
        <v>597</v>
      </c>
      <c r="AO98" s="150" t="s">
        <v>339</v>
      </c>
      <c r="AP98" s="150" t="s">
        <v>602</v>
      </c>
      <c r="AQ98" s="150" t="s">
        <v>1144</v>
      </c>
      <c r="AR98" s="150" t="s">
        <v>607</v>
      </c>
      <c r="AS98" s="150" t="s">
        <v>341</v>
      </c>
      <c r="AT98" s="150" t="s">
        <v>595</v>
      </c>
      <c r="AU98" s="150">
        <v>580964.0</v>
      </c>
      <c r="AV98" s="150" t="s">
        <v>608</v>
      </c>
      <c r="AW98" s="150" t="s">
        <v>86</v>
      </c>
      <c r="AX98" s="150" t="s">
        <v>597</v>
      </c>
      <c r="AY98" s="150" t="s">
        <v>597</v>
      </c>
      <c r="AZ98" s="150" t="s">
        <v>1147</v>
      </c>
      <c r="BA98" s="150" t="s">
        <v>597</v>
      </c>
      <c r="BB98" s="152" t="s">
        <v>597</v>
      </c>
      <c r="BC98" s="150" t="s">
        <v>597</v>
      </c>
      <c r="BD98" s="150" t="s">
        <v>597</v>
      </c>
      <c r="BE98" s="150" t="s">
        <v>597</v>
      </c>
      <c r="BF98" s="150" t="s">
        <v>597</v>
      </c>
      <c r="BG98" s="150" t="s">
        <v>597</v>
      </c>
      <c r="BH98" s="150" t="s">
        <v>1145</v>
      </c>
      <c r="BI98" s="150" t="s">
        <v>597</v>
      </c>
      <c r="BJ98" s="150" t="s">
        <v>597</v>
      </c>
      <c r="BK98" s="150" t="s">
        <v>597</v>
      </c>
      <c r="BL98" s="150" t="s">
        <v>730</v>
      </c>
      <c r="BM98" s="150" t="s">
        <v>612</v>
      </c>
      <c r="BN98" s="150" t="s">
        <v>597</v>
      </c>
      <c r="BO98" s="150" t="s">
        <v>597</v>
      </c>
      <c r="BP98" s="150" t="s">
        <v>597</v>
      </c>
      <c r="BQ98" s="150" t="s">
        <v>597</v>
      </c>
      <c r="BR98" s="150" t="s">
        <v>607</v>
      </c>
      <c r="BS98" s="150" t="s">
        <v>597</v>
      </c>
      <c r="BT98" s="150" t="s">
        <v>597</v>
      </c>
      <c r="BU98" s="150" t="s">
        <v>597</v>
      </c>
      <c r="BV98" s="150" t="s">
        <v>597</v>
      </c>
      <c r="BW98" s="150" t="s">
        <v>597</v>
      </c>
      <c r="BX98" s="150" t="s">
        <v>597</v>
      </c>
      <c r="BY98" s="150" t="s">
        <v>597</v>
      </c>
      <c r="BZ98" s="150" t="s">
        <v>597</v>
      </c>
      <c r="CA98" s="150" t="s">
        <v>1148</v>
      </c>
      <c r="CB98" s="150" t="s">
        <v>597</v>
      </c>
      <c r="CC98" s="150" t="s">
        <v>597</v>
      </c>
      <c r="CD98" s="150" t="s">
        <v>597</v>
      </c>
      <c r="CE98" s="150" t="s">
        <v>597</v>
      </c>
      <c r="CF98" s="150" t="s">
        <v>597</v>
      </c>
      <c r="CG98" s="150" t="s">
        <v>597</v>
      </c>
      <c r="CH98" s="150" t="s">
        <v>597</v>
      </c>
      <c r="CI98" s="150" t="s">
        <v>1149</v>
      </c>
      <c r="CJ98" s="150" t="s">
        <v>597</v>
      </c>
      <c r="CK98" s="150" t="s">
        <v>597</v>
      </c>
      <c r="CL98" s="150" t="s">
        <v>597</v>
      </c>
      <c r="CM98" s="150" t="s">
        <v>831</v>
      </c>
      <c r="CN98" s="150" t="s">
        <v>597</v>
      </c>
      <c r="CO98" s="150" t="s">
        <v>597</v>
      </c>
      <c r="CP98" s="150" t="s">
        <v>1150</v>
      </c>
      <c r="CQ98" s="150" t="s">
        <v>597</v>
      </c>
      <c r="CR98" s="150" t="s">
        <v>636</v>
      </c>
      <c r="CS98" s="150" t="s">
        <v>597</v>
      </c>
      <c r="CT98" s="150" t="s">
        <v>597</v>
      </c>
      <c r="CU98" s="150" t="s">
        <v>597</v>
      </c>
      <c r="CV98" s="150" t="s">
        <v>597</v>
      </c>
      <c r="CW98" s="150" t="s">
        <v>597</v>
      </c>
      <c r="CX98" s="150" t="s">
        <v>597</v>
      </c>
      <c r="CY98" s="150" t="s">
        <v>597</v>
      </c>
      <c r="CZ98" s="150" t="s">
        <v>597</v>
      </c>
      <c r="DA98" s="150" t="s">
        <v>597</v>
      </c>
      <c r="DB98" s="150" t="s">
        <v>618</v>
      </c>
      <c r="DC98" s="150" t="s">
        <v>597</v>
      </c>
      <c r="DD98" s="150" t="s">
        <v>597</v>
      </c>
      <c r="DE98" s="150" t="s">
        <v>597</v>
      </c>
      <c r="DF98" s="150" t="s">
        <v>1148</v>
      </c>
      <c r="DG98" s="150" t="s">
        <v>597</v>
      </c>
      <c r="DH98" s="150" t="s">
        <v>612</v>
      </c>
      <c r="DI98" s="150" t="s">
        <v>1151</v>
      </c>
      <c r="DJ98" s="150" t="s">
        <v>597</v>
      </c>
      <c r="DK98" s="152">
        <v>42150.60696759259</v>
      </c>
      <c r="DL98" s="152">
        <v>42145.79414351852</v>
      </c>
      <c r="DM98" s="152" t="s">
        <v>597</v>
      </c>
      <c r="DN98" s="150" t="s">
        <v>620</v>
      </c>
      <c r="DO98" s="150" t="s">
        <v>877</v>
      </c>
      <c r="DP98" s="150" t="s">
        <v>1152</v>
      </c>
      <c r="DQ98" s="150" t="s">
        <v>239</v>
      </c>
      <c r="DR98" s="150">
        <v>88000.0</v>
      </c>
      <c r="DS98" s="150" t="s">
        <v>596</v>
      </c>
      <c r="DT98" s="150" t="s">
        <v>597</v>
      </c>
      <c r="DU98" s="150" t="s">
        <v>1152</v>
      </c>
      <c r="DV98" s="150" t="s">
        <v>239</v>
      </c>
      <c r="DW98" s="150" t="s">
        <v>597</v>
      </c>
      <c r="DX98" s="150">
        <v>88000.0</v>
      </c>
      <c r="DY98" s="150" t="s">
        <v>596</v>
      </c>
      <c r="DZ98" s="150" t="s">
        <v>597</v>
      </c>
      <c r="EA98" s="150" t="s">
        <v>597</v>
      </c>
      <c r="EB98" s="150" t="s">
        <v>597</v>
      </c>
      <c r="EC98" s="150" t="s">
        <v>597</v>
      </c>
      <c r="ED98" s="150" t="s">
        <v>597</v>
      </c>
      <c r="EE98" s="150" t="s">
        <v>597</v>
      </c>
      <c r="EF98" s="152" t="s">
        <v>597</v>
      </c>
      <c r="EG98" s="151">
        <v>0.0</v>
      </c>
      <c r="EH98" s="151">
        <v>0.0</v>
      </c>
      <c r="EI98" s="150" t="s">
        <v>1146</v>
      </c>
      <c r="EJ98" s="150" t="s">
        <v>666</v>
      </c>
      <c r="EK98" s="150" t="s">
        <v>597</v>
      </c>
    </row>
    <row r="99" ht="15.75" customHeight="1">
      <c r="A99" s="150">
        <v>28075.0</v>
      </c>
      <c r="B99" s="150" t="s">
        <v>6</v>
      </c>
      <c r="C99" s="150" t="s">
        <v>1153</v>
      </c>
      <c r="D99" s="150">
        <v>28075.0</v>
      </c>
      <c r="E99" s="150" t="s">
        <v>594</v>
      </c>
      <c r="F99" s="150" t="s">
        <v>87</v>
      </c>
      <c r="G99" s="150">
        <v>580749.0</v>
      </c>
      <c r="H99" s="150" t="s">
        <v>595</v>
      </c>
      <c r="I99" s="150" t="s">
        <v>244</v>
      </c>
      <c r="J99" s="150">
        <v>42778.0</v>
      </c>
      <c r="K99" s="150" t="s">
        <v>239</v>
      </c>
      <c r="L99" s="150" t="s">
        <v>1154</v>
      </c>
      <c r="M99" s="151">
        <v>0.0</v>
      </c>
      <c r="N99" s="150">
        <v>540000.0</v>
      </c>
      <c r="O99" s="150" t="s">
        <v>596</v>
      </c>
      <c r="P99" s="151">
        <v>0.0</v>
      </c>
      <c r="Q99" s="67" t="s">
        <v>597</v>
      </c>
      <c r="R99" s="150" t="s">
        <v>597</v>
      </c>
      <c r="S99" s="150" t="s">
        <v>598</v>
      </c>
      <c r="T99" s="150" t="s">
        <v>597</v>
      </c>
      <c r="U99" s="150" t="s">
        <v>1155</v>
      </c>
      <c r="V99" s="150" t="s">
        <v>600</v>
      </c>
      <c r="W99" s="150" t="s">
        <v>597</v>
      </c>
      <c r="X99" s="150" t="s">
        <v>597</v>
      </c>
      <c r="Y99" s="150" t="s">
        <v>1156</v>
      </c>
      <c r="Z99" s="150" t="s">
        <v>87</v>
      </c>
      <c r="AA99" s="150" t="s">
        <v>242</v>
      </c>
      <c r="AB99" s="150" t="s">
        <v>597</v>
      </c>
      <c r="AC99" s="150" t="s">
        <v>597</v>
      </c>
      <c r="AD99" s="150" t="s">
        <v>218</v>
      </c>
      <c r="AE99" s="150" t="s">
        <v>628</v>
      </c>
      <c r="AF99" s="150" t="s">
        <v>597</v>
      </c>
      <c r="AG99" s="150" t="s">
        <v>244</v>
      </c>
      <c r="AH99" s="150" t="s">
        <v>826</v>
      </c>
      <c r="AI99" s="150" t="s">
        <v>1157</v>
      </c>
      <c r="AJ99" s="150" t="s">
        <v>1158</v>
      </c>
      <c r="AK99" s="150" t="s">
        <v>606</v>
      </c>
      <c r="AL99" s="150" t="s">
        <v>242</v>
      </c>
      <c r="AM99" s="150" t="s">
        <v>597</v>
      </c>
      <c r="AN99" s="150" t="s">
        <v>597</v>
      </c>
      <c r="AO99" s="150" t="s">
        <v>218</v>
      </c>
      <c r="AP99" s="150" t="s">
        <v>628</v>
      </c>
      <c r="AQ99" s="150" t="s">
        <v>826</v>
      </c>
      <c r="AR99" s="150" t="s">
        <v>607</v>
      </c>
      <c r="AS99" s="150" t="s">
        <v>244</v>
      </c>
      <c r="AT99" s="150" t="s">
        <v>595</v>
      </c>
      <c r="AU99" s="150">
        <v>580949.0</v>
      </c>
      <c r="AV99" s="150" t="s">
        <v>608</v>
      </c>
      <c r="AW99" s="150" t="s">
        <v>87</v>
      </c>
      <c r="AX99" s="150" t="s">
        <v>597</v>
      </c>
      <c r="AY99" s="150" t="s">
        <v>597</v>
      </c>
      <c r="AZ99" s="150" t="s">
        <v>1159</v>
      </c>
      <c r="BA99" s="150" t="s">
        <v>597</v>
      </c>
      <c r="BB99" s="152" t="s">
        <v>597</v>
      </c>
      <c r="BC99" s="150" t="s">
        <v>597</v>
      </c>
      <c r="BD99" s="150" t="s">
        <v>597</v>
      </c>
      <c r="BE99" s="150" t="s">
        <v>597</v>
      </c>
      <c r="BF99" s="150" t="s">
        <v>597</v>
      </c>
      <c r="BG99" s="150" t="s">
        <v>597</v>
      </c>
      <c r="BH99" s="150" t="s">
        <v>597</v>
      </c>
      <c r="BI99" s="150" t="s">
        <v>597</v>
      </c>
      <c r="BJ99" s="150" t="s">
        <v>597</v>
      </c>
      <c r="BK99" s="150" t="s">
        <v>597</v>
      </c>
      <c r="BL99" s="150" t="s">
        <v>611</v>
      </c>
      <c r="BM99" s="150" t="s">
        <v>612</v>
      </c>
      <c r="BN99" s="150" t="s">
        <v>597</v>
      </c>
      <c r="BO99" s="150" t="s">
        <v>597</v>
      </c>
      <c r="BP99" s="150" t="s">
        <v>87</v>
      </c>
      <c r="BQ99" s="150" t="s">
        <v>597</v>
      </c>
      <c r="BR99" s="150" t="s">
        <v>607</v>
      </c>
      <c r="BS99" s="150" t="s">
        <v>597</v>
      </c>
      <c r="BT99" s="150" t="s">
        <v>597</v>
      </c>
      <c r="BU99" s="150" t="s">
        <v>597</v>
      </c>
      <c r="BV99" s="150" t="s">
        <v>597</v>
      </c>
      <c r="BW99" s="150" t="s">
        <v>597</v>
      </c>
      <c r="BX99" s="150" t="s">
        <v>597</v>
      </c>
      <c r="BY99" s="150" t="s">
        <v>597</v>
      </c>
      <c r="BZ99" s="150" t="s">
        <v>597</v>
      </c>
      <c r="CA99" s="150" t="s">
        <v>87</v>
      </c>
      <c r="CB99" s="150" t="s">
        <v>597</v>
      </c>
      <c r="CC99" s="150" t="s">
        <v>597</v>
      </c>
      <c r="CD99" s="150" t="s">
        <v>597</v>
      </c>
      <c r="CE99" s="150" t="s">
        <v>597</v>
      </c>
      <c r="CF99" s="150" t="s">
        <v>597</v>
      </c>
      <c r="CG99" s="150" t="s">
        <v>597</v>
      </c>
      <c r="CH99" s="150" t="s">
        <v>597</v>
      </c>
      <c r="CI99" s="150" t="s">
        <v>1160</v>
      </c>
      <c r="CJ99" s="150" t="s">
        <v>597</v>
      </c>
      <c r="CK99" s="150" t="s">
        <v>597</v>
      </c>
      <c r="CL99" s="150" t="s">
        <v>597</v>
      </c>
      <c r="CM99" s="150" t="s">
        <v>647</v>
      </c>
      <c r="CN99" s="150" t="s">
        <v>597</v>
      </c>
      <c r="CO99" s="150" t="s">
        <v>597</v>
      </c>
      <c r="CP99" s="150" t="s">
        <v>648</v>
      </c>
      <c r="CQ99" s="150" t="s">
        <v>597</v>
      </c>
      <c r="CR99" s="150" t="s">
        <v>636</v>
      </c>
      <c r="CS99" s="150" t="s">
        <v>597</v>
      </c>
      <c r="CT99" s="150" t="s">
        <v>597</v>
      </c>
      <c r="CU99" s="150" t="s">
        <v>597</v>
      </c>
      <c r="CV99" s="150" t="s">
        <v>597</v>
      </c>
      <c r="CW99" s="150" t="s">
        <v>597</v>
      </c>
      <c r="CX99" s="150" t="s">
        <v>597</v>
      </c>
      <c r="CY99" s="150" t="s">
        <v>597</v>
      </c>
      <c r="CZ99" s="150" t="s">
        <v>597</v>
      </c>
      <c r="DA99" s="150" t="s">
        <v>597</v>
      </c>
      <c r="DB99" s="150" t="s">
        <v>618</v>
      </c>
      <c r="DC99" s="150" t="s">
        <v>618</v>
      </c>
      <c r="DD99" s="150" t="s">
        <v>597</v>
      </c>
      <c r="DE99" s="150" t="s">
        <v>597</v>
      </c>
      <c r="DF99" s="150" t="s">
        <v>87</v>
      </c>
      <c r="DG99" s="150" t="s">
        <v>597</v>
      </c>
      <c r="DH99" s="150" t="s">
        <v>612</v>
      </c>
      <c r="DI99" s="150" t="s">
        <v>1161</v>
      </c>
      <c r="DJ99" s="150" t="s">
        <v>597</v>
      </c>
      <c r="DK99" s="152">
        <v>42150.620104166665</v>
      </c>
      <c r="DL99" s="152">
        <v>42145.79409722222</v>
      </c>
      <c r="DM99" s="152" t="s">
        <v>597</v>
      </c>
      <c r="DN99" s="150" t="s">
        <v>620</v>
      </c>
      <c r="DO99" s="150" t="s">
        <v>621</v>
      </c>
      <c r="DP99" s="150" t="s">
        <v>1154</v>
      </c>
      <c r="DQ99" s="150" t="s">
        <v>239</v>
      </c>
      <c r="DR99" s="150">
        <v>540000.0</v>
      </c>
      <c r="DS99" s="150" t="s">
        <v>596</v>
      </c>
      <c r="DT99" s="150" t="s">
        <v>597</v>
      </c>
      <c r="DU99" s="150" t="s">
        <v>1154</v>
      </c>
      <c r="DV99" s="150" t="s">
        <v>239</v>
      </c>
      <c r="DW99" s="150" t="s">
        <v>597</v>
      </c>
      <c r="DX99" s="150">
        <v>540000.0</v>
      </c>
      <c r="DY99" s="150" t="s">
        <v>596</v>
      </c>
      <c r="DZ99" s="150" t="s">
        <v>597</v>
      </c>
      <c r="EA99" s="150" t="s">
        <v>597</v>
      </c>
      <c r="EB99" s="150" t="s">
        <v>597</v>
      </c>
      <c r="EC99" s="150" t="s">
        <v>597</v>
      </c>
      <c r="ED99" s="150" t="s">
        <v>597</v>
      </c>
      <c r="EE99" s="150" t="s">
        <v>597</v>
      </c>
      <c r="EF99" s="152" t="s">
        <v>597</v>
      </c>
      <c r="EG99" s="151">
        <v>0.0</v>
      </c>
      <c r="EH99" s="151">
        <v>0.0</v>
      </c>
      <c r="EI99" s="150" t="s">
        <v>1158</v>
      </c>
      <c r="EJ99" s="150" t="s">
        <v>622</v>
      </c>
      <c r="EK99" s="150" t="s">
        <v>597</v>
      </c>
    </row>
    <row r="100" ht="15.75" customHeight="1">
      <c r="A100" s="150">
        <v>28075.0</v>
      </c>
      <c r="B100" s="150" t="s">
        <v>6</v>
      </c>
      <c r="C100" s="150" t="s">
        <v>1153</v>
      </c>
      <c r="D100" s="150">
        <v>28075.0</v>
      </c>
      <c r="E100" s="150" t="s">
        <v>594</v>
      </c>
      <c r="F100" s="150" t="s">
        <v>87</v>
      </c>
      <c r="G100" s="150">
        <v>580749.0</v>
      </c>
      <c r="H100" s="150" t="s">
        <v>595</v>
      </c>
      <c r="I100" s="150" t="s">
        <v>244</v>
      </c>
      <c r="J100" s="150">
        <v>42779.0</v>
      </c>
      <c r="K100" s="150" t="s">
        <v>241</v>
      </c>
      <c r="L100" s="150" t="s">
        <v>1162</v>
      </c>
      <c r="M100" s="151">
        <v>0.0</v>
      </c>
      <c r="N100" s="150">
        <v>540000.0</v>
      </c>
      <c r="O100" s="150" t="s">
        <v>596</v>
      </c>
      <c r="P100" s="151">
        <v>0.0</v>
      </c>
      <c r="Q100" s="67" t="s">
        <v>597</v>
      </c>
      <c r="R100" s="150" t="s">
        <v>597</v>
      </c>
      <c r="S100" s="150" t="s">
        <v>598</v>
      </c>
      <c r="T100" s="150" t="s">
        <v>597</v>
      </c>
      <c r="U100" s="150" t="s">
        <v>1155</v>
      </c>
      <c r="V100" s="150" t="s">
        <v>600</v>
      </c>
      <c r="W100" s="150" t="s">
        <v>597</v>
      </c>
      <c r="X100" s="150" t="s">
        <v>597</v>
      </c>
      <c r="Y100" s="150" t="s">
        <v>1156</v>
      </c>
      <c r="Z100" s="150" t="s">
        <v>87</v>
      </c>
      <c r="AA100" s="150" t="s">
        <v>242</v>
      </c>
      <c r="AB100" s="150" t="s">
        <v>597</v>
      </c>
      <c r="AC100" s="150" t="s">
        <v>597</v>
      </c>
      <c r="AD100" s="150" t="s">
        <v>218</v>
      </c>
      <c r="AE100" s="150" t="s">
        <v>628</v>
      </c>
      <c r="AF100" s="150" t="s">
        <v>597</v>
      </c>
      <c r="AG100" s="150" t="s">
        <v>244</v>
      </c>
      <c r="AH100" s="150" t="s">
        <v>826</v>
      </c>
      <c r="AI100" s="150" t="s">
        <v>1157</v>
      </c>
      <c r="AJ100" s="150" t="s">
        <v>1158</v>
      </c>
      <c r="AK100" s="150" t="s">
        <v>606</v>
      </c>
      <c r="AL100" s="150" t="s">
        <v>242</v>
      </c>
      <c r="AM100" s="150" t="s">
        <v>597</v>
      </c>
      <c r="AN100" s="150" t="s">
        <v>597</v>
      </c>
      <c r="AO100" s="150" t="s">
        <v>218</v>
      </c>
      <c r="AP100" s="150" t="s">
        <v>628</v>
      </c>
      <c r="AQ100" s="150" t="s">
        <v>826</v>
      </c>
      <c r="AR100" s="150" t="s">
        <v>607</v>
      </c>
      <c r="AS100" s="150" t="s">
        <v>244</v>
      </c>
      <c r="AT100" s="150" t="s">
        <v>595</v>
      </c>
      <c r="AU100" s="150">
        <v>580949.0</v>
      </c>
      <c r="AV100" s="150" t="s">
        <v>608</v>
      </c>
      <c r="AW100" s="150" t="s">
        <v>87</v>
      </c>
      <c r="AX100" s="150" t="s">
        <v>597</v>
      </c>
      <c r="AY100" s="150" t="s">
        <v>597</v>
      </c>
      <c r="AZ100" s="150" t="s">
        <v>1159</v>
      </c>
      <c r="BA100" s="150" t="s">
        <v>597</v>
      </c>
      <c r="BB100" s="152" t="s">
        <v>597</v>
      </c>
      <c r="BC100" s="150" t="s">
        <v>597</v>
      </c>
      <c r="BD100" s="150" t="s">
        <v>597</v>
      </c>
      <c r="BE100" s="150" t="s">
        <v>597</v>
      </c>
      <c r="BF100" s="150" t="s">
        <v>597</v>
      </c>
      <c r="BG100" s="150" t="s">
        <v>597</v>
      </c>
      <c r="BH100" s="150" t="s">
        <v>597</v>
      </c>
      <c r="BI100" s="150" t="s">
        <v>597</v>
      </c>
      <c r="BJ100" s="150" t="s">
        <v>597</v>
      </c>
      <c r="BK100" s="150" t="s">
        <v>597</v>
      </c>
      <c r="BL100" s="150" t="s">
        <v>611</v>
      </c>
      <c r="BM100" s="150" t="s">
        <v>612</v>
      </c>
      <c r="BN100" s="150" t="s">
        <v>597</v>
      </c>
      <c r="BO100" s="150" t="s">
        <v>597</v>
      </c>
      <c r="BP100" s="150" t="s">
        <v>87</v>
      </c>
      <c r="BQ100" s="150" t="s">
        <v>597</v>
      </c>
      <c r="BR100" s="150" t="s">
        <v>607</v>
      </c>
      <c r="BS100" s="150" t="s">
        <v>597</v>
      </c>
      <c r="BT100" s="150" t="s">
        <v>597</v>
      </c>
      <c r="BU100" s="150" t="s">
        <v>597</v>
      </c>
      <c r="BV100" s="150" t="s">
        <v>597</v>
      </c>
      <c r="BW100" s="150" t="s">
        <v>597</v>
      </c>
      <c r="BX100" s="150" t="s">
        <v>597</v>
      </c>
      <c r="BY100" s="150" t="s">
        <v>597</v>
      </c>
      <c r="BZ100" s="150" t="s">
        <v>597</v>
      </c>
      <c r="CA100" s="150" t="s">
        <v>87</v>
      </c>
      <c r="CB100" s="150" t="s">
        <v>597</v>
      </c>
      <c r="CC100" s="150" t="s">
        <v>597</v>
      </c>
      <c r="CD100" s="150" t="s">
        <v>597</v>
      </c>
      <c r="CE100" s="150" t="s">
        <v>597</v>
      </c>
      <c r="CF100" s="150" t="s">
        <v>597</v>
      </c>
      <c r="CG100" s="150" t="s">
        <v>597</v>
      </c>
      <c r="CH100" s="150" t="s">
        <v>597</v>
      </c>
      <c r="CI100" s="150" t="s">
        <v>1160</v>
      </c>
      <c r="CJ100" s="150" t="s">
        <v>597</v>
      </c>
      <c r="CK100" s="150" t="s">
        <v>597</v>
      </c>
      <c r="CL100" s="150" t="s">
        <v>597</v>
      </c>
      <c r="CM100" s="150" t="s">
        <v>647</v>
      </c>
      <c r="CN100" s="150" t="s">
        <v>597</v>
      </c>
      <c r="CO100" s="150" t="s">
        <v>597</v>
      </c>
      <c r="CP100" s="150" t="s">
        <v>648</v>
      </c>
      <c r="CQ100" s="150" t="s">
        <v>597</v>
      </c>
      <c r="CR100" s="150" t="s">
        <v>636</v>
      </c>
      <c r="CS100" s="150" t="s">
        <v>597</v>
      </c>
      <c r="CT100" s="150" t="s">
        <v>597</v>
      </c>
      <c r="CU100" s="150" t="s">
        <v>597</v>
      </c>
      <c r="CV100" s="150" t="s">
        <v>597</v>
      </c>
      <c r="CW100" s="150" t="s">
        <v>597</v>
      </c>
      <c r="CX100" s="150" t="s">
        <v>597</v>
      </c>
      <c r="CY100" s="150" t="s">
        <v>597</v>
      </c>
      <c r="CZ100" s="150" t="s">
        <v>597</v>
      </c>
      <c r="DA100" s="150" t="s">
        <v>597</v>
      </c>
      <c r="DB100" s="150" t="s">
        <v>618</v>
      </c>
      <c r="DC100" s="150" t="s">
        <v>618</v>
      </c>
      <c r="DD100" s="150" t="s">
        <v>597</v>
      </c>
      <c r="DE100" s="150" t="s">
        <v>597</v>
      </c>
      <c r="DF100" s="150" t="s">
        <v>87</v>
      </c>
      <c r="DG100" s="150" t="s">
        <v>597</v>
      </c>
      <c r="DH100" s="150" t="s">
        <v>612</v>
      </c>
      <c r="DI100" s="150" t="s">
        <v>1161</v>
      </c>
      <c r="DJ100" s="150" t="s">
        <v>597</v>
      </c>
      <c r="DK100" s="152">
        <v>42150.620104166665</v>
      </c>
      <c r="DL100" s="152">
        <v>42145.79409722222</v>
      </c>
      <c r="DM100" s="152" t="s">
        <v>597</v>
      </c>
      <c r="DN100" s="150" t="s">
        <v>620</v>
      </c>
      <c r="DO100" s="150" t="s">
        <v>621</v>
      </c>
      <c r="DP100" s="150" t="s">
        <v>1162</v>
      </c>
      <c r="DQ100" s="150" t="s">
        <v>241</v>
      </c>
      <c r="DR100" s="150">
        <v>540000.0</v>
      </c>
      <c r="DS100" s="150" t="s">
        <v>596</v>
      </c>
      <c r="DT100" s="150" t="s">
        <v>597</v>
      </c>
      <c r="DU100" s="150" t="s">
        <v>1162</v>
      </c>
      <c r="DV100" s="150" t="s">
        <v>241</v>
      </c>
      <c r="DW100" s="150" t="s">
        <v>597</v>
      </c>
      <c r="DX100" s="150">
        <v>540000.0</v>
      </c>
      <c r="DY100" s="150" t="s">
        <v>596</v>
      </c>
      <c r="DZ100" s="150" t="s">
        <v>597</v>
      </c>
      <c r="EA100" s="150" t="s">
        <v>597</v>
      </c>
      <c r="EB100" s="150" t="s">
        <v>597</v>
      </c>
      <c r="EC100" s="150" t="s">
        <v>597</v>
      </c>
      <c r="ED100" s="150" t="s">
        <v>597</v>
      </c>
      <c r="EE100" s="150" t="s">
        <v>597</v>
      </c>
      <c r="EF100" s="152" t="s">
        <v>597</v>
      </c>
      <c r="EG100" s="151">
        <v>0.0</v>
      </c>
      <c r="EH100" s="151">
        <v>0.0</v>
      </c>
      <c r="EI100" s="150" t="s">
        <v>1158</v>
      </c>
      <c r="EJ100" s="150" t="s">
        <v>622</v>
      </c>
      <c r="EK100" s="150" t="s">
        <v>597</v>
      </c>
    </row>
    <row r="101" ht="15.75" customHeight="1">
      <c r="A101" s="150">
        <v>28075.0</v>
      </c>
      <c r="B101" s="150" t="s">
        <v>6</v>
      </c>
      <c r="C101" s="150" t="s">
        <v>1153</v>
      </c>
      <c r="D101" s="150">
        <v>28075.0</v>
      </c>
      <c r="E101" s="150" t="s">
        <v>594</v>
      </c>
      <c r="F101" s="150" t="s">
        <v>87</v>
      </c>
      <c r="G101" s="150">
        <v>580749.0</v>
      </c>
      <c r="H101" s="150" t="s">
        <v>595</v>
      </c>
      <c r="I101" s="150" t="s">
        <v>244</v>
      </c>
      <c r="J101" s="150">
        <v>42762.0</v>
      </c>
      <c r="K101" s="150" t="s">
        <v>204</v>
      </c>
      <c r="L101" s="150" t="s">
        <v>246</v>
      </c>
      <c r="M101" s="151">
        <v>0.0</v>
      </c>
      <c r="N101" s="150">
        <v>1106476.0</v>
      </c>
      <c r="O101" s="150" t="s">
        <v>596</v>
      </c>
      <c r="P101" s="151">
        <v>0.0</v>
      </c>
      <c r="Q101" s="67" t="s">
        <v>597</v>
      </c>
      <c r="R101" s="150" t="s">
        <v>597</v>
      </c>
      <c r="S101" s="150" t="s">
        <v>598</v>
      </c>
      <c r="T101" s="150" t="s">
        <v>597</v>
      </c>
      <c r="U101" s="150" t="s">
        <v>1155</v>
      </c>
      <c r="V101" s="150" t="s">
        <v>600</v>
      </c>
      <c r="W101" s="150" t="s">
        <v>597</v>
      </c>
      <c r="X101" s="150" t="s">
        <v>597</v>
      </c>
      <c r="Y101" s="150" t="s">
        <v>1156</v>
      </c>
      <c r="Z101" s="150" t="s">
        <v>87</v>
      </c>
      <c r="AA101" s="150" t="s">
        <v>242</v>
      </c>
      <c r="AB101" s="150" t="s">
        <v>597</v>
      </c>
      <c r="AC101" s="150" t="s">
        <v>597</v>
      </c>
      <c r="AD101" s="150" t="s">
        <v>218</v>
      </c>
      <c r="AE101" s="150" t="s">
        <v>628</v>
      </c>
      <c r="AF101" s="150" t="s">
        <v>597</v>
      </c>
      <c r="AG101" s="150" t="s">
        <v>244</v>
      </c>
      <c r="AH101" s="150" t="s">
        <v>826</v>
      </c>
      <c r="AI101" s="150" t="s">
        <v>1157</v>
      </c>
      <c r="AJ101" s="150" t="s">
        <v>1158</v>
      </c>
      <c r="AK101" s="150" t="s">
        <v>606</v>
      </c>
      <c r="AL101" s="150" t="s">
        <v>242</v>
      </c>
      <c r="AM101" s="150" t="s">
        <v>597</v>
      </c>
      <c r="AN101" s="150" t="s">
        <v>597</v>
      </c>
      <c r="AO101" s="150" t="s">
        <v>218</v>
      </c>
      <c r="AP101" s="150" t="s">
        <v>628</v>
      </c>
      <c r="AQ101" s="150" t="s">
        <v>826</v>
      </c>
      <c r="AR101" s="150" t="s">
        <v>607</v>
      </c>
      <c r="AS101" s="150" t="s">
        <v>244</v>
      </c>
      <c r="AT101" s="150" t="s">
        <v>595</v>
      </c>
      <c r="AU101" s="150">
        <v>580949.0</v>
      </c>
      <c r="AV101" s="150" t="s">
        <v>608</v>
      </c>
      <c r="AW101" s="150" t="s">
        <v>87</v>
      </c>
      <c r="AX101" s="150" t="s">
        <v>597</v>
      </c>
      <c r="AY101" s="150" t="s">
        <v>597</v>
      </c>
      <c r="AZ101" s="150" t="s">
        <v>1159</v>
      </c>
      <c r="BA101" s="150" t="s">
        <v>597</v>
      </c>
      <c r="BB101" s="152" t="s">
        <v>597</v>
      </c>
      <c r="BC101" s="150" t="s">
        <v>597</v>
      </c>
      <c r="BD101" s="150" t="s">
        <v>597</v>
      </c>
      <c r="BE101" s="150" t="s">
        <v>597</v>
      </c>
      <c r="BF101" s="150" t="s">
        <v>597</v>
      </c>
      <c r="BG101" s="150" t="s">
        <v>597</v>
      </c>
      <c r="BH101" s="150" t="s">
        <v>597</v>
      </c>
      <c r="BI101" s="150" t="s">
        <v>597</v>
      </c>
      <c r="BJ101" s="150" t="s">
        <v>597</v>
      </c>
      <c r="BK101" s="150" t="s">
        <v>597</v>
      </c>
      <c r="BL101" s="150" t="s">
        <v>611</v>
      </c>
      <c r="BM101" s="150" t="s">
        <v>612</v>
      </c>
      <c r="BN101" s="150" t="s">
        <v>597</v>
      </c>
      <c r="BO101" s="150" t="s">
        <v>597</v>
      </c>
      <c r="BP101" s="150" t="s">
        <v>87</v>
      </c>
      <c r="BQ101" s="150" t="s">
        <v>597</v>
      </c>
      <c r="BR101" s="150" t="s">
        <v>607</v>
      </c>
      <c r="BS101" s="150" t="s">
        <v>597</v>
      </c>
      <c r="BT101" s="150" t="s">
        <v>597</v>
      </c>
      <c r="BU101" s="150" t="s">
        <v>597</v>
      </c>
      <c r="BV101" s="150" t="s">
        <v>597</v>
      </c>
      <c r="BW101" s="150" t="s">
        <v>597</v>
      </c>
      <c r="BX101" s="150" t="s">
        <v>597</v>
      </c>
      <c r="BY101" s="150" t="s">
        <v>597</v>
      </c>
      <c r="BZ101" s="150" t="s">
        <v>597</v>
      </c>
      <c r="CA101" s="150" t="s">
        <v>87</v>
      </c>
      <c r="CB101" s="150" t="s">
        <v>597</v>
      </c>
      <c r="CC101" s="150" t="s">
        <v>597</v>
      </c>
      <c r="CD101" s="150" t="s">
        <v>597</v>
      </c>
      <c r="CE101" s="150" t="s">
        <v>597</v>
      </c>
      <c r="CF101" s="150" t="s">
        <v>597</v>
      </c>
      <c r="CG101" s="150" t="s">
        <v>597</v>
      </c>
      <c r="CH101" s="150" t="s">
        <v>597</v>
      </c>
      <c r="CI101" s="150" t="s">
        <v>1160</v>
      </c>
      <c r="CJ101" s="150" t="s">
        <v>597</v>
      </c>
      <c r="CK101" s="150" t="s">
        <v>597</v>
      </c>
      <c r="CL101" s="150" t="s">
        <v>597</v>
      </c>
      <c r="CM101" s="150" t="s">
        <v>647</v>
      </c>
      <c r="CN101" s="150" t="s">
        <v>597</v>
      </c>
      <c r="CO101" s="150" t="s">
        <v>597</v>
      </c>
      <c r="CP101" s="150" t="s">
        <v>648</v>
      </c>
      <c r="CQ101" s="150" t="s">
        <v>597</v>
      </c>
      <c r="CR101" s="150" t="s">
        <v>636</v>
      </c>
      <c r="CS101" s="150" t="s">
        <v>597</v>
      </c>
      <c r="CT101" s="150" t="s">
        <v>597</v>
      </c>
      <c r="CU101" s="150" t="s">
        <v>597</v>
      </c>
      <c r="CV101" s="150" t="s">
        <v>597</v>
      </c>
      <c r="CW101" s="150" t="s">
        <v>597</v>
      </c>
      <c r="CX101" s="150" t="s">
        <v>597</v>
      </c>
      <c r="CY101" s="150" t="s">
        <v>597</v>
      </c>
      <c r="CZ101" s="150" t="s">
        <v>597</v>
      </c>
      <c r="DA101" s="150" t="s">
        <v>597</v>
      </c>
      <c r="DB101" s="150" t="s">
        <v>618</v>
      </c>
      <c r="DC101" s="150" t="s">
        <v>618</v>
      </c>
      <c r="DD101" s="150" t="s">
        <v>597</v>
      </c>
      <c r="DE101" s="150" t="s">
        <v>597</v>
      </c>
      <c r="DF101" s="150" t="s">
        <v>87</v>
      </c>
      <c r="DG101" s="150" t="s">
        <v>597</v>
      </c>
      <c r="DH101" s="150" t="s">
        <v>612</v>
      </c>
      <c r="DI101" s="150" t="s">
        <v>1161</v>
      </c>
      <c r="DJ101" s="150" t="s">
        <v>597</v>
      </c>
      <c r="DK101" s="152">
        <v>42150.620104166665</v>
      </c>
      <c r="DL101" s="152">
        <v>42145.79409722222</v>
      </c>
      <c r="DM101" s="152" t="s">
        <v>597</v>
      </c>
      <c r="DN101" s="150" t="s">
        <v>620</v>
      </c>
      <c r="DO101" s="150" t="s">
        <v>621</v>
      </c>
      <c r="DP101" s="150" t="s">
        <v>246</v>
      </c>
      <c r="DQ101" s="150" t="s">
        <v>204</v>
      </c>
      <c r="DR101" s="150">
        <v>1106476.0</v>
      </c>
      <c r="DS101" s="150" t="s">
        <v>596</v>
      </c>
      <c r="DT101" s="150" t="s">
        <v>597</v>
      </c>
      <c r="DU101" s="150" t="s">
        <v>246</v>
      </c>
      <c r="DV101" s="150" t="s">
        <v>204</v>
      </c>
      <c r="DW101" s="150" t="s">
        <v>597</v>
      </c>
      <c r="DX101" s="150">
        <v>1106476.0</v>
      </c>
      <c r="DY101" s="150" t="s">
        <v>596</v>
      </c>
      <c r="DZ101" s="150" t="s">
        <v>597</v>
      </c>
      <c r="EA101" s="150" t="s">
        <v>597</v>
      </c>
      <c r="EB101" s="150" t="s">
        <v>597</v>
      </c>
      <c r="EC101" s="150" t="s">
        <v>597</v>
      </c>
      <c r="ED101" s="150" t="s">
        <v>597</v>
      </c>
      <c r="EE101" s="150" t="s">
        <v>597</v>
      </c>
      <c r="EF101" s="152" t="s">
        <v>597</v>
      </c>
      <c r="EG101" s="151">
        <v>0.0</v>
      </c>
      <c r="EH101" s="151">
        <v>0.0</v>
      </c>
      <c r="EI101" s="150" t="s">
        <v>1158</v>
      </c>
      <c r="EJ101" s="150" t="s">
        <v>622</v>
      </c>
      <c r="EK101" s="150" t="s">
        <v>597</v>
      </c>
    </row>
    <row r="102" ht="15.75" customHeight="1">
      <c r="A102" s="150">
        <v>28075.0</v>
      </c>
      <c r="B102" s="150" t="s">
        <v>6</v>
      </c>
      <c r="C102" s="150" t="s">
        <v>1153</v>
      </c>
      <c r="D102" s="150">
        <v>28075.0</v>
      </c>
      <c r="E102" s="150" t="s">
        <v>594</v>
      </c>
      <c r="F102" s="150" t="s">
        <v>87</v>
      </c>
      <c r="G102" s="150">
        <v>580749.0</v>
      </c>
      <c r="H102" s="150" t="s">
        <v>595</v>
      </c>
      <c r="I102" s="150" t="s">
        <v>244</v>
      </c>
      <c r="J102" s="150">
        <v>42741.0</v>
      </c>
      <c r="K102" s="150" t="s">
        <v>202</v>
      </c>
      <c r="L102" s="150" t="s">
        <v>245</v>
      </c>
      <c r="M102" s="151">
        <v>1170235.04</v>
      </c>
      <c r="N102" s="150">
        <v>1095.411</v>
      </c>
      <c r="O102" s="150" t="s">
        <v>623</v>
      </c>
      <c r="P102" s="151">
        <v>1170235.04</v>
      </c>
      <c r="Q102" s="67" t="s">
        <v>597</v>
      </c>
      <c r="R102" s="150" t="s">
        <v>597</v>
      </c>
      <c r="S102" s="150" t="s">
        <v>598</v>
      </c>
      <c r="T102" s="150" t="s">
        <v>597</v>
      </c>
      <c r="U102" s="150" t="s">
        <v>1155</v>
      </c>
      <c r="V102" s="150" t="s">
        <v>600</v>
      </c>
      <c r="W102" s="150" t="s">
        <v>597</v>
      </c>
      <c r="X102" s="150" t="s">
        <v>597</v>
      </c>
      <c r="Y102" s="150" t="s">
        <v>1156</v>
      </c>
      <c r="Z102" s="150" t="s">
        <v>87</v>
      </c>
      <c r="AA102" s="150" t="s">
        <v>242</v>
      </c>
      <c r="AB102" s="150" t="s">
        <v>597</v>
      </c>
      <c r="AC102" s="150" t="s">
        <v>597</v>
      </c>
      <c r="AD102" s="150" t="s">
        <v>218</v>
      </c>
      <c r="AE102" s="150" t="s">
        <v>628</v>
      </c>
      <c r="AF102" s="150" t="s">
        <v>597</v>
      </c>
      <c r="AG102" s="150" t="s">
        <v>244</v>
      </c>
      <c r="AH102" s="150" t="s">
        <v>826</v>
      </c>
      <c r="AI102" s="150" t="s">
        <v>1157</v>
      </c>
      <c r="AJ102" s="150" t="s">
        <v>1158</v>
      </c>
      <c r="AK102" s="150" t="s">
        <v>606</v>
      </c>
      <c r="AL102" s="150" t="s">
        <v>242</v>
      </c>
      <c r="AM102" s="150" t="s">
        <v>597</v>
      </c>
      <c r="AN102" s="150" t="s">
        <v>597</v>
      </c>
      <c r="AO102" s="150" t="s">
        <v>218</v>
      </c>
      <c r="AP102" s="150" t="s">
        <v>628</v>
      </c>
      <c r="AQ102" s="150" t="s">
        <v>826</v>
      </c>
      <c r="AR102" s="150" t="s">
        <v>607</v>
      </c>
      <c r="AS102" s="150" t="s">
        <v>244</v>
      </c>
      <c r="AT102" s="150" t="s">
        <v>595</v>
      </c>
      <c r="AU102" s="150">
        <v>580949.0</v>
      </c>
      <c r="AV102" s="150" t="s">
        <v>608</v>
      </c>
      <c r="AW102" s="150" t="s">
        <v>87</v>
      </c>
      <c r="AX102" s="150" t="s">
        <v>597</v>
      </c>
      <c r="AY102" s="150" t="s">
        <v>597</v>
      </c>
      <c r="AZ102" s="150" t="s">
        <v>1159</v>
      </c>
      <c r="BA102" s="150" t="s">
        <v>597</v>
      </c>
      <c r="BB102" s="152" t="s">
        <v>597</v>
      </c>
      <c r="BC102" s="150" t="s">
        <v>597</v>
      </c>
      <c r="BD102" s="150" t="s">
        <v>597</v>
      </c>
      <c r="BE102" s="150" t="s">
        <v>597</v>
      </c>
      <c r="BF102" s="150" t="s">
        <v>597</v>
      </c>
      <c r="BG102" s="150" t="s">
        <v>597</v>
      </c>
      <c r="BH102" s="150" t="s">
        <v>597</v>
      </c>
      <c r="BI102" s="150" t="s">
        <v>597</v>
      </c>
      <c r="BJ102" s="150" t="s">
        <v>597</v>
      </c>
      <c r="BK102" s="150" t="s">
        <v>597</v>
      </c>
      <c r="BL102" s="150" t="s">
        <v>611</v>
      </c>
      <c r="BM102" s="150" t="s">
        <v>612</v>
      </c>
      <c r="BN102" s="150" t="s">
        <v>597</v>
      </c>
      <c r="BO102" s="150" t="s">
        <v>597</v>
      </c>
      <c r="BP102" s="150" t="s">
        <v>87</v>
      </c>
      <c r="BQ102" s="150" t="s">
        <v>597</v>
      </c>
      <c r="BR102" s="150" t="s">
        <v>607</v>
      </c>
      <c r="BS102" s="150" t="s">
        <v>597</v>
      </c>
      <c r="BT102" s="150" t="s">
        <v>597</v>
      </c>
      <c r="BU102" s="150" t="s">
        <v>597</v>
      </c>
      <c r="BV102" s="150" t="s">
        <v>597</v>
      </c>
      <c r="BW102" s="150" t="s">
        <v>597</v>
      </c>
      <c r="BX102" s="150" t="s">
        <v>597</v>
      </c>
      <c r="BY102" s="150" t="s">
        <v>597</v>
      </c>
      <c r="BZ102" s="150" t="s">
        <v>597</v>
      </c>
      <c r="CA102" s="150" t="s">
        <v>87</v>
      </c>
      <c r="CB102" s="150" t="s">
        <v>597</v>
      </c>
      <c r="CC102" s="150" t="s">
        <v>597</v>
      </c>
      <c r="CD102" s="150" t="s">
        <v>597</v>
      </c>
      <c r="CE102" s="150" t="s">
        <v>597</v>
      </c>
      <c r="CF102" s="150" t="s">
        <v>597</v>
      </c>
      <c r="CG102" s="150" t="s">
        <v>597</v>
      </c>
      <c r="CH102" s="150" t="s">
        <v>597</v>
      </c>
      <c r="CI102" s="150" t="s">
        <v>1160</v>
      </c>
      <c r="CJ102" s="150" t="s">
        <v>597</v>
      </c>
      <c r="CK102" s="150" t="s">
        <v>597</v>
      </c>
      <c r="CL102" s="150" t="s">
        <v>597</v>
      </c>
      <c r="CM102" s="150" t="s">
        <v>647</v>
      </c>
      <c r="CN102" s="150" t="s">
        <v>597</v>
      </c>
      <c r="CO102" s="150" t="s">
        <v>597</v>
      </c>
      <c r="CP102" s="150" t="s">
        <v>648</v>
      </c>
      <c r="CQ102" s="150" t="s">
        <v>597</v>
      </c>
      <c r="CR102" s="150" t="s">
        <v>636</v>
      </c>
      <c r="CS102" s="150" t="s">
        <v>597</v>
      </c>
      <c r="CT102" s="150" t="s">
        <v>597</v>
      </c>
      <c r="CU102" s="150" t="s">
        <v>597</v>
      </c>
      <c r="CV102" s="150" t="s">
        <v>597</v>
      </c>
      <c r="CW102" s="150" t="s">
        <v>597</v>
      </c>
      <c r="CX102" s="150" t="s">
        <v>597</v>
      </c>
      <c r="CY102" s="150" t="s">
        <v>597</v>
      </c>
      <c r="CZ102" s="150" t="s">
        <v>597</v>
      </c>
      <c r="DA102" s="150" t="s">
        <v>597</v>
      </c>
      <c r="DB102" s="150" t="s">
        <v>618</v>
      </c>
      <c r="DC102" s="150" t="s">
        <v>618</v>
      </c>
      <c r="DD102" s="150" t="s">
        <v>597</v>
      </c>
      <c r="DE102" s="150" t="s">
        <v>597</v>
      </c>
      <c r="DF102" s="150" t="s">
        <v>87</v>
      </c>
      <c r="DG102" s="150" t="s">
        <v>597</v>
      </c>
      <c r="DH102" s="150" t="s">
        <v>612</v>
      </c>
      <c r="DI102" s="150" t="s">
        <v>1161</v>
      </c>
      <c r="DJ102" s="150" t="s">
        <v>597</v>
      </c>
      <c r="DK102" s="152">
        <v>42150.620104166665</v>
      </c>
      <c r="DL102" s="152">
        <v>42145.79409722222</v>
      </c>
      <c r="DM102" s="152" t="s">
        <v>597</v>
      </c>
      <c r="DN102" s="150" t="s">
        <v>620</v>
      </c>
      <c r="DO102" s="150" t="s">
        <v>621</v>
      </c>
      <c r="DP102" s="150" t="s">
        <v>245</v>
      </c>
      <c r="DQ102" s="150" t="s">
        <v>202</v>
      </c>
      <c r="DR102" s="150">
        <v>1095.411</v>
      </c>
      <c r="DS102" s="150" t="s">
        <v>623</v>
      </c>
      <c r="DT102" s="150" t="s">
        <v>597</v>
      </c>
      <c r="DU102" s="150" t="s">
        <v>245</v>
      </c>
      <c r="DV102" s="150" t="s">
        <v>202</v>
      </c>
      <c r="DW102" s="150" t="s">
        <v>597</v>
      </c>
      <c r="DX102" s="150">
        <v>1095.411</v>
      </c>
      <c r="DY102" s="150" t="s">
        <v>623</v>
      </c>
      <c r="DZ102" s="150" t="s">
        <v>597</v>
      </c>
      <c r="EA102" s="150" t="s">
        <v>597</v>
      </c>
      <c r="EB102" s="150" t="s">
        <v>597</v>
      </c>
      <c r="EC102" s="150" t="s">
        <v>597</v>
      </c>
      <c r="ED102" s="150" t="s">
        <v>597</v>
      </c>
      <c r="EE102" s="150" t="s">
        <v>597</v>
      </c>
      <c r="EF102" s="152" t="s">
        <v>597</v>
      </c>
      <c r="EG102" s="151">
        <v>0.0</v>
      </c>
      <c r="EH102" s="151">
        <v>0.0</v>
      </c>
      <c r="EI102" s="150" t="s">
        <v>1158</v>
      </c>
      <c r="EJ102" s="150" t="s">
        <v>622</v>
      </c>
      <c r="EK102" s="150" t="s">
        <v>597</v>
      </c>
    </row>
    <row r="103" ht="15.75" customHeight="1">
      <c r="A103" s="150">
        <v>28082.0</v>
      </c>
      <c r="B103" s="150" t="s">
        <v>6</v>
      </c>
      <c r="C103" s="150" t="s">
        <v>1163</v>
      </c>
      <c r="D103" s="150">
        <v>28082.0</v>
      </c>
      <c r="E103" s="150" t="s">
        <v>594</v>
      </c>
      <c r="F103" s="150" t="s">
        <v>88</v>
      </c>
      <c r="G103" s="150">
        <v>580756.0</v>
      </c>
      <c r="H103" s="150" t="s">
        <v>595</v>
      </c>
      <c r="I103" s="150" t="s">
        <v>297</v>
      </c>
      <c r="J103" s="150">
        <v>42789.0</v>
      </c>
      <c r="K103" s="150" t="s">
        <v>241</v>
      </c>
      <c r="L103" s="150" t="s">
        <v>1164</v>
      </c>
      <c r="M103" s="151">
        <v>0.0</v>
      </c>
      <c r="N103" s="150">
        <v>220000.0</v>
      </c>
      <c r="O103" s="150" t="s">
        <v>596</v>
      </c>
      <c r="P103" s="151">
        <v>0.0</v>
      </c>
      <c r="Q103" s="67" t="s">
        <v>597</v>
      </c>
      <c r="R103" s="150" t="s">
        <v>597</v>
      </c>
      <c r="S103" s="150" t="s">
        <v>598</v>
      </c>
      <c r="T103" s="150" t="s">
        <v>597</v>
      </c>
      <c r="U103" s="150" t="s">
        <v>1165</v>
      </c>
      <c r="V103" s="150" t="s">
        <v>600</v>
      </c>
      <c r="W103" s="150" t="s">
        <v>597</v>
      </c>
      <c r="X103" s="150" t="s">
        <v>597</v>
      </c>
      <c r="Y103" s="150" t="s">
        <v>1166</v>
      </c>
      <c r="Z103" s="150" t="s">
        <v>88</v>
      </c>
      <c r="AA103" s="150" t="s">
        <v>294</v>
      </c>
      <c r="AB103" s="150" t="s">
        <v>597</v>
      </c>
      <c r="AC103" s="150" t="s">
        <v>597</v>
      </c>
      <c r="AD103" s="150" t="s">
        <v>295</v>
      </c>
      <c r="AE103" s="150" t="s">
        <v>602</v>
      </c>
      <c r="AF103" s="150" t="s">
        <v>597</v>
      </c>
      <c r="AG103" s="150" t="s">
        <v>297</v>
      </c>
      <c r="AH103" s="150" t="s">
        <v>1167</v>
      </c>
      <c r="AI103" s="150" t="s">
        <v>1168</v>
      </c>
      <c r="AJ103" s="150" t="s">
        <v>1169</v>
      </c>
      <c r="AK103" s="150" t="s">
        <v>606</v>
      </c>
      <c r="AL103" s="150" t="s">
        <v>294</v>
      </c>
      <c r="AM103" s="150" t="s">
        <v>597</v>
      </c>
      <c r="AN103" s="150" t="s">
        <v>597</v>
      </c>
      <c r="AO103" s="150" t="s">
        <v>295</v>
      </c>
      <c r="AP103" s="150" t="s">
        <v>602</v>
      </c>
      <c r="AQ103" s="150" t="s">
        <v>1167</v>
      </c>
      <c r="AR103" s="150" t="s">
        <v>607</v>
      </c>
      <c r="AS103" s="150" t="s">
        <v>297</v>
      </c>
      <c r="AT103" s="150" t="s">
        <v>595</v>
      </c>
      <c r="AU103" s="150">
        <v>580956.0</v>
      </c>
      <c r="AV103" s="150" t="s">
        <v>608</v>
      </c>
      <c r="AW103" s="150" t="s">
        <v>88</v>
      </c>
      <c r="AX103" s="150" t="s">
        <v>597</v>
      </c>
      <c r="AY103" s="150" t="s">
        <v>597</v>
      </c>
      <c r="AZ103" s="150" t="s">
        <v>688</v>
      </c>
      <c r="BA103" s="150" t="s">
        <v>597</v>
      </c>
      <c r="BB103" s="152" t="s">
        <v>597</v>
      </c>
      <c r="BC103" s="150" t="s">
        <v>597</v>
      </c>
      <c r="BD103" s="150" t="s">
        <v>597</v>
      </c>
      <c r="BE103" s="150" t="s">
        <v>597</v>
      </c>
      <c r="BF103" s="150" t="s">
        <v>597</v>
      </c>
      <c r="BG103" s="150" t="s">
        <v>597</v>
      </c>
      <c r="BH103" s="150" t="s">
        <v>597</v>
      </c>
      <c r="BI103" s="150" t="s">
        <v>597</v>
      </c>
      <c r="BJ103" s="150" t="s">
        <v>597</v>
      </c>
      <c r="BK103" s="150" t="s">
        <v>597</v>
      </c>
      <c r="BL103" s="150" t="s">
        <v>611</v>
      </c>
      <c r="BM103" s="150" t="s">
        <v>612</v>
      </c>
      <c r="BN103" s="150" t="s">
        <v>597</v>
      </c>
      <c r="BO103" s="150" t="s">
        <v>597</v>
      </c>
      <c r="BP103" s="150" t="s">
        <v>1170</v>
      </c>
      <c r="BQ103" s="150" t="s">
        <v>597</v>
      </c>
      <c r="BR103" s="150" t="s">
        <v>607</v>
      </c>
      <c r="BS103" s="150" t="s">
        <v>597</v>
      </c>
      <c r="BT103" s="150" t="s">
        <v>597</v>
      </c>
      <c r="BU103" s="150" t="s">
        <v>597</v>
      </c>
      <c r="BV103" s="150" t="s">
        <v>597</v>
      </c>
      <c r="BW103" s="150" t="s">
        <v>597</v>
      </c>
      <c r="BX103" s="150" t="s">
        <v>597</v>
      </c>
      <c r="BY103" s="150" t="s">
        <v>597</v>
      </c>
      <c r="BZ103" s="150" t="s">
        <v>597</v>
      </c>
      <c r="CA103" s="150" t="s">
        <v>88</v>
      </c>
      <c r="CB103" s="150" t="s">
        <v>597</v>
      </c>
      <c r="CC103" s="150" t="s">
        <v>597</v>
      </c>
      <c r="CD103" s="150" t="s">
        <v>597</v>
      </c>
      <c r="CE103" s="150" t="s">
        <v>597</v>
      </c>
      <c r="CF103" s="150" t="s">
        <v>597</v>
      </c>
      <c r="CG103" s="150" t="s">
        <v>597</v>
      </c>
      <c r="CH103" s="150" t="s">
        <v>597</v>
      </c>
      <c r="CI103" s="150" t="s">
        <v>1171</v>
      </c>
      <c r="CJ103" s="150" t="s">
        <v>597</v>
      </c>
      <c r="CK103" s="150" t="s">
        <v>597</v>
      </c>
      <c r="CL103" s="150" t="s">
        <v>597</v>
      </c>
      <c r="CM103" s="150" t="s">
        <v>1172</v>
      </c>
      <c r="CN103" s="150" t="s">
        <v>597</v>
      </c>
      <c r="CO103" s="150" t="s">
        <v>597</v>
      </c>
      <c r="CP103" s="150" t="s">
        <v>1173</v>
      </c>
      <c r="CQ103" s="150" t="s">
        <v>597</v>
      </c>
      <c r="CR103" s="150" t="s">
        <v>636</v>
      </c>
      <c r="CS103" s="150" t="s">
        <v>597</v>
      </c>
      <c r="CT103" s="150" t="s">
        <v>597</v>
      </c>
      <c r="CU103" s="150" t="s">
        <v>597</v>
      </c>
      <c r="CV103" s="150" t="s">
        <v>597</v>
      </c>
      <c r="CW103" s="150" t="s">
        <v>597</v>
      </c>
      <c r="CX103" s="150" t="s">
        <v>597</v>
      </c>
      <c r="CY103" s="150" t="s">
        <v>597</v>
      </c>
      <c r="CZ103" s="150" t="s">
        <v>597</v>
      </c>
      <c r="DA103" s="150" t="s">
        <v>597</v>
      </c>
      <c r="DB103" s="150" t="s">
        <v>618</v>
      </c>
      <c r="DC103" s="150" t="s">
        <v>618</v>
      </c>
      <c r="DD103" s="150" t="s">
        <v>597</v>
      </c>
      <c r="DE103" s="150" t="s">
        <v>597</v>
      </c>
      <c r="DF103" s="150" t="s">
        <v>88</v>
      </c>
      <c r="DG103" s="150" t="s">
        <v>597</v>
      </c>
      <c r="DH103" s="150" t="s">
        <v>612</v>
      </c>
      <c r="DI103" s="150" t="s">
        <v>1174</v>
      </c>
      <c r="DJ103" s="150" t="s">
        <v>597</v>
      </c>
      <c r="DK103" s="152">
        <v>42146.30679398148</v>
      </c>
      <c r="DL103" s="152">
        <v>42145.794803240744</v>
      </c>
      <c r="DM103" s="152" t="s">
        <v>597</v>
      </c>
      <c r="DN103" s="150" t="s">
        <v>620</v>
      </c>
      <c r="DO103" s="150" t="s">
        <v>621</v>
      </c>
      <c r="DP103" s="150" t="s">
        <v>1164</v>
      </c>
      <c r="DQ103" s="150" t="s">
        <v>241</v>
      </c>
      <c r="DR103" s="150">
        <v>220000.0</v>
      </c>
      <c r="DS103" s="150" t="s">
        <v>596</v>
      </c>
      <c r="DT103" s="150" t="s">
        <v>597</v>
      </c>
      <c r="DU103" s="150" t="s">
        <v>1164</v>
      </c>
      <c r="DV103" s="150" t="s">
        <v>241</v>
      </c>
      <c r="DW103" s="150" t="s">
        <v>597</v>
      </c>
      <c r="DX103" s="150">
        <v>220000.0</v>
      </c>
      <c r="DY103" s="150" t="s">
        <v>596</v>
      </c>
      <c r="DZ103" s="150" t="s">
        <v>597</v>
      </c>
      <c r="EA103" s="150" t="s">
        <v>597</v>
      </c>
      <c r="EB103" s="150" t="s">
        <v>597</v>
      </c>
      <c r="EC103" s="150" t="s">
        <v>597</v>
      </c>
      <c r="ED103" s="150" t="s">
        <v>597</v>
      </c>
      <c r="EE103" s="150" t="s">
        <v>597</v>
      </c>
      <c r="EF103" s="152" t="s">
        <v>597</v>
      </c>
      <c r="EG103" s="151">
        <v>0.0</v>
      </c>
      <c r="EH103" s="151">
        <v>0.0</v>
      </c>
      <c r="EI103" s="150" t="s">
        <v>1169</v>
      </c>
      <c r="EJ103" s="150" t="s">
        <v>622</v>
      </c>
      <c r="EK103" s="150" t="s">
        <v>597</v>
      </c>
    </row>
    <row r="104" ht="15.75" customHeight="1">
      <c r="A104" s="150">
        <v>28082.0</v>
      </c>
      <c r="B104" s="150" t="s">
        <v>6</v>
      </c>
      <c r="C104" s="150" t="s">
        <v>1163</v>
      </c>
      <c r="D104" s="150">
        <v>28082.0</v>
      </c>
      <c r="E104" s="150" t="s">
        <v>594</v>
      </c>
      <c r="F104" s="150" t="s">
        <v>88</v>
      </c>
      <c r="G104" s="150">
        <v>580756.0</v>
      </c>
      <c r="H104" s="150" t="s">
        <v>595</v>
      </c>
      <c r="I104" s="150" t="s">
        <v>297</v>
      </c>
      <c r="J104" s="150">
        <v>42788.0</v>
      </c>
      <c r="K104" s="150" t="s">
        <v>239</v>
      </c>
      <c r="L104" s="150" t="s">
        <v>1175</v>
      </c>
      <c r="M104" s="151">
        <v>0.0</v>
      </c>
      <c r="N104" s="150">
        <v>440000.0</v>
      </c>
      <c r="O104" s="150" t="s">
        <v>596</v>
      </c>
      <c r="P104" s="151">
        <v>0.0</v>
      </c>
      <c r="Q104" s="67" t="s">
        <v>597</v>
      </c>
      <c r="R104" s="150" t="s">
        <v>597</v>
      </c>
      <c r="S104" s="150" t="s">
        <v>598</v>
      </c>
      <c r="T104" s="150" t="s">
        <v>597</v>
      </c>
      <c r="U104" s="150" t="s">
        <v>1165</v>
      </c>
      <c r="V104" s="150" t="s">
        <v>600</v>
      </c>
      <c r="W104" s="150" t="s">
        <v>597</v>
      </c>
      <c r="X104" s="150" t="s">
        <v>597</v>
      </c>
      <c r="Y104" s="150" t="s">
        <v>1166</v>
      </c>
      <c r="Z104" s="150" t="s">
        <v>88</v>
      </c>
      <c r="AA104" s="150" t="s">
        <v>294</v>
      </c>
      <c r="AB104" s="150" t="s">
        <v>597</v>
      </c>
      <c r="AC104" s="150" t="s">
        <v>597</v>
      </c>
      <c r="AD104" s="150" t="s">
        <v>295</v>
      </c>
      <c r="AE104" s="150" t="s">
        <v>602</v>
      </c>
      <c r="AF104" s="150" t="s">
        <v>597</v>
      </c>
      <c r="AG104" s="150" t="s">
        <v>297</v>
      </c>
      <c r="AH104" s="150" t="s">
        <v>1167</v>
      </c>
      <c r="AI104" s="150" t="s">
        <v>1168</v>
      </c>
      <c r="AJ104" s="150" t="s">
        <v>1169</v>
      </c>
      <c r="AK104" s="150" t="s">
        <v>606</v>
      </c>
      <c r="AL104" s="150" t="s">
        <v>294</v>
      </c>
      <c r="AM104" s="150" t="s">
        <v>597</v>
      </c>
      <c r="AN104" s="150" t="s">
        <v>597</v>
      </c>
      <c r="AO104" s="150" t="s">
        <v>295</v>
      </c>
      <c r="AP104" s="150" t="s">
        <v>602</v>
      </c>
      <c r="AQ104" s="150" t="s">
        <v>1167</v>
      </c>
      <c r="AR104" s="150" t="s">
        <v>607</v>
      </c>
      <c r="AS104" s="150" t="s">
        <v>297</v>
      </c>
      <c r="AT104" s="150" t="s">
        <v>595</v>
      </c>
      <c r="AU104" s="150">
        <v>580956.0</v>
      </c>
      <c r="AV104" s="150" t="s">
        <v>608</v>
      </c>
      <c r="AW104" s="150" t="s">
        <v>88</v>
      </c>
      <c r="AX104" s="150" t="s">
        <v>597</v>
      </c>
      <c r="AY104" s="150" t="s">
        <v>597</v>
      </c>
      <c r="AZ104" s="150" t="s">
        <v>688</v>
      </c>
      <c r="BA104" s="150" t="s">
        <v>597</v>
      </c>
      <c r="BB104" s="152" t="s">
        <v>597</v>
      </c>
      <c r="BC104" s="150" t="s">
        <v>597</v>
      </c>
      <c r="BD104" s="150" t="s">
        <v>597</v>
      </c>
      <c r="BE104" s="150" t="s">
        <v>597</v>
      </c>
      <c r="BF104" s="150" t="s">
        <v>597</v>
      </c>
      <c r="BG104" s="150" t="s">
        <v>597</v>
      </c>
      <c r="BH104" s="150" t="s">
        <v>597</v>
      </c>
      <c r="BI104" s="150" t="s">
        <v>597</v>
      </c>
      <c r="BJ104" s="150" t="s">
        <v>597</v>
      </c>
      <c r="BK104" s="150" t="s">
        <v>597</v>
      </c>
      <c r="BL104" s="150" t="s">
        <v>611</v>
      </c>
      <c r="BM104" s="150" t="s">
        <v>612</v>
      </c>
      <c r="BN104" s="150" t="s">
        <v>597</v>
      </c>
      <c r="BO104" s="150" t="s">
        <v>597</v>
      </c>
      <c r="BP104" s="150" t="s">
        <v>1170</v>
      </c>
      <c r="BQ104" s="150" t="s">
        <v>597</v>
      </c>
      <c r="BR104" s="150" t="s">
        <v>607</v>
      </c>
      <c r="BS104" s="150" t="s">
        <v>597</v>
      </c>
      <c r="BT104" s="150" t="s">
        <v>597</v>
      </c>
      <c r="BU104" s="150" t="s">
        <v>597</v>
      </c>
      <c r="BV104" s="150" t="s">
        <v>597</v>
      </c>
      <c r="BW104" s="150" t="s">
        <v>597</v>
      </c>
      <c r="BX104" s="150" t="s">
        <v>597</v>
      </c>
      <c r="BY104" s="150" t="s">
        <v>597</v>
      </c>
      <c r="BZ104" s="150" t="s">
        <v>597</v>
      </c>
      <c r="CA104" s="150" t="s">
        <v>88</v>
      </c>
      <c r="CB104" s="150" t="s">
        <v>597</v>
      </c>
      <c r="CC104" s="150" t="s">
        <v>597</v>
      </c>
      <c r="CD104" s="150" t="s">
        <v>597</v>
      </c>
      <c r="CE104" s="150" t="s">
        <v>597</v>
      </c>
      <c r="CF104" s="150" t="s">
        <v>597</v>
      </c>
      <c r="CG104" s="150" t="s">
        <v>597</v>
      </c>
      <c r="CH104" s="150" t="s">
        <v>597</v>
      </c>
      <c r="CI104" s="150" t="s">
        <v>1171</v>
      </c>
      <c r="CJ104" s="150" t="s">
        <v>597</v>
      </c>
      <c r="CK104" s="150" t="s">
        <v>597</v>
      </c>
      <c r="CL104" s="150" t="s">
        <v>597</v>
      </c>
      <c r="CM104" s="150" t="s">
        <v>1172</v>
      </c>
      <c r="CN104" s="150" t="s">
        <v>597</v>
      </c>
      <c r="CO104" s="150" t="s">
        <v>597</v>
      </c>
      <c r="CP104" s="150" t="s">
        <v>1173</v>
      </c>
      <c r="CQ104" s="150" t="s">
        <v>597</v>
      </c>
      <c r="CR104" s="150" t="s">
        <v>636</v>
      </c>
      <c r="CS104" s="150" t="s">
        <v>597</v>
      </c>
      <c r="CT104" s="150" t="s">
        <v>597</v>
      </c>
      <c r="CU104" s="150" t="s">
        <v>597</v>
      </c>
      <c r="CV104" s="150" t="s">
        <v>597</v>
      </c>
      <c r="CW104" s="150" t="s">
        <v>597</v>
      </c>
      <c r="CX104" s="150" t="s">
        <v>597</v>
      </c>
      <c r="CY104" s="150" t="s">
        <v>597</v>
      </c>
      <c r="CZ104" s="150" t="s">
        <v>597</v>
      </c>
      <c r="DA104" s="150" t="s">
        <v>597</v>
      </c>
      <c r="DB104" s="150" t="s">
        <v>618</v>
      </c>
      <c r="DC104" s="150" t="s">
        <v>618</v>
      </c>
      <c r="DD104" s="150" t="s">
        <v>597</v>
      </c>
      <c r="DE104" s="150" t="s">
        <v>597</v>
      </c>
      <c r="DF104" s="150" t="s">
        <v>88</v>
      </c>
      <c r="DG104" s="150" t="s">
        <v>597</v>
      </c>
      <c r="DH104" s="150" t="s">
        <v>612</v>
      </c>
      <c r="DI104" s="150" t="s">
        <v>1174</v>
      </c>
      <c r="DJ104" s="150" t="s">
        <v>597</v>
      </c>
      <c r="DK104" s="152">
        <v>42146.30679398148</v>
      </c>
      <c r="DL104" s="152">
        <v>42145.794803240744</v>
      </c>
      <c r="DM104" s="152" t="s">
        <v>597</v>
      </c>
      <c r="DN104" s="150" t="s">
        <v>620</v>
      </c>
      <c r="DO104" s="150" t="s">
        <v>621</v>
      </c>
      <c r="DP104" s="150" t="s">
        <v>1175</v>
      </c>
      <c r="DQ104" s="150" t="s">
        <v>239</v>
      </c>
      <c r="DR104" s="150">
        <v>440000.0</v>
      </c>
      <c r="DS104" s="150" t="s">
        <v>596</v>
      </c>
      <c r="DT104" s="150" t="s">
        <v>597</v>
      </c>
      <c r="DU104" s="150" t="s">
        <v>1175</v>
      </c>
      <c r="DV104" s="150" t="s">
        <v>239</v>
      </c>
      <c r="DW104" s="150" t="s">
        <v>597</v>
      </c>
      <c r="DX104" s="150">
        <v>440000.0</v>
      </c>
      <c r="DY104" s="150" t="s">
        <v>596</v>
      </c>
      <c r="DZ104" s="150" t="s">
        <v>597</v>
      </c>
      <c r="EA104" s="150" t="s">
        <v>597</v>
      </c>
      <c r="EB104" s="150" t="s">
        <v>597</v>
      </c>
      <c r="EC104" s="150" t="s">
        <v>597</v>
      </c>
      <c r="ED104" s="150" t="s">
        <v>597</v>
      </c>
      <c r="EE104" s="150" t="s">
        <v>597</v>
      </c>
      <c r="EF104" s="152" t="s">
        <v>597</v>
      </c>
      <c r="EG104" s="151">
        <v>0.0</v>
      </c>
      <c r="EH104" s="151">
        <v>0.0</v>
      </c>
      <c r="EI104" s="150" t="s">
        <v>1169</v>
      </c>
      <c r="EJ104" s="150" t="s">
        <v>622</v>
      </c>
      <c r="EK104" s="150" t="s">
        <v>597</v>
      </c>
    </row>
    <row r="105" ht="15.75" customHeight="1">
      <c r="A105" s="150">
        <v>28082.0</v>
      </c>
      <c r="B105" s="150" t="s">
        <v>6</v>
      </c>
      <c r="C105" s="150" t="s">
        <v>1163</v>
      </c>
      <c r="D105" s="150">
        <v>28082.0</v>
      </c>
      <c r="E105" s="150" t="s">
        <v>594</v>
      </c>
      <c r="F105" s="150" t="s">
        <v>88</v>
      </c>
      <c r="G105" s="150">
        <v>580756.0</v>
      </c>
      <c r="H105" s="150" t="s">
        <v>595</v>
      </c>
      <c r="I105" s="150" t="s">
        <v>297</v>
      </c>
      <c r="J105" s="150">
        <v>42768.0</v>
      </c>
      <c r="K105" s="150" t="s">
        <v>204</v>
      </c>
      <c r="L105" s="150" t="s">
        <v>299</v>
      </c>
      <c r="M105" s="151">
        <v>0.0</v>
      </c>
      <c r="N105" s="150">
        <v>192762.0</v>
      </c>
      <c r="O105" s="150" t="s">
        <v>596</v>
      </c>
      <c r="P105" s="151">
        <v>0.0</v>
      </c>
      <c r="Q105" s="67" t="s">
        <v>597</v>
      </c>
      <c r="R105" s="150" t="s">
        <v>597</v>
      </c>
      <c r="S105" s="150" t="s">
        <v>598</v>
      </c>
      <c r="T105" s="150" t="s">
        <v>597</v>
      </c>
      <c r="U105" s="150" t="s">
        <v>1165</v>
      </c>
      <c r="V105" s="150" t="s">
        <v>600</v>
      </c>
      <c r="W105" s="150" t="s">
        <v>597</v>
      </c>
      <c r="X105" s="150" t="s">
        <v>597</v>
      </c>
      <c r="Y105" s="150" t="s">
        <v>1166</v>
      </c>
      <c r="Z105" s="150" t="s">
        <v>88</v>
      </c>
      <c r="AA105" s="150" t="s">
        <v>294</v>
      </c>
      <c r="AB105" s="150" t="s">
        <v>597</v>
      </c>
      <c r="AC105" s="150" t="s">
        <v>597</v>
      </c>
      <c r="AD105" s="150" t="s">
        <v>295</v>
      </c>
      <c r="AE105" s="150" t="s">
        <v>602</v>
      </c>
      <c r="AF105" s="150" t="s">
        <v>597</v>
      </c>
      <c r="AG105" s="150" t="s">
        <v>297</v>
      </c>
      <c r="AH105" s="150" t="s">
        <v>1167</v>
      </c>
      <c r="AI105" s="150" t="s">
        <v>1168</v>
      </c>
      <c r="AJ105" s="150" t="s">
        <v>1169</v>
      </c>
      <c r="AK105" s="150" t="s">
        <v>606</v>
      </c>
      <c r="AL105" s="150" t="s">
        <v>294</v>
      </c>
      <c r="AM105" s="150" t="s">
        <v>597</v>
      </c>
      <c r="AN105" s="150" t="s">
        <v>597</v>
      </c>
      <c r="AO105" s="150" t="s">
        <v>295</v>
      </c>
      <c r="AP105" s="150" t="s">
        <v>602</v>
      </c>
      <c r="AQ105" s="150" t="s">
        <v>1167</v>
      </c>
      <c r="AR105" s="150" t="s">
        <v>607</v>
      </c>
      <c r="AS105" s="150" t="s">
        <v>297</v>
      </c>
      <c r="AT105" s="150" t="s">
        <v>595</v>
      </c>
      <c r="AU105" s="150">
        <v>580956.0</v>
      </c>
      <c r="AV105" s="150" t="s">
        <v>608</v>
      </c>
      <c r="AW105" s="150" t="s">
        <v>88</v>
      </c>
      <c r="AX105" s="150" t="s">
        <v>597</v>
      </c>
      <c r="AY105" s="150" t="s">
        <v>597</v>
      </c>
      <c r="AZ105" s="150" t="s">
        <v>688</v>
      </c>
      <c r="BA105" s="150" t="s">
        <v>597</v>
      </c>
      <c r="BB105" s="152" t="s">
        <v>597</v>
      </c>
      <c r="BC105" s="150" t="s">
        <v>597</v>
      </c>
      <c r="BD105" s="150" t="s">
        <v>597</v>
      </c>
      <c r="BE105" s="150" t="s">
        <v>597</v>
      </c>
      <c r="BF105" s="150" t="s">
        <v>597</v>
      </c>
      <c r="BG105" s="150" t="s">
        <v>597</v>
      </c>
      <c r="BH105" s="150" t="s">
        <v>597</v>
      </c>
      <c r="BI105" s="150" t="s">
        <v>597</v>
      </c>
      <c r="BJ105" s="150" t="s">
        <v>597</v>
      </c>
      <c r="BK105" s="150" t="s">
        <v>597</v>
      </c>
      <c r="BL105" s="150" t="s">
        <v>611</v>
      </c>
      <c r="BM105" s="150" t="s">
        <v>612</v>
      </c>
      <c r="BN105" s="150" t="s">
        <v>597</v>
      </c>
      <c r="BO105" s="150" t="s">
        <v>597</v>
      </c>
      <c r="BP105" s="150" t="s">
        <v>1170</v>
      </c>
      <c r="BQ105" s="150" t="s">
        <v>597</v>
      </c>
      <c r="BR105" s="150" t="s">
        <v>607</v>
      </c>
      <c r="BS105" s="150" t="s">
        <v>597</v>
      </c>
      <c r="BT105" s="150" t="s">
        <v>597</v>
      </c>
      <c r="BU105" s="150" t="s">
        <v>597</v>
      </c>
      <c r="BV105" s="150" t="s">
        <v>597</v>
      </c>
      <c r="BW105" s="150" t="s">
        <v>597</v>
      </c>
      <c r="BX105" s="150" t="s">
        <v>597</v>
      </c>
      <c r="BY105" s="150" t="s">
        <v>597</v>
      </c>
      <c r="BZ105" s="150" t="s">
        <v>597</v>
      </c>
      <c r="CA105" s="150" t="s">
        <v>88</v>
      </c>
      <c r="CB105" s="150" t="s">
        <v>597</v>
      </c>
      <c r="CC105" s="150" t="s">
        <v>597</v>
      </c>
      <c r="CD105" s="150" t="s">
        <v>597</v>
      </c>
      <c r="CE105" s="150" t="s">
        <v>597</v>
      </c>
      <c r="CF105" s="150" t="s">
        <v>597</v>
      </c>
      <c r="CG105" s="150" t="s">
        <v>597</v>
      </c>
      <c r="CH105" s="150" t="s">
        <v>597</v>
      </c>
      <c r="CI105" s="150" t="s">
        <v>1171</v>
      </c>
      <c r="CJ105" s="150" t="s">
        <v>597</v>
      </c>
      <c r="CK105" s="150" t="s">
        <v>597</v>
      </c>
      <c r="CL105" s="150" t="s">
        <v>597</v>
      </c>
      <c r="CM105" s="150" t="s">
        <v>1172</v>
      </c>
      <c r="CN105" s="150" t="s">
        <v>597</v>
      </c>
      <c r="CO105" s="150" t="s">
        <v>597</v>
      </c>
      <c r="CP105" s="150" t="s">
        <v>1173</v>
      </c>
      <c r="CQ105" s="150" t="s">
        <v>597</v>
      </c>
      <c r="CR105" s="150" t="s">
        <v>636</v>
      </c>
      <c r="CS105" s="150" t="s">
        <v>597</v>
      </c>
      <c r="CT105" s="150" t="s">
        <v>597</v>
      </c>
      <c r="CU105" s="150" t="s">
        <v>597</v>
      </c>
      <c r="CV105" s="150" t="s">
        <v>597</v>
      </c>
      <c r="CW105" s="150" t="s">
        <v>597</v>
      </c>
      <c r="CX105" s="150" t="s">
        <v>597</v>
      </c>
      <c r="CY105" s="150" t="s">
        <v>597</v>
      </c>
      <c r="CZ105" s="150" t="s">
        <v>597</v>
      </c>
      <c r="DA105" s="150" t="s">
        <v>597</v>
      </c>
      <c r="DB105" s="150" t="s">
        <v>618</v>
      </c>
      <c r="DC105" s="150" t="s">
        <v>618</v>
      </c>
      <c r="DD105" s="150" t="s">
        <v>597</v>
      </c>
      <c r="DE105" s="150" t="s">
        <v>597</v>
      </c>
      <c r="DF105" s="150" t="s">
        <v>88</v>
      </c>
      <c r="DG105" s="150" t="s">
        <v>597</v>
      </c>
      <c r="DH105" s="150" t="s">
        <v>612</v>
      </c>
      <c r="DI105" s="150" t="s">
        <v>1174</v>
      </c>
      <c r="DJ105" s="150" t="s">
        <v>597</v>
      </c>
      <c r="DK105" s="152">
        <v>42146.30679398148</v>
      </c>
      <c r="DL105" s="152">
        <v>42145.794803240744</v>
      </c>
      <c r="DM105" s="152" t="s">
        <v>597</v>
      </c>
      <c r="DN105" s="150" t="s">
        <v>620</v>
      </c>
      <c r="DO105" s="150" t="s">
        <v>621</v>
      </c>
      <c r="DP105" s="150" t="s">
        <v>299</v>
      </c>
      <c r="DQ105" s="150" t="s">
        <v>204</v>
      </c>
      <c r="DR105" s="150">
        <v>192762.0</v>
      </c>
      <c r="DS105" s="150" t="s">
        <v>596</v>
      </c>
      <c r="DT105" s="150" t="s">
        <v>597</v>
      </c>
      <c r="DU105" s="150" t="s">
        <v>299</v>
      </c>
      <c r="DV105" s="150" t="s">
        <v>204</v>
      </c>
      <c r="DW105" s="150" t="s">
        <v>597</v>
      </c>
      <c r="DX105" s="150">
        <v>192762.0</v>
      </c>
      <c r="DY105" s="150" t="s">
        <v>596</v>
      </c>
      <c r="DZ105" s="150" t="s">
        <v>597</v>
      </c>
      <c r="EA105" s="150" t="s">
        <v>597</v>
      </c>
      <c r="EB105" s="150" t="s">
        <v>597</v>
      </c>
      <c r="EC105" s="150" t="s">
        <v>597</v>
      </c>
      <c r="ED105" s="150" t="s">
        <v>597</v>
      </c>
      <c r="EE105" s="150" t="s">
        <v>597</v>
      </c>
      <c r="EF105" s="152" t="s">
        <v>597</v>
      </c>
      <c r="EG105" s="151">
        <v>0.0</v>
      </c>
      <c r="EH105" s="151">
        <v>0.0</v>
      </c>
      <c r="EI105" s="150" t="s">
        <v>1169</v>
      </c>
      <c r="EJ105" s="150" t="s">
        <v>622</v>
      </c>
      <c r="EK105" s="150" t="s">
        <v>597</v>
      </c>
    </row>
    <row r="106" ht="15.75" customHeight="1">
      <c r="A106" s="150">
        <v>28082.0</v>
      </c>
      <c r="B106" s="150" t="s">
        <v>6</v>
      </c>
      <c r="C106" s="150" t="s">
        <v>1163</v>
      </c>
      <c r="D106" s="150">
        <v>28082.0</v>
      </c>
      <c r="E106" s="150" t="s">
        <v>594</v>
      </c>
      <c r="F106" s="150" t="s">
        <v>88</v>
      </c>
      <c r="G106" s="150">
        <v>580756.0</v>
      </c>
      <c r="H106" s="150" t="s">
        <v>595</v>
      </c>
      <c r="I106" s="150" t="s">
        <v>297</v>
      </c>
      <c r="J106" s="150">
        <v>42747.0</v>
      </c>
      <c r="K106" s="150" t="s">
        <v>202</v>
      </c>
      <c r="L106" s="150" t="s">
        <v>298</v>
      </c>
      <c r="M106" s="151">
        <v>278905.23</v>
      </c>
      <c r="N106" s="150">
        <v>190.834</v>
      </c>
      <c r="O106" s="150" t="s">
        <v>623</v>
      </c>
      <c r="P106" s="151">
        <v>278905.23</v>
      </c>
      <c r="Q106" s="67" t="s">
        <v>597</v>
      </c>
      <c r="R106" s="150" t="s">
        <v>597</v>
      </c>
      <c r="S106" s="150" t="s">
        <v>598</v>
      </c>
      <c r="T106" s="150" t="s">
        <v>597</v>
      </c>
      <c r="U106" s="150" t="s">
        <v>1165</v>
      </c>
      <c r="V106" s="150" t="s">
        <v>600</v>
      </c>
      <c r="W106" s="150" t="s">
        <v>597</v>
      </c>
      <c r="X106" s="150" t="s">
        <v>597</v>
      </c>
      <c r="Y106" s="150" t="s">
        <v>1166</v>
      </c>
      <c r="Z106" s="150" t="s">
        <v>88</v>
      </c>
      <c r="AA106" s="150" t="s">
        <v>294</v>
      </c>
      <c r="AB106" s="150" t="s">
        <v>597</v>
      </c>
      <c r="AC106" s="150" t="s">
        <v>597</v>
      </c>
      <c r="AD106" s="150" t="s">
        <v>295</v>
      </c>
      <c r="AE106" s="150" t="s">
        <v>602</v>
      </c>
      <c r="AF106" s="150" t="s">
        <v>597</v>
      </c>
      <c r="AG106" s="150" t="s">
        <v>297</v>
      </c>
      <c r="AH106" s="150" t="s">
        <v>1167</v>
      </c>
      <c r="AI106" s="150" t="s">
        <v>1168</v>
      </c>
      <c r="AJ106" s="150" t="s">
        <v>1169</v>
      </c>
      <c r="AK106" s="150" t="s">
        <v>606</v>
      </c>
      <c r="AL106" s="150" t="s">
        <v>294</v>
      </c>
      <c r="AM106" s="150" t="s">
        <v>597</v>
      </c>
      <c r="AN106" s="150" t="s">
        <v>597</v>
      </c>
      <c r="AO106" s="150" t="s">
        <v>295</v>
      </c>
      <c r="AP106" s="150" t="s">
        <v>602</v>
      </c>
      <c r="AQ106" s="150" t="s">
        <v>1167</v>
      </c>
      <c r="AR106" s="150" t="s">
        <v>607</v>
      </c>
      <c r="AS106" s="150" t="s">
        <v>297</v>
      </c>
      <c r="AT106" s="150" t="s">
        <v>595</v>
      </c>
      <c r="AU106" s="150">
        <v>580956.0</v>
      </c>
      <c r="AV106" s="150" t="s">
        <v>608</v>
      </c>
      <c r="AW106" s="150" t="s">
        <v>88</v>
      </c>
      <c r="AX106" s="150" t="s">
        <v>597</v>
      </c>
      <c r="AY106" s="150" t="s">
        <v>597</v>
      </c>
      <c r="AZ106" s="150" t="s">
        <v>688</v>
      </c>
      <c r="BA106" s="150" t="s">
        <v>597</v>
      </c>
      <c r="BB106" s="152" t="s">
        <v>597</v>
      </c>
      <c r="BC106" s="150" t="s">
        <v>597</v>
      </c>
      <c r="BD106" s="150" t="s">
        <v>597</v>
      </c>
      <c r="BE106" s="150" t="s">
        <v>597</v>
      </c>
      <c r="BF106" s="150" t="s">
        <v>597</v>
      </c>
      <c r="BG106" s="150" t="s">
        <v>597</v>
      </c>
      <c r="BH106" s="150" t="s">
        <v>597</v>
      </c>
      <c r="BI106" s="150" t="s">
        <v>597</v>
      </c>
      <c r="BJ106" s="150" t="s">
        <v>597</v>
      </c>
      <c r="BK106" s="150" t="s">
        <v>597</v>
      </c>
      <c r="BL106" s="150" t="s">
        <v>611</v>
      </c>
      <c r="BM106" s="150" t="s">
        <v>612</v>
      </c>
      <c r="BN106" s="150" t="s">
        <v>597</v>
      </c>
      <c r="BO106" s="150" t="s">
        <v>597</v>
      </c>
      <c r="BP106" s="150" t="s">
        <v>1170</v>
      </c>
      <c r="BQ106" s="150" t="s">
        <v>597</v>
      </c>
      <c r="BR106" s="150" t="s">
        <v>607</v>
      </c>
      <c r="BS106" s="150" t="s">
        <v>597</v>
      </c>
      <c r="BT106" s="150" t="s">
        <v>597</v>
      </c>
      <c r="BU106" s="150" t="s">
        <v>597</v>
      </c>
      <c r="BV106" s="150" t="s">
        <v>597</v>
      </c>
      <c r="BW106" s="150" t="s">
        <v>597</v>
      </c>
      <c r="BX106" s="150" t="s">
        <v>597</v>
      </c>
      <c r="BY106" s="150" t="s">
        <v>597</v>
      </c>
      <c r="BZ106" s="150" t="s">
        <v>597</v>
      </c>
      <c r="CA106" s="150" t="s">
        <v>88</v>
      </c>
      <c r="CB106" s="150" t="s">
        <v>597</v>
      </c>
      <c r="CC106" s="150" t="s">
        <v>597</v>
      </c>
      <c r="CD106" s="150" t="s">
        <v>597</v>
      </c>
      <c r="CE106" s="150" t="s">
        <v>597</v>
      </c>
      <c r="CF106" s="150" t="s">
        <v>597</v>
      </c>
      <c r="CG106" s="150" t="s">
        <v>597</v>
      </c>
      <c r="CH106" s="150" t="s">
        <v>597</v>
      </c>
      <c r="CI106" s="150" t="s">
        <v>1171</v>
      </c>
      <c r="CJ106" s="150" t="s">
        <v>597</v>
      </c>
      <c r="CK106" s="150" t="s">
        <v>597</v>
      </c>
      <c r="CL106" s="150" t="s">
        <v>597</v>
      </c>
      <c r="CM106" s="150" t="s">
        <v>1172</v>
      </c>
      <c r="CN106" s="150" t="s">
        <v>597</v>
      </c>
      <c r="CO106" s="150" t="s">
        <v>597</v>
      </c>
      <c r="CP106" s="150" t="s">
        <v>1173</v>
      </c>
      <c r="CQ106" s="150" t="s">
        <v>597</v>
      </c>
      <c r="CR106" s="150" t="s">
        <v>636</v>
      </c>
      <c r="CS106" s="150" t="s">
        <v>597</v>
      </c>
      <c r="CT106" s="150" t="s">
        <v>597</v>
      </c>
      <c r="CU106" s="150" t="s">
        <v>597</v>
      </c>
      <c r="CV106" s="150" t="s">
        <v>597</v>
      </c>
      <c r="CW106" s="150" t="s">
        <v>597</v>
      </c>
      <c r="CX106" s="150" t="s">
        <v>597</v>
      </c>
      <c r="CY106" s="150" t="s">
        <v>597</v>
      </c>
      <c r="CZ106" s="150" t="s">
        <v>597</v>
      </c>
      <c r="DA106" s="150" t="s">
        <v>597</v>
      </c>
      <c r="DB106" s="150" t="s">
        <v>618</v>
      </c>
      <c r="DC106" s="150" t="s">
        <v>618</v>
      </c>
      <c r="DD106" s="150" t="s">
        <v>597</v>
      </c>
      <c r="DE106" s="150" t="s">
        <v>597</v>
      </c>
      <c r="DF106" s="150" t="s">
        <v>88</v>
      </c>
      <c r="DG106" s="150" t="s">
        <v>597</v>
      </c>
      <c r="DH106" s="150" t="s">
        <v>612</v>
      </c>
      <c r="DI106" s="150" t="s">
        <v>1174</v>
      </c>
      <c r="DJ106" s="150" t="s">
        <v>597</v>
      </c>
      <c r="DK106" s="152">
        <v>42146.30679398148</v>
      </c>
      <c r="DL106" s="152">
        <v>42145.794803240744</v>
      </c>
      <c r="DM106" s="152" t="s">
        <v>597</v>
      </c>
      <c r="DN106" s="150" t="s">
        <v>620</v>
      </c>
      <c r="DO106" s="150" t="s">
        <v>621</v>
      </c>
      <c r="DP106" s="150" t="s">
        <v>298</v>
      </c>
      <c r="DQ106" s="150" t="s">
        <v>202</v>
      </c>
      <c r="DR106" s="150">
        <v>190.834</v>
      </c>
      <c r="DS106" s="150" t="s">
        <v>623</v>
      </c>
      <c r="DT106" s="150" t="s">
        <v>597</v>
      </c>
      <c r="DU106" s="150" t="s">
        <v>298</v>
      </c>
      <c r="DV106" s="150" t="s">
        <v>202</v>
      </c>
      <c r="DW106" s="150" t="s">
        <v>597</v>
      </c>
      <c r="DX106" s="150">
        <v>190.834</v>
      </c>
      <c r="DY106" s="150" t="s">
        <v>623</v>
      </c>
      <c r="DZ106" s="150" t="s">
        <v>597</v>
      </c>
      <c r="EA106" s="150" t="s">
        <v>597</v>
      </c>
      <c r="EB106" s="150" t="s">
        <v>597</v>
      </c>
      <c r="EC106" s="150" t="s">
        <v>597</v>
      </c>
      <c r="ED106" s="150" t="s">
        <v>597</v>
      </c>
      <c r="EE106" s="150" t="s">
        <v>597</v>
      </c>
      <c r="EF106" s="152" t="s">
        <v>597</v>
      </c>
      <c r="EG106" s="151">
        <v>0.0</v>
      </c>
      <c r="EH106" s="151">
        <v>0.0</v>
      </c>
      <c r="EI106" s="150" t="s">
        <v>1169</v>
      </c>
      <c r="EJ106" s="150" t="s">
        <v>622</v>
      </c>
      <c r="EK106" s="150" t="s">
        <v>597</v>
      </c>
    </row>
    <row r="107" ht="15.75" customHeight="1">
      <c r="A107" s="150">
        <v>28071.0</v>
      </c>
      <c r="B107" s="150" t="s">
        <v>6</v>
      </c>
      <c r="C107" s="150" t="s">
        <v>1176</v>
      </c>
      <c r="D107" s="150">
        <v>28071.0</v>
      </c>
      <c r="E107" s="150" t="s">
        <v>594</v>
      </c>
      <c r="F107" s="150" t="s">
        <v>89</v>
      </c>
      <c r="G107" s="150">
        <v>580744.0</v>
      </c>
      <c r="H107" s="150" t="s">
        <v>595</v>
      </c>
      <c r="I107" s="150" t="s">
        <v>201</v>
      </c>
      <c r="J107" s="150">
        <v>42757.0</v>
      </c>
      <c r="K107" s="150" t="s">
        <v>204</v>
      </c>
      <c r="L107" s="150" t="s">
        <v>205</v>
      </c>
      <c r="M107" s="151">
        <v>0.0</v>
      </c>
      <c r="N107" s="150">
        <v>2.0999999E7</v>
      </c>
      <c r="O107" s="150" t="s">
        <v>596</v>
      </c>
      <c r="P107" s="151">
        <v>0.0</v>
      </c>
      <c r="Q107" s="67" t="s">
        <v>597</v>
      </c>
      <c r="R107" s="150" t="s">
        <v>597</v>
      </c>
      <c r="S107" s="150" t="s">
        <v>598</v>
      </c>
      <c r="T107" s="150" t="s">
        <v>597</v>
      </c>
      <c r="U107" s="150" t="s">
        <v>1177</v>
      </c>
      <c r="V107" s="150" t="s">
        <v>600</v>
      </c>
      <c r="W107" s="150" t="s">
        <v>597</v>
      </c>
      <c r="X107" s="150" t="s">
        <v>597</v>
      </c>
      <c r="Y107" s="150" t="s">
        <v>1178</v>
      </c>
      <c r="Z107" s="150" t="s">
        <v>89</v>
      </c>
      <c r="AA107" s="150" t="s">
        <v>1179</v>
      </c>
      <c r="AB107" s="150" t="s">
        <v>193</v>
      </c>
      <c r="AC107" s="150" t="s">
        <v>597</v>
      </c>
      <c r="AD107" s="150" t="s">
        <v>196</v>
      </c>
      <c r="AE107" s="150" t="s">
        <v>602</v>
      </c>
      <c r="AF107" s="150" t="s">
        <v>597</v>
      </c>
      <c r="AG107" s="150" t="s">
        <v>201</v>
      </c>
      <c r="AH107" s="150" t="s">
        <v>1180</v>
      </c>
      <c r="AI107" s="150" t="s">
        <v>1181</v>
      </c>
      <c r="AJ107" s="150" t="s">
        <v>1182</v>
      </c>
      <c r="AK107" s="150" t="s">
        <v>658</v>
      </c>
      <c r="AL107" s="150" t="s">
        <v>1179</v>
      </c>
      <c r="AM107" s="150" t="s">
        <v>193</v>
      </c>
      <c r="AN107" s="150" t="s">
        <v>597</v>
      </c>
      <c r="AO107" s="150" t="s">
        <v>196</v>
      </c>
      <c r="AP107" s="150" t="s">
        <v>602</v>
      </c>
      <c r="AQ107" s="150" t="s">
        <v>1180</v>
      </c>
      <c r="AR107" s="150" t="s">
        <v>607</v>
      </c>
      <c r="AS107" s="150" t="s">
        <v>201</v>
      </c>
      <c r="AT107" s="150" t="s">
        <v>595</v>
      </c>
      <c r="AU107" s="150">
        <v>580945.0</v>
      </c>
      <c r="AV107" s="150" t="s">
        <v>608</v>
      </c>
      <c r="AW107" s="150" t="s">
        <v>89</v>
      </c>
      <c r="AX107" s="150" t="s">
        <v>597</v>
      </c>
      <c r="AY107" s="150" t="s">
        <v>597</v>
      </c>
      <c r="AZ107" s="150" t="s">
        <v>609</v>
      </c>
      <c r="BA107" s="150" t="s">
        <v>597</v>
      </c>
      <c r="BB107" s="152" t="s">
        <v>597</v>
      </c>
      <c r="BC107" s="150" t="s">
        <v>597</v>
      </c>
      <c r="BD107" s="150" t="s">
        <v>597</v>
      </c>
      <c r="BE107" s="150" t="s">
        <v>597</v>
      </c>
      <c r="BF107" s="150" t="s">
        <v>597</v>
      </c>
      <c r="BG107" s="150" t="s">
        <v>597</v>
      </c>
      <c r="BH107" s="150" t="s">
        <v>1183</v>
      </c>
      <c r="BI107" s="150" t="s">
        <v>597</v>
      </c>
      <c r="BJ107" s="150" t="s">
        <v>597</v>
      </c>
      <c r="BK107" s="150" t="s">
        <v>597</v>
      </c>
      <c r="BL107" s="150" t="s">
        <v>611</v>
      </c>
      <c r="BM107" s="150" t="s">
        <v>612</v>
      </c>
      <c r="BN107" s="150" t="s">
        <v>597</v>
      </c>
      <c r="BO107" s="150" t="s">
        <v>597</v>
      </c>
      <c r="BP107" s="150" t="s">
        <v>199</v>
      </c>
      <c r="BQ107" s="150" t="s">
        <v>1184</v>
      </c>
      <c r="BR107" s="150" t="s">
        <v>607</v>
      </c>
      <c r="BS107" s="150" t="s">
        <v>597</v>
      </c>
      <c r="BT107" s="150" t="s">
        <v>597</v>
      </c>
      <c r="BU107" s="150" t="s">
        <v>597</v>
      </c>
      <c r="BV107" s="150" t="s">
        <v>597</v>
      </c>
      <c r="BW107" s="150" t="s">
        <v>597</v>
      </c>
      <c r="BX107" s="150" t="s">
        <v>597</v>
      </c>
      <c r="BY107" s="150" t="s">
        <v>597</v>
      </c>
      <c r="BZ107" s="150" t="s">
        <v>597</v>
      </c>
      <c r="CA107" s="150" t="s">
        <v>597</v>
      </c>
      <c r="CB107" s="150" t="s">
        <v>89</v>
      </c>
      <c r="CC107" s="150" t="s">
        <v>597</v>
      </c>
      <c r="CD107" s="150" t="s">
        <v>1185</v>
      </c>
      <c r="CE107" s="150" t="s">
        <v>597</v>
      </c>
      <c r="CF107" s="150" t="s">
        <v>1186</v>
      </c>
      <c r="CG107" s="150" t="s">
        <v>597</v>
      </c>
      <c r="CH107" s="150" t="s">
        <v>597</v>
      </c>
      <c r="CI107" s="150" t="s">
        <v>597</v>
      </c>
      <c r="CJ107" s="150" t="s">
        <v>597</v>
      </c>
      <c r="CK107" s="150" t="s">
        <v>597</v>
      </c>
      <c r="CL107" s="150" t="s">
        <v>1187</v>
      </c>
      <c r="CM107" s="150" t="s">
        <v>597</v>
      </c>
      <c r="CN107" s="150" t="s">
        <v>1045</v>
      </c>
      <c r="CO107" s="150" t="s">
        <v>597</v>
      </c>
      <c r="CP107" s="150" t="s">
        <v>597</v>
      </c>
      <c r="CQ107" s="150" t="s">
        <v>1188</v>
      </c>
      <c r="CR107" s="150" t="s">
        <v>597</v>
      </c>
      <c r="CS107" s="150" t="s">
        <v>597</v>
      </c>
      <c r="CT107" s="150" t="s">
        <v>597</v>
      </c>
      <c r="CU107" s="150" t="s">
        <v>597</v>
      </c>
      <c r="CV107" s="150" t="s">
        <v>597</v>
      </c>
      <c r="CW107" s="150" t="s">
        <v>597</v>
      </c>
      <c r="CX107" s="150" t="s">
        <v>597</v>
      </c>
      <c r="CY107" s="150" t="s">
        <v>597</v>
      </c>
      <c r="CZ107" s="150" t="s">
        <v>607</v>
      </c>
      <c r="DA107" s="150" t="s">
        <v>597</v>
      </c>
      <c r="DB107" s="150" t="s">
        <v>618</v>
      </c>
      <c r="DC107" s="150" t="s">
        <v>618</v>
      </c>
      <c r="DD107" s="150" t="s">
        <v>597</v>
      </c>
      <c r="DE107" s="150" t="s">
        <v>597</v>
      </c>
      <c r="DF107" s="150" t="s">
        <v>89</v>
      </c>
      <c r="DG107" s="150" t="s">
        <v>597</v>
      </c>
      <c r="DH107" s="150" t="s">
        <v>612</v>
      </c>
      <c r="DI107" s="150" t="s">
        <v>1189</v>
      </c>
      <c r="DJ107" s="150" t="s">
        <v>597</v>
      </c>
      <c r="DK107" s="152">
        <v>42148.51269675926</v>
      </c>
      <c r="DL107" s="152">
        <v>42145.79384259259</v>
      </c>
      <c r="DM107" s="152" t="s">
        <v>597</v>
      </c>
      <c r="DN107" s="150" t="s">
        <v>620</v>
      </c>
      <c r="DO107" s="150" t="s">
        <v>621</v>
      </c>
      <c r="DP107" s="150" t="s">
        <v>205</v>
      </c>
      <c r="DQ107" s="150" t="s">
        <v>204</v>
      </c>
      <c r="DR107" s="150">
        <v>2.0999999E7</v>
      </c>
      <c r="DS107" s="150" t="s">
        <v>596</v>
      </c>
      <c r="DT107" s="150" t="s">
        <v>597</v>
      </c>
      <c r="DU107" s="150" t="s">
        <v>205</v>
      </c>
      <c r="DV107" s="150" t="s">
        <v>204</v>
      </c>
      <c r="DW107" s="150" t="s">
        <v>597</v>
      </c>
      <c r="DX107" s="150">
        <v>2.0999999E7</v>
      </c>
      <c r="DY107" s="150" t="s">
        <v>596</v>
      </c>
      <c r="DZ107" s="150" t="s">
        <v>597</v>
      </c>
      <c r="EA107" s="150" t="s">
        <v>597</v>
      </c>
      <c r="EB107" s="150" t="s">
        <v>597</v>
      </c>
      <c r="EC107" s="150" t="s">
        <v>597</v>
      </c>
      <c r="ED107" s="150" t="s">
        <v>597</v>
      </c>
      <c r="EE107" s="150" t="s">
        <v>597</v>
      </c>
      <c r="EF107" s="152" t="s">
        <v>597</v>
      </c>
      <c r="EG107" s="151">
        <v>0.0</v>
      </c>
      <c r="EH107" s="151">
        <v>0.0</v>
      </c>
      <c r="EI107" s="150" t="s">
        <v>1182</v>
      </c>
      <c r="EJ107" s="150" t="s">
        <v>622</v>
      </c>
      <c r="EK107" s="150" t="s">
        <v>597</v>
      </c>
    </row>
    <row r="108" ht="15.75" customHeight="1">
      <c r="A108" s="150">
        <v>28071.0</v>
      </c>
      <c r="B108" s="150" t="s">
        <v>6</v>
      </c>
      <c r="C108" s="150" t="s">
        <v>1176</v>
      </c>
      <c r="D108" s="150">
        <v>28071.0</v>
      </c>
      <c r="E108" s="150" t="s">
        <v>594</v>
      </c>
      <c r="F108" s="150" t="s">
        <v>89</v>
      </c>
      <c r="G108" s="150">
        <v>580744.0</v>
      </c>
      <c r="H108" s="150" t="s">
        <v>595</v>
      </c>
      <c r="I108" s="150" t="s">
        <v>201</v>
      </c>
      <c r="J108" s="150">
        <v>42736.0</v>
      </c>
      <c r="K108" s="150" t="s">
        <v>202</v>
      </c>
      <c r="L108" s="150" t="s">
        <v>203</v>
      </c>
      <c r="M108" s="151">
        <v>3.227762908E7</v>
      </c>
      <c r="N108" s="150">
        <v>20789.991</v>
      </c>
      <c r="O108" s="150" t="s">
        <v>623</v>
      </c>
      <c r="P108" s="151">
        <v>3.227762908E7</v>
      </c>
      <c r="Q108" s="67" t="s">
        <v>597</v>
      </c>
      <c r="R108" s="150" t="s">
        <v>597</v>
      </c>
      <c r="S108" s="150" t="s">
        <v>598</v>
      </c>
      <c r="T108" s="150" t="s">
        <v>597</v>
      </c>
      <c r="U108" s="150" t="s">
        <v>1177</v>
      </c>
      <c r="V108" s="150" t="s">
        <v>600</v>
      </c>
      <c r="W108" s="150" t="s">
        <v>597</v>
      </c>
      <c r="X108" s="150" t="s">
        <v>597</v>
      </c>
      <c r="Y108" s="150" t="s">
        <v>1178</v>
      </c>
      <c r="Z108" s="150" t="s">
        <v>89</v>
      </c>
      <c r="AA108" s="150" t="s">
        <v>1179</v>
      </c>
      <c r="AB108" s="150" t="s">
        <v>193</v>
      </c>
      <c r="AC108" s="150" t="s">
        <v>597</v>
      </c>
      <c r="AD108" s="150" t="s">
        <v>196</v>
      </c>
      <c r="AE108" s="150" t="s">
        <v>602</v>
      </c>
      <c r="AF108" s="150" t="s">
        <v>597</v>
      </c>
      <c r="AG108" s="150" t="s">
        <v>201</v>
      </c>
      <c r="AH108" s="150" t="s">
        <v>1180</v>
      </c>
      <c r="AI108" s="150" t="s">
        <v>1181</v>
      </c>
      <c r="AJ108" s="150" t="s">
        <v>1182</v>
      </c>
      <c r="AK108" s="150" t="s">
        <v>658</v>
      </c>
      <c r="AL108" s="150" t="s">
        <v>1179</v>
      </c>
      <c r="AM108" s="150" t="s">
        <v>193</v>
      </c>
      <c r="AN108" s="150" t="s">
        <v>597</v>
      </c>
      <c r="AO108" s="150" t="s">
        <v>196</v>
      </c>
      <c r="AP108" s="150" t="s">
        <v>602</v>
      </c>
      <c r="AQ108" s="150" t="s">
        <v>1180</v>
      </c>
      <c r="AR108" s="150" t="s">
        <v>607</v>
      </c>
      <c r="AS108" s="150" t="s">
        <v>201</v>
      </c>
      <c r="AT108" s="150" t="s">
        <v>595</v>
      </c>
      <c r="AU108" s="150">
        <v>580945.0</v>
      </c>
      <c r="AV108" s="150" t="s">
        <v>608</v>
      </c>
      <c r="AW108" s="150" t="s">
        <v>89</v>
      </c>
      <c r="AX108" s="150" t="s">
        <v>597</v>
      </c>
      <c r="AY108" s="150" t="s">
        <v>597</v>
      </c>
      <c r="AZ108" s="150" t="s">
        <v>609</v>
      </c>
      <c r="BA108" s="150" t="s">
        <v>597</v>
      </c>
      <c r="BB108" s="152" t="s">
        <v>597</v>
      </c>
      <c r="BC108" s="150" t="s">
        <v>597</v>
      </c>
      <c r="BD108" s="150" t="s">
        <v>597</v>
      </c>
      <c r="BE108" s="150" t="s">
        <v>597</v>
      </c>
      <c r="BF108" s="150" t="s">
        <v>597</v>
      </c>
      <c r="BG108" s="150" t="s">
        <v>597</v>
      </c>
      <c r="BH108" s="150" t="s">
        <v>1183</v>
      </c>
      <c r="BI108" s="150" t="s">
        <v>597</v>
      </c>
      <c r="BJ108" s="150" t="s">
        <v>597</v>
      </c>
      <c r="BK108" s="150" t="s">
        <v>597</v>
      </c>
      <c r="BL108" s="150" t="s">
        <v>611</v>
      </c>
      <c r="BM108" s="150" t="s">
        <v>612</v>
      </c>
      <c r="BN108" s="150" t="s">
        <v>597</v>
      </c>
      <c r="BO108" s="150" t="s">
        <v>597</v>
      </c>
      <c r="BP108" s="150" t="s">
        <v>199</v>
      </c>
      <c r="BQ108" s="150" t="s">
        <v>1184</v>
      </c>
      <c r="BR108" s="150" t="s">
        <v>607</v>
      </c>
      <c r="BS108" s="150" t="s">
        <v>597</v>
      </c>
      <c r="BT108" s="150" t="s">
        <v>597</v>
      </c>
      <c r="BU108" s="150" t="s">
        <v>597</v>
      </c>
      <c r="BV108" s="150" t="s">
        <v>597</v>
      </c>
      <c r="BW108" s="150" t="s">
        <v>597</v>
      </c>
      <c r="BX108" s="150" t="s">
        <v>597</v>
      </c>
      <c r="BY108" s="150" t="s">
        <v>597</v>
      </c>
      <c r="BZ108" s="150" t="s">
        <v>597</v>
      </c>
      <c r="CA108" s="150" t="s">
        <v>597</v>
      </c>
      <c r="CB108" s="150" t="s">
        <v>89</v>
      </c>
      <c r="CC108" s="150" t="s">
        <v>597</v>
      </c>
      <c r="CD108" s="150" t="s">
        <v>1185</v>
      </c>
      <c r="CE108" s="150" t="s">
        <v>597</v>
      </c>
      <c r="CF108" s="150" t="s">
        <v>1186</v>
      </c>
      <c r="CG108" s="150" t="s">
        <v>597</v>
      </c>
      <c r="CH108" s="150" t="s">
        <v>597</v>
      </c>
      <c r="CI108" s="150" t="s">
        <v>597</v>
      </c>
      <c r="CJ108" s="150" t="s">
        <v>597</v>
      </c>
      <c r="CK108" s="150" t="s">
        <v>597</v>
      </c>
      <c r="CL108" s="150" t="s">
        <v>1187</v>
      </c>
      <c r="CM108" s="150" t="s">
        <v>597</v>
      </c>
      <c r="CN108" s="150" t="s">
        <v>1045</v>
      </c>
      <c r="CO108" s="150" t="s">
        <v>597</v>
      </c>
      <c r="CP108" s="150" t="s">
        <v>597</v>
      </c>
      <c r="CQ108" s="150" t="s">
        <v>1188</v>
      </c>
      <c r="CR108" s="150" t="s">
        <v>597</v>
      </c>
      <c r="CS108" s="150" t="s">
        <v>597</v>
      </c>
      <c r="CT108" s="150" t="s">
        <v>597</v>
      </c>
      <c r="CU108" s="150" t="s">
        <v>597</v>
      </c>
      <c r="CV108" s="150" t="s">
        <v>597</v>
      </c>
      <c r="CW108" s="150" t="s">
        <v>597</v>
      </c>
      <c r="CX108" s="150" t="s">
        <v>597</v>
      </c>
      <c r="CY108" s="150" t="s">
        <v>597</v>
      </c>
      <c r="CZ108" s="150" t="s">
        <v>607</v>
      </c>
      <c r="DA108" s="150" t="s">
        <v>597</v>
      </c>
      <c r="DB108" s="150" t="s">
        <v>618</v>
      </c>
      <c r="DC108" s="150" t="s">
        <v>618</v>
      </c>
      <c r="DD108" s="150" t="s">
        <v>597</v>
      </c>
      <c r="DE108" s="150" t="s">
        <v>597</v>
      </c>
      <c r="DF108" s="150" t="s">
        <v>89</v>
      </c>
      <c r="DG108" s="150" t="s">
        <v>597</v>
      </c>
      <c r="DH108" s="150" t="s">
        <v>612</v>
      </c>
      <c r="DI108" s="150" t="s">
        <v>1189</v>
      </c>
      <c r="DJ108" s="150" t="s">
        <v>597</v>
      </c>
      <c r="DK108" s="152">
        <v>42148.51269675926</v>
      </c>
      <c r="DL108" s="152">
        <v>42145.79384259259</v>
      </c>
      <c r="DM108" s="152" t="s">
        <v>597</v>
      </c>
      <c r="DN108" s="150" t="s">
        <v>620</v>
      </c>
      <c r="DO108" s="150" t="s">
        <v>621</v>
      </c>
      <c r="DP108" s="150" t="s">
        <v>203</v>
      </c>
      <c r="DQ108" s="150" t="s">
        <v>202</v>
      </c>
      <c r="DR108" s="150">
        <v>20789.991</v>
      </c>
      <c r="DS108" s="150" t="s">
        <v>623</v>
      </c>
      <c r="DT108" s="150" t="s">
        <v>597</v>
      </c>
      <c r="DU108" s="150" t="s">
        <v>203</v>
      </c>
      <c r="DV108" s="150" t="s">
        <v>202</v>
      </c>
      <c r="DW108" s="150" t="s">
        <v>597</v>
      </c>
      <c r="DX108" s="150">
        <v>20789.991</v>
      </c>
      <c r="DY108" s="150" t="s">
        <v>623</v>
      </c>
      <c r="DZ108" s="150" t="s">
        <v>597</v>
      </c>
      <c r="EA108" s="150" t="s">
        <v>597</v>
      </c>
      <c r="EB108" s="150" t="s">
        <v>597</v>
      </c>
      <c r="EC108" s="150" t="s">
        <v>597</v>
      </c>
      <c r="ED108" s="150" t="s">
        <v>597</v>
      </c>
      <c r="EE108" s="150" t="s">
        <v>597</v>
      </c>
      <c r="EF108" s="152" t="s">
        <v>597</v>
      </c>
      <c r="EG108" s="151">
        <v>0.0</v>
      </c>
      <c r="EH108" s="151">
        <v>0.0</v>
      </c>
      <c r="EI108" s="150" t="s">
        <v>1182</v>
      </c>
      <c r="EJ108" s="150" t="s">
        <v>622</v>
      </c>
      <c r="EK108" s="150" t="s">
        <v>597</v>
      </c>
    </row>
    <row r="109" ht="15.75" customHeight="1">
      <c r="A109" s="150">
        <v>28090.0</v>
      </c>
      <c r="B109" s="150" t="s">
        <v>6</v>
      </c>
      <c r="C109" s="150" t="s">
        <v>1190</v>
      </c>
      <c r="D109" s="150">
        <v>28090.0</v>
      </c>
      <c r="E109" s="150" t="s">
        <v>594</v>
      </c>
      <c r="F109" s="150" t="s">
        <v>91</v>
      </c>
      <c r="G109" s="150">
        <v>580763.0</v>
      </c>
      <c r="H109" s="150" t="s">
        <v>595</v>
      </c>
      <c r="I109" s="150" t="s">
        <v>343</v>
      </c>
      <c r="J109" s="150">
        <v>42802.0</v>
      </c>
      <c r="K109" s="150" t="s">
        <v>239</v>
      </c>
      <c r="L109" s="150" t="s">
        <v>1191</v>
      </c>
      <c r="M109" s="151">
        <v>44937.11</v>
      </c>
      <c r="N109" s="150">
        <v>132000.0</v>
      </c>
      <c r="O109" s="150" t="s">
        <v>596</v>
      </c>
      <c r="P109" s="151">
        <v>44937.11</v>
      </c>
      <c r="Q109" s="67" t="s">
        <v>597</v>
      </c>
      <c r="R109" s="150" t="s">
        <v>597</v>
      </c>
      <c r="S109" s="150" t="s">
        <v>598</v>
      </c>
      <c r="T109" s="150" t="s">
        <v>597</v>
      </c>
      <c r="U109" s="150" t="s">
        <v>1192</v>
      </c>
      <c r="V109" s="150" t="s">
        <v>600</v>
      </c>
      <c r="W109" s="150" t="s">
        <v>597</v>
      </c>
      <c r="X109" s="150" t="s">
        <v>597</v>
      </c>
      <c r="Y109" s="150" t="s">
        <v>1193</v>
      </c>
      <c r="Z109" s="150" t="s">
        <v>91</v>
      </c>
      <c r="AA109" s="150" t="s">
        <v>1194</v>
      </c>
      <c r="AB109" s="150" t="s">
        <v>597</v>
      </c>
      <c r="AC109" s="150" t="s">
        <v>597</v>
      </c>
      <c r="AD109" s="150" t="s">
        <v>1195</v>
      </c>
      <c r="AE109" s="150" t="s">
        <v>602</v>
      </c>
      <c r="AF109" s="150" t="s">
        <v>597</v>
      </c>
      <c r="AG109" s="150" t="s">
        <v>343</v>
      </c>
      <c r="AH109" s="150" t="s">
        <v>1196</v>
      </c>
      <c r="AI109" s="150" t="s">
        <v>1197</v>
      </c>
      <c r="AJ109" s="150" t="s">
        <v>1198</v>
      </c>
      <c r="AK109" s="150" t="s">
        <v>606</v>
      </c>
      <c r="AL109" s="150" t="s">
        <v>254</v>
      </c>
      <c r="AM109" s="150" t="s">
        <v>597</v>
      </c>
      <c r="AN109" s="150" t="s">
        <v>597</v>
      </c>
      <c r="AO109" s="150" t="s">
        <v>255</v>
      </c>
      <c r="AP109" s="150" t="s">
        <v>602</v>
      </c>
      <c r="AQ109" s="150" t="s">
        <v>655</v>
      </c>
      <c r="AR109" s="150" t="s">
        <v>607</v>
      </c>
      <c r="AS109" s="150" t="s">
        <v>343</v>
      </c>
      <c r="AT109" s="150" t="s">
        <v>595</v>
      </c>
      <c r="AU109" s="150">
        <v>580963.0</v>
      </c>
      <c r="AV109" s="150" t="s">
        <v>608</v>
      </c>
      <c r="AW109" s="150" t="s">
        <v>91</v>
      </c>
      <c r="AX109" s="150" t="s">
        <v>597</v>
      </c>
      <c r="AY109" s="150" t="s">
        <v>597</v>
      </c>
      <c r="AZ109" s="150" t="s">
        <v>632</v>
      </c>
      <c r="BA109" s="150" t="s">
        <v>597</v>
      </c>
      <c r="BB109" s="152" t="s">
        <v>597</v>
      </c>
      <c r="BC109" s="150" t="s">
        <v>597</v>
      </c>
      <c r="BD109" s="150" t="s">
        <v>597</v>
      </c>
      <c r="BE109" s="150" t="s">
        <v>597</v>
      </c>
      <c r="BF109" s="150" t="s">
        <v>597</v>
      </c>
      <c r="BG109" s="150" t="s">
        <v>597</v>
      </c>
      <c r="BH109" s="150" t="s">
        <v>597</v>
      </c>
      <c r="BI109" s="150" t="s">
        <v>597</v>
      </c>
      <c r="BJ109" s="150" t="s">
        <v>597</v>
      </c>
      <c r="BK109" s="150" t="s">
        <v>597</v>
      </c>
      <c r="BL109" s="150" t="s">
        <v>611</v>
      </c>
      <c r="BM109" s="150" t="s">
        <v>612</v>
      </c>
      <c r="BN109" s="150" t="s">
        <v>597</v>
      </c>
      <c r="BO109" s="150" t="s">
        <v>597</v>
      </c>
      <c r="BP109" s="150" t="s">
        <v>1199</v>
      </c>
      <c r="BQ109" s="150" t="s">
        <v>597</v>
      </c>
      <c r="BR109" s="150" t="s">
        <v>607</v>
      </c>
      <c r="BS109" s="150" t="s">
        <v>597</v>
      </c>
      <c r="BT109" s="150" t="s">
        <v>597</v>
      </c>
      <c r="BU109" s="150" t="s">
        <v>597</v>
      </c>
      <c r="BV109" s="150" t="s">
        <v>597</v>
      </c>
      <c r="BW109" s="150" t="s">
        <v>597</v>
      </c>
      <c r="BX109" s="150" t="s">
        <v>597</v>
      </c>
      <c r="BY109" s="150" t="s">
        <v>597</v>
      </c>
      <c r="BZ109" s="150" t="s">
        <v>597</v>
      </c>
      <c r="CA109" s="150" t="s">
        <v>91</v>
      </c>
      <c r="CB109" s="150" t="s">
        <v>597</v>
      </c>
      <c r="CC109" s="150" t="s">
        <v>597</v>
      </c>
      <c r="CD109" s="150" t="s">
        <v>597</v>
      </c>
      <c r="CE109" s="150" t="s">
        <v>597</v>
      </c>
      <c r="CF109" s="150" t="s">
        <v>597</v>
      </c>
      <c r="CG109" s="150" t="s">
        <v>597</v>
      </c>
      <c r="CH109" s="150" t="s">
        <v>597</v>
      </c>
      <c r="CI109" s="150" t="s">
        <v>1200</v>
      </c>
      <c r="CJ109" s="150" t="s">
        <v>597</v>
      </c>
      <c r="CK109" s="150" t="s">
        <v>597</v>
      </c>
      <c r="CL109" s="150" t="s">
        <v>597</v>
      </c>
      <c r="CM109" s="150" t="s">
        <v>1201</v>
      </c>
      <c r="CN109" s="150" t="s">
        <v>597</v>
      </c>
      <c r="CO109" s="150" t="s">
        <v>597</v>
      </c>
      <c r="CP109" s="150" t="s">
        <v>635</v>
      </c>
      <c r="CQ109" s="150" t="s">
        <v>597</v>
      </c>
      <c r="CR109" s="150" t="s">
        <v>636</v>
      </c>
      <c r="CS109" s="150" t="s">
        <v>597</v>
      </c>
      <c r="CT109" s="150" t="s">
        <v>597</v>
      </c>
      <c r="CU109" s="150" t="s">
        <v>597</v>
      </c>
      <c r="CV109" s="150" t="s">
        <v>597</v>
      </c>
      <c r="CW109" s="150" t="s">
        <v>597</v>
      </c>
      <c r="CX109" s="150" t="s">
        <v>597</v>
      </c>
      <c r="CY109" s="150" t="s">
        <v>597</v>
      </c>
      <c r="CZ109" s="150" t="s">
        <v>597</v>
      </c>
      <c r="DA109" s="150" t="s">
        <v>597</v>
      </c>
      <c r="DB109" s="150" t="s">
        <v>618</v>
      </c>
      <c r="DC109" s="150" t="s">
        <v>618</v>
      </c>
      <c r="DD109" s="150" t="s">
        <v>597</v>
      </c>
      <c r="DE109" s="150" t="s">
        <v>597</v>
      </c>
      <c r="DF109" s="150" t="s">
        <v>1199</v>
      </c>
      <c r="DG109" s="150" t="s">
        <v>597</v>
      </c>
      <c r="DH109" s="150" t="s">
        <v>612</v>
      </c>
      <c r="DI109" s="150" t="s">
        <v>1202</v>
      </c>
      <c r="DJ109" s="150" t="s">
        <v>597</v>
      </c>
      <c r="DK109" s="152">
        <v>42146.51283564815</v>
      </c>
      <c r="DL109" s="152">
        <v>42145.793703703705</v>
      </c>
      <c r="DM109" s="152" t="s">
        <v>597</v>
      </c>
      <c r="DN109" s="150" t="s">
        <v>620</v>
      </c>
      <c r="DO109" s="150" t="s">
        <v>621</v>
      </c>
      <c r="DP109" s="150" t="s">
        <v>1191</v>
      </c>
      <c r="DQ109" s="150" t="s">
        <v>239</v>
      </c>
      <c r="DR109" s="150">
        <v>132000.0</v>
      </c>
      <c r="DS109" s="150" t="s">
        <v>596</v>
      </c>
      <c r="DT109" s="150" t="s">
        <v>597</v>
      </c>
      <c r="DU109" s="150" t="s">
        <v>1191</v>
      </c>
      <c r="DV109" s="150" t="s">
        <v>239</v>
      </c>
      <c r="DW109" s="150" t="s">
        <v>597</v>
      </c>
      <c r="DX109" s="150">
        <v>132000.0</v>
      </c>
      <c r="DY109" s="150" t="s">
        <v>596</v>
      </c>
      <c r="DZ109" s="150" t="s">
        <v>597</v>
      </c>
      <c r="EA109" s="150" t="s">
        <v>597</v>
      </c>
      <c r="EB109" s="150" t="s">
        <v>597</v>
      </c>
      <c r="EC109" s="150" t="s">
        <v>597</v>
      </c>
      <c r="ED109" s="150" t="s">
        <v>597</v>
      </c>
      <c r="EE109" s="150" t="s">
        <v>597</v>
      </c>
      <c r="EF109" s="152" t="s">
        <v>597</v>
      </c>
      <c r="EG109" s="151">
        <v>0.0</v>
      </c>
      <c r="EH109" s="151">
        <v>0.0</v>
      </c>
      <c r="EI109" s="150" t="s">
        <v>1198</v>
      </c>
      <c r="EJ109" s="150" t="s">
        <v>622</v>
      </c>
      <c r="EK109" s="150" t="s">
        <v>597</v>
      </c>
    </row>
    <row r="110" ht="15.75" customHeight="1">
      <c r="A110" s="150">
        <v>28090.0</v>
      </c>
      <c r="B110" s="150" t="s">
        <v>6</v>
      </c>
      <c r="C110" s="150" t="s">
        <v>1190</v>
      </c>
      <c r="D110" s="150">
        <v>28090.0</v>
      </c>
      <c r="E110" s="150" t="s">
        <v>594</v>
      </c>
      <c r="F110" s="150" t="s">
        <v>91</v>
      </c>
      <c r="G110" s="150">
        <v>580763.0</v>
      </c>
      <c r="H110" s="150" t="s">
        <v>595</v>
      </c>
      <c r="I110" s="150" t="s">
        <v>343</v>
      </c>
      <c r="J110" s="150">
        <v>42803.0</v>
      </c>
      <c r="K110" s="150" t="s">
        <v>241</v>
      </c>
      <c r="L110" s="150" t="s">
        <v>1203</v>
      </c>
      <c r="M110" s="151">
        <v>0.0</v>
      </c>
      <c r="N110" s="150">
        <v>132000.0</v>
      </c>
      <c r="O110" s="150" t="s">
        <v>596</v>
      </c>
      <c r="P110" s="151">
        <v>0.0</v>
      </c>
      <c r="Q110" s="67" t="s">
        <v>597</v>
      </c>
      <c r="R110" s="150" t="s">
        <v>597</v>
      </c>
      <c r="S110" s="150" t="s">
        <v>598</v>
      </c>
      <c r="T110" s="150" t="s">
        <v>597</v>
      </c>
      <c r="U110" s="150" t="s">
        <v>1192</v>
      </c>
      <c r="V110" s="150" t="s">
        <v>600</v>
      </c>
      <c r="W110" s="150" t="s">
        <v>597</v>
      </c>
      <c r="X110" s="150" t="s">
        <v>597</v>
      </c>
      <c r="Y110" s="150" t="s">
        <v>1193</v>
      </c>
      <c r="Z110" s="150" t="s">
        <v>91</v>
      </c>
      <c r="AA110" s="150" t="s">
        <v>1194</v>
      </c>
      <c r="AB110" s="150" t="s">
        <v>597</v>
      </c>
      <c r="AC110" s="150" t="s">
        <v>597</v>
      </c>
      <c r="AD110" s="150" t="s">
        <v>1195</v>
      </c>
      <c r="AE110" s="150" t="s">
        <v>602</v>
      </c>
      <c r="AF110" s="150" t="s">
        <v>597</v>
      </c>
      <c r="AG110" s="150" t="s">
        <v>343</v>
      </c>
      <c r="AH110" s="150" t="s">
        <v>1196</v>
      </c>
      <c r="AI110" s="150" t="s">
        <v>1197</v>
      </c>
      <c r="AJ110" s="150" t="s">
        <v>1198</v>
      </c>
      <c r="AK110" s="150" t="s">
        <v>606</v>
      </c>
      <c r="AL110" s="150" t="s">
        <v>254</v>
      </c>
      <c r="AM110" s="150" t="s">
        <v>597</v>
      </c>
      <c r="AN110" s="150" t="s">
        <v>597</v>
      </c>
      <c r="AO110" s="150" t="s">
        <v>255</v>
      </c>
      <c r="AP110" s="150" t="s">
        <v>602</v>
      </c>
      <c r="AQ110" s="150" t="s">
        <v>655</v>
      </c>
      <c r="AR110" s="150" t="s">
        <v>607</v>
      </c>
      <c r="AS110" s="150" t="s">
        <v>343</v>
      </c>
      <c r="AT110" s="150" t="s">
        <v>595</v>
      </c>
      <c r="AU110" s="150">
        <v>580963.0</v>
      </c>
      <c r="AV110" s="150" t="s">
        <v>608</v>
      </c>
      <c r="AW110" s="150" t="s">
        <v>91</v>
      </c>
      <c r="AX110" s="150" t="s">
        <v>597</v>
      </c>
      <c r="AY110" s="150" t="s">
        <v>597</v>
      </c>
      <c r="AZ110" s="150" t="s">
        <v>632</v>
      </c>
      <c r="BA110" s="150" t="s">
        <v>597</v>
      </c>
      <c r="BB110" s="152" t="s">
        <v>597</v>
      </c>
      <c r="BC110" s="150" t="s">
        <v>597</v>
      </c>
      <c r="BD110" s="150" t="s">
        <v>597</v>
      </c>
      <c r="BE110" s="150" t="s">
        <v>597</v>
      </c>
      <c r="BF110" s="150" t="s">
        <v>597</v>
      </c>
      <c r="BG110" s="150" t="s">
        <v>597</v>
      </c>
      <c r="BH110" s="150" t="s">
        <v>597</v>
      </c>
      <c r="BI110" s="150" t="s">
        <v>597</v>
      </c>
      <c r="BJ110" s="150" t="s">
        <v>597</v>
      </c>
      <c r="BK110" s="150" t="s">
        <v>597</v>
      </c>
      <c r="BL110" s="150" t="s">
        <v>611</v>
      </c>
      <c r="BM110" s="150" t="s">
        <v>612</v>
      </c>
      <c r="BN110" s="150" t="s">
        <v>597</v>
      </c>
      <c r="BO110" s="150" t="s">
        <v>597</v>
      </c>
      <c r="BP110" s="150" t="s">
        <v>1199</v>
      </c>
      <c r="BQ110" s="150" t="s">
        <v>597</v>
      </c>
      <c r="BR110" s="150" t="s">
        <v>607</v>
      </c>
      <c r="BS110" s="150" t="s">
        <v>597</v>
      </c>
      <c r="BT110" s="150" t="s">
        <v>597</v>
      </c>
      <c r="BU110" s="150" t="s">
        <v>597</v>
      </c>
      <c r="BV110" s="150" t="s">
        <v>597</v>
      </c>
      <c r="BW110" s="150" t="s">
        <v>597</v>
      </c>
      <c r="BX110" s="150" t="s">
        <v>597</v>
      </c>
      <c r="BY110" s="150" t="s">
        <v>597</v>
      </c>
      <c r="BZ110" s="150" t="s">
        <v>597</v>
      </c>
      <c r="CA110" s="150" t="s">
        <v>91</v>
      </c>
      <c r="CB110" s="150" t="s">
        <v>597</v>
      </c>
      <c r="CC110" s="150" t="s">
        <v>597</v>
      </c>
      <c r="CD110" s="150" t="s">
        <v>597</v>
      </c>
      <c r="CE110" s="150" t="s">
        <v>597</v>
      </c>
      <c r="CF110" s="150" t="s">
        <v>597</v>
      </c>
      <c r="CG110" s="150" t="s">
        <v>597</v>
      </c>
      <c r="CH110" s="150" t="s">
        <v>597</v>
      </c>
      <c r="CI110" s="150" t="s">
        <v>1200</v>
      </c>
      <c r="CJ110" s="150" t="s">
        <v>597</v>
      </c>
      <c r="CK110" s="150" t="s">
        <v>597</v>
      </c>
      <c r="CL110" s="150" t="s">
        <v>597</v>
      </c>
      <c r="CM110" s="150" t="s">
        <v>1201</v>
      </c>
      <c r="CN110" s="150" t="s">
        <v>597</v>
      </c>
      <c r="CO110" s="150" t="s">
        <v>597</v>
      </c>
      <c r="CP110" s="150" t="s">
        <v>635</v>
      </c>
      <c r="CQ110" s="150" t="s">
        <v>597</v>
      </c>
      <c r="CR110" s="150" t="s">
        <v>636</v>
      </c>
      <c r="CS110" s="150" t="s">
        <v>597</v>
      </c>
      <c r="CT110" s="150" t="s">
        <v>597</v>
      </c>
      <c r="CU110" s="150" t="s">
        <v>597</v>
      </c>
      <c r="CV110" s="150" t="s">
        <v>597</v>
      </c>
      <c r="CW110" s="150" t="s">
        <v>597</v>
      </c>
      <c r="CX110" s="150" t="s">
        <v>597</v>
      </c>
      <c r="CY110" s="150" t="s">
        <v>597</v>
      </c>
      <c r="CZ110" s="150" t="s">
        <v>597</v>
      </c>
      <c r="DA110" s="150" t="s">
        <v>597</v>
      </c>
      <c r="DB110" s="150" t="s">
        <v>618</v>
      </c>
      <c r="DC110" s="150" t="s">
        <v>618</v>
      </c>
      <c r="DD110" s="150" t="s">
        <v>597</v>
      </c>
      <c r="DE110" s="150" t="s">
        <v>597</v>
      </c>
      <c r="DF110" s="150" t="s">
        <v>1199</v>
      </c>
      <c r="DG110" s="150" t="s">
        <v>597</v>
      </c>
      <c r="DH110" s="150" t="s">
        <v>612</v>
      </c>
      <c r="DI110" s="150" t="s">
        <v>1202</v>
      </c>
      <c r="DJ110" s="150" t="s">
        <v>597</v>
      </c>
      <c r="DK110" s="152">
        <v>42146.51283564815</v>
      </c>
      <c r="DL110" s="152">
        <v>42145.793703703705</v>
      </c>
      <c r="DM110" s="152" t="s">
        <v>597</v>
      </c>
      <c r="DN110" s="150" t="s">
        <v>620</v>
      </c>
      <c r="DO110" s="150" t="s">
        <v>621</v>
      </c>
      <c r="DP110" s="150" t="s">
        <v>1203</v>
      </c>
      <c r="DQ110" s="150" t="s">
        <v>241</v>
      </c>
      <c r="DR110" s="150">
        <v>132000.0</v>
      </c>
      <c r="DS110" s="150" t="s">
        <v>596</v>
      </c>
      <c r="DT110" s="150" t="s">
        <v>597</v>
      </c>
      <c r="DU110" s="150" t="s">
        <v>1203</v>
      </c>
      <c r="DV110" s="150" t="s">
        <v>241</v>
      </c>
      <c r="DW110" s="150" t="s">
        <v>597</v>
      </c>
      <c r="DX110" s="150">
        <v>132000.0</v>
      </c>
      <c r="DY110" s="150" t="s">
        <v>596</v>
      </c>
      <c r="DZ110" s="150" t="s">
        <v>597</v>
      </c>
      <c r="EA110" s="150" t="s">
        <v>597</v>
      </c>
      <c r="EB110" s="150" t="s">
        <v>597</v>
      </c>
      <c r="EC110" s="150" t="s">
        <v>597</v>
      </c>
      <c r="ED110" s="150" t="s">
        <v>597</v>
      </c>
      <c r="EE110" s="150" t="s">
        <v>597</v>
      </c>
      <c r="EF110" s="152" t="s">
        <v>597</v>
      </c>
      <c r="EG110" s="151">
        <v>0.0</v>
      </c>
      <c r="EH110" s="151">
        <v>0.0</v>
      </c>
      <c r="EI110" s="150" t="s">
        <v>1198</v>
      </c>
      <c r="EJ110" s="150" t="s">
        <v>622</v>
      </c>
      <c r="EK110" s="150" t="s">
        <v>597</v>
      </c>
    </row>
    <row r="111" ht="15.75" customHeight="1">
      <c r="A111" s="150">
        <v>28079.0</v>
      </c>
      <c r="B111" s="150" t="s">
        <v>6</v>
      </c>
      <c r="C111" s="150" t="s">
        <v>1204</v>
      </c>
      <c r="D111" s="150">
        <v>28079.0</v>
      </c>
      <c r="E111" s="150" t="s">
        <v>594</v>
      </c>
      <c r="F111" s="150" t="s">
        <v>92</v>
      </c>
      <c r="G111" s="150">
        <v>580752.0</v>
      </c>
      <c r="H111" s="150" t="s">
        <v>595</v>
      </c>
      <c r="I111" s="150" t="s">
        <v>270</v>
      </c>
      <c r="J111" s="150">
        <v>42745.0</v>
      </c>
      <c r="K111" s="150" t="s">
        <v>202</v>
      </c>
      <c r="L111" s="150" t="s">
        <v>271</v>
      </c>
      <c r="M111" s="151">
        <v>545047.04</v>
      </c>
      <c r="N111" s="150">
        <v>497.47</v>
      </c>
      <c r="O111" s="150" t="s">
        <v>623</v>
      </c>
      <c r="P111" s="151">
        <v>545047.04</v>
      </c>
      <c r="Q111" s="67" t="s">
        <v>597</v>
      </c>
      <c r="R111" s="150" t="s">
        <v>597</v>
      </c>
      <c r="S111" s="150" t="s">
        <v>598</v>
      </c>
      <c r="T111" s="150" t="s">
        <v>597</v>
      </c>
      <c r="U111" s="150" t="s">
        <v>1205</v>
      </c>
      <c r="V111" s="150" t="s">
        <v>600</v>
      </c>
      <c r="W111" s="150" t="s">
        <v>597</v>
      </c>
      <c r="X111" s="150" t="s">
        <v>597</v>
      </c>
      <c r="Y111" s="150" t="s">
        <v>1206</v>
      </c>
      <c r="Z111" s="150" t="s">
        <v>92</v>
      </c>
      <c r="AA111" s="150" t="s">
        <v>267</v>
      </c>
      <c r="AB111" s="150" t="s">
        <v>597</v>
      </c>
      <c r="AC111" s="150" t="s">
        <v>597</v>
      </c>
      <c r="AD111" s="150" t="s">
        <v>268</v>
      </c>
      <c r="AE111" s="150" t="s">
        <v>602</v>
      </c>
      <c r="AF111" s="150" t="s">
        <v>597</v>
      </c>
      <c r="AG111" s="150" t="s">
        <v>270</v>
      </c>
      <c r="AH111" s="150" t="s">
        <v>1207</v>
      </c>
      <c r="AI111" s="150" t="s">
        <v>1208</v>
      </c>
      <c r="AJ111" s="150" t="s">
        <v>1209</v>
      </c>
      <c r="AK111" s="150" t="s">
        <v>658</v>
      </c>
      <c r="AL111" s="150" t="s">
        <v>267</v>
      </c>
      <c r="AM111" s="150" t="s">
        <v>597</v>
      </c>
      <c r="AN111" s="150" t="s">
        <v>597</v>
      </c>
      <c r="AO111" s="150" t="s">
        <v>268</v>
      </c>
      <c r="AP111" s="150" t="s">
        <v>602</v>
      </c>
      <c r="AQ111" s="150" t="s">
        <v>1207</v>
      </c>
      <c r="AR111" s="150" t="s">
        <v>607</v>
      </c>
      <c r="AS111" s="150" t="s">
        <v>270</v>
      </c>
      <c r="AT111" s="150" t="s">
        <v>595</v>
      </c>
      <c r="AU111" s="150">
        <v>580953.0</v>
      </c>
      <c r="AV111" s="150" t="s">
        <v>608</v>
      </c>
      <c r="AW111" s="150" t="s">
        <v>92</v>
      </c>
      <c r="AX111" s="150" t="s">
        <v>597</v>
      </c>
      <c r="AY111" s="150" t="s">
        <v>597</v>
      </c>
      <c r="AZ111" s="150" t="s">
        <v>1210</v>
      </c>
      <c r="BA111" s="150" t="s">
        <v>597</v>
      </c>
      <c r="BB111" s="152" t="s">
        <v>597</v>
      </c>
      <c r="BC111" s="150" t="s">
        <v>597</v>
      </c>
      <c r="BD111" s="150" t="s">
        <v>597</v>
      </c>
      <c r="BE111" s="150" t="s">
        <v>597</v>
      </c>
      <c r="BF111" s="150" t="s">
        <v>597</v>
      </c>
      <c r="BG111" s="150" t="s">
        <v>597</v>
      </c>
      <c r="BH111" s="150" t="s">
        <v>597</v>
      </c>
      <c r="BI111" s="150" t="s">
        <v>597</v>
      </c>
      <c r="BJ111" s="150" t="s">
        <v>597</v>
      </c>
      <c r="BK111" s="150" t="s">
        <v>597</v>
      </c>
      <c r="BL111" s="150" t="s">
        <v>611</v>
      </c>
      <c r="BM111" s="150" t="s">
        <v>612</v>
      </c>
      <c r="BN111" s="150" t="s">
        <v>597</v>
      </c>
      <c r="BO111" s="150" t="s">
        <v>597</v>
      </c>
      <c r="BP111" s="150" t="s">
        <v>1211</v>
      </c>
      <c r="BQ111" s="150" t="s">
        <v>597</v>
      </c>
      <c r="BR111" s="150" t="s">
        <v>607</v>
      </c>
      <c r="BS111" s="150" t="s">
        <v>597</v>
      </c>
      <c r="BT111" s="150" t="s">
        <v>597</v>
      </c>
      <c r="BU111" s="150" t="s">
        <v>597</v>
      </c>
      <c r="BV111" s="150" t="s">
        <v>597</v>
      </c>
      <c r="BW111" s="150" t="s">
        <v>597</v>
      </c>
      <c r="BX111" s="150" t="s">
        <v>597</v>
      </c>
      <c r="BY111" s="150" t="s">
        <v>597</v>
      </c>
      <c r="BZ111" s="150" t="s">
        <v>597</v>
      </c>
      <c r="CA111" s="150" t="s">
        <v>597</v>
      </c>
      <c r="CB111" s="150" t="s">
        <v>1212</v>
      </c>
      <c r="CC111" s="150" t="s">
        <v>597</v>
      </c>
      <c r="CD111" s="150" t="s">
        <v>597</v>
      </c>
      <c r="CE111" s="150" t="s">
        <v>597</v>
      </c>
      <c r="CF111" s="150" t="s">
        <v>1213</v>
      </c>
      <c r="CG111" s="150" t="s">
        <v>597</v>
      </c>
      <c r="CH111" s="150" t="s">
        <v>597</v>
      </c>
      <c r="CI111" s="150" t="s">
        <v>597</v>
      </c>
      <c r="CJ111" s="150" t="s">
        <v>597</v>
      </c>
      <c r="CK111" s="150" t="s">
        <v>597</v>
      </c>
      <c r="CL111" s="150" t="s">
        <v>1214</v>
      </c>
      <c r="CM111" s="150" t="s">
        <v>597</v>
      </c>
      <c r="CN111" s="150" t="s">
        <v>1215</v>
      </c>
      <c r="CO111" s="150" t="s">
        <v>597</v>
      </c>
      <c r="CP111" s="150" t="s">
        <v>597</v>
      </c>
      <c r="CQ111" s="150" t="s">
        <v>1216</v>
      </c>
      <c r="CR111" s="150" t="s">
        <v>597</v>
      </c>
      <c r="CS111" s="150" t="s">
        <v>597</v>
      </c>
      <c r="CT111" s="150" t="s">
        <v>597</v>
      </c>
      <c r="CU111" s="150" t="s">
        <v>597</v>
      </c>
      <c r="CV111" s="150" t="s">
        <v>597</v>
      </c>
      <c r="CW111" s="150" t="s">
        <v>597</v>
      </c>
      <c r="CX111" s="150" t="s">
        <v>597</v>
      </c>
      <c r="CY111" s="150" t="s">
        <v>597</v>
      </c>
      <c r="CZ111" s="150" t="s">
        <v>607</v>
      </c>
      <c r="DA111" s="150" t="s">
        <v>597</v>
      </c>
      <c r="DB111" s="150" t="s">
        <v>618</v>
      </c>
      <c r="DC111" s="150" t="s">
        <v>618</v>
      </c>
      <c r="DD111" s="150" t="s">
        <v>597</v>
      </c>
      <c r="DE111" s="150" t="s">
        <v>597</v>
      </c>
      <c r="DF111" s="150" t="s">
        <v>1211</v>
      </c>
      <c r="DG111" s="150" t="s">
        <v>597</v>
      </c>
      <c r="DH111" s="150" t="s">
        <v>612</v>
      </c>
      <c r="DI111" s="150" t="s">
        <v>1217</v>
      </c>
      <c r="DJ111" s="150" t="s">
        <v>597</v>
      </c>
      <c r="DK111" s="152">
        <v>42150.39166666667</v>
      </c>
      <c r="DL111" s="152">
        <v>42145.79445601852</v>
      </c>
      <c r="DM111" s="152" t="s">
        <v>597</v>
      </c>
      <c r="DN111" s="150" t="s">
        <v>620</v>
      </c>
      <c r="DO111" s="150" t="s">
        <v>621</v>
      </c>
      <c r="DP111" s="150" t="s">
        <v>271</v>
      </c>
      <c r="DQ111" s="150" t="s">
        <v>202</v>
      </c>
      <c r="DR111" s="150">
        <v>497.47</v>
      </c>
      <c r="DS111" s="150" t="s">
        <v>623</v>
      </c>
      <c r="DT111" s="150" t="s">
        <v>597</v>
      </c>
      <c r="DU111" s="150" t="s">
        <v>271</v>
      </c>
      <c r="DV111" s="150" t="s">
        <v>202</v>
      </c>
      <c r="DW111" s="150" t="s">
        <v>597</v>
      </c>
      <c r="DX111" s="150">
        <v>497.47</v>
      </c>
      <c r="DY111" s="150" t="s">
        <v>623</v>
      </c>
      <c r="DZ111" s="150" t="s">
        <v>597</v>
      </c>
      <c r="EA111" s="150" t="s">
        <v>597</v>
      </c>
      <c r="EB111" s="150" t="s">
        <v>597</v>
      </c>
      <c r="EC111" s="150" t="s">
        <v>597</v>
      </c>
      <c r="ED111" s="150" t="s">
        <v>597</v>
      </c>
      <c r="EE111" s="150" t="s">
        <v>597</v>
      </c>
      <c r="EF111" s="152" t="s">
        <v>597</v>
      </c>
      <c r="EG111" s="151">
        <v>0.0</v>
      </c>
      <c r="EH111" s="151">
        <v>0.0</v>
      </c>
      <c r="EI111" s="150" t="s">
        <v>1209</v>
      </c>
      <c r="EJ111" s="150" t="s">
        <v>622</v>
      </c>
      <c r="EK111" s="150" t="s">
        <v>597</v>
      </c>
    </row>
    <row r="112" ht="15.75" customHeight="1">
      <c r="A112" s="150">
        <v>28079.0</v>
      </c>
      <c r="B112" s="150" t="s">
        <v>6</v>
      </c>
      <c r="C112" s="150" t="s">
        <v>1204</v>
      </c>
      <c r="D112" s="150">
        <v>28079.0</v>
      </c>
      <c r="E112" s="150" t="s">
        <v>594</v>
      </c>
      <c r="F112" s="150" t="s">
        <v>92</v>
      </c>
      <c r="G112" s="150">
        <v>580752.0</v>
      </c>
      <c r="H112" s="150" t="s">
        <v>595</v>
      </c>
      <c r="I112" s="150" t="s">
        <v>270</v>
      </c>
      <c r="J112" s="150">
        <v>42766.0</v>
      </c>
      <c r="K112" s="150" t="s">
        <v>204</v>
      </c>
      <c r="L112" s="150" t="s">
        <v>272</v>
      </c>
      <c r="M112" s="151">
        <v>0.0</v>
      </c>
      <c r="N112" s="150">
        <v>502495.0</v>
      </c>
      <c r="O112" s="150" t="s">
        <v>596</v>
      </c>
      <c r="P112" s="151">
        <v>0.0</v>
      </c>
      <c r="Q112" s="67" t="s">
        <v>597</v>
      </c>
      <c r="R112" s="150" t="s">
        <v>597</v>
      </c>
      <c r="S112" s="150" t="s">
        <v>598</v>
      </c>
      <c r="T112" s="150" t="s">
        <v>597</v>
      </c>
      <c r="U112" s="150" t="s">
        <v>1205</v>
      </c>
      <c r="V112" s="150" t="s">
        <v>600</v>
      </c>
      <c r="W112" s="150" t="s">
        <v>597</v>
      </c>
      <c r="X112" s="150" t="s">
        <v>597</v>
      </c>
      <c r="Y112" s="150" t="s">
        <v>1206</v>
      </c>
      <c r="Z112" s="150" t="s">
        <v>92</v>
      </c>
      <c r="AA112" s="150" t="s">
        <v>267</v>
      </c>
      <c r="AB112" s="150" t="s">
        <v>597</v>
      </c>
      <c r="AC112" s="150" t="s">
        <v>597</v>
      </c>
      <c r="AD112" s="150" t="s">
        <v>268</v>
      </c>
      <c r="AE112" s="150" t="s">
        <v>602</v>
      </c>
      <c r="AF112" s="150" t="s">
        <v>597</v>
      </c>
      <c r="AG112" s="150" t="s">
        <v>270</v>
      </c>
      <c r="AH112" s="150" t="s">
        <v>1207</v>
      </c>
      <c r="AI112" s="150" t="s">
        <v>1208</v>
      </c>
      <c r="AJ112" s="150" t="s">
        <v>1209</v>
      </c>
      <c r="AK112" s="150" t="s">
        <v>658</v>
      </c>
      <c r="AL112" s="150" t="s">
        <v>267</v>
      </c>
      <c r="AM112" s="150" t="s">
        <v>597</v>
      </c>
      <c r="AN112" s="150" t="s">
        <v>597</v>
      </c>
      <c r="AO112" s="150" t="s">
        <v>268</v>
      </c>
      <c r="AP112" s="150" t="s">
        <v>602</v>
      </c>
      <c r="AQ112" s="150" t="s">
        <v>1207</v>
      </c>
      <c r="AR112" s="150" t="s">
        <v>607</v>
      </c>
      <c r="AS112" s="150" t="s">
        <v>270</v>
      </c>
      <c r="AT112" s="150" t="s">
        <v>595</v>
      </c>
      <c r="AU112" s="150">
        <v>580953.0</v>
      </c>
      <c r="AV112" s="150" t="s">
        <v>608</v>
      </c>
      <c r="AW112" s="150" t="s">
        <v>92</v>
      </c>
      <c r="AX112" s="150" t="s">
        <v>597</v>
      </c>
      <c r="AY112" s="150" t="s">
        <v>597</v>
      </c>
      <c r="AZ112" s="150" t="s">
        <v>1210</v>
      </c>
      <c r="BA112" s="150" t="s">
        <v>597</v>
      </c>
      <c r="BB112" s="152" t="s">
        <v>597</v>
      </c>
      <c r="BC112" s="150" t="s">
        <v>597</v>
      </c>
      <c r="BD112" s="150" t="s">
        <v>597</v>
      </c>
      <c r="BE112" s="150" t="s">
        <v>597</v>
      </c>
      <c r="BF112" s="150" t="s">
        <v>597</v>
      </c>
      <c r="BG112" s="150" t="s">
        <v>597</v>
      </c>
      <c r="BH112" s="150" t="s">
        <v>597</v>
      </c>
      <c r="BI112" s="150" t="s">
        <v>597</v>
      </c>
      <c r="BJ112" s="150" t="s">
        <v>597</v>
      </c>
      <c r="BK112" s="150" t="s">
        <v>597</v>
      </c>
      <c r="BL112" s="150" t="s">
        <v>611</v>
      </c>
      <c r="BM112" s="150" t="s">
        <v>612</v>
      </c>
      <c r="BN112" s="150" t="s">
        <v>597</v>
      </c>
      <c r="BO112" s="150" t="s">
        <v>597</v>
      </c>
      <c r="BP112" s="150" t="s">
        <v>1211</v>
      </c>
      <c r="BQ112" s="150" t="s">
        <v>597</v>
      </c>
      <c r="BR112" s="150" t="s">
        <v>607</v>
      </c>
      <c r="BS112" s="150" t="s">
        <v>597</v>
      </c>
      <c r="BT112" s="150" t="s">
        <v>597</v>
      </c>
      <c r="BU112" s="150" t="s">
        <v>597</v>
      </c>
      <c r="BV112" s="150" t="s">
        <v>597</v>
      </c>
      <c r="BW112" s="150" t="s">
        <v>597</v>
      </c>
      <c r="BX112" s="150" t="s">
        <v>597</v>
      </c>
      <c r="BY112" s="150" t="s">
        <v>597</v>
      </c>
      <c r="BZ112" s="150" t="s">
        <v>597</v>
      </c>
      <c r="CA112" s="150" t="s">
        <v>597</v>
      </c>
      <c r="CB112" s="150" t="s">
        <v>1212</v>
      </c>
      <c r="CC112" s="150" t="s">
        <v>597</v>
      </c>
      <c r="CD112" s="150" t="s">
        <v>597</v>
      </c>
      <c r="CE112" s="150" t="s">
        <v>597</v>
      </c>
      <c r="CF112" s="150" t="s">
        <v>1213</v>
      </c>
      <c r="CG112" s="150" t="s">
        <v>597</v>
      </c>
      <c r="CH112" s="150" t="s">
        <v>597</v>
      </c>
      <c r="CI112" s="150" t="s">
        <v>597</v>
      </c>
      <c r="CJ112" s="150" t="s">
        <v>597</v>
      </c>
      <c r="CK112" s="150" t="s">
        <v>597</v>
      </c>
      <c r="CL112" s="150" t="s">
        <v>1214</v>
      </c>
      <c r="CM112" s="150" t="s">
        <v>597</v>
      </c>
      <c r="CN112" s="150" t="s">
        <v>1215</v>
      </c>
      <c r="CO112" s="150" t="s">
        <v>597</v>
      </c>
      <c r="CP112" s="150" t="s">
        <v>597</v>
      </c>
      <c r="CQ112" s="150" t="s">
        <v>1216</v>
      </c>
      <c r="CR112" s="150" t="s">
        <v>597</v>
      </c>
      <c r="CS112" s="150" t="s">
        <v>597</v>
      </c>
      <c r="CT112" s="150" t="s">
        <v>597</v>
      </c>
      <c r="CU112" s="150" t="s">
        <v>597</v>
      </c>
      <c r="CV112" s="150" t="s">
        <v>597</v>
      </c>
      <c r="CW112" s="150" t="s">
        <v>597</v>
      </c>
      <c r="CX112" s="150" t="s">
        <v>597</v>
      </c>
      <c r="CY112" s="150" t="s">
        <v>597</v>
      </c>
      <c r="CZ112" s="150" t="s">
        <v>607</v>
      </c>
      <c r="DA112" s="150" t="s">
        <v>597</v>
      </c>
      <c r="DB112" s="150" t="s">
        <v>618</v>
      </c>
      <c r="DC112" s="150" t="s">
        <v>618</v>
      </c>
      <c r="DD112" s="150" t="s">
        <v>597</v>
      </c>
      <c r="DE112" s="150" t="s">
        <v>597</v>
      </c>
      <c r="DF112" s="150" t="s">
        <v>1211</v>
      </c>
      <c r="DG112" s="150" t="s">
        <v>597</v>
      </c>
      <c r="DH112" s="150" t="s">
        <v>612</v>
      </c>
      <c r="DI112" s="150" t="s">
        <v>1217</v>
      </c>
      <c r="DJ112" s="150" t="s">
        <v>597</v>
      </c>
      <c r="DK112" s="152">
        <v>42150.39166666667</v>
      </c>
      <c r="DL112" s="152">
        <v>42145.79445601852</v>
      </c>
      <c r="DM112" s="152" t="s">
        <v>597</v>
      </c>
      <c r="DN112" s="150" t="s">
        <v>620</v>
      </c>
      <c r="DO112" s="150" t="s">
        <v>621</v>
      </c>
      <c r="DP112" s="150" t="s">
        <v>272</v>
      </c>
      <c r="DQ112" s="150" t="s">
        <v>204</v>
      </c>
      <c r="DR112" s="150">
        <v>502495.0</v>
      </c>
      <c r="DS112" s="150" t="s">
        <v>596</v>
      </c>
      <c r="DT112" s="150" t="s">
        <v>597</v>
      </c>
      <c r="DU112" s="150" t="s">
        <v>272</v>
      </c>
      <c r="DV112" s="150" t="s">
        <v>204</v>
      </c>
      <c r="DW112" s="150" t="s">
        <v>597</v>
      </c>
      <c r="DX112" s="150">
        <v>502495.0</v>
      </c>
      <c r="DY112" s="150" t="s">
        <v>596</v>
      </c>
      <c r="DZ112" s="150" t="s">
        <v>597</v>
      </c>
      <c r="EA112" s="150" t="s">
        <v>597</v>
      </c>
      <c r="EB112" s="150" t="s">
        <v>597</v>
      </c>
      <c r="EC112" s="150" t="s">
        <v>597</v>
      </c>
      <c r="ED112" s="150" t="s">
        <v>597</v>
      </c>
      <c r="EE112" s="150" t="s">
        <v>597</v>
      </c>
      <c r="EF112" s="152" t="s">
        <v>597</v>
      </c>
      <c r="EG112" s="151">
        <v>0.0</v>
      </c>
      <c r="EH112" s="151">
        <v>0.0</v>
      </c>
      <c r="EI112" s="150" t="s">
        <v>1209</v>
      </c>
      <c r="EJ112" s="150" t="s">
        <v>622</v>
      </c>
      <c r="EK112" s="150" t="s">
        <v>597</v>
      </c>
    </row>
    <row r="113" ht="15.75" customHeight="1">
      <c r="A113" s="150">
        <v>28081.0</v>
      </c>
      <c r="B113" s="150" t="s">
        <v>6</v>
      </c>
      <c r="C113" s="150" t="s">
        <v>1218</v>
      </c>
      <c r="D113" s="150">
        <v>28081.0</v>
      </c>
      <c r="E113" s="150" t="s">
        <v>594</v>
      </c>
      <c r="F113" s="150" t="s">
        <v>93</v>
      </c>
      <c r="G113" s="150">
        <v>580755.0</v>
      </c>
      <c r="H113" s="150" t="s">
        <v>595</v>
      </c>
      <c r="I113" s="150" t="s">
        <v>291</v>
      </c>
      <c r="J113" s="150">
        <v>42746.0</v>
      </c>
      <c r="K113" s="150" t="s">
        <v>202</v>
      </c>
      <c r="L113" s="150" t="s">
        <v>292</v>
      </c>
      <c r="M113" s="151">
        <v>21198.0</v>
      </c>
      <c r="N113" s="150">
        <v>252.359</v>
      </c>
      <c r="O113" s="150" t="s">
        <v>623</v>
      </c>
      <c r="P113" s="151">
        <v>21198.0</v>
      </c>
      <c r="Q113" s="67" t="s">
        <v>597</v>
      </c>
      <c r="R113" s="150" t="s">
        <v>597</v>
      </c>
      <c r="S113" s="150" t="s">
        <v>598</v>
      </c>
      <c r="T113" s="150" t="s">
        <v>597</v>
      </c>
      <c r="U113" s="150" t="s">
        <v>1219</v>
      </c>
      <c r="V113" s="150" t="s">
        <v>600</v>
      </c>
      <c r="W113" s="150" t="s">
        <v>597</v>
      </c>
      <c r="X113" s="150" t="s">
        <v>597</v>
      </c>
      <c r="Y113" s="150" t="s">
        <v>1220</v>
      </c>
      <c r="Z113" s="150" t="s">
        <v>93</v>
      </c>
      <c r="AA113" s="150" t="s">
        <v>288</v>
      </c>
      <c r="AB113" s="150" t="s">
        <v>597</v>
      </c>
      <c r="AC113" s="150" t="s">
        <v>597</v>
      </c>
      <c r="AD113" s="150" t="s">
        <v>289</v>
      </c>
      <c r="AE113" s="150" t="s">
        <v>628</v>
      </c>
      <c r="AF113" s="150" t="s">
        <v>597</v>
      </c>
      <c r="AG113" s="150" t="s">
        <v>291</v>
      </c>
      <c r="AH113" s="150" t="s">
        <v>1221</v>
      </c>
      <c r="AI113" s="150" t="s">
        <v>1222</v>
      </c>
      <c r="AJ113" s="150" t="s">
        <v>1223</v>
      </c>
      <c r="AK113" s="150" t="s">
        <v>606</v>
      </c>
      <c r="AL113" s="150" t="s">
        <v>288</v>
      </c>
      <c r="AM113" s="150" t="s">
        <v>597</v>
      </c>
      <c r="AN113" s="150" t="s">
        <v>597</v>
      </c>
      <c r="AO113" s="150" t="s">
        <v>289</v>
      </c>
      <c r="AP113" s="150" t="s">
        <v>628</v>
      </c>
      <c r="AQ113" s="150" t="s">
        <v>1221</v>
      </c>
      <c r="AR113" s="150" t="s">
        <v>607</v>
      </c>
      <c r="AS113" s="150" t="s">
        <v>291</v>
      </c>
      <c r="AT113" s="150" t="s">
        <v>595</v>
      </c>
      <c r="AU113" s="150">
        <v>580955.0</v>
      </c>
      <c r="AV113" s="150" t="s">
        <v>608</v>
      </c>
      <c r="AW113" s="150" t="s">
        <v>93</v>
      </c>
      <c r="AX113" s="150" t="s">
        <v>597</v>
      </c>
      <c r="AY113" s="150" t="s">
        <v>597</v>
      </c>
      <c r="AZ113" s="150" t="s">
        <v>609</v>
      </c>
      <c r="BA113" s="150" t="s">
        <v>597</v>
      </c>
      <c r="BB113" s="152" t="s">
        <v>597</v>
      </c>
      <c r="BC113" s="150" t="s">
        <v>597</v>
      </c>
      <c r="BD113" s="150" t="s">
        <v>597</v>
      </c>
      <c r="BE113" s="150" t="s">
        <v>597</v>
      </c>
      <c r="BF113" s="150" t="s">
        <v>597</v>
      </c>
      <c r="BG113" s="150" t="s">
        <v>597</v>
      </c>
      <c r="BH113" s="150" t="s">
        <v>597</v>
      </c>
      <c r="BI113" s="150" t="s">
        <v>597</v>
      </c>
      <c r="BJ113" s="150" t="s">
        <v>597</v>
      </c>
      <c r="BK113" s="150" t="s">
        <v>597</v>
      </c>
      <c r="BL113" s="150" t="s">
        <v>611</v>
      </c>
      <c r="BM113" s="150" t="s">
        <v>612</v>
      </c>
      <c r="BN113" s="150" t="s">
        <v>597</v>
      </c>
      <c r="BO113" s="150" t="s">
        <v>597</v>
      </c>
      <c r="BP113" s="150" t="s">
        <v>93</v>
      </c>
      <c r="BQ113" s="150" t="s">
        <v>597</v>
      </c>
      <c r="BR113" s="150" t="s">
        <v>607</v>
      </c>
      <c r="BS113" s="150" t="s">
        <v>597</v>
      </c>
      <c r="BT113" s="150" t="s">
        <v>597</v>
      </c>
      <c r="BU113" s="150" t="s">
        <v>597</v>
      </c>
      <c r="BV113" s="150" t="s">
        <v>597</v>
      </c>
      <c r="BW113" s="150" t="s">
        <v>597</v>
      </c>
      <c r="BX113" s="150" t="s">
        <v>597</v>
      </c>
      <c r="BY113" s="150" t="s">
        <v>597</v>
      </c>
      <c r="BZ113" s="150" t="s">
        <v>597</v>
      </c>
      <c r="CA113" s="150" t="s">
        <v>93</v>
      </c>
      <c r="CB113" s="150" t="s">
        <v>597</v>
      </c>
      <c r="CC113" s="150" t="s">
        <v>597</v>
      </c>
      <c r="CD113" s="150" t="s">
        <v>597</v>
      </c>
      <c r="CE113" s="150" t="s">
        <v>597</v>
      </c>
      <c r="CF113" s="150" t="s">
        <v>597</v>
      </c>
      <c r="CG113" s="150" t="s">
        <v>597</v>
      </c>
      <c r="CH113" s="150" t="s">
        <v>597</v>
      </c>
      <c r="CI113" s="150" t="s">
        <v>1224</v>
      </c>
      <c r="CJ113" s="150" t="s">
        <v>597</v>
      </c>
      <c r="CK113" s="150" t="s">
        <v>597</v>
      </c>
      <c r="CL113" s="150" t="s">
        <v>597</v>
      </c>
      <c r="CM113" s="150" t="s">
        <v>1225</v>
      </c>
      <c r="CN113" s="150" t="s">
        <v>597</v>
      </c>
      <c r="CO113" s="150" t="s">
        <v>597</v>
      </c>
      <c r="CP113" s="150" t="s">
        <v>1226</v>
      </c>
      <c r="CQ113" s="150" t="s">
        <v>597</v>
      </c>
      <c r="CR113" s="150" t="s">
        <v>636</v>
      </c>
      <c r="CS113" s="150" t="s">
        <v>597</v>
      </c>
      <c r="CT113" s="150" t="s">
        <v>597</v>
      </c>
      <c r="CU113" s="150" t="s">
        <v>597</v>
      </c>
      <c r="CV113" s="150" t="s">
        <v>597</v>
      </c>
      <c r="CW113" s="150" t="s">
        <v>597</v>
      </c>
      <c r="CX113" s="150" t="s">
        <v>597</v>
      </c>
      <c r="CY113" s="150" t="s">
        <v>597</v>
      </c>
      <c r="CZ113" s="150" t="s">
        <v>597</v>
      </c>
      <c r="DA113" s="150" t="s">
        <v>597</v>
      </c>
      <c r="DB113" s="150" t="s">
        <v>618</v>
      </c>
      <c r="DC113" s="150" t="s">
        <v>618</v>
      </c>
      <c r="DD113" s="150" t="s">
        <v>597</v>
      </c>
      <c r="DE113" s="150" t="s">
        <v>597</v>
      </c>
      <c r="DF113" s="150" t="s">
        <v>93</v>
      </c>
      <c r="DG113" s="150" t="s">
        <v>597</v>
      </c>
      <c r="DH113" s="150" t="s">
        <v>612</v>
      </c>
      <c r="DI113" s="150" t="s">
        <v>1227</v>
      </c>
      <c r="DJ113" s="150" t="s">
        <v>597</v>
      </c>
      <c r="DK113" s="152">
        <v>42150.511921296296</v>
      </c>
      <c r="DL113" s="152">
        <v>42145.79403935185</v>
      </c>
      <c r="DM113" s="152" t="s">
        <v>597</v>
      </c>
      <c r="DN113" s="150" t="s">
        <v>620</v>
      </c>
      <c r="DO113" s="150" t="s">
        <v>621</v>
      </c>
      <c r="DP113" s="150" t="s">
        <v>292</v>
      </c>
      <c r="DQ113" s="150" t="s">
        <v>202</v>
      </c>
      <c r="DR113" s="150">
        <v>252.359</v>
      </c>
      <c r="DS113" s="150" t="s">
        <v>623</v>
      </c>
      <c r="DT113" s="150" t="s">
        <v>597</v>
      </c>
      <c r="DU113" s="150" t="s">
        <v>292</v>
      </c>
      <c r="DV113" s="150" t="s">
        <v>202</v>
      </c>
      <c r="DW113" s="150" t="s">
        <v>597</v>
      </c>
      <c r="DX113" s="150">
        <v>252.359</v>
      </c>
      <c r="DY113" s="150" t="s">
        <v>623</v>
      </c>
      <c r="DZ113" s="150" t="s">
        <v>597</v>
      </c>
      <c r="EA113" s="150" t="s">
        <v>597</v>
      </c>
      <c r="EB113" s="150" t="s">
        <v>597</v>
      </c>
      <c r="EC113" s="150" t="s">
        <v>597</v>
      </c>
      <c r="ED113" s="150" t="s">
        <v>597</v>
      </c>
      <c r="EE113" s="150" t="s">
        <v>597</v>
      </c>
      <c r="EF113" s="152" t="s">
        <v>597</v>
      </c>
      <c r="EG113" s="151">
        <v>0.0</v>
      </c>
      <c r="EH113" s="151">
        <v>0.0</v>
      </c>
      <c r="EI113" s="150" t="s">
        <v>1223</v>
      </c>
      <c r="EJ113" s="150" t="s">
        <v>622</v>
      </c>
      <c r="EK113" s="150" t="s">
        <v>597</v>
      </c>
    </row>
    <row r="114" ht="15.75" customHeight="1">
      <c r="A114" s="150">
        <v>28081.0</v>
      </c>
      <c r="B114" s="150" t="s">
        <v>6</v>
      </c>
      <c r="C114" s="150" t="s">
        <v>1218</v>
      </c>
      <c r="D114" s="150">
        <v>28081.0</v>
      </c>
      <c r="E114" s="150" t="s">
        <v>594</v>
      </c>
      <c r="F114" s="150" t="s">
        <v>93</v>
      </c>
      <c r="G114" s="150">
        <v>580755.0</v>
      </c>
      <c r="H114" s="150" t="s">
        <v>595</v>
      </c>
      <c r="I114" s="150" t="s">
        <v>291</v>
      </c>
      <c r="J114" s="150">
        <v>42787.0</v>
      </c>
      <c r="K114" s="150" t="s">
        <v>241</v>
      </c>
      <c r="L114" s="150" t="s">
        <v>1228</v>
      </c>
      <c r="M114" s="151">
        <v>0.0</v>
      </c>
      <c r="N114" s="150">
        <v>430000.0</v>
      </c>
      <c r="O114" s="150" t="s">
        <v>596</v>
      </c>
      <c r="P114" s="151">
        <v>0.0</v>
      </c>
      <c r="Q114" s="67" t="s">
        <v>597</v>
      </c>
      <c r="R114" s="150" t="s">
        <v>597</v>
      </c>
      <c r="S114" s="150" t="s">
        <v>598</v>
      </c>
      <c r="T114" s="150" t="s">
        <v>597</v>
      </c>
      <c r="U114" s="150" t="s">
        <v>1219</v>
      </c>
      <c r="V114" s="150" t="s">
        <v>600</v>
      </c>
      <c r="W114" s="150" t="s">
        <v>597</v>
      </c>
      <c r="X114" s="150" t="s">
        <v>597</v>
      </c>
      <c r="Y114" s="150" t="s">
        <v>1220</v>
      </c>
      <c r="Z114" s="150" t="s">
        <v>93</v>
      </c>
      <c r="AA114" s="150" t="s">
        <v>288</v>
      </c>
      <c r="AB114" s="150" t="s">
        <v>597</v>
      </c>
      <c r="AC114" s="150" t="s">
        <v>597</v>
      </c>
      <c r="AD114" s="150" t="s">
        <v>289</v>
      </c>
      <c r="AE114" s="150" t="s">
        <v>628</v>
      </c>
      <c r="AF114" s="150" t="s">
        <v>597</v>
      </c>
      <c r="AG114" s="150" t="s">
        <v>291</v>
      </c>
      <c r="AH114" s="150" t="s">
        <v>1221</v>
      </c>
      <c r="AI114" s="150" t="s">
        <v>1222</v>
      </c>
      <c r="AJ114" s="150" t="s">
        <v>1223</v>
      </c>
      <c r="AK114" s="150" t="s">
        <v>606</v>
      </c>
      <c r="AL114" s="150" t="s">
        <v>288</v>
      </c>
      <c r="AM114" s="150" t="s">
        <v>597</v>
      </c>
      <c r="AN114" s="150" t="s">
        <v>597</v>
      </c>
      <c r="AO114" s="150" t="s">
        <v>289</v>
      </c>
      <c r="AP114" s="150" t="s">
        <v>628</v>
      </c>
      <c r="AQ114" s="150" t="s">
        <v>1221</v>
      </c>
      <c r="AR114" s="150" t="s">
        <v>607</v>
      </c>
      <c r="AS114" s="150" t="s">
        <v>291</v>
      </c>
      <c r="AT114" s="150" t="s">
        <v>595</v>
      </c>
      <c r="AU114" s="150">
        <v>580955.0</v>
      </c>
      <c r="AV114" s="150" t="s">
        <v>608</v>
      </c>
      <c r="AW114" s="150" t="s">
        <v>93</v>
      </c>
      <c r="AX114" s="150" t="s">
        <v>597</v>
      </c>
      <c r="AY114" s="150" t="s">
        <v>597</v>
      </c>
      <c r="AZ114" s="150" t="s">
        <v>609</v>
      </c>
      <c r="BA114" s="150" t="s">
        <v>597</v>
      </c>
      <c r="BB114" s="152" t="s">
        <v>597</v>
      </c>
      <c r="BC114" s="150" t="s">
        <v>597</v>
      </c>
      <c r="BD114" s="150" t="s">
        <v>597</v>
      </c>
      <c r="BE114" s="150" t="s">
        <v>597</v>
      </c>
      <c r="BF114" s="150" t="s">
        <v>597</v>
      </c>
      <c r="BG114" s="150" t="s">
        <v>597</v>
      </c>
      <c r="BH114" s="150" t="s">
        <v>597</v>
      </c>
      <c r="BI114" s="150" t="s">
        <v>597</v>
      </c>
      <c r="BJ114" s="150" t="s">
        <v>597</v>
      </c>
      <c r="BK114" s="150" t="s">
        <v>597</v>
      </c>
      <c r="BL114" s="150" t="s">
        <v>611</v>
      </c>
      <c r="BM114" s="150" t="s">
        <v>612</v>
      </c>
      <c r="BN114" s="150" t="s">
        <v>597</v>
      </c>
      <c r="BO114" s="150" t="s">
        <v>597</v>
      </c>
      <c r="BP114" s="150" t="s">
        <v>93</v>
      </c>
      <c r="BQ114" s="150" t="s">
        <v>597</v>
      </c>
      <c r="BR114" s="150" t="s">
        <v>607</v>
      </c>
      <c r="BS114" s="150" t="s">
        <v>597</v>
      </c>
      <c r="BT114" s="150" t="s">
        <v>597</v>
      </c>
      <c r="BU114" s="150" t="s">
        <v>597</v>
      </c>
      <c r="BV114" s="150" t="s">
        <v>597</v>
      </c>
      <c r="BW114" s="150" t="s">
        <v>597</v>
      </c>
      <c r="BX114" s="150" t="s">
        <v>597</v>
      </c>
      <c r="BY114" s="150" t="s">
        <v>597</v>
      </c>
      <c r="BZ114" s="150" t="s">
        <v>597</v>
      </c>
      <c r="CA114" s="150" t="s">
        <v>93</v>
      </c>
      <c r="CB114" s="150" t="s">
        <v>597</v>
      </c>
      <c r="CC114" s="150" t="s">
        <v>597</v>
      </c>
      <c r="CD114" s="150" t="s">
        <v>597</v>
      </c>
      <c r="CE114" s="150" t="s">
        <v>597</v>
      </c>
      <c r="CF114" s="150" t="s">
        <v>597</v>
      </c>
      <c r="CG114" s="150" t="s">
        <v>597</v>
      </c>
      <c r="CH114" s="150" t="s">
        <v>597</v>
      </c>
      <c r="CI114" s="150" t="s">
        <v>1224</v>
      </c>
      <c r="CJ114" s="150" t="s">
        <v>597</v>
      </c>
      <c r="CK114" s="150" t="s">
        <v>597</v>
      </c>
      <c r="CL114" s="150" t="s">
        <v>597</v>
      </c>
      <c r="CM114" s="150" t="s">
        <v>1225</v>
      </c>
      <c r="CN114" s="150" t="s">
        <v>597</v>
      </c>
      <c r="CO114" s="150" t="s">
        <v>597</v>
      </c>
      <c r="CP114" s="150" t="s">
        <v>1226</v>
      </c>
      <c r="CQ114" s="150" t="s">
        <v>597</v>
      </c>
      <c r="CR114" s="150" t="s">
        <v>636</v>
      </c>
      <c r="CS114" s="150" t="s">
        <v>597</v>
      </c>
      <c r="CT114" s="150" t="s">
        <v>597</v>
      </c>
      <c r="CU114" s="150" t="s">
        <v>597</v>
      </c>
      <c r="CV114" s="150" t="s">
        <v>597</v>
      </c>
      <c r="CW114" s="150" t="s">
        <v>597</v>
      </c>
      <c r="CX114" s="150" t="s">
        <v>597</v>
      </c>
      <c r="CY114" s="150" t="s">
        <v>597</v>
      </c>
      <c r="CZ114" s="150" t="s">
        <v>597</v>
      </c>
      <c r="DA114" s="150" t="s">
        <v>597</v>
      </c>
      <c r="DB114" s="150" t="s">
        <v>618</v>
      </c>
      <c r="DC114" s="150" t="s">
        <v>618</v>
      </c>
      <c r="DD114" s="150" t="s">
        <v>597</v>
      </c>
      <c r="DE114" s="150" t="s">
        <v>597</v>
      </c>
      <c r="DF114" s="150" t="s">
        <v>93</v>
      </c>
      <c r="DG114" s="150" t="s">
        <v>597</v>
      </c>
      <c r="DH114" s="150" t="s">
        <v>612</v>
      </c>
      <c r="DI114" s="150" t="s">
        <v>1227</v>
      </c>
      <c r="DJ114" s="150" t="s">
        <v>597</v>
      </c>
      <c r="DK114" s="152">
        <v>42150.511921296296</v>
      </c>
      <c r="DL114" s="152">
        <v>42145.79403935185</v>
      </c>
      <c r="DM114" s="152" t="s">
        <v>597</v>
      </c>
      <c r="DN114" s="150" t="s">
        <v>620</v>
      </c>
      <c r="DO114" s="150" t="s">
        <v>621</v>
      </c>
      <c r="DP114" s="150" t="s">
        <v>1228</v>
      </c>
      <c r="DQ114" s="150" t="s">
        <v>241</v>
      </c>
      <c r="DR114" s="150">
        <v>430000.0</v>
      </c>
      <c r="DS114" s="150" t="s">
        <v>596</v>
      </c>
      <c r="DT114" s="150" t="s">
        <v>597</v>
      </c>
      <c r="DU114" s="150" t="s">
        <v>1228</v>
      </c>
      <c r="DV114" s="150" t="s">
        <v>241</v>
      </c>
      <c r="DW114" s="150" t="s">
        <v>597</v>
      </c>
      <c r="DX114" s="150">
        <v>430000.0</v>
      </c>
      <c r="DY114" s="150" t="s">
        <v>596</v>
      </c>
      <c r="DZ114" s="150" t="s">
        <v>597</v>
      </c>
      <c r="EA114" s="150" t="s">
        <v>597</v>
      </c>
      <c r="EB114" s="150" t="s">
        <v>597</v>
      </c>
      <c r="EC114" s="150" t="s">
        <v>597</v>
      </c>
      <c r="ED114" s="150" t="s">
        <v>597</v>
      </c>
      <c r="EE114" s="150" t="s">
        <v>597</v>
      </c>
      <c r="EF114" s="152" t="s">
        <v>597</v>
      </c>
      <c r="EG114" s="151">
        <v>0.0</v>
      </c>
      <c r="EH114" s="151">
        <v>0.0</v>
      </c>
      <c r="EI114" s="150" t="s">
        <v>1223</v>
      </c>
      <c r="EJ114" s="150" t="s">
        <v>622</v>
      </c>
      <c r="EK114" s="150" t="s">
        <v>597</v>
      </c>
    </row>
    <row r="115" ht="15.75" customHeight="1">
      <c r="A115" s="150">
        <v>28081.0</v>
      </c>
      <c r="B115" s="150" t="s">
        <v>6</v>
      </c>
      <c r="C115" s="150" t="s">
        <v>1218</v>
      </c>
      <c r="D115" s="150">
        <v>28081.0</v>
      </c>
      <c r="E115" s="150" t="s">
        <v>594</v>
      </c>
      <c r="F115" s="150" t="s">
        <v>93</v>
      </c>
      <c r="G115" s="150">
        <v>580755.0</v>
      </c>
      <c r="H115" s="150" t="s">
        <v>595</v>
      </c>
      <c r="I115" s="150" t="s">
        <v>291</v>
      </c>
      <c r="J115" s="150">
        <v>42786.0</v>
      </c>
      <c r="K115" s="150" t="s">
        <v>239</v>
      </c>
      <c r="L115" s="150" t="s">
        <v>1229</v>
      </c>
      <c r="M115" s="151">
        <v>0.0</v>
      </c>
      <c r="N115" s="150">
        <v>248000.0</v>
      </c>
      <c r="O115" s="150" t="s">
        <v>596</v>
      </c>
      <c r="P115" s="151">
        <v>0.0</v>
      </c>
      <c r="Q115" s="67" t="s">
        <v>597</v>
      </c>
      <c r="R115" s="150" t="s">
        <v>597</v>
      </c>
      <c r="S115" s="150" t="s">
        <v>598</v>
      </c>
      <c r="T115" s="150" t="s">
        <v>597</v>
      </c>
      <c r="U115" s="150" t="s">
        <v>1219</v>
      </c>
      <c r="V115" s="150" t="s">
        <v>600</v>
      </c>
      <c r="W115" s="150" t="s">
        <v>597</v>
      </c>
      <c r="X115" s="150" t="s">
        <v>597</v>
      </c>
      <c r="Y115" s="150" t="s">
        <v>1220</v>
      </c>
      <c r="Z115" s="150" t="s">
        <v>93</v>
      </c>
      <c r="AA115" s="150" t="s">
        <v>288</v>
      </c>
      <c r="AB115" s="150" t="s">
        <v>597</v>
      </c>
      <c r="AC115" s="150" t="s">
        <v>597</v>
      </c>
      <c r="AD115" s="150" t="s">
        <v>289</v>
      </c>
      <c r="AE115" s="150" t="s">
        <v>628</v>
      </c>
      <c r="AF115" s="150" t="s">
        <v>597</v>
      </c>
      <c r="AG115" s="150" t="s">
        <v>291</v>
      </c>
      <c r="AH115" s="150" t="s">
        <v>1221</v>
      </c>
      <c r="AI115" s="150" t="s">
        <v>1222</v>
      </c>
      <c r="AJ115" s="150" t="s">
        <v>1223</v>
      </c>
      <c r="AK115" s="150" t="s">
        <v>606</v>
      </c>
      <c r="AL115" s="150" t="s">
        <v>288</v>
      </c>
      <c r="AM115" s="150" t="s">
        <v>597</v>
      </c>
      <c r="AN115" s="150" t="s">
        <v>597</v>
      </c>
      <c r="AO115" s="150" t="s">
        <v>289</v>
      </c>
      <c r="AP115" s="150" t="s">
        <v>628</v>
      </c>
      <c r="AQ115" s="150" t="s">
        <v>1221</v>
      </c>
      <c r="AR115" s="150" t="s">
        <v>607</v>
      </c>
      <c r="AS115" s="150" t="s">
        <v>291</v>
      </c>
      <c r="AT115" s="150" t="s">
        <v>595</v>
      </c>
      <c r="AU115" s="150">
        <v>580955.0</v>
      </c>
      <c r="AV115" s="150" t="s">
        <v>608</v>
      </c>
      <c r="AW115" s="150" t="s">
        <v>93</v>
      </c>
      <c r="AX115" s="150" t="s">
        <v>597</v>
      </c>
      <c r="AY115" s="150" t="s">
        <v>597</v>
      </c>
      <c r="AZ115" s="150" t="s">
        <v>609</v>
      </c>
      <c r="BA115" s="150" t="s">
        <v>597</v>
      </c>
      <c r="BB115" s="152" t="s">
        <v>597</v>
      </c>
      <c r="BC115" s="150" t="s">
        <v>597</v>
      </c>
      <c r="BD115" s="150" t="s">
        <v>597</v>
      </c>
      <c r="BE115" s="150" t="s">
        <v>597</v>
      </c>
      <c r="BF115" s="150" t="s">
        <v>597</v>
      </c>
      <c r="BG115" s="150" t="s">
        <v>597</v>
      </c>
      <c r="BH115" s="150" t="s">
        <v>597</v>
      </c>
      <c r="BI115" s="150" t="s">
        <v>597</v>
      </c>
      <c r="BJ115" s="150" t="s">
        <v>597</v>
      </c>
      <c r="BK115" s="150" t="s">
        <v>597</v>
      </c>
      <c r="BL115" s="150" t="s">
        <v>611</v>
      </c>
      <c r="BM115" s="150" t="s">
        <v>612</v>
      </c>
      <c r="BN115" s="150" t="s">
        <v>597</v>
      </c>
      <c r="BO115" s="150" t="s">
        <v>597</v>
      </c>
      <c r="BP115" s="150" t="s">
        <v>93</v>
      </c>
      <c r="BQ115" s="150" t="s">
        <v>597</v>
      </c>
      <c r="BR115" s="150" t="s">
        <v>607</v>
      </c>
      <c r="BS115" s="150" t="s">
        <v>597</v>
      </c>
      <c r="BT115" s="150" t="s">
        <v>597</v>
      </c>
      <c r="BU115" s="150" t="s">
        <v>597</v>
      </c>
      <c r="BV115" s="150" t="s">
        <v>597</v>
      </c>
      <c r="BW115" s="150" t="s">
        <v>597</v>
      </c>
      <c r="BX115" s="150" t="s">
        <v>597</v>
      </c>
      <c r="BY115" s="150" t="s">
        <v>597</v>
      </c>
      <c r="BZ115" s="150" t="s">
        <v>597</v>
      </c>
      <c r="CA115" s="150" t="s">
        <v>93</v>
      </c>
      <c r="CB115" s="150" t="s">
        <v>597</v>
      </c>
      <c r="CC115" s="150" t="s">
        <v>597</v>
      </c>
      <c r="CD115" s="150" t="s">
        <v>597</v>
      </c>
      <c r="CE115" s="150" t="s">
        <v>597</v>
      </c>
      <c r="CF115" s="150" t="s">
        <v>597</v>
      </c>
      <c r="CG115" s="150" t="s">
        <v>597</v>
      </c>
      <c r="CH115" s="150" t="s">
        <v>597</v>
      </c>
      <c r="CI115" s="150" t="s">
        <v>1224</v>
      </c>
      <c r="CJ115" s="150" t="s">
        <v>597</v>
      </c>
      <c r="CK115" s="150" t="s">
        <v>597</v>
      </c>
      <c r="CL115" s="150" t="s">
        <v>597</v>
      </c>
      <c r="CM115" s="150" t="s">
        <v>1225</v>
      </c>
      <c r="CN115" s="150" t="s">
        <v>597</v>
      </c>
      <c r="CO115" s="150" t="s">
        <v>597</v>
      </c>
      <c r="CP115" s="150" t="s">
        <v>1226</v>
      </c>
      <c r="CQ115" s="150" t="s">
        <v>597</v>
      </c>
      <c r="CR115" s="150" t="s">
        <v>636</v>
      </c>
      <c r="CS115" s="150" t="s">
        <v>597</v>
      </c>
      <c r="CT115" s="150" t="s">
        <v>597</v>
      </c>
      <c r="CU115" s="150" t="s">
        <v>597</v>
      </c>
      <c r="CV115" s="150" t="s">
        <v>597</v>
      </c>
      <c r="CW115" s="150" t="s">
        <v>597</v>
      </c>
      <c r="CX115" s="150" t="s">
        <v>597</v>
      </c>
      <c r="CY115" s="150" t="s">
        <v>597</v>
      </c>
      <c r="CZ115" s="150" t="s">
        <v>597</v>
      </c>
      <c r="DA115" s="150" t="s">
        <v>597</v>
      </c>
      <c r="DB115" s="150" t="s">
        <v>618</v>
      </c>
      <c r="DC115" s="150" t="s">
        <v>618</v>
      </c>
      <c r="DD115" s="150" t="s">
        <v>597</v>
      </c>
      <c r="DE115" s="150" t="s">
        <v>597</v>
      </c>
      <c r="DF115" s="150" t="s">
        <v>93</v>
      </c>
      <c r="DG115" s="150" t="s">
        <v>597</v>
      </c>
      <c r="DH115" s="150" t="s">
        <v>612</v>
      </c>
      <c r="DI115" s="150" t="s">
        <v>1227</v>
      </c>
      <c r="DJ115" s="150" t="s">
        <v>597</v>
      </c>
      <c r="DK115" s="152">
        <v>42150.511921296296</v>
      </c>
      <c r="DL115" s="152">
        <v>42145.79403935185</v>
      </c>
      <c r="DM115" s="152" t="s">
        <v>597</v>
      </c>
      <c r="DN115" s="150" t="s">
        <v>620</v>
      </c>
      <c r="DO115" s="150" t="s">
        <v>621</v>
      </c>
      <c r="DP115" s="150" t="s">
        <v>1229</v>
      </c>
      <c r="DQ115" s="150" t="s">
        <v>239</v>
      </c>
      <c r="DR115" s="150">
        <v>248000.0</v>
      </c>
      <c r="DS115" s="150" t="s">
        <v>596</v>
      </c>
      <c r="DT115" s="150" t="s">
        <v>597</v>
      </c>
      <c r="DU115" s="150" t="s">
        <v>1229</v>
      </c>
      <c r="DV115" s="150" t="s">
        <v>239</v>
      </c>
      <c r="DW115" s="150" t="s">
        <v>597</v>
      </c>
      <c r="DX115" s="150">
        <v>248000.0</v>
      </c>
      <c r="DY115" s="150" t="s">
        <v>596</v>
      </c>
      <c r="DZ115" s="150" t="s">
        <v>597</v>
      </c>
      <c r="EA115" s="150" t="s">
        <v>597</v>
      </c>
      <c r="EB115" s="150" t="s">
        <v>597</v>
      </c>
      <c r="EC115" s="150" t="s">
        <v>597</v>
      </c>
      <c r="ED115" s="150" t="s">
        <v>597</v>
      </c>
      <c r="EE115" s="150" t="s">
        <v>597</v>
      </c>
      <c r="EF115" s="152" t="s">
        <v>597</v>
      </c>
      <c r="EG115" s="151">
        <v>0.0</v>
      </c>
      <c r="EH115" s="151">
        <v>0.0</v>
      </c>
      <c r="EI115" s="150" t="s">
        <v>1223</v>
      </c>
      <c r="EJ115" s="150" t="s">
        <v>622</v>
      </c>
      <c r="EK115" s="150" t="s">
        <v>597</v>
      </c>
    </row>
    <row r="116" ht="15.75" customHeight="1">
      <c r="A116" s="150">
        <v>28081.0</v>
      </c>
      <c r="B116" s="150" t="s">
        <v>6</v>
      </c>
      <c r="C116" s="150" t="s">
        <v>1218</v>
      </c>
      <c r="D116" s="150">
        <v>28081.0</v>
      </c>
      <c r="E116" s="150" t="s">
        <v>594</v>
      </c>
      <c r="F116" s="150" t="s">
        <v>93</v>
      </c>
      <c r="G116" s="150">
        <v>580755.0</v>
      </c>
      <c r="H116" s="150" t="s">
        <v>595</v>
      </c>
      <c r="I116" s="150" t="s">
        <v>291</v>
      </c>
      <c r="J116" s="150">
        <v>42767.0</v>
      </c>
      <c r="K116" s="150" t="s">
        <v>204</v>
      </c>
      <c r="L116" s="150" t="s">
        <v>293</v>
      </c>
      <c r="M116" s="151">
        <v>0.0</v>
      </c>
      <c r="N116" s="150">
        <v>254908.0</v>
      </c>
      <c r="O116" s="150" t="s">
        <v>596</v>
      </c>
      <c r="P116" s="151">
        <v>0.0</v>
      </c>
      <c r="Q116" s="67" t="s">
        <v>597</v>
      </c>
      <c r="R116" s="150" t="s">
        <v>597</v>
      </c>
      <c r="S116" s="150" t="s">
        <v>598</v>
      </c>
      <c r="T116" s="150" t="s">
        <v>597</v>
      </c>
      <c r="U116" s="150" t="s">
        <v>1219</v>
      </c>
      <c r="V116" s="150" t="s">
        <v>600</v>
      </c>
      <c r="W116" s="150" t="s">
        <v>597</v>
      </c>
      <c r="X116" s="150" t="s">
        <v>597</v>
      </c>
      <c r="Y116" s="150" t="s">
        <v>1220</v>
      </c>
      <c r="Z116" s="150" t="s">
        <v>93</v>
      </c>
      <c r="AA116" s="150" t="s">
        <v>288</v>
      </c>
      <c r="AB116" s="150" t="s">
        <v>597</v>
      </c>
      <c r="AC116" s="150" t="s">
        <v>597</v>
      </c>
      <c r="AD116" s="150" t="s">
        <v>289</v>
      </c>
      <c r="AE116" s="150" t="s">
        <v>628</v>
      </c>
      <c r="AF116" s="150" t="s">
        <v>597</v>
      </c>
      <c r="AG116" s="150" t="s">
        <v>291</v>
      </c>
      <c r="AH116" s="150" t="s">
        <v>1221</v>
      </c>
      <c r="AI116" s="150" t="s">
        <v>1222</v>
      </c>
      <c r="AJ116" s="150" t="s">
        <v>1223</v>
      </c>
      <c r="AK116" s="150" t="s">
        <v>606</v>
      </c>
      <c r="AL116" s="150" t="s">
        <v>288</v>
      </c>
      <c r="AM116" s="150" t="s">
        <v>597</v>
      </c>
      <c r="AN116" s="150" t="s">
        <v>597</v>
      </c>
      <c r="AO116" s="150" t="s">
        <v>289</v>
      </c>
      <c r="AP116" s="150" t="s">
        <v>628</v>
      </c>
      <c r="AQ116" s="150" t="s">
        <v>1221</v>
      </c>
      <c r="AR116" s="150" t="s">
        <v>607</v>
      </c>
      <c r="AS116" s="150" t="s">
        <v>291</v>
      </c>
      <c r="AT116" s="150" t="s">
        <v>595</v>
      </c>
      <c r="AU116" s="150">
        <v>580955.0</v>
      </c>
      <c r="AV116" s="150" t="s">
        <v>608</v>
      </c>
      <c r="AW116" s="150" t="s">
        <v>93</v>
      </c>
      <c r="AX116" s="150" t="s">
        <v>597</v>
      </c>
      <c r="AY116" s="150" t="s">
        <v>597</v>
      </c>
      <c r="AZ116" s="150" t="s">
        <v>609</v>
      </c>
      <c r="BA116" s="150" t="s">
        <v>597</v>
      </c>
      <c r="BB116" s="152" t="s">
        <v>597</v>
      </c>
      <c r="BC116" s="150" t="s">
        <v>597</v>
      </c>
      <c r="BD116" s="150" t="s">
        <v>597</v>
      </c>
      <c r="BE116" s="150" t="s">
        <v>597</v>
      </c>
      <c r="BF116" s="150" t="s">
        <v>597</v>
      </c>
      <c r="BG116" s="150" t="s">
        <v>597</v>
      </c>
      <c r="BH116" s="150" t="s">
        <v>597</v>
      </c>
      <c r="BI116" s="150" t="s">
        <v>597</v>
      </c>
      <c r="BJ116" s="150" t="s">
        <v>597</v>
      </c>
      <c r="BK116" s="150" t="s">
        <v>597</v>
      </c>
      <c r="BL116" s="150" t="s">
        <v>611</v>
      </c>
      <c r="BM116" s="150" t="s">
        <v>612</v>
      </c>
      <c r="BN116" s="150" t="s">
        <v>597</v>
      </c>
      <c r="BO116" s="150" t="s">
        <v>597</v>
      </c>
      <c r="BP116" s="150" t="s">
        <v>93</v>
      </c>
      <c r="BQ116" s="150" t="s">
        <v>597</v>
      </c>
      <c r="BR116" s="150" t="s">
        <v>607</v>
      </c>
      <c r="BS116" s="150" t="s">
        <v>597</v>
      </c>
      <c r="BT116" s="150" t="s">
        <v>597</v>
      </c>
      <c r="BU116" s="150" t="s">
        <v>597</v>
      </c>
      <c r="BV116" s="150" t="s">
        <v>597</v>
      </c>
      <c r="BW116" s="150" t="s">
        <v>597</v>
      </c>
      <c r="BX116" s="150" t="s">
        <v>597</v>
      </c>
      <c r="BY116" s="150" t="s">
        <v>597</v>
      </c>
      <c r="BZ116" s="150" t="s">
        <v>597</v>
      </c>
      <c r="CA116" s="150" t="s">
        <v>93</v>
      </c>
      <c r="CB116" s="150" t="s">
        <v>597</v>
      </c>
      <c r="CC116" s="150" t="s">
        <v>597</v>
      </c>
      <c r="CD116" s="150" t="s">
        <v>597</v>
      </c>
      <c r="CE116" s="150" t="s">
        <v>597</v>
      </c>
      <c r="CF116" s="150" t="s">
        <v>597</v>
      </c>
      <c r="CG116" s="150" t="s">
        <v>597</v>
      </c>
      <c r="CH116" s="150" t="s">
        <v>597</v>
      </c>
      <c r="CI116" s="150" t="s">
        <v>1224</v>
      </c>
      <c r="CJ116" s="150" t="s">
        <v>597</v>
      </c>
      <c r="CK116" s="150" t="s">
        <v>597</v>
      </c>
      <c r="CL116" s="150" t="s">
        <v>597</v>
      </c>
      <c r="CM116" s="150" t="s">
        <v>1225</v>
      </c>
      <c r="CN116" s="150" t="s">
        <v>597</v>
      </c>
      <c r="CO116" s="150" t="s">
        <v>597</v>
      </c>
      <c r="CP116" s="150" t="s">
        <v>1226</v>
      </c>
      <c r="CQ116" s="150" t="s">
        <v>597</v>
      </c>
      <c r="CR116" s="150" t="s">
        <v>636</v>
      </c>
      <c r="CS116" s="150" t="s">
        <v>597</v>
      </c>
      <c r="CT116" s="150" t="s">
        <v>597</v>
      </c>
      <c r="CU116" s="150" t="s">
        <v>597</v>
      </c>
      <c r="CV116" s="150" t="s">
        <v>597</v>
      </c>
      <c r="CW116" s="150" t="s">
        <v>597</v>
      </c>
      <c r="CX116" s="150" t="s">
        <v>597</v>
      </c>
      <c r="CY116" s="150" t="s">
        <v>597</v>
      </c>
      <c r="CZ116" s="150" t="s">
        <v>597</v>
      </c>
      <c r="DA116" s="150" t="s">
        <v>597</v>
      </c>
      <c r="DB116" s="150" t="s">
        <v>618</v>
      </c>
      <c r="DC116" s="150" t="s">
        <v>618</v>
      </c>
      <c r="DD116" s="150" t="s">
        <v>597</v>
      </c>
      <c r="DE116" s="150" t="s">
        <v>597</v>
      </c>
      <c r="DF116" s="150" t="s">
        <v>93</v>
      </c>
      <c r="DG116" s="150" t="s">
        <v>597</v>
      </c>
      <c r="DH116" s="150" t="s">
        <v>612</v>
      </c>
      <c r="DI116" s="150" t="s">
        <v>1227</v>
      </c>
      <c r="DJ116" s="150" t="s">
        <v>597</v>
      </c>
      <c r="DK116" s="152">
        <v>42150.511921296296</v>
      </c>
      <c r="DL116" s="152">
        <v>42145.79403935185</v>
      </c>
      <c r="DM116" s="152" t="s">
        <v>597</v>
      </c>
      <c r="DN116" s="150" t="s">
        <v>620</v>
      </c>
      <c r="DO116" s="150" t="s">
        <v>621</v>
      </c>
      <c r="DP116" s="150" t="s">
        <v>293</v>
      </c>
      <c r="DQ116" s="150" t="s">
        <v>204</v>
      </c>
      <c r="DR116" s="150">
        <v>254908.0</v>
      </c>
      <c r="DS116" s="150" t="s">
        <v>596</v>
      </c>
      <c r="DT116" s="150" t="s">
        <v>597</v>
      </c>
      <c r="DU116" s="150" t="s">
        <v>293</v>
      </c>
      <c r="DV116" s="150" t="s">
        <v>204</v>
      </c>
      <c r="DW116" s="150" t="s">
        <v>597</v>
      </c>
      <c r="DX116" s="150">
        <v>254908.0</v>
      </c>
      <c r="DY116" s="150" t="s">
        <v>596</v>
      </c>
      <c r="DZ116" s="150" t="s">
        <v>597</v>
      </c>
      <c r="EA116" s="150" t="s">
        <v>597</v>
      </c>
      <c r="EB116" s="150" t="s">
        <v>597</v>
      </c>
      <c r="EC116" s="150" t="s">
        <v>597</v>
      </c>
      <c r="ED116" s="150" t="s">
        <v>597</v>
      </c>
      <c r="EE116" s="150" t="s">
        <v>597</v>
      </c>
      <c r="EF116" s="152" t="s">
        <v>597</v>
      </c>
      <c r="EG116" s="151">
        <v>0.0</v>
      </c>
      <c r="EH116" s="151">
        <v>0.0</v>
      </c>
      <c r="EI116" s="150" t="s">
        <v>1223</v>
      </c>
      <c r="EJ116" s="150" t="s">
        <v>622</v>
      </c>
      <c r="EK116" s="150" t="s">
        <v>597</v>
      </c>
    </row>
    <row r="117" ht="15.75" customHeight="1">
      <c r="A117" s="150">
        <v>28074.0</v>
      </c>
      <c r="B117" s="150" t="s">
        <v>6</v>
      </c>
      <c r="C117" s="150" t="s">
        <v>1230</v>
      </c>
      <c r="D117" s="150">
        <v>28074.0</v>
      </c>
      <c r="E117" s="150" t="s">
        <v>594</v>
      </c>
      <c r="F117" s="150" t="s">
        <v>94</v>
      </c>
      <c r="G117" s="150">
        <v>580746.0</v>
      </c>
      <c r="H117" s="150" t="s">
        <v>595</v>
      </c>
      <c r="I117" s="150" t="s">
        <v>236</v>
      </c>
      <c r="J117" s="150">
        <v>42740.0</v>
      </c>
      <c r="K117" s="150" t="s">
        <v>202</v>
      </c>
      <c r="L117" s="150" t="s">
        <v>237</v>
      </c>
      <c r="M117" s="151">
        <v>1421204.83</v>
      </c>
      <c r="N117" s="150">
        <v>1553.535</v>
      </c>
      <c r="O117" s="150" t="s">
        <v>623</v>
      </c>
      <c r="P117" s="151">
        <v>1421204.83</v>
      </c>
      <c r="Q117" s="67" t="s">
        <v>597</v>
      </c>
      <c r="R117" s="150" t="s">
        <v>597</v>
      </c>
      <c r="S117" s="150" t="s">
        <v>598</v>
      </c>
      <c r="T117" s="150" t="s">
        <v>597</v>
      </c>
      <c r="U117" s="150" t="s">
        <v>1231</v>
      </c>
      <c r="V117" s="150" t="s">
        <v>600</v>
      </c>
      <c r="W117" s="150" t="s">
        <v>597</v>
      </c>
      <c r="X117" s="150" t="s">
        <v>597</v>
      </c>
      <c r="Y117" s="150" t="s">
        <v>1232</v>
      </c>
      <c r="Z117" s="150" t="s">
        <v>94</v>
      </c>
      <c r="AA117" s="150" t="s">
        <v>233</v>
      </c>
      <c r="AB117" s="150" t="s">
        <v>597</v>
      </c>
      <c r="AC117" s="150" t="s">
        <v>597</v>
      </c>
      <c r="AD117" s="150" t="s">
        <v>234</v>
      </c>
      <c r="AE117" s="150" t="s">
        <v>628</v>
      </c>
      <c r="AF117" s="150" t="s">
        <v>597</v>
      </c>
      <c r="AG117" s="150" t="s">
        <v>236</v>
      </c>
      <c r="AH117" s="150" t="s">
        <v>1233</v>
      </c>
      <c r="AI117" s="150" t="s">
        <v>1234</v>
      </c>
      <c r="AJ117" s="150" t="s">
        <v>1235</v>
      </c>
      <c r="AK117" s="150" t="s">
        <v>606</v>
      </c>
      <c r="AL117" s="150" t="s">
        <v>233</v>
      </c>
      <c r="AM117" s="150" t="s">
        <v>597</v>
      </c>
      <c r="AN117" s="150" t="s">
        <v>597</v>
      </c>
      <c r="AO117" s="150" t="s">
        <v>234</v>
      </c>
      <c r="AP117" s="150" t="s">
        <v>628</v>
      </c>
      <c r="AQ117" s="150" t="s">
        <v>1233</v>
      </c>
      <c r="AR117" s="150" t="s">
        <v>607</v>
      </c>
      <c r="AS117" s="150" t="s">
        <v>236</v>
      </c>
      <c r="AT117" s="150" t="s">
        <v>595</v>
      </c>
      <c r="AU117" s="150">
        <v>580948.0</v>
      </c>
      <c r="AV117" s="150" t="s">
        <v>608</v>
      </c>
      <c r="AW117" s="150" t="s">
        <v>94</v>
      </c>
      <c r="AX117" s="150" t="s">
        <v>597</v>
      </c>
      <c r="AY117" s="150" t="s">
        <v>597</v>
      </c>
      <c r="AZ117" s="150" t="s">
        <v>1236</v>
      </c>
      <c r="BA117" s="150" t="s">
        <v>597</v>
      </c>
      <c r="BB117" s="152" t="s">
        <v>597</v>
      </c>
      <c r="BC117" s="150" t="s">
        <v>597</v>
      </c>
      <c r="BD117" s="150" t="s">
        <v>597</v>
      </c>
      <c r="BE117" s="150" t="s">
        <v>597</v>
      </c>
      <c r="BF117" s="150" t="s">
        <v>597</v>
      </c>
      <c r="BG117" s="150" t="s">
        <v>597</v>
      </c>
      <c r="BH117" s="150" t="s">
        <v>597</v>
      </c>
      <c r="BI117" s="150" t="s">
        <v>597</v>
      </c>
      <c r="BJ117" s="150" t="s">
        <v>597</v>
      </c>
      <c r="BK117" s="150" t="s">
        <v>597</v>
      </c>
      <c r="BL117" s="150" t="s">
        <v>611</v>
      </c>
      <c r="BM117" s="150" t="s">
        <v>612</v>
      </c>
      <c r="BN117" s="150" t="s">
        <v>597</v>
      </c>
      <c r="BO117" s="150" t="s">
        <v>597</v>
      </c>
      <c r="BP117" s="150" t="s">
        <v>1237</v>
      </c>
      <c r="BQ117" s="150" t="s">
        <v>597</v>
      </c>
      <c r="BR117" s="150" t="s">
        <v>607</v>
      </c>
      <c r="BS117" s="150" t="s">
        <v>597</v>
      </c>
      <c r="BT117" s="150" t="s">
        <v>597</v>
      </c>
      <c r="BU117" s="150" t="s">
        <v>597</v>
      </c>
      <c r="BV117" s="150" t="s">
        <v>597</v>
      </c>
      <c r="BW117" s="150" t="s">
        <v>597</v>
      </c>
      <c r="BX117" s="150" t="s">
        <v>597</v>
      </c>
      <c r="BY117" s="150" t="s">
        <v>597</v>
      </c>
      <c r="BZ117" s="150" t="s">
        <v>597</v>
      </c>
      <c r="CA117" s="150" t="s">
        <v>1238</v>
      </c>
      <c r="CB117" s="150" t="s">
        <v>597</v>
      </c>
      <c r="CC117" s="150" t="s">
        <v>597</v>
      </c>
      <c r="CD117" s="150" t="s">
        <v>597</v>
      </c>
      <c r="CE117" s="150" t="s">
        <v>597</v>
      </c>
      <c r="CF117" s="150" t="s">
        <v>597</v>
      </c>
      <c r="CG117" s="150" t="s">
        <v>597</v>
      </c>
      <c r="CH117" s="150" t="s">
        <v>597</v>
      </c>
      <c r="CI117" s="150" t="s">
        <v>1239</v>
      </c>
      <c r="CJ117" s="150" t="s">
        <v>597</v>
      </c>
      <c r="CK117" s="150" t="s">
        <v>597</v>
      </c>
      <c r="CL117" s="150" t="s">
        <v>597</v>
      </c>
      <c r="CM117" s="150" t="s">
        <v>1240</v>
      </c>
      <c r="CN117" s="150" t="s">
        <v>597</v>
      </c>
      <c r="CO117" s="150" t="s">
        <v>597</v>
      </c>
      <c r="CP117" s="150" t="s">
        <v>1226</v>
      </c>
      <c r="CQ117" s="150" t="s">
        <v>597</v>
      </c>
      <c r="CR117" s="150" t="s">
        <v>636</v>
      </c>
      <c r="CS117" s="150" t="s">
        <v>597</v>
      </c>
      <c r="CT117" s="150" t="s">
        <v>597</v>
      </c>
      <c r="CU117" s="150" t="s">
        <v>597</v>
      </c>
      <c r="CV117" s="150" t="s">
        <v>597</v>
      </c>
      <c r="CW117" s="150" t="s">
        <v>597</v>
      </c>
      <c r="CX117" s="150" t="s">
        <v>597</v>
      </c>
      <c r="CY117" s="150" t="s">
        <v>597</v>
      </c>
      <c r="CZ117" s="150" t="s">
        <v>597</v>
      </c>
      <c r="DA117" s="150" t="s">
        <v>597</v>
      </c>
      <c r="DB117" s="150" t="s">
        <v>618</v>
      </c>
      <c r="DC117" s="150" t="s">
        <v>618</v>
      </c>
      <c r="DD117" s="150" t="s">
        <v>597</v>
      </c>
      <c r="DE117" s="150" t="s">
        <v>597</v>
      </c>
      <c r="DF117" s="150" t="s">
        <v>1237</v>
      </c>
      <c r="DG117" s="150" t="s">
        <v>597</v>
      </c>
      <c r="DH117" s="150" t="s">
        <v>612</v>
      </c>
      <c r="DI117" s="150" t="s">
        <v>1241</v>
      </c>
      <c r="DJ117" s="150" t="s">
        <v>597</v>
      </c>
      <c r="DK117" s="152">
        <v>42152.38858796296</v>
      </c>
      <c r="DL117" s="152">
        <v>42145.79320601852</v>
      </c>
      <c r="DM117" s="152" t="s">
        <v>597</v>
      </c>
      <c r="DN117" s="150" t="s">
        <v>620</v>
      </c>
      <c r="DO117" s="150" t="s">
        <v>621</v>
      </c>
      <c r="DP117" s="150" t="s">
        <v>237</v>
      </c>
      <c r="DQ117" s="150" t="s">
        <v>202</v>
      </c>
      <c r="DR117" s="150">
        <v>1553.535</v>
      </c>
      <c r="DS117" s="150" t="s">
        <v>623</v>
      </c>
      <c r="DT117" s="150" t="s">
        <v>597</v>
      </c>
      <c r="DU117" s="150" t="s">
        <v>237</v>
      </c>
      <c r="DV117" s="150" t="s">
        <v>202</v>
      </c>
      <c r="DW117" s="150" t="s">
        <v>597</v>
      </c>
      <c r="DX117" s="150">
        <v>1553.535</v>
      </c>
      <c r="DY117" s="150" t="s">
        <v>623</v>
      </c>
      <c r="DZ117" s="150" t="s">
        <v>597</v>
      </c>
      <c r="EA117" s="150" t="s">
        <v>597</v>
      </c>
      <c r="EB117" s="150" t="s">
        <v>597</v>
      </c>
      <c r="EC117" s="150" t="s">
        <v>597</v>
      </c>
      <c r="ED117" s="150" t="s">
        <v>597</v>
      </c>
      <c r="EE117" s="150" t="s">
        <v>597</v>
      </c>
      <c r="EF117" s="152" t="s">
        <v>597</v>
      </c>
      <c r="EG117" s="151">
        <v>0.0</v>
      </c>
      <c r="EH117" s="151">
        <v>0.0</v>
      </c>
      <c r="EI117" s="150" t="s">
        <v>1235</v>
      </c>
      <c r="EJ117" s="150" t="s">
        <v>622</v>
      </c>
      <c r="EK117" s="150" t="s">
        <v>597</v>
      </c>
    </row>
    <row r="118" ht="15.75" customHeight="1">
      <c r="A118" s="150">
        <v>28074.0</v>
      </c>
      <c r="B118" s="150" t="s">
        <v>6</v>
      </c>
      <c r="C118" s="150" t="s">
        <v>1230</v>
      </c>
      <c r="D118" s="150">
        <v>28074.0</v>
      </c>
      <c r="E118" s="150" t="s">
        <v>594</v>
      </c>
      <c r="F118" s="150" t="s">
        <v>94</v>
      </c>
      <c r="G118" s="150">
        <v>580746.0</v>
      </c>
      <c r="H118" s="150" t="s">
        <v>595</v>
      </c>
      <c r="I118" s="150" t="s">
        <v>236</v>
      </c>
      <c r="J118" s="150">
        <v>42761.0</v>
      </c>
      <c r="K118" s="150" t="s">
        <v>204</v>
      </c>
      <c r="L118" s="150" t="s">
        <v>238</v>
      </c>
      <c r="M118" s="151">
        <v>0.0</v>
      </c>
      <c r="N118" s="150">
        <v>1569227.0</v>
      </c>
      <c r="O118" s="150" t="s">
        <v>596</v>
      </c>
      <c r="P118" s="151">
        <v>0.0</v>
      </c>
      <c r="Q118" s="67" t="s">
        <v>597</v>
      </c>
      <c r="R118" s="150" t="s">
        <v>597</v>
      </c>
      <c r="S118" s="150" t="s">
        <v>598</v>
      </c>
      <c r="T118" s="150" t="s">
        <v>597</v>
      </c>
      <c r="U118" s="150" t="s">
        <v>1231</v>
      </c>
      <c r="V118" s="150" t="s">
        <v>600</v>
      </c>
      <c r="W118" s="150" t="s">
        <v>597</v>
      </c>
      <c r="X118" s="150" t="s">
        <v>597</v>
      </c>
      <c r="Y118" s="150" t="s">
        <v>1232</v>
      </c>
      <c r="Z118" s="150" t="s">
        <v>94</v>
      </c>
      <c r="AA118" s="150" t="s">
        <v>233</v>
      </c>
      <c r="AB118" s="150" t="s">
        <v>597</v>
      </c>
      <c r="AC118" s="150" t="s">
        <v>597</v>
      </c>
      <c r="AD118" s="150" t="s">
        <v>234</v>
      </c>
      <c r="AE118" s="150" t="s">
        <v>628</v>
      </c>
      <c r="AF118" s="150" t="s">
        <v>597</v>
      </c>
      <c r="AG118" s="150" t="s">
        <v>236</v>
      </c>
      <c r="AH118" s="150" t="s">
        <v>1233</v>
      </c>
      <c r="AI118" s="150" t="s">
        <v>1234</v>
      </c>
      <c r="AJ118" s="150" t="s">
        <v>1235</v>
      </c>
      <c r="AK118" s="150" t="s">
        <v>606</v>
      </c>
      <c r="AL118" s="150" t="s">
        <v>233</v>
      </c>
      <c r="AM118" s="150" t="s">
        <v>597</v>
      </c>
      <c r="AN118" s="150" t="s">
        <v>597</v>
      </c>
      <c r="AO118" s="150" t="s">
        <v>234</v>
      </c>
      <c r="AP118" s="150" t="s">
        <v>628</v>
      </c>
      <c r="AQ118" s="150" t="s">
        <v>1233</v>
      </c>
      <c r="AR118" s="150" t="s">
        <v>607</v>
      </c>
      <c r="AS118" s="150" t="s">
        <v>236</v>
      </c>
      <c r="AT118" s="150" t="s">
        <v>595</v>
      </c>
      <c r="AU118" s="150">
        <v>580948.0</v>
      </c>
      <c r="AV118" s="150" t="s">
        <v>608</v>
      </c>
      <c r="AW118" s="150" t="s">
        <v>94</v>
      </c>
      <c r="AX118" s="150" t="s">
        <v>597</v>
      </c>
      <c r="AY118" s="150" t="s">
        <v>597</v>
      </c>
      <c r="AZ118" s="150" t="s">
        <v>1236</v>
      </c>
      <c r="BA118" s="150" t="s">
        <v>597</v>
      </c>
      <c r="BB118" s="152" t="s">
        <v>597</v>
      </c>
      <c r="BC118" s="150" t="s">
        <v>597</v>
      </c>
      <c r="BD118" s="150" t="s">
        <v>597</v>
      </c>
      <c r="BE118" s="150" t="s">
        <v>597</v>
      </c>
      <c r="BF118" s="150" t="s">
        <v>597</v>
      </c>
      <c r="BG118" s="150" t="s">
        <v>597</v>
      </c>
      <c r="BH118" s="150" t="s">
        <v>597</v>
      </c>
      <c r="BI118" s="150" t="s">
        <v>597</v>
      </c>
      <c r="BJ118" s="150" t="s">
        <v>597</v>
      </c>
      <c r="BK118" s="150" t="s">
        <v>597</v>
      </c>
      <c r="BL118" s="150" t="s">
        <v>611</v>
      </c>
      <c r="BM118" s="150" t="s">
        <v>612</v>
      </c>
      <c r="BN118" s="150" t="s">
        <v>597</v>
      </c>
      <c r="BO118" s="150" t="s">
        <v>597</v>
      </c>
      <c r="BP118" s="150" t="s">
        <v>1237</v>
      </c>
      <c r="BQ118" s="150" t="s">
        <v>597</v>
      </c>
      <c r="BR118" s="150" t="s">
        <v>607</v>
      </c>
      <c r="BS118" s="150" t="s">
        <v>597</v>
      </c>
      <c r="BT118" s="150" t="s">
        <v>597</v>
      </c>
      <c r="BU118" s="150" t="s">
        <v>597</v>
      </c>
      <c r="BV118" s="150" t="s">
        <v>597</v>
      </c>
      <c r="BW118" s="150" t="s">
        <v>597</v>
      </c>
      <c r="BX118" s="150" t="s">
        <v>597</v>
      </c>
      <c r="BY118" s="150" t="s">
        <v>597</v>
      </c>
      <c r="BZ118" s="150" t="s">
        <v>597</v>
      </c>
      <c r="CA118" s="150" t="s">
        <v>1238</v>
      </c>
      <c r="CB118" s="150" t="s">
        <v>597</v>
      </c>
      <c r="CC118" s="150" t="s">
        <v>597</v>
      </c>
      <c r="CD118" s="150" t="s">
        <v>597</v>
      </c>
      <c r="CE118" s="150" t="s">
        <v>597</v>
      </c>
      <c r="CF118" s="150" t="s">
        <v>597</v>
      </c>
      <c r="CG118" s="150" t="s">
        <v>597</v>
      </c>
      <c r="CH118" s="150" t="s">
        <v>597</v>
      </c>
      <c r="CI118" s="150" t="s">
        <v>1239</v>
      </c>
      <c r="CJ118" s="150" t="s">
        <v>597</v>
      </c>
      <c r="CK118" s="150" t="s">
        <v>597</v>
      </c>
      <c r="CL118" s="150" t="s">
        <v>597</v>
      </c>
      <c r="CM118" s="150" t="s">
        <v>1240</v>
      </c>
      <c r="CN118" s="150" t="s">
        <v>597</v>
      </c>
      <c r="CO118" s="150" t="s">
        <v>597</v>
      </c>
      <c r="CP118" s="150" t="s">
        <v>1226</v>
      </c>
      <c r="CQ118" s="150" t="s">
        <v>597</v>
      </c>
      <c r="CR118" s="150" t="s">
        <v>636</v>
      </c>
      <c r="CS118" s="150" t="s">
        <v>597</v>
      </c>
      <c r="CT118" s="150" t="s">
        <v>597</v>
      </c>
      <c r="CU118" s="150" t="s">
        <v>597</v>
      </c>
      <c r="CV118" s="150" t="s">
        <v>597</v>
      </c>
      <c r="CW118" s="150" t="s">
        <v>597</v>
      </c>
      <c r="CX118" s="150" t="s">
        <v>597</v>
      </c>
      <c r="CY118" s="150" t="s">
        <v>597</v>
      </c>
      <c r="CZ118" s="150" t="s">
        <v>597</v>
      </c>
      <c r="DA118" s="150" t="s">
        <v>597</v>
      </c>
      <c r="DB118" s="150" t="s">
        <v>618</v>
      </c>
      <c r="DC118" s="150" t="s">
        <v>618</v>
      </c>
      <c r="DD118" s="150" t="s">
        <v>597</v>
      </c>
      <c r="DE118" s="150" t="s">
        <v>597</v>
      </c>
      <c r="DF118" s="150" t="s">
        <v>1237</v>
      </c>
      <c r="DG118" s="150" t="s">
        <v>597</v>
      </c>
      <c r="DH118" s="150" t="s">
        <v>612</v>
      </c>
      <c r="DI118" s="150" t="s">
        <v>1241</v>
      </c>
      <c r="DJ118" s="150" t="s">
        <v>597</v>
      </c>
      <c r="DK118" s="152">
        <v>42152.38858796296</v>
      </c>
      <c r="DL118" s="152">
        <v>42145.79320601852</v>
      </c>
      <c r="DM118" s="152" t="s">
        <v>597</v>
      </c>
      <c r="DN118" s="150" t="s">
        <v>620</v>
      </c>
      <c r="DO118" s="150" t="s">
        <v>621</v>
      </c>
      <c r="DP118" s="150" t="s">
        <v>238</v>
      </c>
      <c r="DQ118" s="150" t="s">
        <v>204</v>
      </c>
      <c r="DR118" s="150">
        <v>1569227.0</v>
      </c>
      <c r="DS118" s="150" t="s">
        <v>596</v>
      </c>
      <c r="DT118" s="150" t="s">
        <v>597</v>
      </c>
      <c r="DU118" s="150" t="s">
        <v>238</v>
      </c>
      <c r="DV118" s="150" t="s">
        <v>204</v>
      </c>
      <c r="DW118" s="150" t="s">
        <v>597</v>
      </c>
      <c r="DX118" s="150">
        <v>1569227.0</v>
      </c>
      <c r="DY118" s="150" t="s">
        <v>596</v>
      </c>
      <c r="DZ118" s="150" t="s">
        <v>597</v>
      </c>
      <c r="EA118" s="150" t="s">
        <v>597</v>
      </c>
      <c r="EB118" s="150" t="s">
        <v>597</v>
      </c>
      <c r="EC118" s="150" t="s">
        <v>597</v>
      </c>
      <c r="ED118" s="150" t="s">
        <v>597</v>
      </c>
      <c r="EE118" s="150" t="s">
        <v>597</v>
      </c>
      <c r="EF118" s="152" t="s">
        <v>597</v>
      </c>
      <c r="EG118" s="151">
        <v>0.0</v>
      </c>
      <c r="EH118" s="151">
        <v>0.0</v>
      </c>
      <c r="EI118" s="150" t="s">
        <v>1235</v>
      </c>
      <c r="EJ118" s="150" t="s">
        <v>622</v>
      </c>
      <c r="EK118" s="150" t="s">
        <v>597</v>
      </c>
    </row>
    <row r="119" ht="15.75" customHeight="1">
      <c r="A119" s="150">
        <v>28074.0</v>
      </c>
      <c r="B119" s="150" t="s">
        <v>6</v>
      </c>
      <c r="C119" s="150" t="s">
        <v>1230</v>
      </c>
      <c r="D119" s="150">
        <v>28074.0</v>
      </c>
      <c r="E119" s="150" t="s">
        <v>594</v>
      </c>
      <c r="F119" s="150" t="s">
        <v>94</v>
      </c>
      <c r="G119" s="150">
        <v>580746.0</v>
      </c>
      <c r="H119" s="150" t="s">
        <v>595</v>
      </c>
      <c r="I119" s="150" t="s">
        <v>236</v>
      </c>
      <c r="J119" s="150">
        <v>42777.0</v>
      </c>
      <c r="K119" s="150" t="s">
        <v>241</v>
      </c>
      <c r="L119" s="150" t="s">
        <v>1242</v>
      </c>
      <c r="M119" s="151">
        <v>0.0</v>
      </c>
      <c r="N119" s="150">
        <v>200000.0</v>
      </c>
      <c r="O119" s="150" t="s">
        <v>596</v>
      </c>
      <c r="P119" s="151">
        <v>0.0</v>
      </c>
      <c r="Q119" s="67" t="s">
        <v>597</v>
      </c>
      <c r="R119" s="150" t="s">
        <v>597</v>
      </c>
      <c r="S119" s="150" t="s">
        <v>598</v>
      </c>
      <c r="T119" s="150" t="s">
        <v>597</v>
      </c>
      <c r="U119" s="150" t="s">
        <v>1231</v>
      </c>
      <c r="V119" s="150" t="s">
        <v>600</v>
      </c>
      <c r="W119" s="150" t="s">
        <v>597</v>
      </c>
      <c r="X119" s="150" t="s">
        <v>597</v>
      </c>
      <c r="Y119" s="150" t="s">
        <v>1232</v>
      </c>
      <c r="Z119" s="150" t="s">
        <v>94</v>
      </c>
      <c r="AA119" s="150" t="s">
        <v>233</v>
      </c>
      <c r="AB119" s="150" t="s">
        <v>597</v>
      </c>
      <c r="AC119" s="150" t="s">
        <v>597</v>
      </c>
      <c r="AD119" s="150" t="s">
        <v>234</v>
      </c>
      <c r="AE119" s="150" t="s">
        <v>628</v>
      </c>
      <c r="AF119" s="150" t="s">
        <v>597</v>
      </c>
      <c r="AG119" s="150" t="s">
        <v>236</v>
      </c>
      <c r="AH119" s="150" t="s">
        <v>1233</v>
      </c>
      <c r="AI119" s="150" t="s">
        <v>1234</v>
      </c>
      <c r="AJ119" s="150" t="s">
        <v>1235</v>
      </c>
      <c r="AK119" s="150" t="s">
        <v>606</v>
      </c>
      <c r="AL119" s="150" t="s">
        <v>233</v>
      </c>
      <c r="AM119" s="150" t="s">
        <v>597</v>
      </c>
      <c r="AN119" s="150" t="s">
        <v>597</v>
      </c>
      <c r="AO119" s="150" t="s">
        <v>234</v>
      </c>
      <c r="AP119" s="150" t="s">
        <v>628</v>
      </c>
      <c r="AQ119" s="150" t="s">
        <v>1233</v>
      </c>
      <c r="AR119" s="150" t="s">
        <v>607</v>
      </c>
      <c r="AS119" s="150" t="s">
        <v>236</v>
      </c>
      <c r="AT119" s="150" t="s">
        <v>595</v>
      </c>
      <c r="AU119" s="150">
        <v>580948.0</v>
      </c>
      <c r="AV119" s="150" t="s">
        <v>608</v>
      </c>
      <c r="AW119" s="150" t="s">
        <v>94</v>
      </c>
      <c r="AX119" s="150" t="s">
        <v>597</v>
      </c>
      <c r="AY119" s="150" t="s">
        <v>597</v>
      </c>
      <c r="AZ119" s="150" t="s">
        <v>1236</v>
      </c>
      <c r="BA119" s="150" t="s">
        <v>597</v>
      </c>
      <c r="BB119" s="152" t="s">
        <v>597</v>
      </c>
      <c r="BC119" s="150" t="s">
        <v>597</v>
      </c>
      <c r="BD119" s="150" t="s">
        <v>597</v>
      </c>
      <c r="BE119" s="150" t="s">
        <v>597</v>
      </c>
      <c r="BF119" s="150" t="s">
        <v>597</v>
      </c>
      <c r="BG119" s="150" t="s">
        <v>597</v>
      </c>
      <c r="BH119" s="150" t="s">
        <v>597</v>
      </c>
      <c r="BI119" s="150" t="s">
        <v>597</v>
      </c>
      <c r="BJ119" s="150" t="s">
        <v>597</v>
      </c>
      <c r="BK119" s="150" t="s">
        <v>597</v>
      </c>
      <c r="BL119" s="150" t="s">
        <v>611</v>
      </c>
      <c r="BM119" s="150" t="s">
        <v>612</v>
      </c>
      <c r="BN119" s="150" t="s">
        <v>597</v>
      </c>
      <c r="BO119" s="150" t="s">
        <v>597</v>
      </c>
      <c r="BP119" s="150" t="s">
        <v>1237</v>
      </c>
      <c r="BQ119" s="150" t="s">
        <v>597</v>
      </c>
      <c r="BR119" s="150" t="s">
        <v>607</v>
      </c>
      <c r="BS119" s="150" t="s">
        <v>597</v>
      </c>
      <c r="BT119" s="150" t="s">
        <v>597</v>
      </c>
      <c r="BU119" s="150" t="s">
        <v>597</v>
      </c>
      <c r="BV119" s="150" t="s">
        <v>597</v>
      </c>
      <c r="BW119" s="150" t="s">
        <v>597</v>
      </c>
      <c r="BX119" s="150" t="s">
        <v>597</v>
      </c>
      <c r="BY119" s="150" t="s">
        <v>597</v>
      </c>
      <c r="BZ119" s="150" t="s">
        <v>597</v>
      </c>
      <c r="CA119" s="150" t="s">
        <v>1238</v>
      </c>
      <c r="CB119" s="150" t="s">
        <v>597</v>
      </c>
      <c r="CC119" s="150" t="s">
        <v>597</v>
      </c>
      <c r="CD119" s="150" t="s">
        <v>597</v>
      </c>
      <c r="CE119" s="150" t="s">
        <v>597</v>
      </c>
      <c r="CF119" s="150" t="s">
        <v>597</v>
      </c>
      <c r="CG119" s="150" t="s">
        <v>597</v>
      </c>
      <c r="CH119" s="150" t="s">
        <v>597</v>
      </c>
      <c r="CI119" s="150" t="s">
        <v>1239</v>
      </c>
      <c r="CJ119" s="150" t="s">
        <v>597</v>
      </c>
      <c r="CK119" s="150" t="s">
        <v>597</v>
      </c>
      <c r="CL119" s="150" t="s">
        <v>597</v>
      </c>
      <c r="CM119" s="150" t="s">
        <v>1240</v>
      </c>
      <c r="CN119" s="150" t="s">
        <v>597</v>
      </c>
      <c r="CO119" s="150" t="s">
        <v>597</v>
      </c>
      <c r="CP119" s="150" t="s">
        <v>1226</v>
      </c>
      <c r="CQ119" s="150" t="s">
        <v>597</v>
      </c>
      <c r="CR119" s="150" t="s">
        <v>636</v>
      </c>
      <c r="CS119" s="150" t="s">
        <v>597</v>
      </c>
      <c r="CT119" s="150" t="s">
        <v>597</v>
      </c>
      <c r="CU119" s="150" t="s">
        <v>597</v>
      </c>
      <c r="CV119" s="150" t="s">
        <v>597</v>
      </c>
      <c r="CW119" s="150" t="s">
        <v>597</v>
      </c>
      <c r="CX119" s="150" t="s">
        <v>597</v>
      </c>
      <c r="CY119" s="150" t="s">
        <v>597</v>
      </c>
      <c r="CZ119" s="150" t="s">
        <v>597</v>
      </c>
      <c r="DA119" s="150" t="s">
        <v>597</v>
      </c>
      <c r="DB119" s="150" t="s">
        <v>618</v>
      </c>
      <c r="DC119" s="150" t="s">
        <v>618</v>
      </c>
      <c r="DD119" s="150" t="s">
        <v>597</v>
      </c>
      <c r="DE119" s="150" t="s">
        <v>597</v>
      </c>
      <c r="DF119" s="150" t="s">
        <v>1237</v>
      </c>
      <c r="DG119" s="150" t="s">
        <v>597</v>
      </c>
      <c r="DH119" s="150" t="s">
        <v>612</v>
      </c>
      <c r="DI119" s="150" t="s">
        <v>1241</v>
      </c>
      <c r="DJ119" s="150" t="s">
        <v>597</v>
      </c>
      <c r="DK119" s="152">
        <v>42152.38858796296</v>
      </c>
      <c r="DL119" s="152">
        <v>42145.79320601852</v>
      </c>
      <c r="DM119" s="152" t="s">
        <v>597</v>
      </c>
      <c r="DN119" s="150" t="s">
        <v>620</v>
      </c>
      <c r="DO119" s="150" t="s">
        <v>621</v>
      </c>
      <c r="DP119" s="150" t="s">
        <v>1242</v>
      </c>
      <c r="DQ119" s="150" t="s">
        <v>241</v>
      </c>
      <c r="DR119" s="150">
        <v>200000.0</v>
      </c>
      <c r="DS119" s="150" t="s">
        <v>596</v>
      </c>
      <c r="DT119" s="150" t="s">
        <v>597</v>
      </c>
      <c r="DU119" s="150" t="s">
        <v>1242</v>
      </c>
      <c r="DV119" s="150" t="s">
        <v>241</v>
      </c>
      <c r="DW119" s="150" t="s">
        <v>597</v>
      </c>
      <c r="DX119" s="150">
        <v>200000.0</v>
      </c>
      <c r="DY119" s="150" t="s">
        <v>596</v>
      </c>
      <c r="DZ119" s="150" t="s">
        <v>597</v>
      </c>
      <c r="EA119" s="150" t="s">
        <v>597</v>
      </c>
      <c r="EB119" s="150" t="s">
        <v>597</v>
      </c>
      <c r="EC119" s="150" t="s">
        <v>597</v>
      </c>
      <c r="ED119" s="150" t="s">
        <v>597</v>
      </c>
      <c r="EE119" s="150" t="s">
        <v>597</v>
      </c>
      <c r="EF119" s="152" t="s">
        <v>597</v>
      </c>
      <c r="EG119" s="151">
        <v>0.0</v>
      </c>
      <c r="EH119" s="151">
        <v>0.0</v>
      </c>
      <c r="EI119" s="150" t="s">
        <v>1235</v>
      </c>
      <c r="EJ119" s="150" t="s">
        <v>622</v>
      </c>
      <c r="EK119" s="150" t="s">
        <v>597</v>
      </c>
    </row>
    <row r="120" ht="15.75" customHeight="1">
      <c r="A120" s="150">
        <v>28074.0</v>
      </c>
      <c r="B120" s="150" t="s">
        <v>6</v>
      </c>
      <c r="C120" s="150" t="s">
        <v>1230</v>
      </c>
      <c r="D120" s="150">
        <v>28074.0</v>
      </c>
      <c r="E120" s="150" t="s">
        <v>594</v>
      </c>
      <c r="F120" s="150" t="s">
        <v>94</v>
      </c>
      <c r="G120" s="150">
        <v>580746.0</v>
      </c>
      <c r="H120" s="150" t="s">
        <v>595</v>
      </c>
      <c r="I120" s="150" t="s">
        <v>236</v>
      </c>
      <c r="J120" s="150">
        <v>42776.0</v>
      </c>
      <c r="K120" s="150" t="s">
        <v>239</v>
      </c>
      <c r="L120" s="150" t="s">
        <v>1243</v>
      </c>
      <c r="M120" s="151">
        <v>0.0</v>
      </c>
      <c r="N120" s="150">
        <v>200000.0</v>
      </c>
      <c r="O120" s="150" t="s">
        <v>596</v>
      </c>
      <c r="P120" s="151">
        <v>0.0</v>
      </c>
      <c r="Q120" s="67" t="s">
        <v>597</v>
      </c>
      <c r="R120" s="150" t="s">
        <v>597</v>
      </c>
      <c r="S120" s="150" t="s">
        <v>598</v>
      </c>
      <c r="T120" s="150" t="s">
        <v>597</v>
      </c>
      <c r="U120" s="150" t="s">
        <v>1231</v>
      </c>
      <c r="V120" s="150" t="s">
        <v>600</v>
      </c>
      <c r="W120" s="150" t="s">
        <v>597</v>
      </c>
      <c r="X120" s="150" t="s">
        <v>597</v>
      </c>
      <c r="Y120" s="150" t="s">
        <v>1232</v>
      </c>
      <c r="Z120" s="150" t="s">
        <v>94</v>
      </c>
      <c r="AA120" s="150" t="s">
        <v>233</v>
      </c>
      <c r="AB120" s="150" t="s">
        <v>597</v>
      </c>
      <c r="AC120" s="150" t="s">
        <v>597</v>
      </c>
      <c r="AD120" s="150" t="s">
        <v>234</v>
      </c>
      <c r="AE120" s="150" t="s">
        <v>628</v>
      </c>
      <c r="AF120" s="150" t="s">
        <v>597</v>
      </c>
      <c r="AG120" s="150" t="s">
        <v>236</v>
      </c>
      <c r="AH120" s="150" t="s">
        <v>1233</v>
      </c>
      <c r="AI120" s="150" t="s">
        <v>1234</v>
      </c>
      <c r="AJ120" s="150" t="s">
        <v>1235</v>
      </c>
      <c r="AK120" s="150" t="s">
        <v>606</v>
      </c>
      <c r="AL120" s="150" t="s">
        <v>233</v>
      </c>
      <c r="AM120" s="150" t="s">
        <v>597</v>
      </c>
      <c r="AN120" s="150" t="s">
        <v>597</v>
      </c>
      <c r="AO120" s="150" t="s">
        <v>234</v>
      </c>
      <c r="AP120" s="150" t="s">
        <v>628</v>
      </c>
      <c r="AQ120" s="150" t="s">
        <v>1233</v>
      </c>
      <c r="AR120" s="150" t="s">
        <v>607</v>
      </c>
      <c r="AS120" s="150" t="s">
        <v>236</v>
      </c>
      <c r="AT120" s="150" t="s">
        <v>595</v>
      </c>
      <c r="AU120" s="150">
        <v>580948.0</v>
      </c>
      <c r="AV120" s="150" t="s">
        <v>608</v>
      </c>
      <c r="AW120" s="150" t="s">
        <v>94</v>
      </c>
      <c r="AX120" s="150" t="s">
        <v>597</v>
      </c>
      <c r="AY120" s="150" t="s">
        <v>597</v>
      </c>
      <c r="AZ120" s="150" t="s">
        <v>1236</v>
      </c>
      <c r="BA120" s="150" t="s">
        <v>597</v>
      </c>
      <c r="BB120" s="152" t="s">
        <v>597</v>
      </c>
      <c r="BC120" s="150" t="s">
        <v>597</v>
      </c>
      <c r="BD120" s="150" t="s">
        <v>597</v>
      </c>
      <c r="BE120" s="150" t="s">
        <v>597</v>
      </c>
      <c r="BF120" s="150" t="s">
        <v>597</v>
      </c>
      <c r="BG120" s="150" t="s">
        <v>597</v>
      </c>
      <c r="BH120" s="150" t="s">
        <v>597</v>
      </c>
      <c r="BI120" s="150" t="s">
        <v>597</v>
      </c>
      <c r="BJ120" s="150" t="s">
        <v>597</v>
      </c>
      <c r="BK120" s="150" t="s">
        <v>597</v>
      </c>
      <c r="BL120" s="150" t="s">
        <v>611</v>
      </c>
      <c r="BM120" s="150" t="s">
        <v>612</v>
      </c>
      <c r="BN120" s="150" t="s">
        <v>597</v>
      </c>
      <c r="BO120" s="150" t="s">
        <v>597</v>
      </c>
      <c r="BP120" s="150" t="s">
        <v>1237</v>
      </c>
      <c r="BQ120" s="150" t="s">
        <v>597</v>
      </c>
      <c r="BR120" s="150" t="s">
        <v>607</v>
      </c>
      <c r="BS120" s="150" t="s">
        <v>597</v>
      </c>
      <c r="BT120" s="150" t="s">
        <v>597</v>
      </c>
      <c r="BU120" s="150" t="s">
        <v>597</v>
      </c>
      <c r="BV120" s="150" t="s">
        <v>597</v>
      </c>
      <c r="BW120" s="150" t="s">
        <v>597</v>
      </c>
      <c r="BX120" s="150" t="s">
        <v>597</v>
      </c>
      <c r="BY120" s="150" t="s">
        <v>597</v>
      </c>
      <c r="BZ120" s="150" t="s">
        <v>597</v>
      </c>
      <c r="CA120" s="150" t="s">
        <v>1238</v>
      </c>
      <c r="CB120" s="150" t="s">
        <v>597</v>
      </c>
      <c r="CC120" s="150" t="s">
        <v>597</v>
      </c>
      <c r="CD120" s="150" t="s">
        <v>597</v>
      </c>
      <c r="CE120" s="150" t="s">
        <v>597</v>
      </c>
      <c r="CF120" s="150" t="s">
        <v>597</v>
      </c>
      <c r="CG120" s="150" t="s">
        <v>597</v>
      </c>
      <c r="CH120" s="150" t="s">
        <v>597</v>
      </c>
      <c r="CI120" s="150" t="s">
        <v>1239</v>
      </c>
      <c r="CJ120" s="150" t="s">
        <v>597</v>
      </c>
      <c r="CK120" s="150" t="s">
        <v>597</v>
      </c>
      <c r="CL120" s="150" t="s">
        <v>597</v>
      </c>
      <c r="CM120" s="150" t="s">
        <v>1240</v>
      </c>
      <c r="CN120" s="150" t="s">
        <v>597</v>
      </c>
      <c r="CO120" s="150" t="s">
        <v>597</v>
      </c>
      <c r="CP120" s="150" t="s">
        <v>1226</v>
      </c>
      <c r="CQ120" s="150" t="s">
        <v>597</v>
      </c>
      <c r="CR120" s="150" t="s">
        <v>636</v>
      </c>
      <c r="CS120" s="150" t="s">
        <v>597</v>
      </c>
      <c r="CT120" s="150" t="s">
        <v>597</v>
      </c>
      <c r="CU120" s="150" t="s">
        <v>597</v>
      </c>
      <c r="CV120" s="150" t="s">
        <v>597</v>
      </c>
      <c r="CW120" s="150" t="s">
        <v>597</v>
      </c>
      <c r="CX120" s="150" t="s">
        <v>597</v>
      </c>
      <c r="CY120" s="150" t="s">
        <v>597</v>
      </c>
      <c r="CZ120" s="150" t="s">
        <v>597</v>
      </c>
      <c r="DA120" s="150" t="s">
        <v>597</v>
      </c>
      <c r="DB120" s="150" t="s">
        <v>618</v>
      </c>
      <c r="DC120" s="150" t="s">
        <v>618</v>
      </c>
      <c r="DD120" s="150" t="s">
        <v>597</v>
      </c>
      <c r="DE120" s="150" t="s">
        <v>597</v>
      </c>
      <c r="DF120" s="150" t="s">
        <v>1237</v>
      </c>
      <c r="DG120" s="150" t="s">
        <v>597</v>
      </c>
      <c r="DH120" s="150" t="s">
        <v>612</v>
      </c>
      <c r="DI120" s="150" t="s">
        <v>1241</v>
      </c>
      <c r="DJ120" s="150" t="s">
        <v>597</v>
      </c>
      <c r="DK120" s="152">
        <v>42152.38858796296</v>
      </c>
      <c r="DL120" s="152">
        <v>42145.79320601852</v>
      </c>
      <c r="DM120" s="152" t="s">
        <v>597</v>
      </c>
      <c r="DN120" s="150" t="s">
        <v>620</v>
      </c>
      <c r="DO120" s="150" t="s">
        <v>621</v>
      </c>
      <c r="DP120" s="150" t="s">
        <v>1243</v>
      </c>
      <c r="DQ120" s="150" t="s">
        <v>239</v>
      </c>
      <c r="DR120" s="150">
        <v>200000.0</v>
      </c>
      <c r="DS120" s="150" t="s">
        <v>596</v>
      </c>
      <c r="DT120" s="150" t="s">
        <v>597</v>
      </c>
      <c r="DU120" s="150" t="s">
        <v>1243</v>
      </c>
      <c r="DV120" s="150" t="s">
        <v>239</v>
      </c>
      <c r="DW120" s="150" t="s">
        <v>597</v>
      </c>
      <c r="DX120" s="150">
        <v>200000.0</v>
      </c>
      <c r="DY120" s="150" t="s">
        <v>596</v>
      </c>
      <c r="DZ120" s="150" t="s">
        <v>597</v>
      </c>
      <c r="EA120" s="150" t="s">
        <v>597</v>
      </c>
      <c r="EB120" s="150" t="s">
        <v>597</v>
      </c>
      <c r="EC120" s="150" t="s">
        <v>597</v>
      </c>
      <c r="ED120" s="150" t="s">
        <v>597</v>
      </c>
      <c r="EE120" s="150" t="s">
        <v>597</v>
      </c>
      <c r="EF120" s="152" t="s">
        <v>597</v>
      </c>
      <c r="EG120" s="151">
        <v>0.0</v>
      </c>
      <c r="EH120" s="151">
        <v>0.0</v>
      </c>
      <c r="EI120" s="150" t="s">
        <v>1235</v>
      </c>
      <c r="EJ120" s="150" t="s">
        <v>622</v>
      </c>
      <c r="EK120" s="150" t="s">
        <v>597</v>
      </c>
    </row>
    <row r="121" ht="15.75" customHeight="1">
      <c r="A121" s="150">
        <v>28073.0</v>
      </c>
      <c r="B121" s="150" t="s">
        <v>6</v>
      </c>
      <c r="C121" s="150" t="s">
        <v>1244</v>
      </c>
      <c r="D121" s="150">
        <v>28073.0</v>
      </c>
      <c r="E121" s="150" t="s">
        <v>594</v>
      </c>
      <c r="F121" s="150" t="s">
        <v>95</v>
      </c>
      <c r="G121" s="150">
        <v>580747.0</v>
      </c>
      <c r="H121" s="150" t="s">
        <v>595</v>
      </c>
      <c r="I121" s="150" t="s">
        <v>230</v>
      </c>
      <c r="J121" s="150">
        <v>42754.0</v>
      </c>
      <c r="K121" s="150" t="s">
        <v>202</v>
      </c>
      <c r="L121" s="150" t="s">
        <v>231</v>
      </c>
      <c r="M121" s="151">
        <v>4411865.41</v>
      </c>
      <c r="N121" s="150">
        <v>5120.741</v>
      </c>
      <c r="O121" s="150" t="s">
        <v>623</v>
      </c>
      <c r="P121" s="151">
        <v>4411865.41</v>
      </c>
      <c r="Q121" s="67" t="s">
        <v>597</v>
      </c>
      <c r="R121" s="150" t="s">
        <v>597</v>
      </c>
      <c r="S121" s="150" t="s">
        <v>598</v>
      </c>
      <c r="T121" s="150" t="s">
        <v>597</v>
      </c>
      <c r="U121" s="150" t="s">
        <v>1245</v>
      </c>
      <c r="V121" s="150" t="s">
        <v>600</v>
      </c>
      <c r="W121" s="150" t="s">
        <v>597</v>
      </c>
      <c r="X121" s="150" t="s">
        <v>597</v>
      </c>
      <c r="Y121" s="150" t="s">
        <v>1246</v>
      </c>
      <c r="Z121" s="150" t="s">
        <v>95</v>
      </c>
      <c r="AA121" s="150" t="s">
        <v>225</v>
      </c>
      <c r="AB121" s="150" t="s">
        <v>224</v>
      </c>
      <c r="AC121" s="150" t="s">
        <v>597</v>
      </c>
      <c r="AD121" s="150" t="s">
        <v>226</v>
      </c>
      <c r="AE121" s="150" t="s">
        <v>775</v>
      </c>
      <c r="AF121" s="150" t="s">
        <v>597</v>
      </c>
      <c r="AG121" s="150" t="s">
        <v>230</v>
      </c>
      <c r="AH121" s="150" t="s">
        <v>1247</v>
      </c>
      <c r="AI121" s="150" t="s">
        <v>1248</v>
      </c>
      <c r="AJ121" s="150" t="s">
        <v>1249</v>
      </c>
      <c r="AK121" s="150" t="s">
        <v>606</v>
      </c>
      <c r="AL121" s="150" t="s">
        <v>225</v>
      </c>
      <c r="AM121" s="150" t="s">
        <v>224</v>
      </c>
      <c r="AN121" s="150" t="s">
        <v>597</v>
      </c>
      <c r="AO121" s="150" t="s">
        <v>226</v>
      </c>
      <c r="AP121" s="150" t="s">
        <v>775</v>
      </c>
      <c r="AQ121" s="150" t="s">
        <v>1247</v>
      </c>
      <c r="AR121" s="150" t="s">
        <v>607</v>
      </c>
      <c r="AS121" s="150" t="s">
        <v>230</v>
      </c>
      <c r="AT121" s="150" t="s">
        <v>595</v>
      </c>
      <c r="AU121" s="150">
        <v>580947.0</v>
      </c>
      <c r="AV121" s="150" t="s">
        <v>608</v>
      </c>
      <c r="AW121" s="150" t="s">
        <v>95</v>
      </c>
      <c r="AX121" s="150" t="s">
        <v>597</v>
      </c>
      <c r="AY121" s="150" t="s">
        <v>597</v>
      </c>
      <c r="AZ121" s="150" t="s">
        <v>632</v>
      </c>
      <c r="BA121" s="150" t="s">
        <v>597</v>
      </c>
      <c r="BB121" s="152" t="s">
        <v>597</v>
      </c>
      <c r="BC121" s="150" t="s">
        <v>597</v>
      </c>
      <c r="BD121" s="150" t="s">
        <v>597</v>
      </c>
      <c r="BE121" s="150" t="s">
        <v>597</v>
      </c>
      <c r="BF121" s="150" t="s">
        <v>597</v>
      </c>
      <c r="BG121" s="150" t="s">
        <v>597</v>
      </c>
      <c r="BH121" s="150" t="s">
        <v>597</v>
      </c>
      <c r="BI121" s="150" t="s">
        <v>597</v>
      </c>
      <c r="BJ121" s="150" t="s">
        <v>597</v>
      </c>
      <c r="BK121" s="150" t="s">
        <v>597</v>
      </c>
      <c r="BL121" s="150" t="s">
        <v>611</v>
      </c>
      <c r="BM121" s="150" t="s">
        <v>612</v>
      </c>
      <c r="BN121" s="150" t="s">
        <v>597</v>
      </c>
      <c r="BO121" s="150" t="s">
        <v>597</v>
      </c>
      <c r="BP121" s="150" t="s">
        <v>1250</v>
      </c>
      <c r="BQ121" s="150" t="s">
        <v>1251</v>
      </c>
      <c r="BR121" s="150" t="s">
        <v>607</v>
      </c>
      <c r="BS121" s="150" t="s">
        <v>597</v>
      </c>
      <c r="BT121" s="150" t="s">
        <v>597</v>
      </c>
      <c r="BU121" s="150" t="s">
        <v>597</v>
      </c>
      <c r="BV121" s="150" t="s">
        <v>597</v>
      </c>
      <c r="BW121" s="150" t="s">
        <v>597</v>
      </c>
      <c r="BX121" s="150" t="s">
        <v>597</v>
      </c>
      <c r="BY121" s="150" t="s">
        <v>597</v>
      </c>
      <c r="BZ121" s="150" t="s">
        <v>597</v>
      </c>
      <c r="CA121" s="150" t="s">
        <v>95</v>
      </c>
      <c r="CB121" s="150" t="s">
        <v>597</v>
      </c>
      <c r="CC121" s="150" t="s">
        <v>597</v>
      </c>
      <c r="CD121" s="150" t="s">
        <v>597</v>
      </c>
      <c r="CE121" s="150" t="s">
        <v>597</v>
      </c>
      <c r="CF121" s="150" t="s">
        <v>597</v>
      </c>
      <c r="CG121" s="150" t="s">
        <v>597</v>
      </c>
      <c r="CH121" s="150" t="s">
        <v>597</v>
      </c>
      <c r="CI121" s="150" t="s">
        <v>1252</v>
      </c>
      <c r="CJ121" s="150" t="s">
        <v>597</v>
      </c>
      <c r="CK121" s="150" t="s">
        <v>597</v>
      </c>
      <c r="CL121" s="150" t="s">
        <v>597</v>
      </c>
      <c r="CM121" s="150" t="s">
        <v>902</v>
      </c>
      <c r="CN121" s="150" t="s">
        <v>597</v>
      </c>
      <c r="CO121" s="150" t="s">
        <v>597</v>
      </c>
      <c r="CP121" s="150" t="s">
        <v>781</v>
      </c>
      <c r="CQ121" s="150" t="s">
        <v>597</v>
      </c>
      <c r="CR121" s="150" t="s">
        <v>636</v>
      </c>
      <c r="CS121" s="150" t="s">
        <v>597</v>
      </c>
      <c r="CT121" s="150" t="s">
        <v>597</v>
      </c>
      <c r="CU121" s="150" t="s">
        <v>597</v>
      </c>
      <c r="CV121" s="150" t="s">
        <v>597</v>
      </c>
      <c r="CW121" s="150" t="s">
        <v>597</v>
      </c>
      <c r="CX121" s="150" t="s">
        <v>597</v>
      </c>
      <c r="CY121" s="150" t="s">
        <v>597</v>
      </c>
      <c r="CZ121" s="150" t="s">
        <v>597</v>
      </c>
      <c r="DA121" s="150" t="s">
        <v>597</v>
      </c>
      <c r="DB121" s="150" t="s">
        <v>618</v>
      </c>
      <c r="DC121" s="150" t="s">
        <v>618</v>
      </c>
      <c r="DD121" s="150" t="s">
        <v>597</v>
      </c>
      <c r="DE121" s="150" t="s">
        <v>597</v>
      </c>
      <c r="DF121" s="150" t="s">
        <v>95</v>
      </c>
      <c r="DG121" s="150" t="s">
        <v>597</v>
      </c>
      <c r="DH121" s="150" t="s">
        <v>612</v>
      </c>
      <c r="DI121" s="150" t="s">
        <v>1253</v>
      </c>
      <c r="DJ121" s="150" t="s">
        <v>597</v>
      </c>
      <c r="DK121" s="152">
        <v>42146.24690972222</v>
      </c>
      <c r="DL121" s="152">
        <v>42145.79451388889</v>
      </c>
      <c r="DM121" s="152" t="s">
        <v>597</v>
      </c>
      <c r="DN121" s="150" t="s">
        <v>620</v>
      </c>
      <c r="DO121" s="150" t="s">
        <v>621</v>
      </c>
      <c r="DP121" s="150" t="s">
        <v>231</v>
      </c>
      <c r="DQ121" s="150" t="s">
        <v>202</v>
      </c>
      <c r="DR121" s="150">
        <v>5120.741</v>
      </c>
      <c r="DS121" s="150" t="s">
        <v>623</v>
      </c>
      <c r="DT121" s="150" t="s">
        <v>597</v>
      </c>
      <c r="DU121" s="150" t="s">
        <v>231</v>
      </c>
      <c r="DV121" s="150" t="s">
        <v>202</v>
      </c>
      <c r="DW121" s="150" t="s">
        <v>597</v>
      </c>
      <c r="DX121" s="150">
        <v>5120.741</v>
      </c>
      <c r="DY121" s="150" t="s">
        <v>623</v>
      </c>
      <c r="DZ121" s="150" t="s">
        <v>597</v>
      </c>
      <c r="EA121" s="150" t="s">
        <v>597</v>
      </c>
      <c r="EB121" s="150" t="s">
        <v>597</v>
      </c>
      <c r="EC121" s="150" t="s">
        <v>597</v>
      </c>
      <c r="ED121" s="150" t="s">
        <v>597</v>
      </c>
      <c r="EE121" s="150" t="s">
        <v>597</v>
      </c>
      <c r="EF121" s="152" t="s">
        <v>597</v>
      </c>
      <c r="EG121" s="151">
        <v>0.0</v>
      </c>
      <c r="EH121" s="151">
        <v>0.0</v>
      </c>
      <c r="EI121" s="150" t="s">
        <v>1249</v>
      </c>
      <c r="EJ121" s="150" t="s">
        <v>622</v>
      </c>
      <c r="EK121" s="150" t="s">
        <v>597</v>
      </c>
    </row>
    <row r="122" ht="15.75" customHeight="1">
      <c r="A122" s="150">
        <v>28073.0</v>
      </c>
      <c r="B122" s="150" t="s">
        <v>6</v>
      </c>
      <c r="C122" s="150" t="s">
        <v>1244</v>
      </c>
      <c r="D122" s="150">
        <v>28073.0</v>
      </c>
      <c r="E122" s="150" t="s">
        <v>594</v>
      </c>
      <c r="F122" s="150" t="s">
        <v>95</v>
      </c>
      <c r="G122" s="150">
        <v>580747.0</v>
      </c>
      <c r="H122" s="150" t="s">
        <v>595</v>
      </c>
      <c r="I122" s="150" t="s">
        <v>230</v>
      </c>
      <c r="J122" s="150">
        <v>42775.0</v>
      </c>
      <c r="K122" s="150" t="s">
        <v>204</v>
      </c>
      <c r="L122" s="150" t="s">
        <v>232</v>
      </c>
      <c r="M122" s="151">
        <v>0.0</v>
      </c>
      <c r="N122" s="150">
        <v>5172465.0</v>
      </c>
      <c r="O122" s="150" t="s">
        <v>596</v>
      </c>
      <c r="P122" s="151">
        <v>0.0</v>
      </c>
      <c r="Q122" s="67" t="s">
        <v>597</v>
      </c>
      <c r="R122" s="150" t="s">
        <v>597</v>
      </c>
      <c r="S122" s="150" t="s">
        <v>598</v>
      </c>
      <c r="T122" s="150" t="s">
        <v>597</v>
      </c>
      <c r="U122" s="150" t="s">
        <v>1245</v>
      </c>
      <c r="V122" s="150" t="s">
        <v>600</v>
      </c>
      <c r="W122" s="150" t="s">
        <v>597</v>
      </c>
      <c r="X122" s="150" t="s">
        <v>597</v>
      </c>
      <c r="Y122" s="150" t="s">
        <v>1246</v>
      </c>
      <c r="Z122" s="150" t="s">
        <v>95</v>
      </c>
      <c r="AA122" s="150" t="s">
        <v>225</v>
      </c>
      <c r="AB122" s="150" t="s">
        <v>224</v>
      </c>
      <c r="AC122" s="150" t="s">
        <v>597</v>
      </c>
      <c r="AD122" s="150" t="s">
        <v>226</v>
      </c>
      <c r="AE122" s="150" t="s">
        <v>775</v>
      </c>
      <c r="AF122" s="150" t="s">
        <v>597</v>
      </c>
      <c r="AG122" s="150" t="s">
        <v>230</v>
      </c>
      <c r="AH122" s="150" t="s">
        <v>1247</v>
      </c>
      <c r="AI122" s="150" t="s">
        <v>1248</v>
      </c>
      <c r="AJ122" s="150" t="s">
        <v>1249</v>
      </c>
      <c r="AK122" s="150" t="s">
        <v>606</v>
      </c>
      <c r="AL122" s="150" t="s">
        <v>225</v>
      </c>
      <c r="AM122" s="150" t="s">
        <v>224</v>
      </c>
      <c r="AN122" s="150" t="s">
        <v>597</v>
      </c>
      <c r="AO122" s="150" t="s">
        <v>226</v>
      </c>
      <c r="AP122" s="150" t="s">
        <v>775</v>
      </c>
      <c r="AQ122" s="150" t="s">
        <v>1247</v>
      </c>
      <c r="AR122" s="150" t="s">
        <v>607</v>
      </c>
      <c r="AS122" s="150" t="s">
        <v>230</v>
      </c>
      <c r="AT122" s="150" t="s">
        <v>595</v>
      </c>
      <c r="AU122" s="150">
        <v>580947.0</v>
      </c>
      <c r="AV122" s="150" t="s">
        <v>608</v>
      </c>
      <c r="AW122" s="150" t="s">
        <v>95</v>
      </c>
      <c r="AX122" s="150" t="s">
        <v>597</v>
      </c>
      <c r="AY122" s="150" t="s">
        <v>597</v>
      </c>
      <c r="AZ122" s="150" t="s">
        <v>632</v>
      </c>
      <c r="BA122" s="150" t="s">
        <v>597</v>
      </c>
      <c r="BB122" s="152" t="s">
        <v>597</v>
      </c>
      <c r="BC122" s="150" t="s">
        <v>597</v>
      </c>
      <c r="BD122" s="150" t="s">
        <v>597</v>
      </c>
      <c r="BE122" s="150" t="s">
        <v>597</v>
      </c>
      <c r="BF122" s="150" t="s">
        <v>597</v>
      </c>
      <c r="BG122" s="150" t="s">
        <v>597</v>
      </c>
      <c r="BH122" s="150" t="s">
        <v>597</v>
      </c>
      <c r="BI122" s="150" t="s">
        <v>597</v>
      </c>
      <c r="BJ122" s="150" t="s">
        <v>597</v>
      </c>
      <c r="BK122" s="150" t="s">
        <v>597</v>
      </c>
      <c r="BL122" s="150" t="s">
        <v>611</v>
      </c>
      <c r="BM122" s="150" t="s">
        <v>612</v>
      </c>
      <c r="BN122" s="150" t="s">
        <v>597</v>
      </c>
      <c r="BO122" s="150" t="s">
        <v>597</v>
      </c>
      <c r="BP122" s="150" t="s">
        <v>1250</v>
      </c>
      <c r="BQ122" s="150" t="s">
        <v>1251</v>
      </c>
      <c r="BR122" s="150" t="s">
        <v>607</v>
      </c>
      <c r="BS122" s="150" t="s">
        <v>597</v>
      </c>
      <c r="BT122" s="150" t="s">
        <v>597</v>
      </c>
      <c r="BU122" s="150" t="s">
        <v>597</v>
      </c>
      <c r="BV122" s="150" t="s">
        <v>597</v>
      </c>
      <c r="BW122" s="150" t="s">
        <v>597</v>
      </c>
      <c r="BX122" s="150" t="s">
        <v>597</v>
      </c>
      <c r="BY122" s="150" t="s">
        <v>597</v>
      </c>
      <c r="BZ122" s="150" t="s">
        <v>597</v>
      </c>
      <c r="CA122" s="150" t="s">
        <v>95</v>
      </c>
      <c r="CB122" s="150" t="s">
        <v>597</v>
      </c>
      <c r="CC122" s="150" t="s">
        <v>597</v>
      </c>
      <c r="CD122" s="150" t="s">
        <v>597</v>
      </c>
      <c r="CE122" s="150" t="s">
        <v>597</v>
      </c>
      <c r="CF122" s="150" t="s">
        <v>597</v>
      </c>
      <c r="CG122" s="150" t="s">
        <v>597</v>
      </c>
      <c r="CH122" s="150" t="s">
        <v>597</v>
      </c>
      <c r="CI122" s="150" t="s">
        <v>1252</v>
      </c>
      <c r="CJ122" s="150" t="s">
        <v>597</v>
      </c>
      <c r="CK122" s="150" t="s">
        <v>597</v>
      </c>
      <c r="CL122" s="150" t="s">
        <v>597</v>
      </c>
      <c r="CM122" s="150" t="s">
        <v>902</v>
      </c>
      <c r="CN122" s="150" t="s">
        <v>597</v>
      </c>
      <c r="CO122" s="150" t="s">
        <v>597</v>
      </c>
      <c r="CP122" s="150" t="s">
        <v>781</v>
      </c>
      <c r="CQ122" s="150" t="s">
        <v>597</v>
      </c>
      <c r="CR122" s="150" t="s">
        <v>636</v>
      </c>
      <c r="CS122" s="150" t="s">
        <v>597</v>
      </c>
      <c r="CT122" s="150" t="s">
        <v>597</v>
      </c>
      <c r="CU122" s="150" t="s">
        <v>597</v>
      </c>
      <c r="CV122" s="150" t="s">
        <v>597</v>
      </c>
      <c r="CW122" s="150" t="s">
        <v>597</v>
      </c>
      <c r="CX122" s="150" t="s">
        <v>597</v>
      </c>
      <c r="CY122" s="150" t="s">
        <v>597</v>
      </c>
      <c r="CZ122" s="150" t="s">
        <v>597</v>
      </c>
      <c r="DA122" s="150" t="s">
        <v>597</v>
      </c>
      <c r="DB122" s="150" t="s">
        <v>618</v>
      </c>
      <c r="DC122" s="150" t="s">
        <v>618</v>
      </c>
      <c r="DD122" s="150" t="s">
        <v>597</v>
      </c>
      <c r="DE122" s="150" t="s">
        <v>597</v>
      </c>
      <c r="DF122" s="150" t="s">
        <v>95</v>
      </c>
      <c r="DG122" s="150" t="s">
        <v>597</v>
      </c>
      <c r="DH122" s="150" t="s">
        <v>612</v>
      </c>
      <c r="DI122" s="150" t="s">
        <v>1253</v>
      </c>
      <c r="DJ122" s="150" t="s">
        <v>597</v>
      </c>
      <c r="DK122" s="152">
        <v>42146.24690972222</v>
      </c>
      <c r="DL122" s="152">
        <v>42145.79451388889</v>
      </c>
      <c r="DM122" s="152" t="s">
        <v>597</v>
      </c>
      <c r="DN122" s="150" t="s">
        <v>620</v>
      </c>
      <c r="DO122" s="150" t="s">
        <v>621</v>
      </c>
      <c r="DP122" s="150" t="s">
        <v>232</v>
      </c>
      <c r="DQ122" s="150" t="s">
        <v>204</v>
      </c>
      <c r="DR122" s="150">
        <v>5172465.0</v>
      </c>
      <c r="DS122" s="150" t="s">
        <v>596</v>
      </c>
      <c r="DT122" s="150" t="s">
        <v>597</v>
      </c>
      <c r="DU122" s="150" t="s">
        <v>232</v>
      </c>
      <c r="DV122" s="150" t="s">
        <v>204</v>
      </c>
      <c r="DW122" s="150" t="s">
        <v>597</v>
      </c>
      <c r="DX122" s="150">
        <v>5172465.0</v>
      </c>
      <c r="DY122" s="150" t="s">
        <v>596</v>
      </c>
      <c r="DZ122" s="150" t="s">
        <v>597</v>
      </c>
      <c r="EA122" s="150" t="s">
        <v>597</v>
      </c>
      <c r="EB122" s="150" t="s">
        <v>597</v>
      </c>
      <c r="EC122" s="150" t="s">
        <v>597</v>
      </c>
      <c r="ED122" s="150" t="s">
        <v>597</v>
      </c>
      <c r="EE122" s="150" t="s">
        <v>597</v>
      </c>
      <c r="EF122" s="152" t="s">
        <v>597</v>
      </c>
      <c r="EG122" s="151">
        <v>0.0</v>
      </c>
      <c r="EH122" s="151">
        <v>0.0</v>
      </c>
      <c r="EI122" s="150" t="s">
        <v>1249</v>
      </c>
      <c r="EJ122" s="150" t="s">
        <v>622</v>
      </c>
      <c r="EK122" s="150" t="s">
        <v>597</v>
      </c>
    </row>
    <row r="123" ht="15.75" customHeight="1">
      <c r="A123" s="150">
        <v>28091.0</v>
      </c>
      <c r="B123" s="150" t="s">
        <v>6</v>
      </c>
      <c r="C123" s="150" t="s">
        <v>1254</v>
      </c>
      <c r="D123" s="150">
        <v>28091.0</v>
      </c>
      <c r="E123" s="150" t="s">
        <v>594</v>
      </c>
      <c r="F123" s="150" t="s">
        <v>96</v>
      </c>
      <c r="G123" s="150">
        <v>580764.0</v>
      </c>
      <c r="H123" s="150" t="s">
        <v>595</v>
      </c>
      <c r="I123" s="150" t="s">
        <v>1255</v>
      </c>
      <c r="J123" s="150">
        <v>42804.0</v>
      </c>
      <c r="K123" s="150" t="s">
        <v>239</v>
      </c>
      <c r="L123" s="150" t="s">
        <v>1256</v>
      </c>
      <c r="M123" s="151">
        <v>108228.51</v>
      </c>
      <c r="N123" s="150">
        <v>220000.0</v>
      </c>
      <c r="O123" s="150" t="s">
        <v>596</v>
      </c>
      <c r="P123" s="151">
        <v>108228.51</v>
      </c>
      <c r="Q123" s="67" t="s">
        <v>597</v>
      </c>
      <c r="R123" s="150" t="s">
        <v>597</v>
      </c>
      <c r="S123" s="150" t="s">
        <v>598</v>
      </c>
      <c r="T123" s="150" t="s">
        <v>597</v>
      </c>
      <c r="U123" s="150" t="s">
        <v>1257</v>
      </c>
      <c r="V123" s="150" t="s">
        <v>600</v>
      </c>
      <c r="W123" s="150" t="s">
        <v>597</v>
      </c>
      <c r="X123" s="150" t="s">
        <v>597</v>
      </c>
      <c r="Y123" s="150" t="s">
        <v>1258</v>
      </c>
      <c r="Z123" s="150" t="s">
        <v>96</v>
      </c>
      <c r="AA123" s="150" t="s">
        <v>344</v>
      </c>
      <c r="AB123" s="150" t="s">
        <v>597</v>
      </c>
      <c r="AC123" s="150" t="s">
        <v>597</v>
      </c>
      <c r="AD123" s="150" t="s">
        <v>345</v>
      </c>
      <c r="AE123" s="150" t="s">
        <v>775</v>
      </c>
      <c r="AF123" s="150" t="s">
        <v>597</v>
      </c>
      <c r="AG123" s="150" t="s">
        <v>1255</v>
      </c>
      <c r="AH123" s="150" t="s">
        <v>1259</v>
      </c>
      <c r="AI123" s="150" t="s">
        <v>1260</v>
      </c>
      <c r="AJ123" s="150" t="s">
        <v>1261</v>
      </c>
      <c r="AK123" s="150" t="s">
        <v>606</v>
      </c>
      <c r="AL123" s="150" t="s">
        <v>344</v>
      </c>
      <c r="AM123" s="150" t="s">
        <v>597</v>
      </c>
      <c r="AN123" s="150" t="s">
        <v>597</v>
      </c>
      <c r="AO123" s="150" t="s">
        <v>345</v>
      </c>
      <c r="AP123" s="150" t="s">
        <v>775</v>
      </c>
      <c r="AQ123" s="150" t="s">
        <v>1259</v>
      </c>
      <c r="AR123" s="150" t="s">
        <v>607</v>
      </c>
      <c r="AS123" s="150" t="s">
        <v>1255</v>
      </c>
      <c r="AT123" s="150" t="s">
        <v>595</v>
      </c>
      <c r="AU123" s="150">
        <v>580966.0</v>
      </c>
      <c r="AV123" s="150" t="s">
        <v>608</v>
      </c>
      <c r="AW123" s="150" t="s">
        <v>96</v>
      </c>
      <c r="AX123" s="150" t="s">
        <v>597</v>
      </c>
      <c r="AY123" s="150" t="s">
        <v>597</v>
      </c>
      <c r="AZ123" s="150" t="s">
        <v>1262</v>
      </c>
      <c r="BA123" s="150" t="s">
        <v>597</v>
      </c>
      <c r="BB123" s="152" t="s">
        <v>597</v>
      </c>
      <c r="BC123" s="150" t="s">
        <v>597</v>
      </c>
      <c r="BD123" s="150" t="s">
        <v>597</v>
      </c>
      <c r="BE123" s="150" t="s">
        <v>597</v>
      </c>
      <c r="BF123" s="150" t="s">
        <v>597</v>
      </c>
      <c r="BG123" s="150" t="s">
        <v>597</v>
      </c>
      <c r="BH123" s="150" t="s">
        <v>597</v>
      </c>
      <c r="BI123" s="150" t="s">
        <v>597</v>
      </c>
      <c r="BJ123" s="150" t="s">
        <v>597</v>
      </c>
      <c r="BK123" s="150" t="s">
        <v>597</v>
      </c>
      <c r="BL123" s="150" t="s">
        <v>611</v>
      </c>
      <c r="BM123" s="150" t="s">
        <v>612</v>
      </c>
      <c r="BN123" s="150" t="s">
        <v>597</v>
      </c>
      <c r="BO123" s="150" t="s">
        <v>597</v>
      </c>
      <c r="BP123" s="150" t="s">
        <v>1263</v>
      </c>
      <c r="BQ123" s="150" t="s">
        <v>597</v>
      </c>
      <c r="BR123" s="150" t="s">
        <v>607</v>
      </c>
      <c r="BS123" s="150" t="s">
        <v>597</v>
      </c>
      <c r="BT123" s="150" t="s">
        <v>597</v>
      </c>
      <c r="BU123" s="150" t="s">
        <v>597</v>
      </c>
      <c r="BV123" s="150" t="s">
        <v>597</v>
      </c>
      <c r="BW123" s="150" t="s">
        <v>597</v>
      </c>
      <c r="BX123" s="150" t="s">
        <v>597</v>
      </c>
      <c r="BY123" s="150" t="s">
        <v>597</v>
      </c>
      <c r="BZ123" s="150" t="s">
        <v>597</v>
      </c>
      <c r="CA123" s="150" t="s">
        <v>1264</v>
      </c>
      <c r="CB123" s="150" t="s">
        <v>597</v>
      </c>
      <c r="CC123" s="150" t="s">
        <v>597</v>
      </c>
      <c r="CD123" s="150" t="s">
        <v>597</v>
      </c>
      <c r="CE123" s="150" t="s">
        <v>597</v>
      </c>
      <c r="CF123" s="150" t="s">
        <v>597</v>
      </c>
      <c r="CG123" s="150" t="s">
        <v>597</v>
      </c>
      <c r="CH123" s="150" t="s">
        <v>597</v>
      </c>
      <c r="CI123" s="150" t="s">
        <v>1265</v>
      </c>
      <c r="CJ123" s="150" t="s">
        <v>597</v>
      </c>
      <c r="CK123" s="150" t="s">
        <v>597</v>
      </c>
      <c r="CL123" s="150" t="s">
        <v>597</v>
      </c>
      <c r="CM123" s="150" t="s">
        <v>1266</v>
      </c>
      <c r="CN123" s="150" t="s">
        <v>597</v>
      </c>
      <c r="CO123" s="150" t="s">
        <v>597</v>
      </c>
      <c r="CP123" s="150" t="s">
        <v>1267</v>
      </c>
      <c r="CQ123" s="150" t="s">
        <v>597</v>
      </c>
      <c r="CR123" s="150" t="s">
        <v>636</v>
      </c>
      <c r="CS123" s="150" t="s">
        <v>597</v>
      </c>
      <c r="CT123" s="150" t="s">
        <v>597</v>
      </c>
      <c r="CU123" s="150" t="s">
        <v>597</v>
      </c>
      <c r="CV123" s="150" t="s">
        <v>597</v>
      </c>
      <c r="CW123" s="150" t="s">
        <v>597</v>
      </c>
      <c r="CX123" s="150" t="s">
        <v>597</v>
      </c>
      <c r="CY123" s="150" t="s">
        <v>597</v>
      </c>
      <c r="CZ123" s="150" t="s">
        <v>597</v>
      </c>
      <c r="DA123" s="150" t="s">
        <v>597</v>
      </c>
      <c r="DB123" s="150" t="s">
        <v>618</v>
      </c>
      <c r="DC123" s="150" t="s">
        <v>618</v>
      </c>
      <c r="DD123" s="150" t="s">
        <v>597</v>
      </c>
      <c r="DE123" s="150" t="s">
        <v>597</v>
      </c>
      <c r="DF123" s="150" t="s">
        <v>1263</v>
      </c>
      <c r="DG123" s="150" t="s">
        <v>597</v>
      </c>
      <c r="DH123" s="150" t="s">
        <v>612</v>
      </c>
      <c r="DI123" s="150" t="s">
        <v>1268</v>
      </c>
      <c r="DJ123" s="150" t="s">
        <v>597</v>
      </c>
      <c r="DK123" s="152">
        <v>42154.22818287037</v>
      </c>
      <c r="DL123" s="152">
        <v>42145.79332175926</v>
      </c>
      <c r="DM123" s="152" t="s">
        <v>597</v>
      </c>
      <c r="DN123" s="150" t="s">
        <v>620</v>
      </c>
      <c r="DO123" s="150" t="s">
        <v>750</v>
      </c>
      <c r="DP123" s="150" t="s">
        <v>1256</v>
      </c>
      <c r="DQ123" s="150" t="s">
        <v>239</v>
      </c>
      <c r="DR123" s="150">
        <v>220000.0</v>
      </c>
      <c r="DS123" s="150" t="s">
        <v>596</v>
      </c>
      <c r="DT123" s="150" t="s">
        <v>597</v>
      </c>
      <c r="DU123" s="150" t="s">
        <v>1256</v>
      </c>
      <c r="DV123" s="150" t="s">
        <v>239</v>
      </c>
      <c r="DW123" s="150" t="s">
        <v>597</v>
      </c>
      <c r="DX123" s="150">
        <v>220000.0</v>
      </c>
      <c r="DY123" s="150" t="s">
        <v>596</v>
      </c>
      <c r="DZ123" s="150" t="s">
        <v>597</v>
      </c>
      <c r="EA123" s="150" t="s">
        <v>597</v>
      </c>
      <c r="EB123" s="150" t="s">
        <v>597</v>
      </c>
      <c r="EC123" s="150" t="s">
        <v>597</v>
      </c>
      <c r="ED123" s="150" t="s">
        <v>597</v>
      </c>
      <c r="EE123" s="150" t="s">
        <v>597</v>
      </c>
      <c r="EF123" s="152" t="s">
        <v>597</v>
      </c>
      <c r="EG123" s="151">
        <v>0.0</v>
      </c>
      <c r="EH123" s="151">
        <v>0.0</v>
      </c>
      <c r="EI123" s="150" t="s">
        <v>1261</v>
      </c>
      <c r="EJ123" s="150" t="s">
        <v>751</v>
      </c>
      <c r="EK123" s="150" t="s">
        <v>597</v>
      </c>
    </row>
    <row r="124" ht="15.75" customHeight="1">
      <c r="A124" s="150">
        <v>28091.0</v>
      </c>
      <c r="B124" s="150" t="s">
        <v>6</v>
      </c>
      <c r="C124" s="150" t="s">
        <v>1254</v>
      </c>
      <c r="D124" s="150">
        <v>28091.0</v>
      </c>
      <c r="E124" s="150" t="s">
        <v>594</v>
      </c>
      <c r="F124" s="150" t="s">
        <v>96</v>
      </c>
      <c r="G124" s="150">
        <v>580764.0</v>
      </c>
      <c r="H124" s="150" t="s">
        <v>595</v>
      </c>
      <c r="I124" s="150" t="s">
        <v>1255</v>
      </c>
      <c r="J124" s="150">
        <v>42805.0</v>
      </c>
      <c r="K124" s="150" t="s">
        <v>241</v>
      </c>
      <c r="L124" s="150" t="s">
        <v>1269</v>
      </c>
      <c r="M124" s="151">
        <v>0.0</v>
      </c>
      <c r="N124" s="150">
        <v>220000.0</v>
      </c>
      <c r="O124" s="150" t="s">
        <v>596</v>
      </c>
      <c r="P124" s="151">
        <v>0.0</v>
      </c>
      <c r="Q124" s="67" t="s">
        <v>597</v>
      </c>
      <c r="R124" s="150" t="s">
        <v>597</v>
      </c>
      <c r="S124" s="150" t="s">
        <v>598</v>
      </c>
      <c r="T124" s="150" t="s">
        <v>597</v>
      </c>
      <c r="U124" s="150" t="s">
        <v>1257</v>
      </c>
      <c r="V124" s="150" t="s">
        <v>600</v>
      </c>
      <c r="W124" s="150" t="s">
        <v>597</v>
      </c>
      <c r="X124" s="150" t="s">
        <v>597</v>
      </c>
      <c r="Y124" s="150" t="s">
        <v>1258</v>
      </c>
      <c r="Z124" s="150" t="s">
        <v>96</v>
      </c>
      <c r="AA124" s="150" t="s">
        <v>344</v>
      </c>
      <c r="AB124" s="150" t="s">
        <v>597</v>
      </c>
      <c r="AC124" s="150" t="s">
        <v>597</v>
      </c>
      <c r="AD124" s="150" t="s">
        <v>345</v>
      </c>
      <c r="AE124" s="150" t="s">
        <v>775</v>
      </c>
      <c r="AF124" s="150" t="s">
        <v>597</v>
      </c>
      <c r="AG124" s="150" t="s">
        <v>1255</v>
      </c>
      <c r="AH124" s="150" t="s">
        <v>1259</v>
      </c>
      <c r="AI124" s="150" t="s">
        <v>1260</v>
      </c>
      <c r="AJ124" s="150" t="s">
        <v>1261</v>
      </c>
      <c r="AK124" s="150" t="s">
        <v>606</v>
      </c>
      <c r="AL124" s="150" t="s">
        <v>344</v>
      </c>
      <c r="AM124" s="150" t="s">
        <v>597</v>
      </c>
      <c r="AN124" s="150" t="s">
        <v>597</v>
      </c>
      <c r="AO124" s="150" t="s">
        <v>345</v>
      </c>
      <c r="AP124" s="150" t="s">
        <v>775</v>
      </c>
      <c r="AQ124" s="150" t="s">
        <v>1259</v>
      </c>
      <c r="AR124" s="150" t="s">
        <v>607</v>
      </c>
      <c r="AS124" s="150" t="s">
        <v>1255</v>
      </c>
      <c r="AT124" s="150" t="s">
        <v>595</v>
      </c>
      <c r="AU124" s="150">
        <v>580966.0</v>
      </c>
      <c r="AV124" s="150" t="s">
        <v>608</v>
      </c>
      <c r="AW124" s="150" t="s">
        <v>96</v>
      </c>
      <c r="AX124" s="150" t="s">
        <v>597</v>
      </c>
      <c r="AY124" s="150" t="s">
        <v>597</v>
      </c>
      <c r="AZ124" s="150" t="s">
        <v>1262</v>
      </c>
      <c r="BA124" s="150" t="s">
        <v>597</v>
      </c>
      <c r="BB124" s="152" t="s">
        <v>597</v>
      </c>
      <c r="BC124" s="150" t="s">
        <v>597</v>
      </c>
      <c r="BD124" s="150" t="s">
        <v>597</v>
      </c>
      <c r="BE124" s="150" t="s">
        <v>597</v>
      </c>
      <c r="BF124" s="150" t="s">
        <v>597</v>
      </c>
      <c r="BG124" s="150" t="s">
        <v>597</v>
      </c>
      <c r="BH124" s="150" t="s">
        <v>597</v>
      </c>
      <c r="BI124" s="150" t="s">
        <v>597</v>
      </c>
      <c r="BJ124" s="150" t="s">
        <v>597</v>
      </c>
      <c r="BK124" s="150" t="s">
        <v>597</v>
      </c>
      <c r="BL124" s="150" t="s">
        <v>611</v>
      </c>
      <c r="BM124" s="150" t="s">
        <v>612</v>
      </c>
      <c r="BN124" s="150" t="s">
        <v>597</v>
      </c>
      <c r="BO124" s="150" t="s">
        <v>597</v>
      </c>
      <c r="BP124" s="150" t="s">
        <v>1263</v>
      </c>
      <c r="BQ124" s="150" t="s">
        <v>597</v>
      </c>
      <c r="BR124" s="150" t="s">
        <v>607</v>
      </c>
      <c r="BS124" s="150" t="s">
        <v>597</v>
      </c>
      <c r="BT124" s="150" t="s">
        <v>597</v>
      </c>
      <c r="BU124" s="150" t="s">
        <v>597</v>
      </c>
      <c r="BV124" s="150" t="s">
        <v>597</v>
      </c>
      <c r="BW124" s="150" t="s">
        <v>597</v>
      </c>
      <c r="BX124" s="150" t="s">
        <v>597</v>
      </c>
      <c r="BY124" s="150" t="s">
        <v>597</v>
      </c>
      <c r="BZ124" s="150" t="s">
        <v>597</v>
      </c>
      <c r="CA124" s="150" t="s">
        <v>1264</v>
      </c>
      <c r="CB124" s="150" t="s">
        <v>597</v>
      </c>
      <c r="CC124" s="150" t="s">
        <v>597</v>
      </c>
      <c r="CD124" s="150" t="s">
        <v>597</v>
      </c>
      <c r="CE124" s="150" t="s">
        <v>597</v>
      </c>
      <c r="CF124" s="150" t="s">
        <v>597</v>
      </c>
      <c r="CG124" s="150" t="s">
        <v>597</v>
      </c>
      <c r="CH124" s="150" t="s">
        <v>597</v>
      </c>
      <c r="CI124" s="150" t="s">
        <v>1265</v>
      </c>
      <c r="CJ124" s="150" t="s">
        <v>597</v>
      </c>
      <c r="CK124" s="150" t="s">
        <v>597</v>
      </c>
      <c r="CL124" s="150" t="s">
        <v>597</v>
      </c>
      <c r="CM124" s="150" t="s">
        <v>1266</v>
      </c>
      <c r="CN124" s="150" t="s">
        <v>597</v>
      </c>
      <c r="CO124" s="150" t="s">
        <v>597</v>
      </c>
      <c r="CP124" s="150" t="s">
        <v>1267</v>
      </c>
      <c r="CQ124" s="150" t="s">
        <v>597</v>
      </c>
      <c r="CR124" s="150" t="s">
        <v>636</v>
      </c>
      <c r="CS124" s="150" t="s">
        <v>597</v>
      </c>
      <c r="CT124" s="150" t="s">
        <v>597</v>
      </c>
      <c r="CU124" s="150" t="s">
        <v>597</v>
      </c>
      <c r="CV124" s="150" t="s">
        <v>597</v>
      </c>
      <c r="CW124" s="150" t="s">
        <v>597</v>
      </c>
      <c r="CX124" s="150" t="s">
        <v>597</v>
      </c>
      <c r="CY124" s="150" t="s">
        <v>597</v>
      </c>
      <c r="CZ124" s="150" t="s">
        <v>597</v>
      </c>
      <c r="DA124" s="150" t="s">
        <v>597</v>
      </c>
      <c r="DB124" s="150" t="s">
        <v>618</v>
      </c>
      <c r="DC124" s="150" t="s">
        <v>618</v>
      </c>
      <c r="DD124" s="150" t="s">
        <v>597</v>
      </c>
      <c r="DE124" s="150" t="s">
        <v>597</v>
      </c>
      <c r="DF124" s="150" t="s">
        <v>1263</v>
      </c>
      <c r="DG124" s="150" t="s">
        <v>597</v>
      </c>
      <c r="DH124" s="150" t="s">
        <v>612</v>
      </c>
      <c r="DI124" s="150" t="s">
        <v>1268</v>
      </c>
      <c r="DJ124" s="150" t="s">
        <v>597</v>
      </c>
      <c r="DK124" s="152">
        <v>42154.22818287037</v>
      </c>
      <c r="DL124" s="152">
        <v>42145.79332175926</v>
      </c>
      <c r="DM124" s="152" t="s">
        <v>597</v>
      </c>
      <c r="DN124" s="150" t="s">
        <v>620</v>
      </c>
      <c r="DO124" s="150" t="s">
        <v>750</v>
      </c>
      <c r="DP124" s="150" t="s">
        <v>1269</v>
      </c>
      <c r="DQ124" s="150" t="s">
        <v>241</v>
      </c>
      <c r="DR124" s="150">
        <v>220000.0</v>
      </c>
      <c r="DS124" s="150" t="s">
        <v>596</v>
      </c>
      <c r="DT124" s="150" t="s">
        <v>597</v>
      </c>
      <c r="DU124" s="150" t="s">
        <v>1269</v>
      </c>
      <c r="DV124" s="150" t="s">
        <v>241</v>
      </c>
      <c r="DW124" s="150" t="s">
        <v>597</v>
      </c>
      <c r="DX124" s="150">
        <v>220000.0</v>
      </c>
      <c r="DY124" s="150" t="s">
        <v>596</v>
      </c>
      <c r="DZ124" s="150" t="s">
        <v>597</v>
      </c>
      <c r="EA124" s="150" t="s">
        <v>597</v>
      </c>
      <c r="EB124" s="150" t="s">
        <v>597</v>
      </c>
      <c r="EC124" s="150" t="s">
        <v>597</v>
      </c>
      <c r="ED124" s="150" t="s">
        <v>597</v>
      </c>
      <c r="EE124" s="150" t="s">
        <v>597</v>
      </c>
      <c r="EF124" s="152" t="s">
        <v>597</v>
      </c>
      <c r="EG124" s="151">
        <v>0.0</v>
      </c>
      <c r="EH124" s="151">
        <v>0.0</v>
      </c>
      <c r="EI124" s="150" t="s">
        <v>1261</v>
      </c>
      <c r="EJ124" s="150" t="s">
        <v>751</v>
      </c>
      <c r="EK124" s="150" t="s">
        <v>597</v>
      </c>
    </row>
    <row r="125" ht="15.75" customHeight="1">
      <c r="A125" s="150">
        <v>28092.0</v>
      </c>
      <c r="B125" s="150" t="s">
        <v>6</v>
      </c>
      <c r="C125" s="150" t="s">
        <v>1270</v>
      </c>
      <c r="D125" s="150">
        <v>28092.0</v>
      </c>
      <c r="E125" s="150" t="s">
        <v>594</v>
      </c>
      <c r="F125" s="150" t="s">
        <v>97</v>
      </c>
      <c r="G125" s="150">
        <v>580765.0</v>
      </c>
      <c r="H125" s="150" t="s">
        <v>595</v>
      </c>
      <c r="I125" s="150" t="s">
        <v>351</v>
      </c>
      <c r="J125" s="150">
        <v>42806.0</v>
      </c>
      <c r="K125" s="150" t="s">
        <v>239</v>
      </c>
      <c r="L125" s="150" t="s">
        <v>1271</v>
      </c>
      <c r="M125" s="151">
        <v>12044.5</v>
      </c>
      <c r="N125" s="150">
        <v>150000.0</v>
      </c>
      <c r="O125" s="150" t="s">
        <v>596</v>
      </c>
      <c r="P125" s="151">
        <v>12044.5</v>
      </c>
      <c r="Q125" s="67" t="s">
        <v>597</v>
      </c>
      <c r="R125" s="150" t="s">
        <v>597</v>
      </c>
      <c r="S125" s="150" t="s">
        <v>598</v>
      </c>
      <c r="T125" s="150" t="s">
        <v>597</v>
      </c>
      <c r="U125" s="150" t="s">
        <v>1272</v>
      </c>
      <c r="V125" s="150" t="s">
        <v>600</v>
      </c>
      <c r="W125" s="150" t="s">
        <v>597</v>
      </c>
      <c r="X125" s="150" t="s">
        <v>597</v>
      </c>
      <c r="Y125" s="150" t="s">
        <v>1273</v>
      </c>
      <c r="Z125" s="150" t="s">
        <v>97</v>
      </c>
      <c r="AA125" s="150" t="s">
        <v>348</v>
      </c>
      <c r="AB125" s="150" t="s">
        <v>597</v>
      </c>
      <c r="AC125" s="150" t="s">
        <v>597</v>
      </c>
      <c r="AD125" s="150" t="s">
        <v>349</v>
      </c>
      <c r="AE125" s="150" t="s">
        <v>775</v>
      </c>
      <c r="AF125" s="150" t="s">
        <v>597</v>
      </c>
      <c r="AG125" s="150" t="s">
        <v>351</v>
      </c>
      <c r="AH125" s="150" t="s">
        <v>1108</v>
      </c>
      <c r="AI125" s="150" t="s">
        <v>1274</v>
      </c>
      <c r="AJ125" s="150" t="s">
        <v>1275</v>
      </c>
      <c r="AK125" s="150" t="s">
        <v>606</v>
      </c>
      <c r="AL125" s="150" t="s">
        <v>348</v>
      </c>
      <c r="AM125" s="150" t="s">
        <v>597</v>
      </c>
      <c r="AN125" s="150" t="s">
        <v>597</v>
      </c>
      <c r="AO125" s="150" t="s">
        <v>349</v>
      </c>
      <c r="AP125" s="150" t="s">
        <v>775</v>
      </c>
      <c r="AQ125" s="150" t="s">
        <v>1108</v>
      </c>
      <c r="AR125" s="150" t="s">
        <v>607</v>
      </c>
      <c r="AS125" s="150" t="s">
        <v>351</v>
      </c>
      <c r="AT125" s="150" t="s">
        <v>595</v>
      </c>
      <c r="AU125" s="150">
        <v>580965.0</v>
      </c>
      <c r="AV125" s="150" t="s">
        <v>608</v>
      </c>
      <c r="AW125" s="150" t="s">
        <v>97</v>
      </c>
      <c r="AX125" s="150" t="s">
        <v>597</v>
      </c>
      <c r="AY125" s="150" t="s">
        <v>597</v>
      </c>
      <c r="AZ125" s="150" t="s">
        <v>632</v>
      </c>
      <c r="BA125" s="150" t="s">
        <v>597</v>
      </c>
      <c r="BB125" s="152" t="s">
        <v>597</v>
      </c>
      <c r="BC125" s="150" t="s">
        <v>597</v>
      </c>
      <c r="BD125" s="150" t="s">
        <v>597</v>
      </c>
      <c r="BE125" s="150" t="s">
        <v>597</v>
      </c>
      <c r="BF125" s="150" t="s">
        <v>597</v>
      </c>
      <c r="BG125" s="150" t="s">
        <v>597</v>
      </c>
      <c r="BH125" s="150" t="s">
        <v>597</v>
      </c>
      <c r="BI125" s="150" t="s">
        <v>597</v>
      </c>
      <c r="BJ125" s="150" t="s">
        <v>597</v>
      </c>
      <c r="BK125" s="150" t="s">
        <v>597</v>
      </c>
      <c r="BL125" s="150" t="s">
        <v>611</v>
      </c>
      <c r="BM125" s="150" t="s">
        <v>612</v>
      </c>
      <c r="BN125" s="150" t="s">
        <v>597</v>
      </c>
      <c r="BO125" s="150" t="s">
        <v>597</v>
      </c>
      <c r="BP125" s="150" t="s">
        <v>1276</v>
      </c>
      <c r="BQ125" s="150" t="s">
        <v>597</v>
      </c>
      <c r="BR125" s="150" t="s">
        <v>607</v>
      </c>
      <c r="BS125" s="150" t="s">
        <v>597</v>
      </c>
      <c r="BT125" s="150" t="s">
        <v>597</v>
      </c>
      <c r="BU125" s="150" t="s">
        <v>597</v>
      </c>
      <c r="BV125" s="150" t="s">
        <v>597</v>
      </c>
      <c r="BW125" s="150" t="s">
        <v>597</v>
      </c>
      <c r="BX125" s="150" t="s">
        <v>597</v>
      </c>
      <c r="BY125" s="150" t="s">
        <v>597</v>
      </c>
      <c r="BZ125" s="150" t="s">
        <v>597</v>
      </c>
      <c r="CA125" s="150" t="s">
        <v>1277</v>
      </c>
      <c r="CB125" s="150" t="s">
        <v>597</v>
      </c>
      <c r="CC125" s="150" t="s">
        <v>597</v>
      </c>
      <c r="CD125" s="150" t="s">
        <v>597</v>
      </c>
      <c r="CE125" s="150" t="s">
        <v>597</v>
      </c>
      <c r="CF125" s="150" t="s">
        <v>597</v>
      </c>
      <c r="CG125" s="150" t="s">
        <v>597</v>
      </c>
      <c r="CH125" s="150" t="s">
        <v>597</v>
      </c>
      <c r="CI125" s="150" t="s">
        <v>1278</v>
      </c>
      <c r="CJ125" s="150" t="s">
        <v>597</v>
      </c>
      <c r="CK125" s="150" t="s">
        <v>597</v>
      </c>
      <c r="CL125" s="150" t="s">
        <v>597</v>
      </c>
      <c r="CM125" s="150" t="s">
        <v>902</v>
      </c>
      <c r="CN125" s="150" t="s">
        <v>597</v>
      </c>
      <c r="CO125" s="150" t="s">
        <v>597</v>
      </c>
      <c r="CP125" s="150" t="s">
        <v>1279</v>
      </c>
      <c r="CQ125" s="150" t="s">
        <v>597</v>
      </c>
      <c r="CR125" s="150" t="s">
        <v>636</v>
      </c>
      <c r="CS125" s="150" t="s">
        <v>597</v>
      </c>
      <c r="CT125" s="150" t="s">
        <v>597</v>
      </c>
      <c r="CU125" s="150" t="s">
        <v>597</v>
      </c>
      <c r="CV125" s="150" t="s">
        <v>597</v>
      </c>
      <c r="CW125" s="150" t="s">
        <v>597</v>
      </c>
      <c r="CX125" s="150" t="s">
        <v>597</v>
      </c>
      <c r="CY125" s="150" t="s">
        <v>597</v>
      </c>
      <c r="CZ125" s="150" t="s">
        <v>597</v>
      </c>
      <c r="DA125" s="150" t="s">
        <v>597</v>
      </c>
      <c r="DB125" s="150" t="s">
        <v>618</v>
      </c>
      <c r="DC125" s="150" t="s">
        <v>618</v>
      </c>
      <c r="DD125" s="150" t="s">
        <v>597</v>
      </c>
      <c r="DE125" s="150" t="s">
        <v>597</v>
      </c>
      <c r="DF125" s="150" t="s">
        <v>97</v>
      </c>
      <c r="DG125" s="150" t="s">
        <v>597</v>
      </c>
      <c r="DH125" s="150" t="s">
        <v>612</v>
      </c>
      <c r="DI125" s="150" t="s">
        <v>1280</v>
      </c>
      <c r="DJ125" s="150" t="s">
        <v>597</v>
      </c>
      <c r="DK125" s="152">
        <v>42150.33267361111</v>
      </c>
      <c r="DL125" s="152">
        <v>42145.793599537035</v>
      </c>
      <c r="DM125" s="152" t="s">
        <v>597</v>
      </c>
      <c r="DN125" s="150" t="s">
        <v>620</v>
      </c>
      <c r="DO125" s="150" t="s">
        <v>621</v>
      </c>
      <c r="DP125" s="150" t="s">
        <v>1271</v>
      </c>
      <c r="DQ125" s="150" t="s">
        <v>239</v>
      </c>
      <c r="DR125" s="150">
        <v>150000.0</v>
      </c>
      <c r="DS125" s="150" t="s">
        <v>596</v>
      </c>
      <c r="DT125" s="150" t="s">
        <v>597</v>
      </c>
      <c r="DU125" s="150" t="s">
        <v>1271</v>
      </c>
      <c r="DV125" s="150" t="s">
        <v>239</v>
      </c>
      <c r="DW125" s="150" t="s">
        <v>597</v>
      </c>
      <c r="DX125" s="150">
        <v>150000.0</v>
      </c>
      <c r="DY125" s="150" t="s">
        <v>596</v>
      </c>
      <c r="DZ125" s="150" t="s">
        <v>597</v>
      </c>
      <c r="EA125" s="150" t="s">
        <v>597</v>
      </c>
      <c r="EB125" s="150" t="s">
        <v>597</v>
      </c>
      <c r="EC125" s="150" t="s">
        <v>597</v>
      </c>
      <c r="ED125" s="150" t="s">
        <v>597</v>
      </c>
      <c r="EE125" s="150" t="s">
        <v>597</v>
      </c>
      <c r="EF125" s="152" t="s">
        <v>597</v>
      </c>
      <c r="EG125" s="151">
        <v>0.0</v>
      </c>
      <c r="EH125" s="151">
        <v>0.0</v>
      </c>
      <c r="EI125" s="150" t="s">
        <v>1275</v>
      </c>
      <c r="EJ125" s="150" t="s">
        <v>622</v>
      </c>
      <c r="EK125" s="150" t="s">
        <v>597</v>
      </c>
    </row>
    <row r="126" ht="15.75" customHeight="1">
      <c r="A126" s="150">
        <v>28092.0</v>
      </c>
      <c r="B126" s="150" t="s">
        <v>6</v>
      </c>
      <c r="C126" s="150" t="s">
        <v>1270</v>
      </c>
      <c r="D126" s="150">
        <v>28092.0</v>
      </c>
      <c r="E126" s="150" t="s">
        <v>594</v>
      </c>
      <c r="F126" s="150" t="s">
        <v>97</v>
      </c>
      <c r="G126" s="150">
        <v>580765.0</v>
      </c>
      <c r="H126" s="150" t="s">
        <v>595</v>
      </c>
      <c r="I126" s="150" t="s">
        <v>351</v>
      </c>
      <c r="J126" s="150">
        <v>42807.0</v>
      </c>
      <c r="K126" s="150" t="s">
        <v>241</v>
      </c>
      <c r="L126" s="150" t="s">
        <v>1281</v>
      </c>
      <c r="M126" s="151">
        <v>0.0</v>
      </c>
      <c r="N126" s="150">
        <v>150000.0</v>
      </c>
      <c r="O126" s="150" t="s">
        <v>596</v>
      </c>
      <c r="P126" s="151">
        <v>0.0</v>
      </c>
      <c r="Q126" s="67" t="s">
        <v>597</v>
      </c>
      <c r="R126" s="150" t="s">
        <v>597</v>
      </c>
      <c r="S126" s="150" t="s">
        <v>598</v>
      </c>
      <c r="T126" s="150" t="s">
        <v>597</v>
      </c>
      <c r="U126" s="150" t="s">
        <v>1272</v>
      </c>
      <c r="V126" s="150" t="s">
        <v>600</v>
      </c>
      <c r="W126" s="150" t="s">
        <v>597</v>
      </c>
      <c r="X126" s="150" t="s">
        <v>597</v>
      </c>
      <c r="Y126" s="150" t="s">
        <v>1273</v>
      </c>
      <c r="Z126" s="150" t="s">
        <v>97</v>
      </c>
      <c r="AA126" s="150" t="s">
        <v>348</v>
      </c>
      <c r="AB126" s="150" t="s">
        <v>597</v>
      </c>
      <c r="AC126" s="150" t="s">
        <v>597</v>
      </c>
      <c r="AD126" s="150" t="s">
        <v>349</v>
      </c>
      <c r="AE126" s="150" t="s">
        <v>775</v>
      </c>
      <c r="AF126" s="150" t="s">
        <v>597</v>
      </c>
      <c r="AG126" s="150" t="s">
        <v>351</v>
      </c>
      <c r="AH126" s="150" t="s">
        <v>1108</v>
      </c>
      <c r="AI126" s="150" t="s">
        <v>1274</v>
      </c>
      <c r="AJ126" s="150" t="s">
        <v>1275</v>
      </c>
      <c r="AK126" s="150" t="s">
        <v>606</v>
      </c>
      <c r="AL126" s="150" t="s">
        <v>348</v>
      </c>
      <c r="AM126" s="150" t="s">
        <v>597</v>
      </c>
      <c r="AN126" s="150" t="s">
        <v>597</v>
      </c>
      <c r="AO126" s="150" t="s">
        <v>349</v>
      </c>
      <c r="AP126" s="150" t="s">
        <v>775</v>
      </c>
      <c r="AQ126" s="150" t="s">
        <v>1108</v>
      </c>
      <c r="AR126" s="150" t="s">
        <v>607</v>
      </c>
      <c r="AS126" s="150" t="s">
        <v>351</v>
      </c>
      <c r="AT126" s="150" t="s">
        <v>595</v>
      </c>
      <c r="AU126" s="150">
        <v>580965.0</v>
      </c>
      <c r="AV126" s="150" t="s">
        <v>608</v>
      </c>
      <c r="AW126" s="150" t="s">
        <v>97</v>
      </c>
      <c r="AX126" s="150" t="s">
        <v>597</v>
      </c>
      <c r="AY126" s="150" t="s">
        <v>597</v>
      </c>
      <c r="AZ126" s="150" t="s">
        <v>632</v>
      </c>
      <c r="BA126" s="150" t="s">
        <v>597</v>
      </c>
      <c r="BB126" s="152" t="s">
        <v>597</v>
      </c>
      <c r="BC126" s="150" t="s">
        <v>597</v>
      </c>
      <c r="BD126" s="150" t="s">
        <v>597</v>
      </c>
      <c r="BE126" s="150" t="s">
        <v>597</v>
      </c>
      <c r="BF126" s="150" t="s">
        <v>597</v>
      </c>
      <c r="BG126" s="150" t="s">
        <v>597</v>
      </c>
      <c r="BH126" s="150" t="s">
        <v>597</v>
      </c>
      <c r="BI126" s="150" t="s">
        <v>597</v>
      </c>
      <c r="BJ126" s="150" t="s">
        <v>597</v>
      </c>
      <c r="BK126" s="150" t="s">
        <v>597</v>
      </c>
      <c r="BL126" s="150" t="s">
        <v>611</v>
      </c>
      <c r="BM126" s="150" t="s">
        <v>612</v>
      </c>
      <c r="BN126" s="150" t="s">
        <v>597</v>
      </c>
      <c r="BO126" s="150" t="s">
        <v>597</v>
      </c>
      <c r="BP126" s="150" t="s">
        <v>1276</v>
      </c>
      <c r="BQ126" s="150" t="s">
        <v>597</v>
      </c>
      <c r="BR126" s="150" t="s">
        <v>607</v>
      </c>
      <c r="BS126" s="150" t="s">
        <v>597</v>
      </c>
      <c r="BT126" s="150" t="s">
        <v>597</v>
      </c>
      <c r="BU126" s="150" t="s">
        <v>597</v>
      </c>
      <c r="BV126" s="150" t="s">
        <v>597</v>
      </c>
      <c r="BW126" s="150" t="s">
        <v>597</v>
      </c>
      <c r="BX126" s="150" t="s">
        <v>597</v>
      </c>
      <c r="BY126" s="150" t="s">
        <v>597</v>
      </c>
      <c r="BZ126" s="150" t="s">
        <v>597</v>
      </c>
      <c r="CA126" s="150" t="s">
        <v>1277</v>
      </c>
      <c r="CB126" s="150" t="s">
        <v>597</v>
      </c>
      <c r="CC126" s="150" t="s">
        <v>597</v>
      </c>
      <c r="CD126" s="150" t="s">
        <v>597</v>
      </c>
      <c r="CE126" s="150" t="s">
        <v>597</v>
      </c>
      <c r="CF126" s="150" t="s">
        <v>597</v>
      </c>
      <c r="CG126" s="150" t="s">
        <v>597</v>
      </c>
      <c r="CH126" s="150" t="s">
        <v>597</v>
      </c>
      <c r="CI126" s="150" t="s">
        <v>1278</v>
      </c>
      <c r="CJ126" s="150" t="s">
        <v>597</v>
      </c>
      <c r="CK126" s="150" t="s">
        <v>597</v>
      </c>
      <c r="CL126" s="150" t="s">
        <v>597</v>
      </c>
      <c r="CM126" s="150" t="s">
        <v>902</v>
      </c>
      <c r="CN126" s="150" t="s">
        <v>597</v>
      </c>
      <c r="CO126" s="150" t="s">
        <v>597</v>
      </c>
      <c r="CP126" s="150" t="s">
        <v>1279</v>
      </c>
      <c r="CQ126" s="150" t="s">
        <v>597</v>
      </c>
      <c r="CR126" s="150" t="s">
        <v>636</v>
      </c>
      <c r="CS126" s="150" t="s">
        <v>597</v>
      </c>
      <c r="CT126" s="150" t="s">
        <v>597</v>
      </c>
      <c r="CU126" s="150" t="s">
        <v>597</v>
      </c>
      <c r="CV126" s="150" t="s">
        <v>597</v>
      </c>
      <c r="CW126" s="150" t="s">
        <v>597</v>
      </c>
      <c r="CX126" s="150" t="s">
        <v>597</v>
      </c>
      <c r="CY126" s="150" t="s">
        <v>597</v>
      </c>
      <c r="CZ126" s="150" t="s">
        <v>597</v>
      </c>
      <c r="DA126" s="150" t="s">
        <v>597</v>
      </c>
      <c r="DB126" s="150" t="s">
        <v>618</v>
      </c>
      <c r="DC126" s="150" t="s">
        <v>618</v>
      </c>
      <c r="DD126" s="150" t="s">
        <v>597</v>
      </c>
      <c r="DE126" s="150" t="s">
        <v>597</v>
      </c>
      <c r="DF126" s="150" t="s">
        <v>97</v>
      </c>
      <c r="DG126" s="150" t="s">
        <v>597</v>
      </c>
      <c r="DH126" s="150" t="s">
        <v>612</v>
      </c>
      <c r="DI126" s="150" t="s">
        <v>1280</v>
      </c>
      <c r="DJ126" s="150" t="s">
        <v>597</v>
      </c>
      <c r="DK126" s="152">
        <v>42150.33267361111</v>
      </c>
      <c r="DL126" s="152">
        <v>42145.793599537035</v>
      </c>
      <c r="DM126" s="152" t="s">
        <v>597</v>
      </c>
      <c r="DN126" s="150" t="s">
        <v>620</v>
      </c>
      <c r="DO126" s="150" t="s">
        <v>621</v>
      </c>
      <c r="DP126" s="150" t="s">
        <v>1281</v>
      </c>
      <c r="DQ126" s="150" t="s">
        <v>241</v>
      </c>
      <c r="DR126" s="150">
        <v>150000.0</v>
      </c>
      <c r="DS126" s="150" t="s">
        <v>596</v>
      </c>
      <c r="DT126" s="150" t="s">
        <v>597</v>
      </c>
      <c r="DU126" s="150" t="s">
        <v>1281</v>
      </c>
      <c r="DV126" s="150" t="s">
        <v>241</v>
      </c>
      <c r="DW126" s="150" t="s">
        <v>597</v>
      </c>
      <c r="DX126" s="150">
        <v>150000.0</v>
      </c>
      <c r="DY126" s="150" t="s">
        <v>596</v>
      </c>
      <c r="DZ126" s="150" t="s">
        <v>597</v>
      </c>
      <c r="EA126" s="150" t="s">
        <v>597</v>
      </c>
      <c r="EB126" s="150" t="s">
        <v>597</v>
      </c>
      <c r="EC126" s="150" t="s">
        <v>597</v>
      </c>
      <c r="ED126" s="150" t="s">
        <v>597</v>
      </c>
      <c r="EE126" s="150" t="s">
        <v>597</v>
      </c>
      <c r="EF126" s="152" t="s">
        <v>597</v>
      </c>
      <c r="EG126" s="151">
        <v>0.0</v>
      </c>
      <c r="EH126" s="151">
        <v>0.0</v>
      </c>
      <c r="EI126" s="150" t="s">
        <v>1275</v>
      </c>
      <c r="EJ126" s="150" t="s">
        <v>622</v>
      </c>
      <c r="EK126" s="150" t="s">
        <v>597</v>
      </c>
    </row>
    <row r="127" ht="15.75" customHeight="1">
      <c r="A127" s="150" t="s">
        <v>597</v>
      </c>
      <c r="B127" s="150" t="s">
        <v>471</v>
      </c>
      <c r="C127" s="150" t="s">
        <v>597</v>
      </c>
      <c r="D127" s="150">
        <v>3514723.0</v>
      </c>
      <c r="E127" s="150" t="s">
        <v>597</v>
      </c>
      <c r="F127" s="150" t="s">
        <v>597</v>
      </c>
      <c r="G127" s="150">
        <v>7.1015254E7</v>
      </c>
      <c r="H127" s="150" t="s">
        <v>597</v>
      </c>
      <c r="I127" s="150" t="s">
        <v>597</v>
      </c>
      <c r="J127" s="150">
        <v>5351999.0</v>
      </c>
      <c r="K127" s="150" t="s">
        <v>597</v>
      </c>
      <c r="L127" s="150" t="s">
        <v>597</v>
      </c>
      <c r="M127" s="150">
        <v>9.775079903E7</v>
      </c>
      <c r="N127" s="150">
        <v>8.7653799831E7</v>
      </c>
      <c r="O127" s="150" t="s">
        <v>597</v>
      </c>
      <c r="P127" s="150">
        <v>9.775079903E7</v>
      </c>
      <c r="Q127" s="150" t="s">
        <v>597</v>
      </c>
      <c r="R127" s="150">
        <v>0.0</v>
      </c>
      <c r="S127" s="150" t="s">
        <v>597</v>
      </c>
      <c r="T127" s="150" t="s">
        <v>597</v>
      </c>
      <c r="U127" s="150" t="s">
        <v>597</v>
      </c>
      <c r="V127" s="150" t="s">
        <v>597</v>
      </c>
      <c r="W127" s="150" t="s">
        <v>597</v>
      </c>
      <c r="X127" s="150" t="s">
        <v>597</v>
      </c>
      <c r="Y127" s="150" t="s">
        <v>597</v>
      </c>
      <c r="Z127" s="150" t="s">
        <v>597</v>
      </c>
      <c r="AA127" s="150" t="s">
        <v>597</v>
      </c>
      <c r="AB127" s="150" t="s">
        <v>597</v>
      </c>
      <c r="AC127" s="150" t="s">
        <v>597</v>
      </c>
      <c r="AD127" s="150" t="s">
        <v>597</v>
      </c>
      <c r="AE127" s="150" t="s">
        <v>597</v>
      </c>
      <c r="AF127" s="150" t="s">
        <v>597</v>
      </c>
      <c r="AG127" s="150" t="s">
        <v>597</v>
      </c>
      <c r="AH127" s="150" t="s">
        <v>597</v>
      </c>
      <c r="AI127" s="150" t="s">
        <v>597</v>
      </c>
      <c r="AJ127" s="150" t="s">
        <v>597</v>
      </c>
      <c r="AK127" s="150" t="s">
        <v>597</v>
      </c>
      <c r="AL127" s="150" t="s">
        <v>597</v>
      </c>
      <c r="AM127" s="150" t="s">
        <v>597</v>
      </c>
      <c r="AN127" s="150" t="s">
        <v>597</v>
      </c>
      <c r="AO127" s="150" t="s">
        <v>597</v>
      </c>
      <c r="AP127" s="150" t="s">
        <v>597</v>
      </c>
      <c r="AQ127" s="150" t="s">
        <v>597</v>
      </c>
      <c r="AR127" s="150" t="s">
        <v>597</v>
      </c>
      <c r="AS127" s="150" t="s">
        <v>597</v>
      </c>
      <c r="AT127" s="150" t="s">
        <v>597</v>
      </c>
      <c r="AU127" s="150">
        <v>6.9223448E7</v>
      </c>
      <c r="AV127" s="150" t="s">
        <v>597</v>
      </c>
      <c r="AW127" s="150" t="s">
        <v>597</v>
      </c>
      <c r="AX127" s="150" t="s">
        <v>597</v>
      </c>
      <c r="AY127" s="150" t="s">
        <v>597</v>
      </c>
      <c r="AZ127" s="150" t="s">
        <v>597</v>
      </c>
      <c r="BA127" s="150" t="s">
        <v>597</v>
      </c>
      <c r="BB127" s="150" t="s">
        <v>597</v>
      </c>
      <c r="BC127" s="150" t="s">
        <v>597</v>
      </c>
      <c r="BD127" s="150" t="s">
        <v>597</v>
      </c>
      <c r="BE127" s="150" t="s">
        <v>597</v>
      </c>
      <c r="BF127" s="150" t="s">
        <v>597</v>
      </c>
      <c r="BG127" s="150" t="s">
        <v>597</v>
      </c>
      <c r="BH127" s="150" t="s">
        <v>597</v>
      </c>
      <c r="BI127" s="150" t="s">
        <v>597</v>
      </c>
      <c r="BJ127" s="150" t="s">
        <v>597</v>
      </c>
      <c r="BK127" s="150" t="s">
        <v>597</v>
      </c>
      <c r="BL127" s="150" t="s">
        <v>597</v>
      </c>
      <c r="BM127" s="150" t="s">
        <v>597</v>
      </c>
      <c r="BN127" s="150" t="s">
        <v>597</v>
      </c>
      <c r="BO127" s="150" t="s">
        <v>597</v>
      </c>
      <c r="BP127" s="150" t="s">
        <v>597</v>
      </c>
      <c r="BQ127" s="150" t="s">
        <v>597</v>
      </c>
      <c r="BR127" s="150" t="s">
        <v>597</v>
      </c>
      <c r="BS127" s="150" t="s">
        <v>597</v>
      </c>
      <c r="BT127" s="150" t="s">
        <v>597</v>
      </c>
      <c r="BU127" s="150" t="s">
        <v>597</v>
      </c>
      <c r="BV127" s="150" t="s">
        <v>597</v>
      </c>
      <c r="BW127" s="150" t="s">
        <v>597</v>
      </c>
      <c r="BX127" s="150" t="s">
        <v>597</v>
      </c>
      <c r="BY127" s="150" t="s">
        <v>597</v>
      </c>
      <c r="BZ127" s="150" t="s">
        <v>597</v>
      </c>
      <c r="CA127" s="150" t="s">
        <v>597</v>
      </c>
      <c r="CB127" s="150" t="s">
        <v>597</v>
      </c>
      <c r="CC127" s="150" t="s">
        <v>597</v>
      </c>
      <c r="CD127" s="150" t="s">
        <v>597</v>
      </c>
      <c r="CE127" s="150" t="s">
        <v>597</v>
      </c>
      <c r="CF127" s="150" t="s">
        <v>597</v>
      </c>
      <c r="CG127" s="150" t="s">
        <v>597</v>
      </c>
      <c r="CH127" s="150" t="s">
        <v>597</v>
      </c>
      <c r="CI127" s="150" t="s">
        <v>597</v>
      </c>
      <c r="CJ127" s="150" t="s">
        <v>597</v>
      </c>
      <c r="CK127" s="150" t="s">
        <v>597</v>
      </c>
      <c r="CL127" s="150" t="s">
        <v>597</v>
      </c>
      <c r="CM127" s="150" t="s">
        <v>597</v>
      </c>
      <c r="CN127" s="150" t="s">
        <v>597</v>
      </c>
      <c r="CO127" s="150" t="s">
        <v>597</v>
      </c>
      <c r="CP127" s="150" t="s">
        <v>597</v>
      </c>
      <c r="CQ127" s="150" t="s">
        <v>597</v>
      </c>
      <c r="CR127" s="150" t="s">
        <v>597</v>
      </c>
      <c r="CS127" s="150" t="s">
        <v>597</v>
      </c>
      <c r="CT127" s="150" t="s">
        <v>597</v>
      </c>
      <c r="CU127" s="150" t="s">
        <v>597</v>
      </c>
      <c r="CV127" s="150" t="s">
        <v>597</v>
      </c>
      <c r="CW127" s="150" t="s">
        <v>597</v>
      </c>
      <c r="CX127" s="150" t="s">
        <v>597</v>
      </c>
      <c r="CY127" s="150" t="s">
        <v>597</v>
      </c>
      <c r="CZ127" s="150" t="s">
        <v>597</v>
      </c>
      <c r="DA127" s="150" t="s">
        <v>597</v>
      </c>
      <c r="DB127" s="150" t="s">
        <v>597</v>
      </c>
      <c r="DC127" s="150" t="s">
        <v>597</v>
      </c>
      <c r="DD127" s="150" t="s">
        <v>597</v>
      </c>
      <c r="DE127" s="150" t="s">
        <v>597</v>
      </c>
      <c r="DF127" s="150" t="s">
        <v>597</v>
      </c>
      <c r="DG127" s="150" t="s">
        <v>597</v>
      </c>
      <c r="DH127" s="150" t="s">
        <v>597</v>
      </c>
      <c r="DI127" s="150" t="s">
        <v>597</v>
      </c>
      <c r="DJ127" s="150" t="s">
        <v>597</v>
      </c>
      <c r="DK127" s="150" t="s">
        <v>597</v>
      </c>
      <c r="DL127" s="150" t="s">
        <v>597</v>
      </c>
      <c r="DM127" s="150" t="s">
        <v>597</v>
      </c>
      <c r="DN127" s="150" t="s">
        <v>597</v>
      </c>
      <c r="DO127" s="150" t="s">
        <v>597</v>
      </c>
      <c r="DP127" s="150" t="s">
        <v>597</v>
      </c>
      <c r="DQ127" s="150" t="s">
        <v>597</v>
      </c>
      <c r="DR127" s="150">
        <v>8.7653799831E7</v>
      </c>
      <c r="DS127" s="150" t="s">
        <v>597</v>
      </c>
      <c r="DT127" s="150" t="s">
        <v>597</v>
      </c>
      <c r="DU127" s="150" t="s">
        <v>597</v>
      </c>
      <c r="DV127" s="150" t="s">
        <v>597</v>
      </c>
      <c r="DW127" s="150" t="s">
        <v>597</v>
      </c>
      <c r="DX127" s="150">
        <v>8.7653799831E7</v>
      </c>
      <c r="DY127" s="150" t="s">
        <v>597</v>
      </c>
      <c r="DZ127" s="150" t="s">
        <v>597</v>
      </c>
      <c r="EA127" s="150" t="s">
        <v>597</v>
      </c>
      <c r="EB127" s="150" t="s">
        <v>597</v>
      </c>
      <c r="EC127" s="150" t="s">
        <v>597</v>
      </c>
      <c r="ED127" s="150">
        <v>0.0</v>
      </c>
      <c r="EE127" s="150" t="s">
        <v>597</v>
      </c>
      <c r="EF127" s="150" t="s">
        <v>597</v>
      </c>
      <c r="EG127" s="150">
        <v>396741.94</v>
      </c>
      <c r="EH127" s="150">
        <v>0.0</v>
      </c>
      <c r="EI127" s="150" t="s">
        <v>597</v>
      </c>
      <c r="EJ127" s="150" t="s">
        <v>597</v>
      </c>
      <c r="EK127" s="150" t="s">
        <v>597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50" t="s">
        <v>1282</v>
      </c>
      <c r="B1" s="150" t="s">
        <v>1283</v>
      </c>
      <c r="C1" s="150" t="s">
        <v>1282</v>
      </c>
      <c r="D1" s="150" t="s">
        <v>1283</v>
      </c>
    </row>
    <row r="2">
      <c r="A2" s="150" t="s">
        <v>1284</v>
      </c>
      <c r="B2" s="150" t="s">
        <v>1285</v>
      </c>
      <c r="C2" s="150" t="s">
        <v>1284</v>
      </c>
      <c r="D2" s="150" t="s">
        <v>1285</v>
      </c>
    </row>
    <row r="3">
      <c r="A3" s="150" t="s">
        <v>1286</v>
      </c>
      <c r="B3" s="150" t="s">
        <v>1287</v>
      </c>
      <c r="C3" s="150" t="s">
        <v>1286</v>
      </c>
      <c r="D3" s="150" t="s">
        <v>1287</v>
      </c>
    </row>
    <row r="4">
      <c r="A4" s="150" t="s">
        <v>1288</v>
      </c>
      <c r="B4" s="150" t="s">
        <v>1289</v>
      </c>
      <c r="C4" s="150" t="s">
        <v>1288</v>
      </c>
      <c r="D4" s="150" t="s">
        <v>1289</v>
      </c>
    </row>
    <row r="5">
      <c r="A5" s="150" t="s">
        <v>1290</v>
      </c>
      <c r="B5" s="150" t="s">
        <v>1291</v>
      </c>
      <c r="C5" s="150" t="s">
        <v>1290</v>
      </c>
      <c r="D5" s="150" t="s">
        <v>1291</v>
      </c>
    </row>
    <row r="6">
      <c r="A6" s="150" t="s">
        <v>967</v>
      </c>
      <c r="B6" s="150" t="s">
        <v>327</v>
      </c>
      <c r="C6" s="150" t="s">
        <v>967</v>
      </c>
      <c r="D6" s="150" t="s">
        <v>327</v>
      </c>
    </row>
    <row r="7">
      <c r="A7" s="150" t="s">
        <v>910</v>
      </c>
      <c r="B7" s="150" t="s">
        <v>320</v>
      </c>
      <c r="C7" s="150" t="s">
        <v>910</v>
      </c>
      <c r="D7" s="150" t="s">
        <v>320</v>
      </c>
    </row>
    <row r="8">
      <c r="A8" s="150" t="s">
        <v>1292</v>
      </c>
      <c r="B8" s="150" t="s">
        <v>1293</v>
      </c>
      <c r="C8" s="150" t="s">
        <v>1292</v>
      </c>
      <c r="D8" s="150" t="s">
        <v>1293</v>
      </c>
    </row>
    <row r="9">
      <c r="A9" s="150" t="s">
        <v>1294</v>
      </c>
      <c r="B9" s="150" t="s">
        <v>1295</v>
      </c>
      <c r="C9" s="150" t="s">
        <v>1294</v>
      </c>
      <c r="D9" s="150" t="s">
        <v>1295</v>
      </c>
    </row>
    <row r="10">
      <c r="A10" s="150" t="s">
        <v>860</v>
      </c>
      <c r="B10" s="150" t="s">
        <v>370</v>
      </c>
      <c r="C10" s="150" t="s">
        <v>860</v>
      </c>
      <c r="D10" s="150" t="s">
        <v>370</v>
      </c>
    </row>
    <row r="11">
      <c r="A11" s="150" t="s">
        <v>1296</v>
      </c>
      <c r="B11" s="150" t="s">
        <v>1297</v>
      </c>
      <c r="C11" s="150" t="s">
        <v>1296</v>
      </c>
      <c r="D11" s="150" t="s">
        <v>1297</v>
      </c>
    </row>
    <row r="12">
      <c r="A12" s="150" t="s">
        <v>1298</v>
      </c>
      <c r="B12" s="150" t="s">
        <v>1299</v>
      </c>
      <c r="C12" s="150" t="s">
        <v>1298</v>
      </c>
      <c r="D12" s="150" t="s">
        <v>1299</v>
      </c>
    </row>
    <row r="13">
      <c r="A13" s="150" t="s">
        <v>1300</v>
      </c>
      <c r="B13" s="150" t="s">
        <v>463</v>
      </c>
      <c r="C13" s="150" t="s">
        <v>1300</v>
      </c>
      <c r="D13" s="150" t="s">
        <v>463</v>
      </c>
    </row>
    <row r="14">
      <c r="A14" s="150" t="s">
        <v>628</v>
      </c>
      <c r="B14" s="150" t="s">
        <v>219</v>
      </c>
      <c r="C14" s="150" t="s">
        <v>628</v>
      </c>
      <c r="D14" s="150" t="s">
        <v>219</v>
      </c>
    </row>
    <row r="15">
      <c r="A15" s="150" t="s">
        <v>1301</v>
      </c>
      <c r="B15" s="150" t="s">
        <v>1302</v>
      </c>
      <c r="C15" s="150" t="s">
        <v>1301</v>
      </c>
      <c r="D15" s="150" t="s">
        <v>1302</v>
      </c>
    </row>
    <row r="16">
      <c r="A16" s="150" t="s">
        <v>1303</v>
      </c>
      <c r="B16" s="150" t="s">
        <v>1304</v>
      </c>
      <c r="C16" s="150" t="s">
        <v>1303</v>
      </c>
      <c r="D16" s="150" t="s">
        <v>1304</v>
      </c>
    </row>
    <row r="17">
      <c r="A17" s="150" t="s">
        <v>1305</v>
      </c>
      <c r="B17" s="150" t="s">
        <v>1306</v>
      </c>
      <c r="C17" s="150" t="s">
        <v>1305</v>
      </c>
      <c r="D17" s="150" t="s">
        <v>1306</v>
      </c>
    </row>
    <row r="18">
      <c r="A18" s="150" t="s">
        <v>1307</v>
      </c>
      <c r="B18" s="150" t="s">
        <v>1308</v>
      </c>
      <c r="C18" s="150" t="s">
        <v>1307</v>
      </c>
      <c r="D18" s="150" t="s">
        <v>1308</v>
      </c>
    </row>
    <row r="19">
      <c r="A19" s="150" t="s">
        <v>814</v>
      </c>
      <c r="B19" s="150" t="s">
        <v>449</v>
      </c>
      <c r="C19" s="150" t="s">
        <v>814</v>
      </c>
      <c r="D19" s="150" t="s">
        <v>449</v>
      </c>
    </row>
    <row r="20">
      <c r="A20" s="150" t="s">
        <v>1309</v>
      </c>
      <c r="B20" s="150" t="s">
        <v>1310</v>
      </c>
      <c r="C20" s="150" t="s">
        <v>1309</v>
      </c>
      <c r="D20" s="150" t="s">
        <v>1310</v>
      </c>
    </row>
    <row r="21" ht="15.75" customHeight="1">
      <c r="A21" s="150" t="s">
        <v>1311</v>
      </c>
      <c r="B21" s="150" t="s">
        <v>1312</v>
      </c>
      <c r="C21" s="150" t="s">
        <v>1311</v>
      </c>
      <c r="D21" s="150" t="s">
        <v>1312</v>
      </c>
    </row>
    <row r="22" ht="15.75" customHeight="1">
      <c r="A22" s="150" t="s">
        <v>1313</v>
      </c>
      <c r="B22" s="150" t="s">
        <v>1314</v>
      </c>
      <c r="C22" s="150" t="s">
        <v>1313</v>
      </c>
      <c r="D22" s="150" t="s">
        <v>1314</v>
      </c>
    </row>
    <row r="23" ht="15.75" customHeight="1">
      <c r="A23" s="150" t="s">
        <v>726</v>
      </c>
      <c r="B23" s="150" t="s">
        <v>397</v>
      </c>
      <c r="C23" s="150" t="s">
        <v>726</v>
      </c>
      <c r="D23" s="150" t="s">
        <v>397</v>
      </c>
    </row>
    <row r="24" ht="15.75" customHeight="1">
      <c r="A24" s="150" t="s">
        <v>1315</v>
      </c>
      <c r="B24" s="150" t="s">
        <v>1316</v>
      </c>
      <c r="C24" s="150" t="s">
        <v>1315</v>
      </c>
      <c r="D24" s="150" t="s">
        <v>1316</v>
      </c>
    </row>
    <row r="25" ht="15.75" customHeight="1">
      <c r="A25" s="150" t="s">
        <v>1317</v>
      </c>
      <c r="B25" s="150" t="s">
        <v>1318</v>
      </c>
      <c r="C25" s="150" t="s">
        <v>1317</v>
      </c>
      <c r="D25" s="150" t="s">
        <v>1318</v>
      </c>
    </row>
    <row r="26" ht="15.75" customHeight="1">
      <c r="A26" s="150" t="s">
        <v>1319</v>
      </c>
      <c r="B26" s="150" t="s">
        <v>1320</v>
      </c>
      <c r="C26" s="150" t="s">
        <v>1319</v>
      </c>
      <c r="D26" s="150" t="s">
        <v>1320</v>
      </c>
    </row>
    <row r="27" ht="15.75" customHeight="1">
      <c r="A27" s="150" t="s">
        <v>1321</v>
      </c>
      <c r="B27" s="150" t="s">
        <v>1322</v>
      </c>
      <c r="C27" s="150" t="s">
        <v>1321</v>
      </c>
      <c r="D27" s="150" t="s">
        <v>1322</v>
      </c>
    </row>
    <row r="28" ht="15.75" customHeight="1">
      <c r="A28" s="150" t="s">
        <v>1323</v>
      </c>
      <c r="B28" s="150" t="s">
        <v>1324</v>
      </c>
      <c r="C28" s="150" t="s">
        <v>1323</v>
      </c>
      <c r="D28" s="150" t="s">
        <v>1324</v>
      </c>
    </row>
    <row r="29" ht="15.75" customHeight="1">
      <c r="A29" s="150" t="s">
        <v>1325</v>
      </c>
      <c r="B29" s="150" t="s">
        <v>1326</v>
      </c>
      <c r="C29" s="150" t="s">
        <v>1325</v>
      </c>
      <c r="D29" s="150" t="s">
        <v>1326</v>
      </c>
    </row>
    <row r="30" ht="15.75" customHeight="1">
      <c r="A30" s="150" t="s">
        <v>1327</v>
      </c>
      <c r="B30" s="150" t="s">
        <v>1328</v>
      </c>
      <c r="C30" s="150" t="s">
        <v>1327</v>
      </c>
      <c r="D30" s="150" t="s">
        <v>1328</v>
      </c>
    </row>
    <row r="31" ht="15.75" customHeight="1">
      <c r="A31" s="150" t="s">
        <v>673</v>
      </c>
      <c r="B31" s="150" t="s">
        <v>409</v>
      </c>
      <c r="C31" s="150" t="s">
        <v>673</v>
      </c>
      <c r="D31" s="150" t="s">
        <v>409</v>
      </c>
    </row>
    <row r="32" ht="15.75" customHeight="1">
      <c r="A32" s="150" t="s">
        <v>1329</v>
      </c>
      <c r="B32" s="150" t="s">
        <v>1330</v>
      </c>
      <c r="C32" s="150" t="s">
        <v>1329</v>
      </c>
      <c r="D32" s="150" t="s">
        <v>1330</v>
      </c>
    </row>
    <row r="33" ht="15.75" customHeight="1">
      <c r="A33" s="150" t="s">
        <v>742</v>
      </c>
      <c r="B33" s="150" t="s">
        <v>375</v>
      </c>
      <c r="C33" s="150" t="s">
        <v>742</v>
      </c>
      <c r="D33" s="150" t="s">
        <v>375</v>
      </c>
    </row>
    <row r="34" ht="15.75" customHeight="1">
      <c r="A34" s="150" t="s">
        <v>1331</v>
      </c>
      <c r="B34" s="150" t="s">
        <v>1332</v>
      </c>
      <c r="C34" s="150" t="s">
        <v>1331</v>
      </c>
      <c r="D34" s="150" t="s">
        <v>1332</v>
      </c>
    </row>
    <row r="35" ht="15.75" customHeight="1">
      <c r="A35" s="150" t="s">
        <v>1333</v>
      </c>
      <c r="B35" s="150" t="s">
        <v>1334</v>
      </c>
      <c r="C35" s="150" t="s">
        <v>1333</v>
      </c>
      <c r="D35" s="150" t="s">
        <v>1334</v>
      </c>
    </row>
    <row r="36" ht="15.75" customHeight="1">
      <c r="A36" s="150" t="s">
        <v>1335</v>
      </c>
      <c r="B36" s="150" t="s">
        <v>1336</v>
      </c>
      <c r="C36" s="150" t="s">
        <v>1335</v>
      </c>
      <c r="D36" s="150" t="s">
        <v>1336</v>
      </c>
    </row>
    <row r="37" ht="15.75" customHeight="1">
      <c r="A37" s="150" t="s">
        <v>756</v>
      </c>
      <c r="B37" s="150" t="s">
        <v>282</v>
      </c>
      <c r="C37" s="150" t="s">
        <v>756</v>
      </c>
      <c r="D37" s="150" t="s">
        <v>282</v>
      </c>
    </row>
    <row r="38" ht="15.75" customHeight="1">
      <c r="A38" s="150" t="s">
        <v>1337</v>
      </c>
      <c r="B38" s="150" t="s">
        <v>1338</v>
      </c>
      <c r="C38" s="150" t="s">
        <v>1337</v>
      </c>
      <c r="D38" s="150" t="s">
        <v>1338</v>
      </c>
    </row>
    <row r="39" ht="15.75" customHeight="1">
      <c r="A39" s="150" t="s">
        <v>775</v>
      </c>
      <c r="B39" s="150" t="s">
        <v>227</v>
      </c>
      <c r="C39" s="150" t="s">
        <v>775</v>
      </c>
      <c r="D39" s="150" t="s">
        <v>227</v>
      </c>
    </row>
    <row r="40" ht="15.75" customHeight="1">
      <c r="A40" s="150" t="s">
        <v>1339</v>
      </c>
      <c r="B40" s="150" t="s">
        <v>1340</v>
      </c>
      <c r="C40" s="150" t="s">
        <v>1339</v>
      </c>
      <c r="D40" s="150" t="s">
        <v>1340</v>
      </c>
    </row>
    <row r="41" ht="15.75" customHeight="1">
      <c r="A41" s="150" t="s">
        <v>883</v>
      </c>
      <c r="B41" s="150" t="s">
        <v>249</v>
      </c>
      <c r="C41" s="150" t="s">
        <v>883</v>
      </c>
      <c r="D41" s="150" t="s">
        <v>249</v>
      </c>
    </row>
    <row r="42" ht="15.75" customHeight="1">
      <c r="A42" s="150" t="s">
        <v>1341</v>
      </c>
      <c r="B42" s="150" t="s">
        <v>1342</v>
      </c>
      <c r="C42" s="150" t="s">
        <v>1341</v>
      </c>
      <c r="D42" s="150" t="s">
        <v>1342</v>
      </c>
    </row>
    <row r="43" ht="15.75" customHeight="1">
      <c r="A43" s="150" t="s">
        <v>1343</v>
      </c>
      <c r="B43" s="150" t="s">
        <v>1344</v>
      </c>
      <c r="C43" s="150" t="s">
        <v>1343</v>
      </c>
      <c r="D43" s="150" t="s">
        <v>1344</v>
      </c>
    </row>
    <row r="44" ht="15.75" customHeight="1">
      <c r="A44" s="150" t="s">
        <v>602</v>
      </c>
      <c r="B44" s="150" t="s">
        <v>197</v>
      </c>
      <c r="C44" s="150" t="s">
        <v>602</v>
      </c>
      <c r="D44" s="150" t="s">
        <v>197</v>
      </c>
    </row>
    <row r="45" ht="15.75" customHeight="1">
      <c r="A45" s="150" t="s">
        <v>714</v>
      </c>
      <c r="B45" s="150" t="s">
        <v>388</v>
      </c>
      <c r="C45" s="150" t="s">
        <v>714</v>
      </c>
      <c r="D45" s="150" t="s">
        <v>388</v>
      </c>
    </row>
    <row r="46" ht="15.75" customHeight="1">
      <c r="A46" s="150" t="s">
        <v>1345</v>
      </c>
      <c r="B46" s="150" t="s">
        <v>1346</v>
      </c>
      <c r="C46" s="150" t="s">
        <v>1345</v>
      </c>
      <c r="D46" s="150" t="s">
        <v>1346</v>
      </c>
    </row>
    <row r="47" ht="15.75" customHeight="1">
      <c r="A47" s="150" t="s">
        <v>1347</v>
      </c>
      <c r="B47" s="150" t="s">
        <v>1348</v>
      </c>
      <c r="C47" s="150" t="s">
        <v>1347</v>
      </c>
      <c r="D47" s="150" t="s">
        <v>1348</v>
      </c>
    </row>
    <row r="48" ht="15.75" customHeight="1">
      <c r="A48" s="150" t="s">
        <v>1349</v>
      </c>
      <c r="B48" s="150" t="s">
        <v>1350</v>
      </c>
      <c r="C48" s="150" t="s">
        <v>1349</v>
      </c>
      <c r="D48" s="150" t="s">
        <v>1350</v>
      </c>
    </row>
    <row r="49" ht="15.75" customHeight="1">
      <c r="A49" s="150" t="s">
        <v>1351</v>
      </c>
      <c r="B49" s="150" t="s">
        <v>1352</v>
      </c>
      <c r="C49" s="150" t="s">
        <v>1351</v>
      </c>
      <c r="D49" s="150" t="s">
        <v>1352</v>
      </c>
    </row>
    <row r="50" ht="15.75" customHeight="1">
      <c r="A50" s="150" t="s">
        <v>1353</v>
      </c>
      <c r="B50" s="150" t="s">
        <v>1354</v>
      </c>
      <c r="C50" s="150" t="s">
        <v>1353</v>
      </c>
      <c r="D50" s="150" t="s">
        <v>1354</v>
      </c>
    </row>
    <row r="51" ht="15.75" customHeight="1">
      <c r="A51" s="150" t="s">
        <v>710</v>
      </c>
      <c r="B51" s="150" t="s">
        <v>1355</v>
      </c>
      <c r="C51" s="150" t="s">
        <v>710</v>
      </c>
      <c r="D51" s="150" t="s">
        <v>1355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>
      <c r="A1" s="150" t="s">
        <v>37</v>
      </c>
    </row>
    <row r="2">
      <c r="A2" s="150" t="s">
        <v>38</v>
      </c>
    </row>
    <row r="3">
      <c r="A3" s="150" t="s">
        <v>39</v>
      </c>
    </row>
    <row r="4">
      <c r="A4" s="150" t="s">
        <v>40</v>
      </c>
    </row>
    <row r="5">
      <c r="A5" s="150" t="s">
        <v>41</v>
      </c>
    </row>
    <row r="6">
      <c r="A6" s="150" t="s">
        <v>42</v>
      </c>
    </row>
    <row r="7">
      <c r="A7" s="150" t="s">
        <v>44</v>
      </c>
    </row>
    <row r="8">
      <c r="A8" s="150" t="s">
        <v>46</v>
      </c>
    </row>
    <row r="9">
      <c r="A9" s="150" t="s">
        <v>47</v>
      </c>
    </row>
    <row r="10">
      <c r="A10" s="150" t="s">
        <v>49</v>
      </c>
    </row>
    <row r="11">
      <c r="A11" s="150" t="s">
        <v>52</v>
      </c>
    </row>
    <row r="12">
      <c r="A12" s="150" t="s">
        <v>53</v>
      </c>
    </row>
    <row r="13">
      <c r="A13" s="150" t="s">
        <v>54</v>
      </c>
    </row>
    <row r="14">
      <c r="A14" s="150" t="s">
        <v>55</v>
      </c>
    </row>
    <row r="15">
      <c r="A15" s="150" t="s">
        <v>56</v>
      </c>
    </row>
    <row r="16">
      <c r="A16" s="150" t="s">
        <v>57</v>
      </c>
    </row>
    <row r="17">
      <c r="A17" s="150" t="s">
        <v>60</v>
      </c>
    </row>
    <row r="18">
      <c r="A18" s="150" t="s">
        <v>61</v>
      </c>
    </row>
    <row r="19">
      <c r="A19" s="150" t="s">
        <v>62</v>
      </c>
    </row>
    <row r="20">
      <c r="A20" s="150" t="s">
        <v>63</v>
      </c>
    </row>
    <row r="21" ht="15.75" customHeight="1">
      <c r="A21" s="150" t="s">
        <v>64</v>
      </c>
    </row>
    <row r="22" ht="15.75" customHeight="1">
      <c r="A22" s="150" t="s">
        <v>65</v>
      </c>
    </row>
    <row r="23" ht="15.75" customHeight="1">
      <c r="A23" s="150" t="s">
        <v>66</v>
      </c>
    </row>
    <row r="24" ht="15.75" customHeight="1">
      <c r="A24" s="150" t="s">
        <v>67</v>
      </c>
    </row>
    <row r="25" ht="15.75" customHeight="1">
      <c r="A25" s="150" t="s">
        <v>68</v>
      </c>
    </row>
    <row r="26" ht="15.75" customHeight="1">
      <c r="A26" s="150" t="s">
        <v>69</v>
      </c>
    </row>
    <row r="27" ht="15.75" customHeight="1">
      <c r="A27" s="150" t="s">
        <v>70</v>
      </c>
    </row>
    <row r="28" ht="15.75" customHeight="1">
      <c r="A28" s="150" t="s">
        <v>71</v>
      </c>
    </row>
    <row r="29" ht="15.75" customHeight="1">
      <c r="A29" s="150" t="s">
        <v>72</v>
      </c>
    </row>
    <row r="30" ht="15.75" customHeight="1">
      <c r="A30" s="150" t="s">
        <v>73</v>
      </c>
    </row>
    <row r="31" ht="15.75" customHeight="1">
      <c r="A31" s="150" t="s">
        <v>74</v>
      </c>
    </row>
    <row r="32" ht="15.75" customHeight="1">
      <c r="A32" s="150" t="s">
        <v>76</v>
      </c>
    </row>
    <row r="33" ht="15.75" customHeight="1">
      <c r="A33" s="150" t="s">
        <v>77</v>
      </c>
    </row>
    <row r="34" ht="15.75" customHeight="1">
      <c r="A34" s="150" t="s">
        <v>78</v>
      </c>
    </row>
    <row r="35" ht="15.75" customHeight="1">
      <c r="A35" s="150" t="s">
        <v>79</v>
      </c>
    </row>
    <row r="36" ht="15.75" customHeight="1">
      <c r="A36" s="150" t="s">
        <v>80</v>
      </c>
    </row>
    <row r="37" ht="15.75" customHeight="1">
      <c r="A37" s="150" t="s">
        <v>83</v>
      </c>
    </row>
    <row r="38" ht="15.75" customHeight="1">
      <c r="A38" s="150" t="s">
        <v>84</v>
      </c>
    </row>
    <row r="39" ht="15.75" customHeight="1">
      <c r="A39" s="150" t="s">
        <v>85</v>
      </c>
    </row>
    <row r="40" ht="15.75" customHeight="1">
      <c r="A40" s="150" t="s">
        <v>86</v>
      </c>
    </row>
    <row r="41" ht="15.75" customHeight="1">
      <c r="A41" s="150" t="s">
        <v>87</v>
      </c>
    </row>
    <row r="42" ht="15.75" customHeight="1">
      <c r="A42" s="150" t="s">
        <v>88</v>
      </c>
    </row>
    <row r="43" ht="15.75" customHeight="1">
      <c r="A43" s="150" t="s">
        <v>89</v>
      </c>
    </row>
    <row r="44" ht="15.75" customHeight="1">
      <c r="A44" s="150" t="s">
        <v>91</v>
      </c>
    </row>
    <row r="45" ht="15.75" customHeight="1">
      <c r="A45" s="150" t="s">
        <v>92</v>
      </c>
    </row>
    <row r="46" ht="15.75" customHeight="1">
      <c r="A46" s="150" t="s">
        <v>93</v>
      </c>
    </row>
    <row r="47" ht="15.75" customHeight="1">
      <c r="A47" s="150" t="s">
        <v>94</v>
      </c>
    </row>
    <row r="48" ht="15.75" customHeight="1">
      <c r="A48" s="150" t="s">
        <v>95</v>
      </c>
    </row>
    <row r="49" ht="15.75" customHeight="1">
      <c r="A49" s="150" t="s">
        <v>96</v>
      </c>
    </row>
    <row r="50" ht="15.75" customHeight="1">
      <c r="A50" s="150" t="s">
        <v>97</v>
      </c>
    </row>
    <row r="51" ht="15.75" customHeight="1">
      <c r="A51" s="150" t="s">
        <v>597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