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tabRatio="33"/>
  </bookViews>
  <sheets>
    <sheet name="Principal" sheetId="1" r:id="rId1"/>
    <sheet name="Apoio" sheetId="2" r:id="rId2"/>
  </sheets>
  <definedNames>
    <definedName name="aporte">Principal!$D$14</definedName>
    <definedName name="patrimonio">Principal!$D$17</definedName>
    <definedName name="qtd_anos">Principal!$D$15</definedName>
    <definedName name="rendimento_carteira">Principal!$D$10</definedName>
    <definedName name="salario">Principal!$D$9</definedName>
    <definedName name="sugestao_investimento">Principal!$D$11</definedName>
    <definedName name="taxa_mensal">Principal!$D$16</definedName>
  </definedNames>
  <calcPr calcId="145621"/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2" i="1"/>
  <c r="A8" i="2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A5" i="2"/>
  <c r="A6" i="2"/>
  <c r="A7" i="2"/>
  <c r="A2" i="2"/>
  <c r="C29" i="1" l="1"/>
  <c r="D33" i="1" s="1"/>
  <c r="D17" i="1"/>
  <c r="D18" i="1" s="1"/>
  <c r="D11" i="1"/>
  <c r="C22" i="1"/>
  <c r="D22" i="1" s="1"/>
  <c r="C23" i="1"/>
  <c r="D23" i="1" s="1"/>
  <c r="C24" i="1"/>
  <c r="D24" i="1" s="1"/>
  <c r="C25" i="1"/>
  <c r="D25" i="1" s="1"/>
  <c r="C21" i="1"/>
  <c r="D21" i="1" s="1"/>
  <c r="D36" i="1" l="1"/>
  <c r="D35" i="1"/>
  <c r="D32" i="1"/>
  <c r="D34" i="1"/>
  <c r="D37" i="1"/>
  <c r="D38" i="1" l="1"/>
</calcChain>
</file>

<file path=xl/sharedStrings.xml><?xml version="1.0" encoding="utf-8"?>
<sst xmlns="http://schemas.openxmlformats.org/spreadsheetml/2006/main" count="71" uniqueCount="35">
  <si>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</si>
  <si>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</si>
  <si>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</si>
  <si>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</si>
  <si>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</si>
  <si>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</si>
  <si>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</si>
  <si>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</si>
  <si>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</si>
  <si>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</si>
  <si>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</si>
  <si>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</si>
  <si>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Salário</t>
  </si>
  <si>
    <t>Sugestão de investimento</t>
  </si>
  <si>
    <t>Rendimento carteira</t>
  </si>
  <si>
    <t>CONFIGURAÇÕES</t>
  </si>
  <si>
    <t>Agressivo</t>
  </si>
  <si>
    <t>Dividendo</t>
  </si>
  <si>
    <t>PERFIL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</si>
  <si>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</si>
  <si>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</si>
  <si>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</si>
  <si>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</si>
  <si>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</si>
  <si>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</si>
  <si>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</si>
  <si>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</si>
  <si>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</si>
  <si>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</si>
  <si>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TOTAL</t>
  </si>
  <si>
    <t>Conservador</t>
  </si>
  <si>
    <t>%</t>
  </si>
  <si>
    <t>CHAVE</t>
  </si>
  <si>
    <t>Moderado</t>
  </si>
  <si>
    <t>Escolha seu perfil de investimento aqui para começar a investir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</si>
</sst>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164" formatCode="&quot;R$&quot;\ #,##0.00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Calibri"/>
      <family val="2"/>
      <scheme val="minor"/>
    </font>
    <font>
      <sz val="12"/>
      <color theme="1" tint="0.49998474074526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8" fontId="4" fillId="3" borderId="2" xfId="0" applyNumberFormat="1" applyFont="1" applyFill="1" applyBorder="1" applyAlignment="1">
      <alignment horizontal="center"/>
    </xf>
    <xf numFmtId="8" fontId="4" fillId="3" borderId="4" xfId="0" applyNumberFormat="1" applyFont="1" applyFill="1" applyBorder="1" applyAlignment="1">
      <alignment horizontal="center"/>
    </xf>
    <xf numFmtId="0" fontId="2" fillId="0" borderId="0" xfId="0" applyFont="1"/>
    <xf numFmtId="9" fontId="0" fillId="0" borderId="0" xfId="0" applyNumberFormat="1" applyAlignment="1">
      <alignment horizontal="center"/>
    </xf>
    <xf numFmtId="0" fontId="6" fillId="5" borderId="9" xfId="0" applyFont="1" applyFill="1" applyBorder="1" applyAlignment="1">
      <alignment vertical="center"/>
    </xf>
    <xf numFmtId="164" fontId="9" fillId="0" borderId="14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164" fontId="9" fillId="2" borderId="4" xfId="0" applyNumberFormat="1" applyFont="1" applyFill="1" applyBorder="1" applyAlignment="1">
      <alignment horizontal="center" vertical="center"/>
    </xf>
    <xf numFmtId="8" fontId="9" fillId="2" borderId="11" xfId="0" applyNumberFormat="1" applyFont="1" applyFill="1" applyBorder="1" applyAlignment="1">
      <alignment horizontal="center" vertical="center"/>
    </xf>
    <xf numFmtId="8" fontId="9" fillId="2" borderId="15" xfId="0" applyNumberFormat="1" applyFont="1" applyFill="1" applyBorder="1" applyAlignment="1">
      <alignment horizontal="center" vertical="center"/>
    </xf>
    <xf numFmtId="8" fontId="9" fillId="2" borderId="12" xfId="0" applyNumberFormat="1" applyFont="1" applyFill="1" applyBorder="1" applyAlignment="1">
      <alignment horizontal="center" vertical="center"/>
    </xf>
    <xf numFmtId="8" fontId="9" fillId="2" borderId="2" xfId="0" applyNumberFormat="1" applyFont="1" applyFill="1" applyBorder="1" applyAlignment="1">
      <alignment horizontal="center" vertical="center"/>
    </xf>
    <xf numFmtId="8" fontId="9" fillId="2" borderId="13" xfId="0" applyNumberFormat="1" applyFont="1" applyFill="1" applyBorder="1" applyAlignment="1">
      <alignment horizontal="center" vertical="center"/>
    </xf>
    <xf numFmtId="8" fontId="9" fillId="2" borderId="4" xfId="0" applyNumberFormat="1" applyFont="1" applyFill="1" applyBorder="1" applyAlignment="1">
      <alignment horizontal="center" vertical="center"/>
    </xf>
    <xf numFmtId="0" fontId="9" fillId="5" borderId="0" xfId="0" applyFont="1" applyFill="1" applyBorder="1" applyAlignment="1">
      <alignment vertical="center"/>
    </xf>
    <xf numFmtId="0" fontId="0" fillId="5" borderId="0" xfId="0" applyFill="1" applyAlignment="1">
      <alignment horizontal="center"/>
    </xf>
    <xf numFmtId="0" fontId="9" fillId="2" borderId="10" xfId="0" applyFont="1" applyFill="1" applyBorder="1" applyAlignment="1">
      <alignment horizontal="left" vertical="center" indent="5"/>
    </xf>
    <xf numFmtId="0" fontId="9" fillId="2" borderId="1" xfId="0" applyFont="1" applyFill="1" applyBorder="1" applyAlignment="1">
      <alignment horizontal="left" vertical="center" indent="5"/>
    </xf>
    <xf numFmtId="0" fontId="9" fillId="2" borderId="3" xfId="0" applyFont="1" applyFill="1" applyBorder="1" applyAlignment="1">
      <alignment horizontal="left" vertical="center" indent="5"/>
    </xf>
    <xf numFmtId="0" fontId="3" fillId="4" borderId="5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left"/>
    </xf>
    <xf numFmtId="9" fontId="0" fillId="0" borderId="16" xfId="0" applyNumberFormat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indent="5"/>
    </xf>
    <xf numFmtId="0" fontId="7" fillId="2" borderId="11" xfId="0" applyFont="1" applyFill="1" applyBorder="1" applyAlignment="1">
      <alignment horizontal="left" indent="5"/>
    </xf>
    <xf numFmtId="0" fontId="7" fillId="2" borderId="1" xfId="0" applyFont="1" applyFill="1" applyBorder="1" applyAlignment="1">
      <alignment horizontal="left" indent="5"/>
    </xf>
    <xf numFmtId="0" fontId="7" fillId="2" borderId="12" xfId="0" applyFont="1" applyFill="1" applyBorder="1" applyAlignment="1">
      <alignment horizontal="left" indent="5"/>
    </xf>
    <xf numFmtId="0" fontId="8" fillId="3" borderId="1" xfId="0" applyFont="1" applyFill="1" applyBorder="1" applyAlignment="1">
      <alignment horizontal="left" indent="5"/>
    </xf>
    <xf numFmtId="0" fontId="8" fillId="3" borderId="12" xfId="0" applyFont="1" applyFill="1" applyBorder="1" applyAlignment="1">
      <alignment horizontal="left" indent="5"/>
    </xf>
    <xf numFmtId="0" fontId="8" fillId="3" borderId="3" xfId="0" applyFont="1" applyFill="1" applyBorder="1" applyAlignment="1">
      <alignment horizontal="left" indent="5"/>
    </xf>
    <xf numFmtId="0" fontId="8" fillId="3" borderId="13" xfId="0" applyFont="1" applyFill="1" applyBorder="1" applyAlignment="1">
      <alignment horizontal="left" indent="5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 indent="5"/>
    </xf>
    <xf numFmtId="0" fontId="9" fillId="2" borderId="11" xfId="0" applyFont="1" applyFill="1" applyBorder="1" applyAlignment="1">
      <alignment horizontal="left" vertical="center" indent="5"/>
    </xf>
    <xf numFmtId="0" fontId="9" fillId="2" borderId="1" xfId="0" applyFont="1" applyFill="1" applyBorder="1" applyAlignment="1">
      <alignment horizontal="left" vertical="center" indent="5"/>
    </xf>
    <xf numFmtId="0" fontId="9" fillId="2" borderId="12" xfId="0" applyFont="1" applyFill="1" applyBorder="1" applyAlignment="1">
      <alignment horizontal="left" vertical="center" indent="5"/>
    </xf>
    <xf numFmtId="0" fontId="9" fillId="2" borderId="3" xfId="0" applyFont="1" applyFill="1" applyBorder="1" applyAlignment="1">
      <alignment horizontal="left" vertical="center" indent="5"/>
    </xf>
    <xf numFmtId="0" fontId="9" fillId="2" borderId="13" xfId="0" applyFont="1" applyFill="1" applyBorder="1" applyAlignment="1">
      <alignment horizontal="left" vertical="center" indent="5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57150</xdr:rowOff>
    </xdr:from>
    <xdr:to>
      <xdr:col>3</xdr:col>
      <xdr:colOff>990600</xdr:colOff>
      <xdr:row>5</xdr:row>
      <xdr:rowOff>133350</xdr:rowOff>
    </xdr:to>
    <xdr:sp macro="" textlink="">
      <xdr:nvSpPr>
        <xdr:cNvPr id="4" name="CaixaDeTexto 3"/>
        <xdr:cNvSpPr txBox="1"/>
      </xdr:nvSpPr>
      <xdr:spPr>
        <a:xfrm>
          <a:off x="371475" y="57150"/>
          <a:ext cx="8048625" cy="1028700"/>
        </a:xfrm>
        <a:prstGeom prst="rect">
          <a:avLst/>
        </a:prstGeom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lvl="4"/>
          <a:r>
            <a:rPr lang="pt-BR" sz="4800">
              <a:solidFill>
                <a:schemeClr val="bg1"/>
              </a:solidFill>
              <a:latin typeface="Bauhaus 93" panose="04030905020B02020C02" pitchFamily="82" charset="0"/>
            </a:rPr>
            <a:t>SIM INVEST</a:t>
          </a:r>
        </a:p>
      </xdr:txBody>
    </xdr:sp>
    <xdr:clientData/>
  </xdr:twoCellAnchor>
  <xdr:twoCellAnchor editAs="oneCell">
    <xdr:from>
      <xdr:col>1</xdr:col>
      <xdr:colOff>361950</xdr:colOff>
      <xdr:row>0</xdr:row>
      <xdr:rowOff>125549</xdr:rowOff>
    </xdr:from>
    <xdr:to>
      <xdr:col>1</xdr:col>
      <xdr:colOff>1390650</xdr:colOff>
      <xdr:row>5</xdr:row>
      <xdr:rowOff>43302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25549"/>
          <a:ext cx="1028700" cy="87025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800100</xdr:colOff>
      <xdr:row>26</xdr:row>
      <xdr:rowOff>47625</xdr:rowOff>
    </xdr:from>
    <xdr:to>
      <xdr:col>2</xdr:col>
      <xdr:colOff>885825</xdr:colOff>
      <xdr:row>26</xdr:row>
      <xdr:rowOff>161925</xdr:rowOff>
    </xdr:to>
    <xdr:sp macro="" textlink="">
      <xdr:nvSpPr>
        <xdr:cNvPr id="5" name="Seta para baixo 4"/>
        <xdr:cNvSpPr/>
      </xdr:nvSpPr>
      <xdr:spPr>
        <a:xfrm>
          <a:off x="6753225" y="6172200"/>
          <a:ext cx="85725" cy="114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38"/>
  <sheetViews>
    <sheetView showGridLines="0" showRowColHeaders="0" tabSelected="1" topLeftCell="A11" zoomScaleNormal="100" workbookViewId="0">
      <selection activeCell="C21" sqref="C21"/>
    </sheetView>
  </sheetViews>
  <sheetFormatPr defaultColWidth="0" defaultRowHeight="15" x14ac:dyDescent="0.25"/>
  <cols>
    <col min="1" max="1" width="5.85546875" customWidth="1"/>
    <col min="2" max="2" width="83.42578125" customWidth="1"/>
    <col min="3" max="3" width="22.140625" style="1" bestFit="1" customWidth="1"/>
    <col min="4" max="4" width="15" style="1" bestFit="1" customWidth="1"/>
    <col min="5" max="7" width="4.42578125" customWidth="1"/>
    <col min="8" max="16384" width="9.140625" hidden="1"/>
  </cols>
  <sheetData>
    <row r="7" spans="2:4" ht="15.75" thickBot="1" x14ac:dyDescent="0.3"/>
    <row r="8" spans="2:4" ht="21" x14ac:dyDescent="0.25">
      <c r="B8" s="47" t="s">
        <v>15</v>
      </c>
      <c r="C8" s="48"/>
      <c r="D8" s="9"/>
    </row>
    <row r="9" spans="2:4" ht="18.75" customHeight="1" x14ac:dyDescent="0.25">
      <c r="B9" s="49" t="s">
        <v>12</v>
      </c>
      <c r="C9" s="50"/>
      <c r="D9" s="10">
        <v>4200</v>
      </c>
    </row>
    <row r="10" spans="2:4" ht="18.75" customHeight="1" x14ac:dyDescent="0.25">
      <c r="B10" s="51" t="s">
        <v>14</v>
      </c>
      <c r="C10" s="52"/>
      <c r="D10" s="11">
        <v>6.0000000000000001E-3</v>
      </c>
    </row>
    <row r="11" spans="2:4" ht="18.75" customHeight="1" thickBot="1" x14ac:dyDescent="0.3">
      <c r="B11" s="53" t="s">
        <v>13</v>
      </c>
      <c r="C11" s="54"/>
      <c r="D11" s="12">
        <f>D9*30%</f>
        <v>1260</v>
      </c>
    </row>
    <row r="12" spans="2:4" ht="15.75" thickBot="1" x14ac:dyDescent="0.3"/>
    <row r="13" spans="2:4" ht="22.5" customHeight="1" x14ac:dyDescent="0.25">
      <c r="B13" s="37" t="s">
        <v>0</v>
      </c>
      <c r="C13" s="38"/>
      <c r="D13" s="24"/>
    </row>
    <row r="14" spans="2:4" ht="19.5" customHeight="1" x14ac:dyDescent="0.25">
      <c r="B14" s="39" t="s">
        <v>1</v>
      </c>
      <c r="C14" s="40"/>
      <c r="D14" s="4">
        <v>1260</v>
      </c>
    </row>
    <row r="15" spans="2:4" ht="19.5" customHeight="1" x14ac:dyDescent="0.25">
      <c r="B15" s="41" t="s">
        <v>2</v>
      </c>
      <c r="C15" s="42"/>
      <c r="D15" s="2">
        <v>10</v>
      </c>
    </row>
    <row r="16" spans="2:4" ht="19.5" customHeight="1" x14ac:dyDescent="0.25">
      <c r="B16" s="41" t="s">
        <v>3</v>
      </c>
      <c r="C16" s="42"/>
      <c r="D16" s="3">
        <v>1.0789999999999999E-2</v>
      </c>
    </row>
    <row r="17" spans="1:4" ht="19.5" customHeight="1" x14ac:dyDescent="0.25">
      <c r="B17" s="43" t="s">
        <v>4</v>
      </c>
      <c r="C17" s="44"/>
      <c r="D17" s="5">
        <f>FV(taxa_mensal,qtd_anos*12,aporte*-1)</f>
        <v>306538.10778801696</v>
      </c>
    </row>
    <row r="18" spans="1:4" ht="19.5" customHeight="1" thickBot="1" x14ac:dyDescent="0.3">
      <c r="B18" s="45" t="s">
        <v>5</v>
      </c>
      <c r="C18" s="46"/>
      <c r="D18" s="6">
        <f>patrimonio*rendimento_carteira</f>
        <v>1839.2286467281017</v>
      </c>
    </row>
    <row r="19" spans="1:4" ht="15.75" thickBot="1" x14ac:dyDescent="0.3"/>
    <row r="20" spans="1:4" ht="20.25" customHeight="1" x14ac:dyDescent="0.25">
      <c r="B20" s="37" t="s">
        <v>11</v>
      </c>
      <c r="C20" s="38"/>
      <c r="D20" s="25" t="s">
        <v>17</v>
      </c>
    </row>
    <row r="21" spans="1:4" ht="22.5" customHeight="1" x14ac:dyDescent="0.25">
      <c r="A21" s="7">
        <v>2</v>
      </c>
      <c r="B21" s="21" t="s">
        <v>6</v>
      </c>
      <c r="C21" s="13">
        <f>FV($D$16,$A21*12,$D$14*-1)</f>
        <v>34306.810395032975</v>
      </c>
      <c r="D21" s="14">
        <f>$C21*rendimento_carteira</f>
        <v>205.84086237019787</v>
      </c>
    </row>
    <row r="22" spans="1:4" ht="22.5" customHeight="1" x14ac:dyDescent="0.25">
      <c r="A22" s="7">
        <v>5</v>
      </c>
      <c r="B22" s="22" t="s">
        <v>7</v>
      </c>
      <c r="C22" s="15">
        <f>FV($D$16,$A22*12,$D$14*-1)</f>
        <v>105558.91163809443</v>
      </c>
      <c r="D22" s="16">
        <f>$C22*rendimento_carteira</f>
        <v>633.35346982856663</v>
      </c>
    </row>
    <row r="23" spans="1:4" ht="22.5" customHeight="1" x14ac:dyDescent="0.25">
      <c r="A23" s="7">
        <v>10</v>
      </c>
      <c r="B23" s="22" t="s">
        <v>8</v>
      </c>
      <c r="C23" s="15">
        <f>FV($D$16,$A23*12,$D$14*-1)</f>
        <v>306538.10778801696</v>
      </c>
      <c r="D23" s="16">
        <f>$C23*rendimento_carteira</f>
        <v>1839.2286467281017</v>
      </c>
    </row>
    <row r="24" spans="1:4" ht="22.5" customHeight="1" x14ac:dyDescent="0.25">
      <c r="A24" s="7">
        <v>20</v>
      </c>
      <c r="B24" s="22" t="s">
        <v>9</v>
      </c>
      <c r="C24" s="15">
        <f>FV($D$16,$A24*12,$D$14*-1)</f>
        <v>1417749.9841223215</v>
      </c>
      <c r="D24" s="16">
        <f>$C24*rendimento_carteira</f>
        <v>8506.4999047339297</v>
      </c>
    </row>
    <row r="25" spans="1:4" ht="22.5" customHeight="1" thickBot="1" x14ac:dyDescent="0.3">
      <c r="A25" s="7">
        <v>30</v>
      </c>
      <c r="B25" s="23" t="s">
        <v>10</v>
      </c>
      <c r="C25" s="17">
        <f>FV($D$16,$A25*12,$D$14*-1)</f>
        <v>5445933.7653059401</v>
      </c>
      <c r="D25" s="18">
        <f>$C25*rendimento_carteira</f>
        <v>32675.602591835643</v>
      </c>
    </row>
    <row r="27" spans="1:4" ht="15.75" x14ac:dyDescent="0.25">
      <c r="B27" s="36" t="s">
        <v>34</v>
      </c>
      <c r="C27" s="36"/>
      <c r="D27" s="36"/>
    </row>
    <row r="28" spans="1:4" x14ac:dyDescent="0.25">
      <c r="B28" s="19" t="s">
        <v>18</v>
      </c>
      <c r="C28" s="20" t="s">
        <v>33</v>
      </c>
      <c r="D28" s="20"/>
    </row>
    <row r="29" spans="1:4" x14ac:dyDescent="0.25">
      <c r="B29" s="26" t="s">
        <v>19</v>
      </c>
      <c r="C29" s="27">
        <f>aporte</f>
        <v>1260</v>
      </c>
      <c r="D29" s="28"/>
    </row>
    <row r="31" spans="1:4" x14ac:dyDescent="0.25">
      <c r="B31" s="30" t="s">
        <v>20</v>
      </c>
      <c r="C31" s="30" t="s">
        <v>21</v>
      </c>
      <c r="D31" s="30" t="s">
        <v>22</v>
      </c>
    </row>
    <row r="32" spans="1:4" x14ac:dyDescent="0.25">
      <c r="B32" s="1" t="s">
        <v>23</v>
      </c>
      <c r="C32" s="8">
        <f>VLOOKUP($C$28&amp;"-"&amp;B32,Apoio!A:D,4,)</f>
        <v>0.32</v>
      </c>
      <c r="D32" s="55">
        <f t="shared" ref="D32:D37" si="0">C32*$C$29</f>
        <v>403.2</v>
      </c>
    </row>
    <row r="33" spans="2:4" x14ac:dyDescent="0.25">
      <c r="B33" s="1" t="s">
        <v>24</v>
      </c>
      <c r="C33" s="8">
        <f>VLOOKUP($C$28&amp;"-"&amp;B33,Apoio!A:D,4,)</f>
        <v>0.35</v>
      </c>
      <c r="D33" s="55">
        <f t="shared" si="0"/>
        <v>441</v>
      </c>
    </row>
    <row r="34" spans="2:4" x14ac:dyDescent="0.25">
      <c r="B34" s="1" t="s">
        <v>25</v>
      </c>
      <c r="C34" s="8">
        <f>VLOOKUP($C$28&amp;"-"&amp;B34,Apoio!A:D,4,)</f>
        <v>0.08</v>
      </c>
      <c r="D34" s="55">
        <f t="shared" si="0"/>
        <v>100.8</v>
      </c>
    </row>
    <row r="35" spans="2:4" x14ac:dyDescent="0.25">
      <c r="B35" s="1" t="s">
        <v>26</v>
      </c>
      <c r="C35" s="8">
        <f>VLOOKUP($C$28&amp;"-"&amp;B35,Apoio!A:D,4,)</f>
        <v>0.05</v>
      </c>
      <c r="D35" s="55">
        <f t="shared" si="0"/>
        <v>63</v>
      </c>
    </row>
    <row r="36" spans="2:4" x14ac:dyDescent="0.25">
      <c r="B36" s="1" t="s">
        <v>27</v>
      </c>
      <c r="C36" s="8">
        <f>VLOOKUP($C$28&amp;"-"&amp;B36,Apoio!A:D,4,)</f>
        <v>0.1</v>
      </c>
      <c r="D36" s="55">
        <f t="shared" si="0"/>
        <v>126</v>
      </c>
    </row>
    <row r="37" spans="2:4" x14ac:dyDescent="0.25">
      <c r="B37" s="1" t="s">
        <v>28</v>
      </c>
      <c r="C37" s="8">
        <f>VLOOKUP($C$28&amp;"-"&amp;B37,Apoio!A:D,4,)</f>
        <v>0.1</v>
      </c>
      <c r="D37" s="55">
        <f t="shared" si="0"/>
        <v>126</v>
      </c>
    </row>
    <row r="38" spans="2:4" x14ac:dyDescent="0.25">
      <c r="B38" s="29" t="s">
        <v>29</v>
      </c>
      <c r="C38" s="30"/>
      <c r="D38" s="31">
        <f>SUM(D32:D37)</f>
        <v>1260</v>
      </c>
    </row>
  </sheetData>
  <mergeCells count="12">
    <mergeCell ref="B8:C8"/>
    <mergeCell ref="B9:C9"/>
    <mergeCell ref="B10:C10"/>
    <mergeCell ref="B11:C11"/>
    <mergeCell ref="B13:C13"/>
    <mergeCell ref="B27:D27"/>
    <mergeCell ref="B20:C20"/>
    <mergeCell ref="B14:C14"/>
    <mergeCell ref="B15:C15"/>
    <mergeCell ref="B16:C16"/>
    <mergeCell ref="B17:C17"/>
    <mergeCell ref="B18:C18"/>
  </mergeCells>
  <conditionalFormatting sqref="C32:C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{A182D3AA-97F4-4634-9D17-01069BD07F7B}</x14:id>
        </ext>
      </extLst>
    </cfRule>
  </conditionalFormatting>
  <dataValidations count="1">
    <dataValidation type="list" allowBlank="1" showInputMessage="1" showErrorMessage="1" sqref="C28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82D3AA-97F4-4634-9D17-01069BD07F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C32:C37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1" sqref="F11"/>
    </sheetView>
  </sheetViews>
  <sheetFormatPr defaultRowHeight="15" x14ac:dyDescent="0.25"/>
  <cols>
    <col min="1" max="1" width="18.5703125" bestFit="1" customWidth="1"/>
    <col min="2" max="3" width="19" bestFit="1" customWidth="1"/>
    <col min="4" max="4" width="9.140625" style="1"/>
  </cols>
  <sheetData>
    <row r="1" spans="1:4" x14ac:dyDescent="0.25">
      <c r="A1" t="s">
        <v>32</v>
      </c>
      <c r="B1" t="s">
        <v>18</v>
      </c>
      <c r="C1" t="s">
        <v>20</v>
      </c>
      <c r="D1" s="1" t="s">
        <v>31</v>
      </c>
    </row>
    <row r="2" spans="1:4" x14ac:dyDescent="0.25">
      <c r="A2" t="str">
        <f>B2&amp;"-"&amp;C2</f>
        <v>Conservador-PAPEL</v>
      </c>
      <c r="B2" t="s">
        <v>30</v>
      </c>
      <c r="C2" s="32" t="s">
        <v>23</v>
      </c>
      <c r="D2" s="8">
        <v>0.3</v>
      </c>
    </row>
    <row r="3" spans="1:4" x14ac:dyDescent="0.25">
      <c r="A3" t="str">
        <f t="shared" ref="A3:A19" si="0">B3&amp;"-"&amp;C3</f>
        <v>Conservador-TIJOLO</v>
      </c>
      <c r="B3" t="s">
        <v>30</v>
      </c>
      <c r="C3" s="32" t="s">
        <v>24</v>
      </c>
      <c r="D3" s="8">
        <v>0.5</v>
      </c>
    </row>
    <row r="4" spans="1:4" x14ac:dyDescent="0.25">
      <c r="A4" t="str">
        <f t="shared" si="0"/>
        <v>Conservador-HIBRIDOS</v>
      </c>
      <c r="B4" t="s">
        <v>30</v>
      </c>
      <c r="C4" s="32" t="s">
        <v>25</v>
      </c>
      <c r="D4" s="8">
        <v>0.1</v>
      </c>
    </row>
    <row r="5" spans="1:4" x14ac:dyDescent="0.25">
      <c r="A5" t="str">
        <f t="shared" si="0"/>
        <v>Conservador-FOFs</v>
      </c>
      <c r="B5" t="s">
        <v>30</v>
      </c>
      <c r="C5" s="32" t="s">
        <v>26</v>
      </c>
      <c r="D5" s="8">
        <v>0.1</v>
      </c>
    </row>
    <row r="6" spans="1:4" x14ac:dyDescent="0.25">
      <c r="A6" t="str">
        <f t="shared" si="0"/>
        <v>Conservador-DESENVOLVIMENTO</v>
      </c>
      <c r="B6" t="s">
        <v>30</v>
      </c>
      <c r="C6" s="32" t="s">
        <v>27</v>
      </c>
      <c r="D6" s="8">
        <v>0</v>
      </c>
    </row>
    <row r="7" spans="1:4" ht="15.75" thickBot="1" x14ac:dyDescent="0.3">
      <c r="A7" s="33" t="str">
        <f t="shared" si="0"/>
        <v>Conservador-HOTELARIAS</v>
      </c>
      <c r="B7" s="33" t="s">
        <v>30</v>
      </c>
      <c r="C7" s="34" t="s">
        <v>28</v>
      </c>
      <c r="D7" s="35">
        <v>0</v>
      </c>
    </row>
    <row r="8" spans="1:4" x14ac:dyDescent="0.25">
      <c r="A8" t="str">
        <f t="shared" si="0"/>
        <v>Moderado-PAPEL</v>
      </c>
      <c r="B8" t="s">
        <v>33</v>
      </c>
      <c r="C8" s="32" t="s">
        <v>23</v>
      </c>
      <c r="D8" s="8">
        <v>0.32</v>
      </c>
    </row>
    <row r="9" spans="1:4" x14ac:dyDescent="0.25">
      <c r="A9" t="str">
        <f t="shared" si="0"/>
        <v>Moderado-TIJOLO</v>
      </c>
      <c r="B9" t="s">
        <v>33</v>
      </c>
      <c r="C9" s="32" t="s">
        <v>24</v>
      </c>
      <c r="D9" s="8">
        <v>0.35</v>
      </c>
    </row>
    <row r="10" spans="1:4" x14ac:dyDescent="0.25">
      <c r="A10" t="str">
        <f t="shared" si="0"/>
        <v>Moderado-HIBRIDOS</v>
      </c>
      <c r="B10" t="s">
        <v>33</v>
      </c>
      <c r="C10" s="32" t="s">
        <v>25</v>
      </c>
      <c r="D10" s="8">
        <v>0.08</v>
      </c>
    </row>
    <row r="11" spans="1:4" x14ac:dyDescent="0.25">
      <c r="A11" t="str">
        <f t="shared" si="0"/>
        <v>Moderado-FOFs</v>
      </c>
      <c r="B11" t="s">
        <v>33</v>
      </c>
      <c r="C11" s="32" t="s">
        <v>26</v>
      </c>
      <c r="D11" s="8">
        <v>0.05</v>
      </c>
    </row>
    <row r="12" spans="1:4" x14ac:dyDescent="0.25">
      <c r="A12" t="str">
        <f t="shared" si="0"/>
        <v>Moderado-DESENVOLVIMENTO</v>
      </c>
      <c r="B12" t="s">
        <v>33</v>
      </c>
      <c r="C12" s="32" t="s">
        <v>27</v>
      </c>
      <c r="D12" s="8">
        <v>0.1</v>
      </c>
    </row>
    <row r="13" spans="1:4" ht="15.75" thickBot="1" x14ac:dyDescent="0.3">
      <c r="A13" s="33" t="str">
        <f t="shared" si="0"/>
        <v>Moderado-HOTELARIAS</v>
      </c>
      <c r="B13" s="33" t="s">
        <v>33</v>
      </c>
      <c r="C13" s="34" t="s">
        <v>28</v>
      </c>
      <c r="D13" s="35">
        <v>0.1</v>
      </c>
    </row>
    <row r="14" spans="1:4" x14ac:dyDescent="0.25">
      <c r="A14" t="str">
        <f t="shared" si="0"/>
        <v>Agressivo-PAPEL</v>
      </c>
      <c r="B14" t="s">
        <v>16</v>
      </c>
      <c r="C14" s="32" t="s">
        <v>23</v>
      </c>
      <c r="D14" s="8">
        <v>0.5</v>
      </c>
    </row>
    <row r="15" spans="1:4" x14ac:dyDescent="0.25">
      <c r="A15" t="str">
        <f t="shared" si="0"/>
        <v>Agressivo-TIJOLO</v>
      </c>
      <c r="B15" t="s">
        <v>16</v>
      </c>
      <c r="C15" s="32" t="s">
        <v>24</v>
      </c>
      <c r="D15" s="8">
        <v>0.1</v>
      </c>
    </row>
    <row r="16" spans="1:4" x14ac:dyDescent="0.25">
      <c r="A16" t="str">
        <f t="shared" si="0"/>
        <v>Agressivo-HIBRIDOS</v>
      </c>
      <c r="B16" t="s">
        <v>16</v>
      </c>
      <c r="C16" s="32" t="s">
        <v>25</v>
      </c>
      <c r="D16" s="8">
        <v>0.05</v>
      </c>
    </row>
    <row r="17" spans="1:4" x14ac:dyDescent="0.25">
      <c r="A17" t="str">
        <f t="shared" si="0"/>
        <v>Agressivo-FOFs</v>
      </c>
      <c r="B17" t="s">
        <v>16</v>
      </c>
      <c r="C17" s="32" t="s">
        <v>26</v>
      </c>
      <c r="D17" s="8">
        <v>0.05</v>
      </c>
    </row>
    <row r="18" spans="1:4" x14ac:dyDescent="0.25">
      <c r="A18" t="str">
        <f t="shared" si="0"/>
        <v>Agressivo-DESENVOLVIMENTO</v>
      </c>
      <c r="B18" t="s">
        <v>16</v>
      </c>
      <c r="C18" s="32" t="s">
        <v>27</v>
      </c>
      <c r="D18" s="8">
        <v>0.2</v>
      </c>
    </row>
    <row r="19" spans="1:4" x14ac:dyDescent="0.25">
      <c r="A19" t="str">
        <f t="shared" si="0"/>
        <v>Agressivo-HOTELARIAS</v>
      </c>
      <c r="B19" t="s">
        <v>16</v>
      </c>
      <c r="C19" s="32" t="s">
        <v>28</v>
      </c>
      <c r="D19" s="8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Principal</vt:lpstr>
      <vt:lpstr>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Domingos Vanjo</dc:creator>
  <cp:lastModifiedBy>Domingos Vanjo</cp:lastModifiedBy>
  <dcterms:created xsi:type="dcterms:W3CDTF">2025-06-11T13:41:24Z</dcterms:created>
  <dcterms:modified xsi:type="dcterms:W3CDTF">2025-06-11T23:01:30Z</dcterms:modified>
</cp:coreProperties>
</file>