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anti\Documents\OSU\PhD\Tesis\Codes\KW_PopulationDynamics\"/>
    </mc:Choice>
  </mc:AlternateContent>
  <xr:revisionPtr revIDLastSave="0" documentId="13_ncr:1_{608D52CB-406B-47C5-9682-3628194226BD}" xr6:coauthVersionLast="47" xr6:coauthVersionMax="47" xr10:uidLastSave="{00000000-0000-0000-0000-000000000000}"/>
  <bookViews>
    <workbookView xWindow="-120" yWindow="-120" windowWidth="29040" windowHeight="15720" tabRatio="805" firstSheet="1" activeTab="8" xr2:uid="{00000000-000D-0000-FFFF-FFFF00000000}"/>
  </bookViews>
  <sheets>
    <sheet name="R_In_RunID" sheetId="11" state="hidden" r:id="rId1"/>
    <sheet name="kCal-Age" sheetId="2" r:id="rId2"/>
    <sheet name="R_In_FishFlag" sheetId="9" state="hidden" r:id="rId3"/>
    <sheet name="R_In_Needs" sheetId="10" state="hidden" r:id="rId4"/>
    <sheet name="R_In_Distribution" sheetId="7" state="hidden" r:id="rId5"/>
    <sheet name="Growth" sheetId="3" r:id="rId6"/>
    <sheet name="Parameters" sheetId="6" r:id="rId7"/>
    <sheet name="Lipid Calls" sheetId="13" r:id="rId8"/>
    <sheet name="Lipid Calls_clean" sheetId="14" r:id="rId9"/>
    <sheet name="StkLUT" sheetId="4" r:id="rId10"/>
    <sheet name="Stock.names.check.table" sheetId="16" r:id="rId11"/>
    <sheet name="Lipid.ranking.params" sheetId="21" r:id="rId12"/>
  </sheets>
  <externalReferences>
    <externalReference r:id="rId13"/>
  </externalReferences>
  <definedNames>
    <definedName name="_xlnm._FilterDatabase" localSheetId="8" hidden="1">'Lipid Calls_clean'!$A$1:$H$115</definedName>
    <definedName name="_xlnm._FilterDatabase" localSheetId="9" hidden="1">StkLUT!$A$1:$D$40</definedName>
    <definedName name="k">#REF!</definedName>
    <definedName name="Linf">#REF!</definedName>
    <definedName name="min_size">[1]Growth_Selectivity_Biomass!$F$7</definedName>
    <definedName name="Select_50">[1]Growth_Selectivity_Biomass!$F$6</definedName>
    <definedName name="Select_a">[1]Growth_Selectivity_Biomass!$F$5</definedName>
    <definedName name="Select_max">[1]Growth_Selectivity_Biomass!$F$9</definedName>
    <definedName name="Select_min">[1]Growth_Selectivity_Biomass!$F$8</definedName>
    <definedName name="t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E3" i="2"/>
  <c r="D2" i="2"/>
  <c r="G3" i="2"/>
  <c r="G4" i="2"/>
  <c r="G5" i="2"/>
  <c r="G6" i="2"/>
  <c r="G7" i="2"/>
  <c r="G8" i="2"/>
  <c r="G9" i="2"/>
  <c r="G10" i="2"/>
  <c r="G11" i="2"/>
  <c r="G12" i="2"/>
  <c r="G13" i="2"/>
  <c r="G14" i="2"/>
  <c r="G15" i="2"/>
  <c r="G16" i="2"/>
  <c r="G17" i="2"/>
  <c r="A22" i="2" l="1"/>
  <c r="G22" i="2" s="1"/>
  <c r="A23" i="2"/>
  <c r="G23" i="2" s="1"/>
  <c r="A24" i="2"/>
  <c r="A25" i="2"/>
  <c r="G25" i="2" s="1"/>
  <c r="B25" i="2"/>
  <c r="B41" i="2" s="1"/>
  <c r="B57" i="2" s="1"/>
  <c r="B73" i="2" s="1"/>
  <c r="B89" i="2" s="1"/>
  <c r="B105" i="2" s="1"/>
  <c r="B121" i="2" s="1"/>
  <c r="B137" i="2" s="1"/>
  <c r="B153" i="2" s="1"/>
  <c r="B169" i="2" s="1"/>
  <c r="B185" i="2" s="1"/>
  <c r="B201" i="2" s="1"/>
  <c r="B217" i="2" s="1"/>
  <c r="B233" i="2" s="1"/>
  <c r="B249" i="2" s="1"/>
  <c r="B265" i="2" s="1"/>
  <c r="B281" i="2" s="1"/>
  <c r="B297" i="2" s="1"/>
  <c r="B313" i="2" s="1"/>
  <c r="B329" i="2" s="1"/>
  <c r="B345" i="2" s="1"/>
  <c r="B361" i="2" s="1"/>
  <c r="B377" i="2" s="1"/>
  <c r="B393" i="2" s="1"/>
  <c r="B409" i="2" s="1"/>
  <c r="B425" i="2" s="1"/>
  <c r="B441" i="2" s="1"/>
  <c r="B457" i="2" s="1"/>
  <c r="B473" i="2" s="1"/>
  <c r="B489" i="2" s="1"/>
  <c r="B505" i="2" s="1"/>
  <c r="B521" i="2" s="1"/>
  <c r="B537" i="2" s="1"/>
  <c r="B553" i="2" s="1"/>
  <c r="B569" i="2" s="1"/>
  <c r="B585" i="2" s="1"/>
  <c r="B601" i="2" s="1"/>
  <c r="B617" i="2" s="1"/>
  <c r="C25" i="2"/>
  <c r="C41" i="2" s="1"/>
  <c r="C57" i="2" s="1"/>
  <c r="C73" i="2" s="1"/>
  <c r="C89" i="2" s="1"/>
  <c r="C105" i="2" s="1"/>
  <c r="C121" i="2" s="1"/>
  <c r="C137" i="2" s="1"/>
  <c r="C153" i="2" s="1"/>
  <c r="C169" i="2" s="1"/>
  <c r="C185" i="2" s="1"/>
  <c r="C201" i="2" s="1"/>
  <c r="C217" i="2" s="1"/>
  <c r="C233" i="2" s="1"/>
  <c r="C249" i="2" s="1"/>
  <c r="C265" i="2" s="1"/>
  <c r="C281" i="2" s="1"/>
  <c r="C297" i="2" s="1"/>
  <c r="C313" i="2" s="1"/>
  <c r="C329" i="2" s="1"/>
  <c r="C345" i="2" s="1"/>
  <c r="C361" i="2" s="1"/>
  <c r="C377" i="2" s="1"/>
  <c r="C393" i="2" s="1"/>
  <c r="C409" i="2" s="1"/>
  <c r="C425" i="2" s="1"/>
  <c r="C441" i="2" s="1"/>
  <c r="C457" i="2" s="1"/>
  <c r="C473" i="2" s="1"/>
  <c r="C489" i="2" s="1"/>
  <c r="C505" i="2" s="1"/>
  <c r="C521" i="2" s="1"/>
  <c r="C537" i="2" s="1"/>
  <c r="C553" i="2" s="1"/>
  <c r="C569" i="2" s="1"/>
  <c r="C585" i="2" s="1"/>
  <c r="C601" i="2" s="1"/>
  <c r="C617" i="2" s="1"/>
  <c r="A26" i="2"/>
  <c r="A27" i="2"/>
  <c r="A28" i="2"/>
  <c r="G28" i="2" s="1"/>
  <c r="A29" i="2"/>
  <c r="B29" i="2"/>
  <c r="C29" i="2"/>
  <c r="A30" i="2"/>
  <c r="G30" i="2" s="1"/>
  <c r="A31" i="2"/>
  <c r="G31" i="2" s="1"/>
  <c r="A32" i="2"/>
  <c r="G32" i="2" s="1"/>
  <c r="A33" i="2"/>
  <c r="G33" i="2" s="1"/>
  <c r="B33" i="2"/>
  <c r="B49" i="2" s="1"/>
  <c r="B65" i="2" s="1"/>
  <c r="B81" i="2" s="1"/>
  <c r="B97" i="2" s="1"/>
  <c r="B113" i="2" s="1"/>
  <c r="B129" i="2" s="1"/>
  <c r="B145" i="2" s="1"/>
  <c r="B161" i="2" s="1"/>
  <c r="B177" i="2" s="1"/>
  <c r="B193" i="2" s="1"/>
  <c r="B209" i="2" s="1"/>
  <c r="B225" i="2" s="1"/>
  <c r="B241" i="2" s="1"/>
  <c r="B257" i="2" s="1"/>
  <c r="B273" i="2" s="1"/>
  <c r="B289" i="2" s="1"/>
  <c r="B305" i="2" s="1"/>
  <c r="B321" i="2" s="1"/>
  <c r="B337" i="2" s="1"/>
  <c r="B353" i="2" s="1"/>
  <c r="B369" i="2" s="1"/>
  <c r="B385" i="2" s="1"/>
  <c r="B401" i="2" s="1"/>
  <c r="B417" i="2" s="1"/>
  <c r="B433" i="2" s="1"/>
  <c r="B449" i="2" s="1"/>
  <c r="B465" i="2" s="1"/>
  <c r="B481" i="2" s="1"/>
  <c r="B497" i="2" s="1"/>
  <c r="B513" i="2" s="1"/>
  <c r="B529" i="2" s="1"/>
  <c r="B545" i="2" s="1"/>
  <c r="B561" i="2" s="1"/>
  <c r="B577" i="2" s="1"/>
  <c r="B593" i="2" s="1"/>
  <c r="B609" i="2" s="1"/>
  <c r="B625" i="2" s="1"/>
  <c r="C33" i="2"/>
  <c r="C49" i="2" s="1"/>
  <c r="C65" i="2" s="1"/>
  <c r="C81" i="2" s="1"/>
  <c r="C97" i="2" s="1"/>
  <c r="C113" i="2" s="1"/>
  <c r="C129" i="2" s="1"/>
  <c r="C145" i="2" s="1"/>
  <c r="C161" i="2" s="1"/>
  <c r="C177" i="2" s="1"/>
  <c r="C193" i="2" s="1"/>
  <c r="C209" i="2" s="1"/>
  <c r="C225" i="2" s="1"/>
  <c r="C241" i="2" s="1"/>
  <c r="C257" i="2" s="1"/>
  <c r="C273" i="2" s="1"/>
  <c r="C289" i="2" s="1"/>
  <c r="C305" i="2" s="1"/>
  <c r="C321" i="2" s="1"/>
  <c r="C337" i="2" s="1"/>
  <c r="C353" i="2" s="1"/>
  <c r="C369" i="2" s="1"/>
  <c r="C385" i="2" s="1"/>
  <c r="C401" i="2" s="1"/>
  <c r="C417" i="2" s="1"/>
  <c r="C433" i="2" s="1"/>
  <c r="C449" i="2" s="1"/>
  <c r="C465" i="2" s="1"/>
  <c r="C481" i="2" s="1"/>
  <c r="C497" i="2" s="1"/>
  <c r="C513" i="2" s="1"/>
  <c r="C529" i="2" s="1"/>
  <c r="C545" i="2" s="1"/>
  <c r="C561" i="2" s="1"/>
  <c r="C577" i="2" s="1"/>
  <c r="C593" i="2" s="1"/>
  <c r="C609" i="2" s="1"/>
  <c r="C625" i="2" s="1"/>
  <c r="B45" i="2"/>
  <c r="B61" i="2" s="1"/>
  <c r="B77" i="2" s="1"/>
  <c r="B93" i="2" s="1"/>
  <c r="B109" i="2" s="1"/>
  <c r="B125" i="2" s="1"/>
  <c r="B141" i="2" s="1"/>
  <c r="B157" i="2" s="1"/>
  <c r="B173" i="2" s="1"/>
  <c r="B189" i="2" s="1"/>
  <c r="B205" i="2" s="1"/>
  <c r="B221" i="2" s="1"/>
  <c r="B237" i="2" s="1"/>
  <c r="B253" i="2" s="1"/>
  <c r="B269" i="2" s="1"/>
  <c r="B285" i="2" s="1"/>
  <c r="B301" i="2" s="1"/>
  <c r="B317" i="2" s="1"/>
  <c r="B333" i="2" s="1"/>
  <c r="B349" i="2" s="1"/>
  <c r="B365" i="2" s="1"/>
  <c r="B381" i="2" s="1"/>
  <c r="B397" i="2" s="1"/>
  <c r="B413" i="2" s="1"/>
  <c r="B429" i="2" s="1"/>
  <c r="B445" i="2" s="1"/>
  <c r="B461" i="2" s="1"/>
  <c r="B477" i="2" s="1"/>
  <c r="B493" i="2" s="1"/>
  <c r="B509" i="2" s="1"/>
  <c r="B525" i="2" s="1"/>
  <c r="B541" i="2" s="1"/>
  <c r="B557" i="2" s="1"/>
  <c r="B573" i="2" s="1"/>
  <c r="B589" i="2" s="1"/>
  <c r="B605" i="2" s="1"/>
  <c r="B621" i="2" s="1"/>
  <c r="C45" i="2"/>
  <c r="C61" i="2" s="1"/>
  <c r="C77" i="2" s="1"/>
  <c r="C93" i="2" s="1"/>
  <c r="C109" i="2" s="1"/>
  <c r="C125" i="2" s="1"/>
  <c r="C141" i="2" s="1"/>
  <c r="C157" i="2" s="1"/>
  <c r="C173" i="2" s="1"/>
  <c r="C189" i="2" s="1"/>
  <c r="C205" i="2" s="1"/>
  <c r="C221" i="2" s="1"/>
  <c r="C237" i="2" s="1"/>
  <c r="C253" i="2" s="1"/>
  <c r="C269" i="2" s="1"/>
  <c r="C285" i="2" s="1"/>
  <c r="C301" i="2" s="1"/>
  <c r="C317" i="2" s="1"/>
  <c r="C333" i="2" s="1"/>
  <c r="C349" i="2" s="1"/>
  <c r="C365" i="2" s="1"/>
  <c r="C381" i="2" s="1"/>
  <c r="C397" i="2" s="1"/>
  <c r="C413" i="2" s="1"/>
  <c r="C429" i="2" s="1"/>
  <c r="C445" i="2" s="1"/>
  <c r="C461" i="2" s="1"/>
  <c r="C477" i="2" s="1"/>
  <c r="C493" i="2" s="1"/>
  <c r="C509" i="2" s="1"/>
  <c r="C525" i="2" s="1"/>
  <c r="C541" i="2" s="1"/>
  <c r="C557" i="2" s="1"/>
  <c r="C573" i="2" s="1"/>
  <c r="C589" i="2" s="1"/>
  <c r="C605" i="2" s="1"/>
  <c r="C621" i="2" s="1"/>
  <c r="A19" i="2"/>
  <c r="G19" i="2" s="1"/>
  <c r="B19" i="2"/>
  <c r="B35" i="2" s="1"/>
  <c r="B51" i="2" s="1"/>
  <c r="B67" i="2" s="1"/>
  <c r="B83" i="2" s="1"/>
  <c r="B99" i="2" s="1"/>
  <c r="B115" i="2" s="1"/>
  <c r="B131" i="2" s="1"/>
  <c r="B147" i="2" s="1"/>
  <c r="B163" i="2" s="1"/>
  <c r="B179" i="2" s="1"/>
  <c r="B195" i="2" s="1"/>
  <c r="B211" i="2" s="1"/>
  <c r="B227" i="2" s="1"/>
  <c r="B243" i="2" s="1"/>
  <c r="B259" i="2" s="1"/>
  <c r="B275" i="2" s="1"/>
  <c r="B291" i="2" s="1"/>
  <c r="B307" i="2" s="1"/>
  <c r="B323" i="2" s="1"/>
  <c r="B339" i="2" s="1"/>
  <c r="B355" i="2" s="1"/>
  <c r="B371" i="2" s="1"/>
  <c r="B387" i="2" s="1"/>
  <c r="B403" i="2" s="1"/>
  <c r="B419" i="2" s="1"/>
  <c r="B435" i="2" s="1"/>
  <c r="B451" i="2" s="1"/>
  <c r="B467" i="2" s="1"/>
  <c r="B483" i="2" s="1"/>
  <c r="B499" i="2" s="1"/>
  <c r="B515" i="2" s="1"/>
  <c r="B531" i="2" s="1"/>
  <c r="B547" i="2" s="1"/>
  <c r="B563" i="2" s="1"/>
  <c r="B579" i="2" s="1"/>
  <c r="B595" i="2" s="1"/>
  <c r="B611" i="2" s="1"/>
  <c r="C19" i="2"/>
  <c r="C35" i="2" s="1"/>
  <c r="C51" i="2" s="1"/>
  <c r="C67" i="2" s="1"/>
  <c r="C83" i="2" s="1"/>
  <c r="C99" i="2" s="1"/>
  <c r="C115" i="2" s="1"/>
  <c r="C131" i="2" s="1"/>
  <c r="C147" i="2" s="1"/>
  <c r="C163" i="2" s="1"/>
  <c r="C179" i="2" s="1"/>
  <c r="C195" i="2" s="1"/>
  <c r="C211" i="2" s="1"/>
  <c r="C227" i="2" s="1"/>
  <c r="C243" i="2" s="1"/>
  <c r="C259" i="2" s="1"/>
  <c r="C275" i="2" s="1"/>
  <c r="C291" i="2" s="1"/>
  <c r="C307" i="2" s="1"/>
  <c r="C323" i="2" s="1"/>
  <c r="C339" i="2" s="1"/>
  <c r="C355" i="2" s="1"/>
  <c r="C371" i="2" s="1"/>
  <c r="C387" i="2" s="1"/>
  <c r="C403" i="2" s="1"/>
  <c r="C419" i="2" s="1"/>
  <c r="C435" i="2" s="1"/>
  <c r="C451" i="2" s="1"/>
  <c r="C467" i="2" s="1"/>
  <c r="C483" i="2" s="1"/>
  <c r="C499" i="2" s="1"/>
  <c r="C515" i="2" s="1"/>
  <c r="C531" i="2" s="1"/>
  <c r="C547" i="2" s="1"/>
  <c r="C563" i="2" s="1"/>
  <c r="C579" i="2" s="1"/>
  <c r="C595" i="2" s="1"/>
  <c r="C611" i="2" s="1"/>
  <c r="A20" i="2"/>
  <c r="G20" i="2" s="1"/>
  <c r="B20" i="2"/>
  <c r="B36" i="2" s="1"/>
  <c r="B52" i="2" s="1"/>
  <c r="B68" i="2" s="1"/>
  <c r="B84" i="2" s="1"/>
  <c r="B100" i="2" s="1"/>
  <c r="B116" i="2" s="1"/>
  <c r="B132" i="2" s="1"/>
  <c r="B148" i="2" s="1"/>
  <c r="B164" i="2" s="1"/>
  <c r="B180" i="2" s="1"/>
  <c r="B196" i="2" s="1"/>
  <c r="B212" i="2" s="1"/>
  <c r="B228" i="2" s="1"/>
  <c r="B244" i="2" s="1"/>
  <c r="B260" i="2" s="1"/>
  <c r="B276" i="2" s="1"/>
  <c r="B292" i="2" s="1"/>
  <c r="B308" i="2" s="1"/>
  <c r="B324" i="2" s="1"/>
  <c r="B340" i="2" s="1"/>
  <c r="B356" i="2" s="1"/>
  <c r="B372" i="2" s="1"/>
  <c r="B388" i="2" s="1"/>
  <c r="B404" i="2" s="1"/>
  <c r="B420" i="2" s="1"/>
  <c r="B436" i="2" s="1"/>
  <c r="B452" i="2" s="1"/>
  <c r="B468" i="2" s="1"/>
  <c r="B484" i="2" s="1"/>
  <c r="B500" i="2" s="1"/>
  <c r="B516" i="2" s="1"/>
  <c r="B532" i="2" s="1"/>
  <c r="B548" i="2" s="1"/>
  <c r="B564" i="2" s="1"/>
  <c r="B580" i="2" s="1"/>
  <c r="B596" i="2" s="1"/>
  <c r="B612" i="2" s="1"/>
  <c r="C20" i="2"/>
  <c r="C36" i="2" s="1"/>
  <c r="C52" i="2" s="1"/>
  <c r="C68" i="2" s="1"/>
  <c r="C84" i="2" s="1"/>
  <c r="C100" i="2" s="1"/>
  <c r="C116" i="2" s="1"/>
  <c r="C132" i="2" s="1"/>
  <c r="C148" i="2" s="1"/>
  <c r="C164" i="2" s="1"/>
  <c r="C180" i="2" s="1"/>
  <c r="C196" i="2" s="1"/>
  <c r="C212" i="2" s="1"/>
  <c r="C228" i="2" s="1"/>
  <c r="C244" i="2" s="1"/>
  <c r="C260" i="2" s="1"/>
  <c r="C276" i="2" s="1"/>
  <c r="C292" i="2" s="1"/>
  <c r="C308" i="2" s="1"/>
  <c r="C324" i="2" s="1"/>
  <c r="C340" i="2" s="1"/>
  <c r="C356" i="2" s="1"/>
  <c r="C372" i="2" s="1"/>
  <c r="C388" i="2" s="1"/>
  <c r="C404" i="2" s="1"/>
  <c r="C420" i="2" s="1"/>
  <c r="C436" i="2" s="1"/>
  <c r="C452" i="2" s="1"/>
  <c r="C468" i="2" s="1"/>
  <c r="C484" i="2" s="1"/>
  <c r="C500" i="2" s="1"/>
  <c r="C516" i="2" s="1"/>
  <c r="C532" i="2" s="1"/>
  <c r="C548" i="2" s="1"/>
  <c r="C564" i="2" s="1"/>
  <c r="C580" i="2" s="1"/>
  <c r="C596" i="2" s="1"/>
  <c r="C612" i="2" s="1"/>
  <c r="A21" i="2"/>
  <c r="B21" i="2"/>
  <c r="B37" i="2" s="1"/>
  <c r="B53" i="2" s="1"/>
  <c r="B69" i="2" s="1"/>
  <c r="B85" i="2" s="1"/>
  <c r="B101" i="2" s="1"/>
  <c r="B117" i="2" s="1"/>
  <c r="B133" i="2" s="1"/>
  <c r="B149" i="2" s="1"/>
  <c r="B165" i="2" s="1"/>
  <c r="B181" i="2" s="1"/>
  <c r="B197" i="2" s="1"/>
  <c r="B213" i="2" s="1"/>
  <c r="B229" i="2" s="1"/>
  <c r="B245" i="2" s="1"/>
  <c r="B261" i="2" s="1"/>
  <c r="B277" i="2" s="1"/>
  <c r="B293" i="2" s="1"/>
  <c r="B309" i="2" s="1"/>
  <c r="B325" i="2" s="1"/>
  <c r="B341" i="2" s="1"/>
  <c r="B357" i="2" s="1"/>
  <c r="B373" i="2" s="1"/>
  <c r="B389" i="2" s="1"/>
  <c r="B405" i="2" s="1"/>
  <c r="B421" i="2" s="1"/>
  <c r="B437" i="2" s="1"/>
  <c r="B453" i="2" s="1"/>
  <c r="B469" i="2" s="1"/>
  <c r="B485" i="2" s="1"/>
  <c r="B501" i="2" s="1"/>
  <c r="B517" i="2" s="1"/>
  <c r="B533" i="2" s="1"/>
  <c r="B549" i="2" s="1"/>
  <c r="B565" i="2" s="1"/>
  <c r="B581" i="2" s="1"/>
  <c r="B597" i="2" s="1"/>
  <c r="B613" i="2" s="1"/>
  <c r="C21" i="2"/>
  <c r="C37" i="2" s="1"/>
  <c r="C53" i="2" s="1"/>
  <c r="C69" i="2" s="1"/>
  <c r="C85" i="2" s="1"/>
  <c r="C101" i="2" s="1"/>
  <c r="C117" i="2" s="1"/>
  <c r="C133" i="2" s="1"/>
  <c r="C149" i="2" s="1"/>
  <c r="C165" i="2" s="1"/>
  <c r="C181" i="2" s="1"/>
  <c r="C197" i="2" s="1"/>
  <c r="C213" i="2" s="1"/>
  <c r="C229" i="2" s="1"/>
  <c r="C245" i="2" s="1"/>
  <c r="C261" i="2" s="1"/>
  <c r="C277" i="2" s="1"/>
  <c r="C293" i="2" s="1"/>
  <c r="C309" i="2" s="1"/>
  <c r="C325" i="2" s="1"/>
  <c r="C341" i="2" s="1"/>
  <c r="C357" i="2" s="1"/>
  <c r="C373" i="2" s="1"/>
  <c r="C389" i="2" s="1"/>
  <c r="C405" i="2" s="1"/>
  <c r="C421" i="2" s="1"/>
  <c r="C437" i="2" s="1"/>
  <c r="C453" i="2" s="1"/>
  <c r="C469" i="2" s="1"/>
  <c r="C485" i="2" s="1"/>
  <c r="C501" i="2" s="1"/>
  <c r="C517" i="2" s="1"/>
  <c r="C533" i="2" s="1"/>
  <c r="C549" i="2" s="1"/>
  <c r="C565" i="2" s="1"/>
  <c r="C581" i="2" s="1"/>
  <c r="C597" i="2" s="1"/>
  <c r="C613" i="2" s="1"/>
  <c r="A48" i="2" l="1"/>
  <c r="A49" i="2"/>
  <c r="A64" i="2"/>
  <c r="G48" i="2"/>
  <c r="A42" i="2"/>
  <c r="G26" i="2"/>
  <c r="A43" i="2"/>
  <c r="G27" i="2"/>
  <c r="A46" i="2"/>
  <c r="A65" i="2"/>
  <c r="G49" i="2"/>
  <c r="A37" i="2"/>
  <c r="G21" i="2"/>
  <c r="A41" i="2"/>
  <c r="A40" i="2"/>
  <c r="G40" i="2" s="1"/>
  <c r="G24" i="2"/>
  <c r="A45" i="2"/>
  <c r="G29" i="2"/>
  <c r="A39" i="2"/>
  <c r="G39" i="2" s="1"/>
  <c r="D20" i="2"/>
  <c r="A36" i="2"/>
  <c r="G36" i="2" s="1"/>
  <c r="A47" i="2"/>
  <c r="G47" i="2" s="1"/>
  <c r="A35" i="2"/>
  <c r="G35" i="2" s="1"/>
  <c r="D19" i="2"/>
  <c r="E19" i="2" s="1"/>
  <c r="F19" i="2" s="1"/>
  <c r="A38" i="2"/>
  <c r="G38" i="2" s="1"/>
  <c r="A44" i="2"/>
  <c r="G44" i="2" s="1"/>
  <c r="D4" i="2"/>
  <c r="E4" i="2" s="1"/>
  <c r="D3" i="2"/>
  <c r="C18" i="2"/>
  <c r="C34" i="2" s="1"/>
  <c r="C50" i="2" s="1"/>
  <c r="C66" i="2" s="1"/>
  <c r="C82" i="2" s="1"/>
  <c r="C98" i="2" s="1"/>
  <c r="C114" i="2" s="1"/>
  <c r="C130" i="2" s="1"/>
  <c r="C146" i="2" s="1"/>
  <c r="C162" i="2" s="1"/>
  <c r="C178" i="2" s="1"/>
  <c r="C194" i="2" s="1"/>
  <c r="C210" i="2" s="1"/>
  <c r="C226" i="2" s="1"/>
  <c r="C242" i="2" s="1"/>
  <c r="C258" i="2" s="1"/>
  <c r="C274" i="2" s="1"/>
  <c r="C290" i="2" s="1"/>
  <c r="C306" i="2" s="1"/>
  <c r="C322" i="2" s="1"/>
  <c r="C338" i="2" s="1"/>
  <c r="C354" i="2" s="1"/>
  <c r="C370" i="2" s="1"/>
  <c r="C386" i="2" s="1"/>
  <c r="C402" i="2" s="1"/>
  <c r="C418" i="2" s="1"/>
  <c r="C434" i="2" s="1"/>
  <c r="C450" i="2" s="1"/>
  <c r="C466" i="2" s="1"/>
  <c r="C482" i="2" s="1"/>
  <c r="C498" i="2" s="1"/>
  <c r="C514" i="2" s="1"/>
  <c r="C530" i="2" s="1"/>
  <c r="C546" i="2" s="1"/>
  <c r="C562" i="2" s="1"/>
  <c r="C578" i="2" s="1"/>
  <c r="C594" i="2" s="1"/>
  <c r="C610" i="2" s="1"/>
  <c r="B18" i="2"/>
  <c r="B34" i="2" s="1"/>
  <c r="B50" i="2" s="1"/>
  <c r="B66" i="2" s="1"/>
  <c r="B82" i="2" s="1"/>
  <c r="B98" i="2" s="1"/>
  <c r="B114" i="2" s="1"/>
  <c r="B130" i="2" s="1"/>
  <c r="B146" i="2" s="1"/>
  <c r="B162" i="2" s="1"/>
  <c r="B178" i="2" s="1"/>
  <c r="B194" i="2" s="1"/>
  <c r="B210" i="2" s="1"/>
  <c r="B226" i="2" s="1"/>
  <c r="B242" i="2" s="1"/>
  <c r="B258" i="2" s="1"/>
  <c r="B274" i="2" s="1"/>
  <c r="B290" i="2" s="1"/>
  <c r="B306" i="2" s="1"/>
  <c r="B322" i="2" s="1"/>
  <c r="B338" i="2" s="1"/>
  <c r="B354" i="2" s="1"/>
  <c r="B370" i="2" s="1"/>
  <c r="B386" i="2" s="1"/>
  <c r="B402" i="2" s="1"/>
  <c r="B418" i="2" s="1"/>
  <c r="B434" i="2" s="1"/>
  <c r="B450" i="2" s="1"/>
  <c r="B466" i="2" s="1"/>
  <c r="B482" i="2" s="1"/>
  <c r="B498" i="2" s="1"/>
  <c r="B514" i="2" s="1"/>
  <c r="B530" i="2" s="1"/>
  <c r="B546" i="2" s="1"/>
  <c r="B562" i="2" s="1"/>
  <c r="B578" i="2" s="1"/>
  <c r="B594" i="2" s="1"/>
  <c r="B610" i="2" s="1"/>
  <c r="A18" i="2"/>
  <c r="G18" i="2" s="1"/>
  <c r="C8" i="2"/>
  <c r="C24" i="2" s="1"/>
  <c r="C40" i="2" s="1"/>
  <c r="C56" i="2" s="1"/>
  <c r="C72" i="2" s="1"/>
  <c r="C88" i="2" s="1"/>
  <c r="C104" i="2" s="1"/>
  <c r="C120" i="2" s="1"/>
  <c r="C136" i="2" s="1"/>
  <c r="C152" i="2" s="1"/>
  <c r="C168" i="2" s="1"/>
  <c r="C184" i="2" s="1"/>
  <c r="C200" i="2" s="1"/>
  <c r="C216" i="2" s="1"/>
  <c r="C232" i="2" s="1"/>
  <c r="C248" i="2" s="1"/>
  <c r="C264" i="2" s="1"/>
  <c r="C280" i="2" s="1"/>
  <c r="C296" i="2" s="1"/>
  <c r="C312" i="2" s="1"/>
  <c r="C328" i="2" s="1"/>
  <c r="C344" i="2" s="1"/>
  <c r="C360" i="2" s="1"/>
  <c r="C376" i="2" s="1"/>
  <c r="C392" i="2" s="1"/>
  <c r="C408" i="2" s="1"/>
  <c r="C424" i="2" s="1"/>
  <c r="C440" i="2" s="1"/>
  <c r="C456" i="2" s="1"/>
  <c r="C472" i="2" s="1"/>
  <c r="C488" i="2" s="1"/>
  <c r="C504" i="2" s="1"/>
  <c r="C520" i="2" s="1"/>
  <c r="C536" i="2" s="1"/>
  <c r="C552" i="2" s="1"/>
  <c r="C568" i="2" s="1"/>
  <c r="C584" i="2" s="1"/>
  <c r="C600" i="2" s="1"/>
  <c r="C616" i="2" s="1"/>
  <c r="B8" i="2"/>
  <c r="C7" i="2"/>
  <c r="C23" i="2" s="1"/>
  <c r="C39" i="2" s="1"/>
  <c r="C55" i="2" s="1"/>
  <c r="C71" i="2" s="1"/>
  <c r="C87" i="2" s="1"/>
  <c r="C103" i="2" s="1"/>
  <c r="C119" i="2" s="1"/>
  <c r="C135" i="2" s="1"/>
  <c r="C151" i="2" s="1"/>
  <c r="C167" i="2" s="1"/>
  <c r="C183" i="2" s="1"/>
  <c r="C199" i="2" s="1"/>
  <c r="C215" i="2" s="1"/>
  <c r="C231" i="2" s="1"/>
  <c r="C247" i="2" s="1"/>
  <c r="C263" i="2" s="1"/>
  <c r="C279" i="2" s="1"/>
  <c r="C295" i="2" s="1"/>
  <c r="C311" i="2" s="1"/>
  <c r="C327" i="2" s="1"/>
  <c r="C343" i="2" s="1"/>
  <c r="C359" i="2" s="1"/>
  <c r="C375" i="2" s="1"/>
  <c r="C391" i="2" s="1"/>
  <c r="C407" i="2" s="1"/>
  <c r="C423" i="2" s="1"/>
  <c r="C439" i="2" s="1"/>
  <c r="C455" i="2" s="1"/>
  <c r="C471" i="2" s="1"/>
  <c r="C487" i="2" s="1"/>
  <c r="C503" i="2" s="1"/>
  <c r="C519" i="2" s="1"/>
  <c r="C535" i="2" s="1"/>
  <c r="C551" i="2" s="1"/>
  <c r="C567" i="2" s="1"/>
  <c r="C583" i="2" s="1"/>
  <c r="C599" i="2" s="1"/>
  <c r="C615" i="2" s="1"/>
  <c r="B7" i="2"/>
  <c r="C6" i="2"/>
  <c r="C22" i="2" s="1"/>
  <c r="C38" i="2" s="1"/>
  <c r="C54" i="2" s="1"/>
  <c r="C70" i="2" s="1"/>
  <c r="C86" i="2" s="1"/>
  <c r="C102" i="2" s="1"/>
  <c r="C118" i="2" s="1"/>
  <c r="C134" i="2" s="1"/>
  <c r="C150" i="2" s="1"/>
  <c r="C166" i="2" s="1"/>
  <c r="C182" i="2" s="1"/>
  <c r="C198" i="2" s="1"/>
  <c r="C214" i="2" s="1"/>
  <c r="C230" i="2" s="1"/>
  <c r="C246" i="2" s="1"/>
  <c r="C262" i="2" s="1"/>
  <c r="C278" i="2" s="1"/>
  <c r="C294" i="2" s="1"/>
  <c r="C310" i="2" s="1"/>
  <c r="C326" i="2" s="1"/>
  <c r="C342" i="2" s="1"/>
  <c r="C358" i="2" s="1"/>
  <c r="C374" i="2" s="1"/>
  <c r="C390" i="2" s="1"/>
  <c r="C406" i="2" s="1"/>
  <c r="C422" i="2" s="1"/>
  <c r="C438" i="2" s="1"/>
  <c r="C454" i="2" s="1"/>
  <c r="C470" i="2" s="1"/>
  <c r="C486" i="2" s="1"/>
  <c r="C502" i="2" s="1"/>
  <c r="C518" i="2" s="1"/>
  <c r="C534" i="2" s="1"/>
  <c r="C550" i="2" s="1"/>
  <c r="C566" i="2" s="1"/>
  <c r="C582" i="2" s="1"/>
  <c r="C598" i="2" s="1"/>
  <c r="C614" i="2" s="1"/>
  <c r="B6" i="2"/>
  <c r="A56" i="2" l="1"/>
  <c r="G56" i="2" s="1"/>
  <c r="A61" i="2"/>
  <c r="G45" i="2"/>
  <c r="G46" i="2"/>
  <c r="A62" i="2"/>
  <c r="A81" i="2"/>
  <c r="G65" i="2"/>
  <c r="A59" i="2"/>
  <c r="G43" i="2"/>
  <c r="A57" i="2"/>
  <c r="G41" i="2"/>
  <c r="A58" i="2"/>
  <c r="G42" i="2"/>
  <c r="A53" i="2"/>
  <c r="G37" i="2"/>
  <c r="A80" i="2"/>
  <c r="G64" i="2"/>
  <c r="A55" i="2"/>
  <c r="G55" i="2" s="1"/>
  <c r="B10" i="2"/>
  <c r="D6" i="2"/>
  <c r="B22" i="2"/>
  <c r="B23" i="2"/>
  <c r="D7" i="2"/>
  <c r="D35" i="2"/>
  <c r="E35" i="2" s="1"/>
  <c r="F35" i="2" s="1"/>
  <c r="A51" i="2"/>
  <c r="G51" i="2" s="1"/>
  <c r="D36" i="2"/>
  <c r="E36" i="2" s="1"/>
  <c r="F36" i="2" s="1"/>
  <c r="A52" i="2"/>
  <c r="G52" i="2" s="1"/>
  <c r="A54" i="2"/>
  <c r="G54" i="2" s="1"/>
  <c r="A72" i="2"/>
  <c r="G72" i="2" s="1"/>
  <c r="A63" i="2"/>
  <c r="G63" i="2" s="1"/>
  <c r="A60" i="2"/>
  <c r="G60" i="2" s="1"/>
  <c r="D8" i="2"/>
  <c r="E8" i="2" s="1"/>
  <c r="F8" i="2" s="1"/>
  <c r="B24" i="2"/>
  <c r="D18" i="2"/>
  <c r="E18" i="2" s="1"/>
  <c r="E21" i="2" s="1"/>
  <c r="A34" i="2"/>
  <c r="G34" i="2" s="1"/>
  <c r="E20" i="2"/>
  <c r="F20" i="2" s="1"/>
  <c r="E2" i="2"/>
  <c r="E5" i="2" s="1"/>
  <c r="D5" i="2"/>
  <c r="F4" i="2"/>
  <c r="F3" i="2"/>
  <c r="B11" i="2"/>
  <c r="C12" i="2"/>
  <c r="C10" i="2"/>
  <c r="C26" i="2" s="1"/>
  <c r="C42" i="2" s="1"/>
  <c r="C58" i="2" s="1"/>
  <c r="C74" i="2" s="1"/>
  <c r="C90" i="2" s="1"/>
  <c r="C106" i="2" s="1"/>
  <c r="C122" i="2" s="1"/>
  <c r="C138" i="2" s="1"/>
  <c r="C154" i="2" s="1"/>
  <c r="C170" i="2" s="1"/>
  <c r="C186" i="2" s="1"/>
  <c r="C202" i="2" s="1"/>
  <c r="C218" i="2" s="1"/>
  <c r="C234" i="2" s="1"/>
  <c r="C250" i="2" s="1"/>
  <c r="C266" i="2" s="1"/>
  <c r="C282" i="2" s="1"/>
  <c r="C298" i="2" s="1"/>
  <c r="C314" i="2" s="1"/>
  <c r="C330" i="2" s="1"/>
  <c r="C346" i="2" s="1"/>
  <c r="C362" i="2" s="1"/>
  <c r="C378" i="2" s="1"/>
  <c r="C394" i="2" s="1"/>
  <c r="C410" i="2" s="1"/>
  <c r="C426" i="2" s="1"/>
  <c r="C442" i="2" s="1"/>
  <c r="C458" i="2" s="1"/>
  <c r="C474" i="2" s="1"/>
  <c r="C490" i="2" s="1"/>
  <c r="C506" i="2" s="1"/>
  <c r="C522" i="2" s="1"/>
  <c r="C538" i="2" s="1"/>
  <c r="C554" i="2" s="1"/>
  <c r="C570" i="2" s="1"/>
  <c r="C586" i="2" s="1"/>
  <c r="C602" i="2" s="1"/>
  <c r="C618" i="2" s="1"/>
  <c r="B14" i="2"/>
  <c r="C11" i="2"/>
  <c r="C27" i="2" s="1"/>
  <c r="C43" i="2" s="1"/>
  <c r="C59" i="2" s="1"/>
  <c r="C75" i="2" s="1"/>
  <c r="C91" i="2" s="1"/>
  <c r="C107" i="2" s="1"/>
  <c r="C123" i="2" s="1"/>
  <c r="C139" i="2" s="1"/>
  <c r="C155" i="2" s="1"/>
  <c r="C171" i="2" s="1"/>
  <c r="C187" i="2" s="1"/>
  <c r="C203" i="2" s="1"/>
  <c r="C219" i="2" s="1"/>
  <c r="C235" i="2" s="1"/>
  <c r="C251" i="2" s="1"/>
  <c r="C267" i="2" s="1"/>
  <c r="C283" i="2" s="1"/>
  <c r="C299" i="2" s="1"/>
  <c r="C315" i="2" s="1"/>
  <c r="C331" i="2" s="1"/>
  <c r="C347" i="2" s="1"/>
  <c r="C363" i="2" s="1"/>
  <c r="C379" i="2" s="1"/>
  <c r="C395" i="2" s="1"/>
  <c r="C411" i="2" s="1"/>
  <c r="C427" i="2" s="1"/>
  <c r="C443" i="2" s="1"/>
  <c r="C459" i="2" s="1"/>
  <c r="C475" i="2" s="1"/>
  <c r="C491" i="2" s="1"/>
  <c r="C507" i="2" s="1"/>
  <c r="C523" i="2" s="1"/>
  <c r="C539" i="2" s="1"/>
  <c r="C555" i="2" s="1"/>
  <c r="C571" i="2" s="1"/>
  <c r="C587" i="2" s="1"/>
  <c r="C603" i="2" s="1"/>
  <c r="C619" i="2" s="1"/>
  <c r="B12" i="2"/>
  <c r="A96" i="2" l="1"/>
  <c r="G80" i="2"/>
  <c r="A75" i="2"/>
  <c r="G59" i="2"/>
  <c r="A69" i="2"/>
  <c r="G53" i="2"/>
  <c r="A97" i="2"/>
  <c r="G81" i="2"/>
  <c r="A78" i="2"/>
  <c r="G62" i="2"/>
  <c r="A74" i="2"/>
  <c r="G58" i="2"/>
  <c r="G57" i="2"/>
  <c r="A73" i="2"/>
  <c r="A77" i="2"/>
  <c r="G61" i="2"/>
  <c r="C14" i="2"/>
  <c r="C30" i="2" s="1"/>
  <c r="C46" i="2" s="1"/>
  <c r="C62" i="2" s="1"/>
  <c r="C78" i="2" s="1"/>
  <c r="C94" i="2" s="1"/>
  <c r="C110" i="2" s="1"/>
  <c r="C126" i="2" s="1"/>
  <c r="C142" i="2" s="1"/>
  <c r="C158" i="2" s="1"/>
  <c r="C174" i="2" s="1"/>
  <c r="C190" i="2" s="1"/>
  <c r="C206" i="2" s="1"/>
  <c r="C222" i="2" s="1"/>
  <c r="C238" i="2" s="1"/>
  <c r="C254" i="2" s="1"/>
  <c r="C270" i="2" s="1"/>
  <c r="C286" i="2" s="1"/>
  <c r="C302" i="2" s="1"/>
  <c r="C318" i="2" s="1"/>
  <c r="C334" i="2" s="1"/>
  <c r="C350" i="2" s="1"/>
  <c r="C366" i="2" s="1"/>
  <c r="C382" i="2" s="1"/>
  <c r="C398" i="2" s="1"/>
  <c r="C414" i="2" s="1"/>
  <c r="C430" i="2" s="1"/>
  <c r="C446" i="2" s="1"/>
  <c r="C462" i="2" s="1"/>
  <c r="C478" i="2" s="1"/>
  <c r="C494" i="2" s="1"/>
  <c r="C510" i="2" s="1"/>
  <c r="C526" i="2" s="1"/>
  <c r="C542" i="2" s="1"/>
  <c r="C558" i="2" s="1"/>
  <c r="C574" i="2" s="1"/>
  <c r="C590" i="2" s="1"/>
  <c r="C606" i="2" s="1"/>
  <c r="C622" i="2" s="1"/>
  <c r="A76" i="2"/>
  <c r="G76" i="2" s="1"/>
  <c r="D52" i="2"/>
  <c r="E52" i="2" s="1"/>
  <c r="F52" i="2" s="1"/>
  <c r="A68" i="2"/>
  <c r="G68" i="2" s="1"/>
  <c r="E6" i="2"/>
  <c r="E9" i="2" s="1"/>
  <c r="D9" i="2"/>
  <c r="D34" i="2"/>
  <c r="A50" i="2"/>
  <c r="G50" i="2" s="1"/>
  <c r="B39" i="2"/>
  <c r="D23" i="2"/>
  <c r="B30" i="2"/>
  <c r="F18" i="2"/>
  <c r="F21" i="2" s="1"/>
  <c r="D21" i="2"/>
  <c r="D10" i="2"/>
  <c r="B26" i="2"/>
  <c r="B15" i="2"/>
  <c r="D11" i="2"/>
  <c r="B27" i="2"/>
  <c r="A71" i="2"/>
  <c r="G71" i="2" s="1"/>
  <c r="A88" i="2"/>
  <c r="G88" i="2" s="1"/>
  <c r="A70" i="2"/>
  <c r="G70" i="2" s="1"/>
  <c r="D51" i="2"/>
  <c r="E51" i="2" s="1"/>
  <c r="F51" i="2" s="1"/>
  <c r="A67" i="2"/>
  <c r="G67" i="2" s="1"/>
  <c r="B38" i="2"/>
  <c r="D22" i="2"/>
  <c r="C16" i="2"/>
  <c r="C32" i="2" s="1"/>
  <c r="C48" i="2" s="1"/>
  <c r="C64" i="2" s="1"/>
  <c r="C80" i="2" s="1"/>
  <c r="C96" i="2" s="1"/>
  <c r="C112" i="2" s="1"/>
  <c r="C128" i="2" s="1"/>
  <c r="C144" i="2" s="1"/>
  <c r="C160" i="2" s="1"/>
  <c r="C176" i="2" s="1"/>
  <c r="C192" i="2" s="1"/>
  <c r="C208" i="2" s="1"/>
  <c r="C224" i="2" s="1"/>
  <c r="C240" i="2" s="1"/>
  <c r="C256" i="2" s="1"/>
  <c r="C272" i="2" s="1"/>
  <c r="C288" i="2" s="1"/>
  <c r="C304" i="2" s="1"/>
  <c r="C320" i="2" s="1"/>
  <c r="C336" i="2" s="1"/>
  <c r="C352" i="2" s="1"/>
  <c r="C368" i="2" s="1"/>
  <c r="C384" i="2" s="1"/>
  <c r="C400" i="2" s="1"/>
  <c r="C416" i="2" s="1"/>
  <c r="C432" i="2" s="1"/>
  <c r="C448" i="2" s="1"/>
  <c r="C464" i="2" s="1"/>
  <c r="C480" i="2" s="1"/>
  <c r="C496" i="2" s="1"/>
  <c r="C512" i="2" s="1"/>
  <c r="C528" i="2" s="1"/>
  <c r="C544" i="2" s="1"/>
  <c r="C560" i="2" s="1"/>
  <c r="C576" i="2" s="1"/>
  <c r="C592" i="2" s="1"/>
  <c r="C608" i="2" s="1"/>
  <c r="C624" i="2" s="1"/>
  <c r="C28" i="2"/>
  <c r="C44" i="2" s="1"/>
  <c r="C60" i="2" s="1"/>
  <c r="C76" i="2" s="1"/>
  <c r="C92" i="2" s="1"/>
  <c r="C108" i="2" s="1"/>
  <c r="C124" i="2" s="1"/>
  <c r="C140" i="2" s="1"/>
  <c r="C156" i="2" s="1"/>
  <c r="C172" i="2" s="1"/>
  <c r="C188" i="2" s="1"/>
  <c r="C204" i="2" s="1"/>
  <c r="C220" i="2" s="1"/>
  <c r="C236" i="2" s="1"/>
  <c r="C252" i="2" s="1"/>
  <c r="C268" i="2" s="1"/>
  <c r="C284" i="2" s="1"/>
  <c r="C300" i="2" s="1"/>
  <c r="C316" i="2" s="1"/>
  <c r="C332" i="2" s="1"/>
  <c r="C348" i="2" s="1"/>
  <c r="C364" i="2" s="1"/>
  <c r="C380" i="2" s="1"/>
  <c r="C396" i="2" s="1"/>
  <c r="C412" i="2" s="1"/>
  <c r="C428" i="2" s="1"/>
  <c r="C444" i="2" s="1"/>
  <c r="C460" i="2" s="1"/>
  <c r="C476" i="2" s="1"/>
  <c r="C492" i="2" s="1"/>
  <c r="C508" i="2" s="1"/>
  <c r="C524" i="2" s="1"/>
  <c r="C540" i="2" s="1"/>
  <c r="C556" i="2" s="1"/>
  <c r="C572" i="2" s="1"/>
  <c r="C588" i="2" s="1"/>
  <c r="C604" i="2" s="1"/>
  <c r="C620" i="2" s="1"/>
  <c r="B40" i="2"/>
  <c r="D24" i="2"/>
  <c r="E24" i="2" s="1"/>
  <c r="F24" i="2" s="1"/>
  <c r="A79" i="2"/>
  <c r="G79" i="2" s="1"/>
  <c r="B28" i="2"/>
  <c r="D12" i="2"/>
  <c r="F2" i="2"/>
  <c r="F5" i="2" s="1"/>
  <c r="E7" i="2"/>
  <c r="F7" i="2" s="1"/>
  <c r="B16" i="2"/>
  <c r="C15" i="2"/>
  <c r="C31" i="2" s="1"/>
  <c r="C47" i="2" s="1"/>
  <c r="C63" i="2" s="1"/>
  <c r="C79" i="2" s="1"/>
  <c r="C95" i="2" s="1"/>
  <c r="C111" i="2" s="1"/>
  <c r="C127" i="2" s="1"/>
  <c r="C143" i="2" s="1"/>
  <c r="C159" i="2" s="1"/>
  <c r="C175" i="2" s="1"/>
  <c r="C191" i="2" s="1"/>
  <c r="C207" i="2" s="1"/>
  <c r="C223" i="2" s="1"/>
  <c r="C239" i="2" s="1"/>
  <c r="C255" i="2" s="1"/>
  <c r="C271" i="2" s="1"/>
  <c r="C287" i="2" s="1"/>
  <c r="C303" i="2" s="1"/>
  <c r="C319" i="2" s="1"/>
  <c r="C335" i="2" s="1"/>
  <c r="C351" i="2" s="1"/>
  <c r="C367" i="2" s="1"/>
  <c r="C383" i="2" s="1"/>
  <c r="C399" i="2" s="1"/>
  <c r="C415" i="2" s="1"/>
  <c r="C431" i="2" s="1"/>
  <c r="C447" i="2" s="1"/>
  <c r="C463" i="2" s="1"/>
  <c r="C479" i="2" s="1"/>
  <c r="C495" i="2" s="1"/>
  <c r="C511" i="2" s="1"/>
  <c r="C527" i="2" s="1"/>
  <c r="C543" i="2" s="1"/>
  <c r="C559" i="2" s="1"/>
  <c r="C575" i="2" s="1"/>
  <c r="C591" i="2" s="1"/>
  <c r="C607" i="2" s="1"/>
  <c r="C623" i="2" s="1"/>
  <c r="D14" i="2" l="1"/>
  <c r="A93" i="2"/>
  <c r="G77" i="2"/>
  <c r="A113" i="2"/>
  <c r="G97" i="2"/>
  <c r="F6" i="2"/>
  <c r="F9" i="2" s="1"/>
  <c r="A89" i="2"/>
  <c r="G73" i="2"/>
  <c r="A85" i="2"/>
  <c r="G69" i="2"/>
  <c r="A90" i="2"/>
  <c r="G74" i="2"/>
  <c r="A91" i="2"/>
  <c r="G75" i="2"/>
  <c r="A94" i="2"/>
  <c r="G78" i="2"/>
  <c r="A112" i="2"/>
  <c r="G96" i="2"/>
  <c r="B54" i="2"/>
  <c r="D38" i="2"/>
  <c r="E11" i="2"/>
  <c r="F11" i="2" s="1"/>
  <c r="E23" i="2"/>
  <c r="F23" i="2" s="1"/>
  <c r="A95" i="2"/>
  <c r="G95" i="2" s="1"/>
  <c r="D15" i="2"/>
  <c r="B31" i="2"/>
  <c r="B55" i="2"/>
  <c r="D39" i="2"/>
  <c r="D67" i="2"/>
  <c r="E67" i="2" s="1"/>
  <c r="F67" i="2" s="1"/>
  <c r="A83" i="2"/>
  <c r="G83" i="2" s="1"/>
  <c r="B42" i="2"/>
  <c r="D26" i="2"/>
  <c r="D13" i="2"/>
  <c r="E10" i="2"/>
  <c r="E13" i="2" s="1"/>
  <c r="D68" i="2"/>
  <c r="E68" i="2" s="1"/>
  <c r="F68" i="2" s="1"/>
  <c r="A84" i="2"/>
  <c r="G84" i="2" s="1"/>
  <c r="D16" i="2"/>
  <c r="B32" i="2"/>
  <c r="B44" i="2"/>
  <c r="D28" i="2"/>
  <c r="E28" i="2" s="1"/>
  <c r="F28" i="2" s="1"/>
  <c r="B56" i="2"/>
  <c r="D40" i="2"/>
  <c r="E40" i="2" s="1"/>
  <c r="F40" i="2" s="1"/>
  <c r="A86" i="2"/>
  <c r="G86" i="2" s="1"/>
  <c r="E12" i="2"/>
  <c r="F12" i="2" s="1"/>
  <c r="A87" i="2"/>
  <c r="G87" i="2" s="1"/>
  <c r="D50" i="2"/>
  <c r="A66" i="2"/>
  <c r="G66" i="2" s="1"/>
  <c r="A92" i="2"/>
  <c r="G92" i="2" s="1"/>
  <c r="A104" i="2"/>
  <c r="G104" i="2" s="1"/>
  <c r="D17" i="2"/>
  <c r="E14" i="2"/>
  <c r="E17" i="2" s="1"/>
  <c r="E34" i="2"/>
  <c r="E37" i="2" s="1"/>
  <c r="D37" i="2"/>
  <c r="E22" i="2"/>
  <c r="E25" i="2" s="1"/>
  <c r="D25" i="2"/>
  <c r="B43" i="2"/>
  <c r="D27" i="2"/>
  <c r="B46" i="2"/>
  <c r="D30" i="2"/>
  <c r="A128" i="2" l="1"/>
  <c r="G112" i="2"/>
  <c r="A101" i="2"/>
  <c r="G85" i="2"/>
  <c r="A110" i="2"/>
  <c r="G94" i="2"/>
  <c r="G89" i="2"/>
  <c r="A105" i="2"/>
  <c r="A107" i="2"/>
  <c r="G91" i="2"/>
  <c r="A129" i="2"/>
  <c r="G113" i="2"/>
  <c r="A106" i="2"/>
  <c r="G90" i="2"/>
  <c r="A109" i="2"/>
  <c r="G93" i="2"/>
  <c r="F22" i="2"/>
  <c r="F25" i="2" s="1"/>
  <c r="F10" i="2"/>
  <c r="F13" i="2" s="1"/>
  <c r="E16" i="2"/>
  <c r="F16" i="2" s="1"/>
  <c r="A102" i="2"/>
  <c r="G102" i="2" s="1"/>
  <c r="D84" i="2"/>
  <c r="E84" i="2" s="1"/>
  <c r="A100" i="2"/>
  <c r="G100" i="2" s="1"/>
  <c r="E30" i="2"/>
  <c r="E33" i="2" s="1"/>
  <c r="D33" i="2"/>
  <c r="A120" i="2"/>
  <c r="G120" i="2" s="1"/>
  <c r="D66" i="2"/>
  <c r="A82" i="2"/>
  <c r="G82" i="2" s="1"/>
  <c r="E26" i="2"/>
  <c r="E29" i="2" s="1"/>
  <c r="D29" i="2"/>
  <c r="E39" i="2"/>
  <c r="F39" i="2" s="1"/>
  <c r="A108" i="2"/>
  <c r="G108" i="2" s="1"/>
  <c r="B48" i="2"/>
  <c r="D32" i="2"/>
  <c r="E32" i="2" s="1"/>
  <c r="F32" i="2" s="1"/>
  <c r="A111" i="2"/>
  <c r="G111" i="2" s="1"/>
  <c r="F14" i="2"/>
  <c r="F17" i="2" s="1"/>
  <c r="D83" i="2"/>
  <c r="A99" i="2"/>
  <c r="G99" i="2" s="1"/>
  <c r="B62" i="2"/>
  <c r="D46" i="2"/>
  <c r="E50" i="2"/>
  <c r="E53" i="2" s="1"/>
  <c r="D53" i="2"/>
  <c r="B58" i="2"/>
  <c r="D42" i="2"/>
  <c r="B71" i="2"/>
  <c r="D55" i="2"/>
  <c r="E27" i="2"/>
  <c r="F27" i="2" s="1"/>
  <c r="B72" i="2"/>
  <c r="D56" i="2"/>
  <c r="E56" i="2" s="1"/>
  <c r="F56" i="2" s="1"/>
  <c r="B47" i="2"/>
  <c r="D31" i="2"/>
  <c r="B59" i="2"/>
  <c r="D43" i="2"/>
  <c r="F34" i="2"/>
  <c r="F37" i="2" s="1"/>
  <c r="A103" i="2"/>
  <c r="G103" i="2" s="1"/>
  <c r="E15" i="2"/>
  <c r="F15" i="2" s="1"/>
  <c r="E38" i="2"/>
  <c r="E41" i="2" s="1"/>
  <c r="D41" i="2"/>
  <c r="B60" i="2"/>
  <c r="D44" i="2"/>
  <c r="E44" i="2" s="1"/>
  <c r="F44" i="2" s="1"/>
  <c r="B70" i="2"/>
  <c r="D54" i="2"/>
  <c r="F26" i="2" l="1"/>
  <c r="F29" i="2" s="1"/>
  <c r="A125" i="2"/>
  <c r="G109" i="2"/>
  <c r="A122" i="2"/>
  <c r="G106" i="2"/>
  <c r="A126" i="2"/>
  <c r="G110" i="2"/>
  <c r="A121" i="2"/>
  <c r="G105" i="2"/>
  <c r="A145" i="2"/>
  <c r="G129" i="2"/>
  <c r="A117" i="2"/>
  <c r="G101" i="2"/>
  <c r="A123" i="2"/>
  <c r="G107" i="2"/>
  <c r="A144" i="2"/>
  <c r="G128" i="2"/>
  <c r="F30" i="2"/>
  <c r="F33" i="2" s="1"/>
  <c r="E43" i="2"/>
  <c r="F43" i="2" s="1"/>
  <c r="E55" i="2"/>
  <c r="F55" i="2" s="1"/>
  <c r="B78" i="2"/>
  <c r="D62" i="2"/>
  <c r="F84" i="2"/>
  <c r="B76" i="2"/>
  <c r="D60" i="2"/>
  <c r="E60" i="2" s="1"/>
  <c r="F60" i="2" s="1"/>
  <c r="B75" i="2"/>
  <c r="D59" i="2"/>
  <c r="B87" i="2"/>
  <c r="D71" i="2"/>
  <c r="D99" i="2"/>
  <c r="A115" i="2"/>
  <c r="G115" i="2" s="1"/>
  <c r="F38" i="2"/>
  <c r="F41" i="2" s="1"/>
  <c r="A119" i="2"/>
  <c r="G119" i="2" s="1"/>
  <c r="E31" i="2"/>
  <c r="F31" i="2" s="1"/>
  <c r="E42" i="2"/>
  <c r="E45" i="2" s="1"/>
  <c r="D45" i="2"/>
  <c r="E83" i="2"/>
  <c r="F83" i="2" s="1"/>
  <c r="B64" i="2"/>
  <c r="D48" i="2"/>
  <c r="E48" i="2" s="1"/>
  <c r="F48" i="2" s="1"/>
  <c r="A118" i="2"/>
  <c r="G118" i="2" s="1"/>
  <c r="E46" i="2"/>
  <c r="E49" i="2" s="1"/>
  <c r="D49" i="2"/>
  <c r="E54" i="2"/>
  <c r="E57" i="2" s="1"/>
  <c r="D57" i="2"/>
  <c r="D100" i="2"/>
  <c r="E100" i="2" s="1"/>
  <c r="A116" i="2"/>
  <c r="G116" i="2" s="1"/>
  <c r="B86" i="2"/>
  <c r="D70" i="2"/>
  <c r="B63" i="2"/>
  <c r="D47" i="2"/>
  <c r="D58" i="2"/>
  <c r="B74" i="2"/>
  <c r="A124" i="2"/>
  <c r="G124" i="2" s="1"/>
  <c r="D82" i="2"/>
  <c r="E82" i="2" s="1"/>
  <c r="E85" i="2" s="1"/>
  <c r="A98" i="2"/>
  <c r="G98" i="2" s="1"/>
  <c r="A127" i="2"/>
  <c r="G127" i="2" s="1"/>
  <c r="E66" i="2"/>
  <c r="E69" i="2" s="1"/>
  <c r="D69" i="2"/>
  <c r="B88" i="2"/>
  <c r="D72" i="2"/>
  <c r="E72" i="2" s="1"/>
  <c r="F72" i="2" s="1"/>
  <c r="F50" i="2"/>
  <c r="F53" i="2" s="1"/>
  <c r="A136" i="2"/>
  <c r="G136" i="2" s="1"/>
  <c r="G144" i="2" l="1"/>
  <c r="A160" i="2"/>
  <c r="A137" i="2"/>
  <c r="G121" i="2"/>
  <c r="A139" i="2"/>
  <c r="G123" i="2"/>
  <c r="A142" i="2"/>
  <c r="G126" i="2"/>
  <c r="A133" i="2"/>
  <c r="G117" i="2"/>
  <c r="A138" i="2"/>
  <c r="G122" i="2"/>
  <c r="A161" i="2"/>
  <c r="G145" i="2"/>
  <c r="A141" i="2"/>
  <c r="G125" i="2"/>
  <c r="F42" i="2"/>
  <c r="F45" i="2" s="1"/>
  <c r="F54" i="2"/>
  <c r="F57" i="2" s="1"/>
  <c r="D116" i="2"/>
  <c r="E116" i="2" s="1"/>
  <c r="A132" i="2"/>
  <c r="G132" i="2" s="1"/>
  <c r="A143" i="2"/>
  <c r="G143" i="2" s="1"/>
  <c r="D115" i="2"/>
  <c r="A131" i="2"/>
  <c r="G131" i="2" s="1"/>
  <c r="B90" i="2"/>
  <c r="D74" i="2"/>
  <c r="F100" i="2"/>
  <c r="A134" i="2"/>
  <c r="G134" i="2" s="1"/>
  <c r="E99" i="2"/>
  <c r="F99" i="2" s="1"/>
  <c r="E47" i="2"/>
  <c r="F47" i="2" s="1"/>
  <c r="B103" i="2"/>
  <c r="D87" i="2"/>
  <c r="E62" i="2"/>
  <c r="E65" i="2" s="1"/>
  <c r="D65" i="2"/>
  <c r="E58" i="2"/>
  <c r="E61" i="2" s="1"/>
  <c r="D61" i="2"/>
  <c r="D85" i="2"/>
  <c r="F82" i="2"/>
  <c r="F85" i="2" s="1"/>
  <c r="B92" i="2"/>
  <c r="D76" i="2"/>
  <c r="E76" i="2" s="1"/>
  <c r="F76" i="2" s="1"/>
  <c r="B104" i="2"/>
  <c r="D88" i="2"/>
  <c r="E88" i="2" s="1"/>
  <c r="F88" i="2" s="1"/>
  <c r="E71" i="2"/>
  <c r="F71" i="2" s="1"/>
  <c r="D98" i="2"/>
  <c r="E98" i="2" s="1"/>
  <c r="E101" i="2" s="1"/>
  <c r="A114" i="2"/>
  <c r="G114" i="2" s="1"/>
  <c r="B79" i="2"/>
  <c r="D63" i="2"/>
  <c r="B80" i="2"/>
  <c r="D64" i="2"/>
  <c r="E64" i="2" s="1"/>
  <c r="F64" i="2" s="1"/>
  <c r="E59" i="2"/>
  <c r="F59" i="2" s="1"/>
  <c r="B94" i="2"/>
  <c r="D78" i="2"/>
  <c r="A152" i="2"/>
  <c r="G152" i="2" s="1"/>
  <c r="E70" i="2"/>
  <c r="E73" i="2" s="1"/>
  <c r="D73" i="2"/>
  <c r="A135" i="2"/>
  <c r="G135" i="2" s="1"/>
  <c r="B91" i="2"/>
  <c r="D75" i="2"/>
  <c r="F66" i="2"/>
  <c r="F69" i="2" s="1"/>
  <c r="A140" i="2"/>
  <c r="G140" i="2" s="1"/>
  <c r="B102" i="2"/>
  <c r="D86" i="2"/>
  <c r="F46" i="2"/>
  <c r="F49" i="2" s="1"/>
  <c r="F70" i="2" l="1"/>
  <c r="F73" i="2" s="1"/>
  <c r="F62" i="2"/>
  <c r="F65" i="2" s="1"/>
  <c r="A177" i="2"/>
  <c r="G161" i="2"/>
  <c r="A155" i="2"/>
  <c r="G139" i="2"/>
  <c r="A158" i="2"/>
  <c r="G142" i="2"/>
  <c r="A154" i="2"/>
  <c r="G138" i="2"/>
  <c r="A153" i="2"/>
  <c r="G137" i="2"/>
  <c r="A157" i="2"/>
  <c r="G141" i="2"/>
  <c r="G160" i="2"/>
  <c r="A176" i="2"/>
  <c r="A149" i="2"/>
  <c r="G133" i="2"/>
  <c r="F58" i="2"/>
  <c r="F61" i="2" s="1"/>
  <c r="E75" i="2"/>
  <c r="F75" i="2" s="1"/>
  <c r="E115" i="2"/>
  <c r="F115" i="2" s="1"/>
  <c r="D89" i="2"/>
  <c r="E86" i="2"/>
  <c r="E89" i="2" s="1"/>
  <c r="A151" i="2"/>
  <c r="G151" i="2" s="1"/>
  <c r="E78" i="2"/>
  <c r="E81" i="2" s="1"/>
  <c r="D81" i="2"/>
  <c r="B108" i="2"/>
  <c r="D92" i="2"/>
  <c r="A159" i="2"/>
  <c r="G159" i="2" s="1"/>
  <c r="B95" i="2"/>
  <c r="D79" i="2"/>
  <c r="E79" i="2" s="1"/>
  <c r="F79" i="2" s="1"/>
  <c r="B118" i="2"/>
  <c r="D102" i="2"/>
  <c r="D101" i="2"/>
  <c r="F98" i="2"/>
  <c r="F101" i="2" s="1"/>
  <c r="D132" i="2"/>
  <c r="E132" i="2" s="1"/>
  <c r="A148" i="2"/>
  <c r="G148" i="2" s="1"/>
  <c r="E63" i="2"/>
  <c r="F63" i="2" s="1"/>
  <c r="B120" i="2"/>
  <c r="D104" i="2"/>
  <c r="E104" i="2" s="1"/>
  <c r="F104" i="2" s="1"/>
  <c r="D131" i="2"/>
  <c r="A147" i="2"/>
  <c r="G147" i="2" s="1"/>
  <c r="B107" i="2"/>
  <c r="D91" i="2"/>
  <c r="A150" i="2"/>
  <c r="G150" i="2" s="1"/>
  <c r="A156" i="2"/>
  <c r="G156" i="2" s="1"/>
  <c r="A168" i="2"/>
  <c r="G168" i="2" s="1"/>
  <c r="B110" i="2"/>
  <c r="D94" i="2"/>
  <c r="D114" i="2"/>
  <c r="A130" i="2"/>
  <c r="G130" i="2" s="1"/>
  <c r="E114" i="2"/>
  <c r="E117" i="2" s="1"/>
  <c r="E87" i="2"/>
  <c r="F87" i="2" s="1"/>
  <c r="E74" i="2"/>
  <c r="E77" i="2" s="1"/>
  <c r="D77" i="2"/>
  <c r="B96" i="2"/>
  <c r="D80" i="2"/>
  <c r="E80" i="2" s="1"/>
  <c r="F80" i="2" s="1"/>
  <c r="B119" i="2"/>
  <c r="D103" i="2"/>
  <c r="B106" i="2"/>
  <c r="D90" i="2"/>
  <c r="F116" i="2"/>
  <c r="G176" i="2" l="1"/>
  <c r="A192" i="2"/>
  <c r="A174" i="2"/>
  <c r="G158" i="2"/>
  <c r="G154" i="2"/>
  <c r="A170" i="2"/>
  <c r="A173" i="2"/>
  <c r="G157" i="2"/>
  <c r="G155" i="2"/>
  <c r="A171" i="2"/>
  <c r="A169" i="2"/>
  <c r="G153" i="2"/>
  <c r="A193" i="2"/>
  <c r="G177" i="2"/>
  <c r="A165" i="2"/>
  <c r="G149" i="2"/>
  <c r="F86" i="2"/>
  <c r="F89" i="2" s="1"/>
  <c r="F78" i="2"/>
  <c r="F81" i="2" s="1"/>
  <c r="B112" i="2"/>
  <c r="D96" i="2"/>
  <c r="E96" i="2" s="1"/>
  <c r="F96" i="2" s="1"/>
  <c r="A184" i="2"/>
  <c r="G184" i="2" s="1"/>
  <c r="E91" i="2"/>
  <c r="F91" i="2" s="1"/>
  <c r="B134" i="2"/>
  <c r="D118" i="2"/>
  <c r="E92" i="2"/>
  <c r="F92" i="2" s="1"/>
  <c r="F74" i="2"/>
  <c r="F77" i="2" s="1"/>
  <c r="B123" i="2"/>
  <c r="D107" i="2"/>
  <c r="D148" i="2"/>
  <c r="E148" i="2" s="1"/>
  <c r="A164" i="2"/>
  <c r="G164" i="2" s="1"/>
  <c r="B124" i="2"/>
  <c r="D108" i="2"/>
  <c r="D105" i="2"/>
  <c r="E102" i="2"/>
  <c r="E105" i="2" s="1"/>
  <c r="F132" i="2"/>
  <c r="E131" i="2"/>
  <c r="F131" i="2" s="1"/>
  <c r="B122" i="2"/>
  <c r="D106" i="2"/>
  <c r="D130" i="2"/>
  <c r="E130" i="2" s="1"/>
  <c r="E133" i="2" s="1"/>
  <c r="A146" i="2"/>
  <c r="G146" i="2" s="1"/>
  <c r="D147" i="2"/>
  <c r="A163" i="2"/>
  <c r="G163" i="2" s="1"/>
  <c r="B111" i="2"/>
  <c r="D95" i="2"/>
  <c r="E103" i="2"/>
  <c r="F103" i="2" s="1"/>
  <c r="D117" i="2"/>
  <c r="F114" i="2"/>
  <c r="F117" i="2" s="1"/>
  <c r="B136" i="2"/>
  <c r="D120" i="2"/>
  <c r="E120" i="2" s="1"/>
  <c r="F120" i="2" s="1"/>
  <c r="A167" i="2"/>
  <c r="G167" i="2" s="1"/>
  <c r="B126" i="2"/>
  <c r="D110" i="2"/>
  <c r="E90" i="2"/>
  <c r="E93" i="2" s="1"/>
  <c r="D93" i="2"/>
  <c r="A172" i="2"/>
  <c r="G172" i="2" s="1"/>
  <c r="A175" i="2"/>
  <c r="G175" i="2" s="1"/>
  <c r="B135" i="2"/>
  <c r="D119" i="2"/>
  <c r="D97" i="2"/>
  <c r="E94" i="2"/>
  <c r="E97" i="2" s="1"/>
  <c r="A166" i="2"/>
  <c r="G166" i="2" s="1"/>
  <c r="A181" i="2" l="1"/>
  <c r="G165" i="2"/>
  <c r="A189" i="2"/>
  <c r="G173" i="2"/>
  <c r="G170" i="2"/>
  <c r="A186" i="2"/>
  <c r="A209" i="2"/>
  <c r="G193" i="2"/>
  <c r="A185" i="2"/>
  <c r="G169" i="2"/>
  <c r="A190" i="2"/>
  <c r="G174" i="2"/>
  <c r="G171" i="2"/>
  <c r="A187" i="2"/>
  <c r="G192" i="2"/>
  <c r="A208" i="2"/>
  <c r="F94" i="2"/>
  <c r="F97" i="2" s="1"/>
  <c r="F102" i="2"/>
  <c r="F105" i="2" s="1"/>
  <c r="A191" i="2"/>
  <c r="G191" i="2" s="1"/>
  <c r="D109" i="2"/>
  <c r="E106" i="2"/>
  <c r="E109" i="2" s="1"/>
  <c r="A182" i="2"/>
  <c r="G182" i="2" s="1"/>
  <c r="B140" i="2"/>
  <c r="D124" i="2"/>
  <c r="A200" i="2"/>
  <c r="G200" i="2" s="1"/>
  <c r="B142" i="2"/>
  <c r="D126" i="2"/>
  <c r="E147" i="2"/>
  <c r="F147" i="2" s="1"/>
  <c r="D164" i="2"/>
  <c r="E164" i="2" s="1"/>
  <c r="A180" i="2"/>
  <c r="G180" i="2" s="1"/>
  <c r="E119" i="2"/>
  <c r="F119" i="2" s="1"/>
  <c r="B127" i="2"/>
  <c r="D111" i="2"/>
  <c r="E108" i="2"/>
  <c r="F108" i="2" s="1"/>
  <c r="D113" i="2"/>
  <c r="E110" i="2"/>
  <c r="E113" i="2" s="1"/>
  <c r="B138" i="2"/>
  <c r="D122" i="2"/>
  <c r="A188" i="2"/>
  <c r="G188" i="2" s="1"/>
  <c r="A183" i="2"/>
  <c r="G183" i="2" s="1"/>
  <c r="B150" i="2"/>
  <c r="D134" i="2"/>
  <c r="E95" i="2"/>
  <c r="F95" i="2" s="1"/>
  <c r="B139" i="2"/>
  <c r="D123" i="2"/>
  <c r="B151" i="2"/>
  <c r="D135" i="2"/>
  <c r="E135" i="2" s="1"/>
  <c r="F135" i="2" s="1"/>
  <c r="B152" i="2"/>
  <c r="D136" i="2"/>
  <c r="F90" i="2"/>
  <c r="F93" i="2" s="1"/>
  <c r="D163" i="2"/>
  <c r="E163" i="2" s="1"/>
  <c r="A179" i="2"/>
  <c r="G179" i="2" s="1"/>
  <c r="D146" i="2"/>
  <c r="A162" i="2"/>
  <c r="G162" i="2" s="1"/>
  <c r="F148" i="2"/>
  <c r="F130" i="2"/>
  <c r="F133" i="2" s="1"/>
  <c r="D133" i="2"/>
  <c r="E107" i="2"/>
  <c r="F107" i="2" s="1"/>
  <c r="D121" i="2"/>
  <c r="E118" i="2"/>
  <c r="E121" i="2" s="1"/>
  <c r="B128" i="2"/>
  <c r="D112" i="2"/>
  <c r="E112" i="2" s="1"/>
  <c r="F112" i="2" s="1"/>
  <c r="G187" i="2" l="1"/>
  <c r="A203" i="2"/>
  <c r="G186" i="2"/>
  <c r="A202" i="2"/>
  <c r="G208" i="2"/>
  <c r="A224" i="2"/>
  <c r="A225" i="2"/>
  <c r="G209" i="2"/>
  <c r="A206" i="2"/>
  <c r="G190" i="2"/>
  <c r="A205" i="2"/>
  <c r="G189" i="2"/>
  <c r="A201" i="2"/>
  <c r="G185" i="2"/>
  <c r="A197" i="2"/>
  <c r="G181" i="2"/>
  <c r="F118" i="2"/>
  <c r="F121" i="2" s="1"/>
  <c r="F110" i="2"/>
  <c r="F113" i="2" s="1"/>
  <c r="E136" i="2"/>
  <c r="F136" i="2" s="1"/>
  <c r="B166" i="2"/>
  <c r="D150" i="2"/>
  <c r="B154" i="2"/>
  <c r="D138" i="2"/>
  <c r="D180" i="2"/>
  <c r="E180" i="2" s="1"/>
  <c r="A196" i="2"/>
  <c r="G196" i="2" s="1"/>
  <c r="B167" i="2"/>
  <c r="D151" i="2"/>
  <c r="B143" i="2"/>
  <c r="D127" i="2"/>
  <c r="F164" i="2"/>
  <c r="B156" i="2"/>
  <c r="D140" i="2"/>
  <c r="A207" i="2"/>
  <c r="G207" i="2" s="1"/>
  <c r="D179" i="2"/>
  <c r="A195" i="2"/>
  <c r="G195" i="2" s="1"/>
  <c r="E123" i="2"/>
  <c r="F123" i="2" s="1"/>
  <c r="D149" i="2"/>
  <c r="E122" i="2"/>
  <c r="E125" i="2" s="1"/>
  <c r="D125" i="2"/>
  <c r="E111" i="2"/>
  <c r="F111" i="2" s="1"/>
  <c r="F106" i="2"/>
  <c r="F109" i="2" s="1"/>
  <c r="D129" i="2"/>
  <c r="E126" i="2"/>
  <c r="E129" i="2" s="1"/>
  <c r="E146" i="2"/>
  <c r="E149" i="2" s="1"/>
  <c r="F163" i="2"/>
  <c r="B158" i="2"/>
  <c r="D142" i="2"/>
  <c r="A198" i="2"/>
  <c r="G198" i="2" s="1"/>
  <c r="E134" i="2"/>
  <c r="D137" i="2"/>
  <c r="B168" i="2"/>
  <c r="D152" i="2"/>
  <c r="A199" i="2"/>
  <c r="G199" i="2" s="1"/>
  <c r="E124" i="2"/>
  <c r="F124" i="2" s="1"/>
  <c r="B144" i="2"/>
  <c r="D128" i="2"/>
  <c r="B155" i="2"/>
  <c r="D139" i="2"/>
  <c r="A204" i="2"/>
  <c r="G204" i="2" s="1"/>
  <c r="D162" i="2"/>
  <c r="A178" i="2"/>
  <c r="G178" i="2" s="1"/>
  <c r="A216" i="2"/>
  <c r="G216" i="2" s="1"/>
  <c r="A213" i="2" l="1"/>
  <c r="G197" i="2"/>
  <c r="A241" i="2"/>
  <c r="G225" i="2"/>
  <c r="G224" i="2"/>
  <c r="A240" i="2"/>
  <c r="A217" i="2"/>
  <c r="G201" i="2"/>
  <c r="G202" i="2"/>
  <c r="A218" i="2"/>
  <c r="A221" i="2"/>
  <c r="G205" i="2"/>
  <c r="G203" i="2"/>
  <c r="A219" i="2"/>
  <c r="A222" i="2"/>
  <c r="G206" i="2"/>
  <c r="F146" i="2"/>
  <c r="F149" i="2" s="1"/>
  <c r="D165" i="2"/>
  <c r="E152" i="2"/>
  <c r="F152" i="2" s="1"/>
  <c r="D145" i="2"/>
  <c r="E142" i="2"/>
  <c r="E145" i="2" s="1"/>
  <c r="B174" i="2"/>
  <c r="D158" i="2"/>
  <c r="A232" i="2"/>
  <c r="G232" i="2" s="1"/>
  <c r="E139" i="2"/>
  <c r="F139" i="2" s="1"/>
  <c r="B171" i="2"/>
  <c r="D155" i="2"/>
  <c r="B172" i="2"/>
  <c r="D156" i="2"/>
  <c r="E162" i="2"/>
  <c r="E165" i="2" s="1"/>
  <c r="E138" i="2"/>
  <c r="E141" i="2" s="1"/>
  <c r="D141" i="2"/>
  <c r="B159" i="2"/>
  <c r="D143" i="2"/>
  <c r="E151" i="2"/>
  <c r="F151" i="2" s="1"/>
  <c r="B182" i="2"/>
  <c r="D166" i="2"/>
  <c r="A215" i="2"/>
  <c r="G215" i="2" s="1"/>
  <c r="F134" i="2"/>
  <c r="F137" i="2" s="1"/>
  <c r="E137" i="2"/>
  <c r="E140" i="2"/>
  <c r="F140" i="2" s="1"/>
  <c r="F180" i="2"/>
  <c r="E128" i="2"/>
  <c r="F128" i="2" s="1"/>
  <c r="D178" i="2"/>
  <c r="E178" i="2" s="1"/>
  <c r="E181" i="2" s="1"/>
  <c r="A194" i="2"/>
  <c r="G194" i="2" s="1"/>
  <c r="B160" i="2"/>
  <c r="D144" i="2"/>
  <c r="A214" i="2"/>
  <c r="G214" i="2" s="1"/>
  <c r="F126" i="2"/>
  <c r="F129" i="2" s="1"/>
  <c r="F122" i="2"/>
  <c r="F125" i="2" s="1"/>
  <c r="A211" i="2"/>
  <c r="G211" i="2" s="1"/>
  <c r="D195" i="2"/>
  <c r="E195" i="2" s="1"/>
  <c r="E127" i="2"/>
  <c r="F127" i="2" s="1"/>
  <c r="B170" i="2"/>
  <c r="D154" i="2"/>
  <c r="D153" i="2"/>
  <c r="E150" i="2"/>
  <c r="E153" i="2" s="1"/>
  <c r="A220" i="2"/>
  <c r="G220" i="2" s="1"/>
  <c r="B184" i="2"/>
  <c r="D168" i="2"/>
  <c r="A223" i="2"/>
  <c r="G223" i="2" s="1"/>
  <c r="B183" i="2"/>
  <c r="D167" i="2"/>
  <c r="E179" i="2"/>
  <c r="F179" i="2" s="1"/>
  <c r="D196" i="2"/>
  <c r="E196" i="2" s="1"/>
  <c r="A212" i="2"/>
  <c r="G212" i="2" s="1"/>
  <c r="F142" i="2" l="1"/>
  <c r="F145" i="2" s="1"/>
  <c r="G219" i="2"/>
  <c r="A235" i="2"/>
  <c r="G240" i="2"/>
  <c r="A256" i="2"/>
  <c r="A233" i="2"/>
  <c r="G217" i="2"/>
  <c r="A237" i="2"/>
  <c r="G221" i="2"/>
  <c r="A257" i="2"/>
  <c r="G241" i="2"/>
  <c r="G218" i="2"/>
  <c r="A234" i="2"/>
  <c r="A238" i="2"/>
  <c r="G222" i="2"/>
  <c r="A229" i="2"/>
  <c r="G213" i="2"/>
  <c r="F138" i="2"/>
  <c r="F141" i="2" s="1"/>
  <c r="F195" i="2"/>
  <c r="F150" i="2"/>
  <c r="F153" i="2" s="1"/>
  <c r="D211" i="2"/>
  <c r="E211" i="2" s="1"/>
  <c r="F211" i="2" s="1"/>
  <c r="A227" i="2"/>
  <c r="G227" i="2" s="1"/>
  <c r="E144" i="2"/>
  <c r="F144" i="2" s="1"/>
  <c r="B190" i="2"/>
  <c r="D174" i="2"/>
  <c r="B187" i="2"/>
  <c r="D171" i="2"/>
  <c r="E167" i="2"/>
  <c r="F167" i="2" s="1"/>
  <c r="E168" i="2"/>
  <c r="F168" i="2" s="1"/>
  <c r="D157" i="2"/>
  <c r="E154" i="2"/>
  <c r="E157" i="2" s="1"/>
  <c r="B176" i="2"/>
  <c r="D160" i="2"/>
  <c r="D169" i="2"/>
  <c r="E166" i="2"/>
  <c r="E169" i="2" s="1"/>
  <c r="A248" i="2"/>
  <c r="G248" i="2" s="1"/>
  <c r="E143" i="2"/>
  <c r="F143" i="2" s="1"/>
  <c r="B175" i="2"/>
  <c r="D159" i="2"/>
  <c r="B200" i="2"/>
  <c r="D184" i="2"/>
  <c r="B186" i="2"/>
  <c r="D170" i="2"/>
  <c r="A236" i="2"/>
  <c r="G236" i="2" s="1"/>
  <c r="A230" i="2"/>
  <c r="G230" i="2" s="1"/>
  <c r="D194" i="2"/>
  <c r="E194" i="2" s="1"/>
  <c r="E197" i="2" s="1"/>
  <c r="A210" i="2"/>
  <c r="G210" i="2" s="1"/>
  <c r="E156" i="2"/>
  <c r="F156" i="2" s="1"/>
  <c r="F162" i="2"/>
  <c r="F165" i="2" s="1"/>
  <c r="E155" i="2"/>
  <c r="F155" i="2" s="1"/>
  <c r="A231" i="2"/>
  <c r="G231" i="2" s="1"/>
  <c r="D212" i="2"/>
  <c r="E212" i="2" s="1"/>
  <c r="A228" i="2"/>
  <c r="G228" i="2" s="1"/>
  <c r="B199" i="2"/>
  <c r="D183" i="2"/>
  <c r="B198" i="2"/>
  <c r="D182" i="2"/>
  <c r="F196" i="2"/>
  <c r="A239" i="2"/>
  <c r="G239" i="2" s="1"/>
  <c r="D181" i="2"/>
  <c r="F178" i="2"/>
  <c r="F181" i="2" s="1"/>
  <c r="B188" i="2"/>
  <c r="D172" i="2"/>
  <c r="E158" i="2"/>
  <c r="E161" i="2" s="1"/>
  <c r="D161" i="2"/>
  <c r="A253" i="2" l="1"/>
  <c r="G237" i="2"/>
  <c r="A254" i="2"/>
  <c r="G238" i="2"/>
  <c r="A249" i="2"/>
  <c r="G233" i="2"/>
  <c r="G234" i="2"/>
  <c r="A250" i="2"/>
  <c r="G256" i="2"/>
  <c r="A272" i="2"/>
  <c r="A245" i="2"/>
  <c r="G229" i="2"/>
  <c r="G235" i="2"/>
  <c r="A251" i="2"/>
  <c r="A273" i="2"/>
  <c r="G257" i="2"/>
  <c r="B216" i="2"/>
  <c r="D200" i="2"/>
  <c r="A247" i="2"/>
  <c r="G247" i="2" s="1"/>
  <c r="A252" i="2"/>
  <c r="G252" i="2" s="1"/>
  <c r="D173" i="2"/>
  <c r="E170" i="2"/>
  <c r="E173" i="2" s="1"/>
  <c r="A255" i="2"/>
  <c r="G255" i="2" s="1"/>
  <c r="E183" i="2"/>
  <c r="F183" i="2" s="1"/>
  <c r="D197" i="2"/>
  <c r="F194" i="2"/>
  <c r="F197" i="2" s="1"/>
  <c r="B202" i="2"/>
  <c r="D186" i="2"/>
  <c r="A264" i="2"/>
  <c r="G264" i="2" s="1"/>
  <c r="F154" i="2"/>
  <c r="F157" i="2" s="1"/>
  <c r="B204" i="2"/>
  <c r="D188" i="2"/>
  <c r="E188" i="2" s="1"/>
  <c r="F188" i="2" s="1"/>
  <c r="E160" i="2"/>
  <c r="F160" i="2" s="1"/>
  <c r="B206" i="2"/>
  <c r="D190" i="2"/>
  <c r="B192" i="2"/>
  <c r="D176" i="2"/>
  <c r="E171" i="2"/>
  <c r="F171" i="2" s="1"/>
  <c r="D210" i="2"/>
  <c r="E210" i="2" s="1"/>
  <c r="E213" i="2" s="1"/>
  <c r="A226" i="2"/>
  <c r="G226" i="2" s="1"/>
  <c r="B203" i="2"/>
  <c r="D187" i="2"/>
  <c r="F158" i="2"/>
  <c r="F161" i="2" s="1"/>
  <c r="B215" i="2"/>
  <c r="D199" i="2"/>
  <c r="E184" i="2"/>
  <c r="F184" i="2" s="1"/>
  <c r="D227" i="2"/>
  <c r="E227" i="2" s="1"/>
  <c r="F227" i="2" s="1"/>
  <c r="A243" i="2"/>
  <c r="G243" i="2" s="1"/>
  <c r="A246" i="2"/>
  <c r="G246" i="2" s="1"/>
  <c r="D185" i="2"/>
  <c r="E182" i="2"/>
  <c r="E185" i="2" s="1"/>
  <c r="E159" i="2"/>
  <c r="F159" i="2" s="1"/>
  <c r="F166" i="2"/>
  <c r="F169" i="2" s="1"/>
  <c r="D228" i="2"/>
  <c r="E228" i="2" s="1"/>
  <c r="A244" i="2"/>
  <c r="G244" i="2" s="1"/>
  <c r="E172" i="2"/>
  <c r="F172" i="2" s="1"/>
  <c r="B214" i="2"/>
  <c r="D198" i="2"/>
  <c r="F212" i="2"/>
  <c r="B191" i="2"/>
  <c r="D175" i="2"/>
  <c r="E174" i="2"/>
  <c r="E177" i="2" s="1"/>
  <c r="D177" i="2"/>
  <c r="A289" i="2" l="1"/>
  <c r="G273" i="2"/>
  <c r="G251" i="2"/>
  <c r="A267" i="2"/>
  <c r="A265" i="2"/>
  <c r="G249" i="2"/>
  <c r="G250" i="2"/>
  <c r="A266" i="2"/>
  <c r="A261" i="2"/>
  <c r="G245" i="2"/>
  <c r="A270" i="2"/>
  <c r="G254" i="2"/>
  <c r="G272" i="2"/>
  <c r="A288" i="2"/>
  <c r="A269" i="2"/>
  <c r="G253" i="2"/>
  <c r="F174" i="2"/>
  <c r="F177" i="2" s="1"/>
  <c r="F182" i="2"/>
  <c r="F185" i="2" s="1"/>
  <c r="B222" i="2"/>
  <c r="D206" i="2"/>
  <c r="D226" i="2"/>
  <c r="E226" i="2" s="1"/>
  <c r="E229" i="2" s="1"/>
  <c r="A242" i="2"/>
  <c r="G242" i="2" s="1"/>
  <c r="A263" i="2"/>
  <c r="G263" i="2" s="1"/>
  <c r="D213" i="2"/>
  <c r="F210" i="2"/>
  <c r="F213" i="2" s="1"/>
  <c r="D201" i="2"/>
  <c r="E198" i="2"/>
  <c r="E201" i="2" s="1"/>
  <c r="F228" i="2"/>
  <c r="E199" i="2"/>
  <c r="F199" i="2" s="1"/>
  <c r="D189" i="2"/>
  <c r="E186" i="2"/>
  <c r="E189" i="2" s="1"/>
  <c r="F170" i="2"/>
  <c r="F173" i="2" s="1"/>
  <c r="B207" i="2"/>
  <c r="D191" i="2"/>
  <c r="A280" i="2"/>
  <c r="G280" i="2" s="1"/>
  <c r="A271" i="2"/>
  <c r="G271" i="2" s="1"/>
  <c r="D244" i="2"/>
  <c r="E244" i="2" s="1"/>
  <c r="A260" i="2"/>
  <c r="G260" i="2" s="1"/>
  <c r="A262" i="2"/>
  <c r="G262" i="2" s="1"/>
  <c r="B230" i="2"/>
  <c r="D214" i="2"/>
  <c r="B231" i="2"/>
  <c r="D215" i="2"/>
  <c r="B220" i="2"/>
  <c r="D204" i="2"/>
  <c r="E204" i="2" s="1"/>
  <c r="F204" i="2" s="1"/>
  <c r="B218" i="2"/>
  <c r="D202" i="2"/>
  <c r="E175" i="2"/>
  <c r="F175" i="2" s="1"/>
  <c r="D243" i="2"/>
  <c r="A259" i="2"/>
  <c r="G259" i="2" s="1"/>
  <c r="E187" i="2"/>
  <c r="F187" i="2" s="1"/>
  <c r="B208" i="2"/>
  <c r="D192" i="2"/>
  <c r="E192" i="2" s="1"/>
  <c r="F192" i="2" s="1"/>
  <c r="E200" i="2"/>
  <c r="F200" i="2" s="1"/>
  <c r="E176" i="2"/>
  <c r="F176" i="2" s="1"/>
  <c r="B219" i="2"/>
  <c r="D203" i="2"/>
  <c r="E190" i="2"/>
  <c r="E193" i="2" s="1"/>
  <c r="D193" i="2"/>
  <c r="A268" i="2"/>
  <c r="G268" i="2" s="1"/>
  <c r="B232" i="2"/>
  <c r="D216" i="2"/>
  <c r="G288" i="2" l="1"/>
  <c r="A304" i="2"/>
  <c r="A285" i="2"/>
  <c r="G269" i="2"/>
  <c r="A281" i="2"/>
  <c r="G265" i="2"/>
  <c r="G267" i="2"/>
  <c r="A283" i="2"/>
  <c r="A286" i="2"/>
  <c r="G270" i="2"/>
  <c r="G266" i="2"/>
  <c r="A282" i="2"/>
  <c r="A277" i="2"/>
  <c r="G261" i="2"/>
  <c r="A305" i="2"/>
  <c r="G289" i="2"/>
  <c r="F190" i="2"/>
  <c r="F193" i="2" s="1"/>
  <c r="F186" i="2"/>
  <c r="F189" i="2" s="1"/>
  <c r="E243" i="2"/>
  <c r="F243" i="2" s="1"/>
  <c r="E203" i="2"/>
  <c r="F203" i="2" s="1"/>
  <c r="D217" i="2"/>
  <c r="E214" i="2"/>
  <c r="E217" i="2" s="1"/>
  <c r="A287" i="2"/>
  <c r="G287" i="2" s="1"/>
  <c r="B248" i="2"/>
  <c r="D232" i="2"/>
  <c r="B224" i="2"/>
  <c r="D208" i="2"/>
  <c r="E208" i="2" s="1"/>
  <c r="F208" i="2" s="1"/>
  <c r="B246" i="2"/>
  <c r="D230" i="2"/>
  <c r="D205" i="2"/>
  <c r="E202" i="2"/>
  <c r="E205" i="2" s="1"/>
  <c r="A278" i="2"/>
  <c r="G278" i="2" s="1"/>
  <c r="F198" i="2"/>
  <c r="F201" i="2" s="1"/>
  <c r="F226" i="2"/>
  <c r="F229" i="2" s="1"/>
  <c r="D229" i="2"/>
  <c r="B247" i="2"/>
  <c r="D231" i="2"/>
  <c r="E231" i="2" s="1"/>
  <c r="F231" i="2" s="1"/>
  <c r="D242" i="2"/>
  <c r="A258" i="2"/>
  <c r="G258" i="2" s="1"/>
  <c r="B235" i="2"/>
  <c r="D219" i="2"/>
  <c r="A284" i="2"/>
  <c r="G284" i="2" s="1"/>
  <c r="B234" i="2"/>
  <c r="D218" i="2"/>
  <c r="A296" i="2"/>
  <c r="G296" i="2" s="1"/>
  <c r="E191" i="2"/>
  <c r="F191" i="2" s="1"/>
  <c r="E206" i="2"/>
  <c r="E209" i="2" s="1"/>
  <c r="D209" i="2"/>
  <c r="F244" i="2"/>
  <c r="E216" i="2"/>
  <c r="F216" i="2" s="1"/>
  <c r="B236" i="2"/>
  <c r="D220" i="2"/>
  <c r="D259" i="2"/>
  <c r="A275" i="2"/>
  <c r="G275" i="2" s="1"/>
  <c r="E215" i="2"/>
  <c r="F215" i="2" s="1"/>
  <c r="D260" i="2"/>
  <c r="E260" i="2" s="1"/>
  <c r="A276" i="2"/>
  <c r="G276" i="2" s="1"/>
  <c r="B223" i="2"/>
  <c r="D207" i="2"/>
  <c r="A279" i="2"/>
  <c r="G279" i="2" s="1"/>
  <c r="B238" i="2"/>
  <c r="D222" i="2"/>
  <c r="G283" i="2" l="1"/>
  <c r="A299" i="2"/>
  <c r="A321" i="2"/>
  <c r="G305" i="2"/>
  <c r="A293" i="2"/>
  <c r="G277" i="2"/>
  <c r="A297" i="2"/>
  <c r="G281" i="2"/>
  <c r="G282" i="2"/>
  <c r="A298" i="2"/>
  <c r="A301" i="2"/>
  <c r="G285" i="2"/>
  <c r="G304" i="2"/>
  <c r="A320" i="2"/>
  <c r="G286" i="2"/>
  <c r="A302" i="2"/>
  <c r="D245" i="2"/>
  <c r="D276" i="2"/>
  <c r="E276" i="2" s="1"/>
  <c r="A292" i="2"/>
  <c r="G292" i="2" s="1"/>
  <c r="B250" i="2"/>
  <c r="D234" i="2"/>
  <c r="E242" i="2"/>
  <c r="E245" i="2" s="1"/>
  <c r="D233" i="2"/>
  <c r="E230" i="2"/>
  <c r="E233" i="2" s="1"/>
  <c r="D225" i="2"/>
  <c r="E222" i="2"/>
  <c r="E225" i="2" s="1"/>
  <c r="F260" i="2"/>
  <c r="A294" i="2"/>
  <c r="G294" i="2" s="1"/>
  <c r="B262" i="2"/>
  <c r="D246" i="2"/>
  <c r="F214" i="2"/>
  <c r="F217" i="2" s="1"/>
  <c r="D221" i="2"/>
  <c r="E218" i="2"/>
  <c r="E221" i="2" s="1"/>
  <c r="A300" i="2"/>
  <c r="G300" i="2" s="1"/>
  <c r="A295" i="2"/>
  <c r="G295" i="2" s="1"/>
  <c r="B240" i="2"/>
  <c r="D224" i="2"/>
  <c r="E224" i="2" s="1"/>
  <c r="F224" i="2" s="1"/>
  <c r="B254" i="2"/>
  <c r="D238" i="2"/>
  <c r="D275" i="2"/>
  <c r="A291" i="2"/>
  <c r="G291" i="2" s="1"/>
  <c r="E207" i="2"/>
  <c r="F207" i="2" s="1"/>
  <c r="E259" i="2"/>
  <c r="F259" i="2" s="1"/>
  <c r="F206" i="2"/>
  <c r="F209" i="2" s="1"/>
  <c r="A312" i="2"/>
  <c r="G312" i="2" s="1"/>
  <c r="B251" i="2"/>
  <c r="D235" i="2"/>
  <c r="E235" i="2" s="1"/>
  <c r="F235" i="2" s="1"/>
  <c r="B263" i="2"/>
  <c r="D247" i="2"/>
  <c r="F202" i="2"/>
  <c r="F205" i="2" s="1"/>
  <c r="B264" i="2"/>
  <c r="D248" i="2"/>
  <c r="B252" i="2"/>
  <c r="D236" i="2"/>
  <c r="E236" i="2" s="1"/>
  <c r="F236" i="2" s="1"/>
  <c r="E219" i="2"/>
  <c r="F219" i="2" s="1"/>
  <c r="E232" i="2"/>
  <c r="F232" i="2" s="1"/>
  <c r="B239" i="2"/>
  <c r="D223" i="2"/>
  <c r="E223" i="2" s="1"/>
  <c r="F223" i="2" s="1"/>
  <c r="E220" i="2"/>
  <c r="F220" i="2" s="1"/>
  <c r="D258" i="2"/>
  <c r="A274" i="2"/>
  <c r="G274" i="2" s="1"/>
  <c r="A303" i="2"/>
  <c r="G303" i="2" s="1"/>
  <c r="G320" i="2" l="1"/>
  <c r="A336" i="2"/>
  <c r="A309" i="2"/>
  <c r="G293" i="2"/>
  <c r="G302" i="2"/>
  <c r="A318" i="2"/>
  <c r="A313" i="2"/>
  <c r="G297" i="2"/>
  <c r="A317" i="2"/>
  <c r="G301" i="2"/>
  <c r="A337" i="2"/>
  <c r="G321" i="2"/>
  <c r="G298" i="2"/>
  <c r="A314" i="2"/>
  <c r="G299" i="2"/>
  <c r="A315" i="2"/>
  <c r="F230" i="2"/>
  <c r="F233" i="2" s="1"/>
  <c r="B268" i="2"/>
  <c r="D252" i="2"/>
  <c r="E252" i="2" s="1"/>
  <c r="F252" i="2" s="1"/>
  <c r="A328" i="2"/>
  <c r="G328" i="2" s="1"/>
  <c r="D249" i="2"/>
  <c r="E246" i="2"/>
  <c r="E249" i="2" s="1"/>
  <c r="B266" i="2"/>
  <c r="D250" i="2"/>
  <c r="A319" i="2"/>
  <c r="G319" i="2" s="1"/>
  <c r="E248" i="2"/>
  <c r="F248" i="2" s="1"/>
  <c r="B255" i="2"/>
  <c r="D239" i="2"/>
  <c r="B280" i="2"/>
  <c r="D264" i="2"/>
  <c r="B270" i="2"/>
  <c r="D254" i="2"/>
  <c r="A310" i="2"/>
  <c r="G310" i="2" s="1"/>
  <c r="E275" i="2"/>
  <c r="F275" i="2" s="1"/>
  <c r="A316" i="2"/>
  <c r="G316" i="2" s="1"/>
  <c r="D241" i="2"/>
  <c r="E238" i="2"/>
  <c r="E241" i="2" s="1"/>
  <c r="B278" i="2"/>
  <c r="D262" i="2"/>
  <c r="F222" i="2"/>
  <c r="F225" i="2" s="1"/>
  <c r="E247" i="2"/>
  <c r="F247" i="2" s="1"/>
  <c r="D292" i="2"/>
  <c r="E292" i="2" s="1"/>
  <c r="F292" i="2" s="1"/>
  <c r="A308" i="2"/>
  <c r="G308" i="2" s="1"/>
  <c r="B279" i="2"/>
  <c r="D263" i="2"/>
  <c r="A311" i="2"/>
  <c r="G311" i="2" s="1"/>
  <c r="E258" i="2"/>
  <c r="E261" i="2" s="1"/>
  <c r="D261" i="2"/>
  <c r="B256" i="2"/>
  <c r="D240" i="2"/>
  <c r="E240" i="2" s="1"/>
  <c r="F240" i="2" s="1"/>
  <c r="D274" i="2"/>
  <c r="A290" i="2"/>
  <c r="G290" i="2" s="1"/>
  <c r="F218" i="2"/>
  <c r="F221" i="2" s="1"/>
  <c r="F276" i="2"/>
  <c r="B267" i="2"/>
  <c r="D251" i="2"/>
  <c r="D291" i="2"/>
  <c r="A307" i="2"/>
  <c r="G307" i="2" s="1"/>
  <c r="D237" i="2"/>
  <c r="E234" i="2"/>
  <c r="E237" i="2" s="1"/>
  <c r="F242" i="2"/>
  <c r="F245" i="2" s="1"/>
  <c r="A329" i="2" l="1"/>
  <c r="G313" i="2"/>
  <c r="G314" i="2"/>
  <c r="A330" i="2"/>
  <c r="G318" i="2"/>
  <c r="A334" i="2"/>
  <c r="G315" i="2"/>
  <c r="A331" i="2"/>
  <c r="A353" i="2"/>
  <c r="G337" i="2"/>
  <c r="A325" i="2"/>
  <c r="G309" i="2"/>
  <c r="G336" i="2"/>
  <c r="A352" i="2"/>
  <c r="A333" i="2"/>
  <c r="G317" i="2"/>
  <c r="F238" i="2"/>
  <c r="F241" i="2" s="1"/>
  <c r="F258" i="2"/>
  <c r="F261" i="2" s="1"/>
  <c r="D307" i="2"/>
  <c r="A323" i="2"/>
  <c r="G323" i="2" s="1"/>
  <c r="E251" i="2"/>
  <c r="F251" i="2" s="1"/>
  <c r="E263" i="2"/>
  <c r="F263" i="2" s="1"/>
  <c r="E254" i="2"/>
  <c r="D257" i="2"/>
  <c r="F246" i="2"/>
  <c r="F249" i="2" s="1"/>
  <c r="B295" i="2"/>
  <c r="D279" i="2"/>
  <c r="A324" i="2"/>
  <c r="G324" i="2" s="1"/>
  <c r="D308" i="2"/>
  <c r="E308" i="2" s="1"/>
  <c r="F308" i="2" s="1"/>
  <c r="E262" i="2"/>
  <c r="D265" i="2"/>
  <c r="E264" i="2"/>
  <c r="F264" i="2" s="1"/>
  <c r="A344" i="2"/>
  <c r="G344" i="2" s="1"/>
  <c r="A327" i="2"/>
  <c r="G327" i="2" s="1"/>
  <c r="B282" i="2"/>
  <c r="D266" i="2"/>
  <c r="B272" i="2"/>
  <c r="D256" i="2"/>
  <c r="E256" i="2" s="1"/>
  <c r="F256" i="2" s="1"/>
  <c r="B283" i="2"/>
  <c r="D267" i="2"/>
  <c r="A335" i="2"/>
  <c r="G335" i="2" s="1"/>
  <c r="F234" i="2"/>
  <c r="F237" i="2" s="1"/>
  <c r="A326" i="2"/>
  <c r="G326" i="2" s="1"/>
  <c r="E239" i="2"/>
  <c r="F239" i="2" s="1"/>
  <c r="A332" i="2"/>
  <c r="G332" i="2" s="1"/>
  <c r="B286" i="2"/>
  <c r="D270" i="2"/>
  <c r="B294" i="2"/>
  <c r="D278" i="2"/>
  <c r="B296" i="2"/>
  <c r="D280" i="2"/>
  <c r="D290" i="2"/>
  <c r="A306" i="2"/>
  <c r="G306" i="2" s="1"/>
  <c r="E291" i="2"/>
  <c r="F291" i="2" s="1"/>
  <c r="E274" i="2"/>
  <c r="E277" i="2" s="1"/>
  <c r="D277" i="2"/>
  <c r="B271" i="2"/>
  <c r="D255" i="2"/>
  <c r="E250" i="2"/>
  <c r="D253" i="2"/>
  <c r="B284" i="2"/>
  <c r="D268" i="2"/>
  <c r="E268" i="2" s="1"/>
  <c r="F268" i="2" s="1"/>
  <c r="G331" i="2" l="1"/>
  <c r="A347" i="2"/>
  <c r="G352" i="2"/>
  <c r="A368" i="2"/>
  <c r="G334" i="2"/>
  <c r="A350" i="2"/>
  <c r="A349" i="2"/>
  <c r="G333" i="2"/>
  <c r="G330" i="2"/>
  <c r="A346" i="2"/>
  <c r="A341" i="2"/>
  <c r="G325" i="2"/>
  <c r="A369" i="2"/>
  <c r="G353" i="2"/>
  <c r="A345" i="2"/>
  <c r="G329" i="2"/>
  <c r="E290" i="2"/>
  <c r="D293" i="2"/>
  <c r="E255" i="2"/>
  <c r="F255" i="2" s="1"/>
  <c r="E266" i="2"/>
  <c r="D269" i="2"/>
  <c r="A360" i="2"/>
  <c r="G360" i="2" s="1"/>
  <c r="B287" i="2"/>
  <c r="D271" i="2"/>
  <c r="E267" i="2"/>
  <c r="F267" i="2" s="1"/>
  <c r="B311" i="2"/>
  <c r="D295" i="2"/>
  <c r="F274" i="2"/>
  <c r="F277" i="2" s="1"/>
  <c r="B310" i="2"/>
  <c r="D294" i="2"/>
  <c r="B299" i="2"/>
  <c r="D283" i="2"/>
  <c r="F250" i="2"/>
  <c r="F253" i="2" s="1"/>
  <c r="E253" i="2"/>
  <c r="B312" i="2"/>
  <c r="D296" i="2"/>
  <c r="B298" i="2"/>
  <c r="D282" i="2"/>
  <c r="E278" i="2"/>
  <c r="D281" i="2"/>
  <c r="E270" i="2"/>
  <c r="D273" i="2"/>
  <c r="A342" i="2"/>
  <c r="G342" i="2" s="1"/>
  <c r="E280" i="2"/>
  <c r="F280" i="2" s="1"/>
  <c r="A351" i="2"/>
  <c r="G351" i="2" s="1"/>
  <c r="F254" i="2"/>
  <c r="F257" i="2" s="1"/>
  <c r="E257" i="2"/>
  <c r="D323" i="2"/>
  <c r="A339" i="2"/>
  <c r="G339" i="2" s="1"/>
  <c r="B288" i="2"/>
  <c r="D272" i="2"/>
  <c r="E272" i="2" s="1"/>
  <c r="F272" i="2" s="1"/>
  <c r="D324" i="2"/>
  <c r="E324" i="2" s="1"/>
  <c r="F324" i="2" s="1"/>
  <c r="A340" i="2"/>
  <c r="G340" i="2" s="1"/>
  <c r="E279" i="2"/>
  <c r="F279" i="2" s="1"/>
  <c r="B300" i="2"/>
  <c r="D284" i="2"/>
  <c r="E284" i="2" s="1"/>
  <c r="F284" i="2" s="1"/>
  <c r="B302" i="2"/>
  <c r="D286" i="2"/>
  <c r="F262" i="2"/>
  <c r="F265" i="2" s="1"/>
  <c r="E265" i="2"/>
  <c r="D306" i="2"/>
  <c r="A322" i="2"/>
  <c r="G322" i="2" s="1"/>
  <c r="A348" i="2"/>
  <c r="G348" i="2" s="1"/>
  <c r="A343" i="2"/>
  <c r="G343" i="2" s="1"/>
  <c r="E307" i="2"/>
  <c r="F307" i="2" s="1"/>
  <c r="A361" i="2" l="1"/>
  <c r="G345" i="2"/>
  <c r="A365" i="2"/>
  <c r="G349" i="2"/>
  <c r="G350" i="2"/>
  <c r="A366" i="2"/>
  <c r="A385" i="2"/>
  <c r="G369" i="2"/>
  <c r="G368" i="2"/>
  <c r="A384" i="2"/>
  <c r="A357" i="2"/>
  <c r="G341" i="2"/>
  <c r="G346" i="2"/>
  <c r="A362" i="2"/>
  <c r="G347" i="2"/>
  <c r="A363" i="2"/>
  <c r="D322" i="2"/>
  <c r="E322" i="2" s="1"/>
  <c r="E325" i="2" s="1"/>
  <c r="A338" i="2"/>
  <c r="G338" i="2" s="1"/>
  <c r="D309" i="2"/>
  <c r="D340" i="2"/>
  <c r="A356" i="2"/>
  <c r="G356" i="2" s="1"/>
  <c r="E295" i="2"/>
  <c r="F295" i="2" s="1"/>
  <c r="E323" i="2"/>
  <c r="F323" i="2" s="1"/>
  <c r="B326" i="2"/>
  <c r="D310" i="2"/>
  <c r="A367" i="2"/>
  <c r="G367" i="2" s="1"/>
  <c r="F266" i="2"/>
  <c r="F269" i="2" s="1"/>
  <c r="E269" i="2"/>
  <c r="E282" i="2"/>
  <c r="D285" i="2"/>
  <c r="A364" i="2"/>
  <c r="G364" i="2" s="1"/>
  <c r="B318" i="2"/>
  <c r="D302" i="2"/>
  <c r="B314" i="2"/>
  <c r="D298" i="2"/>
  <c r="E283" i="2"/>
  <c r="F283" i="2" s="1"/>
  <c r="A358" i="2"/>
  <c r="G358" i="2" s="1"/>
  <c r="B304" i="2"/>
  <c r="D288" i="2"/>
  <c r="E288" i="2" s="1"/>
  <c r="F288" i="2" s="1"/>
  <c r="E296" i="2"/>
  <c r="F296" i="2" s="1"/>
  <c r="B315" i="2"/>
  <c r="D299" i="2"/>
  <c r="E271" i="2"/>
  <c r="F271" i="2" s="1"/>
  <c r="A376" i="2"/>
  <c r="G376" i="2" s="1"/>
  <c r="A359" i="2"/>
  <c r="G359" i="2" s="1"/>
  <c r="F278" i="2"/>
  <c r="F281" i="2" s="1"/>
  <c r="E281" i="2"/>
  <c r="B327" i="2"/>
  <c r="D311" i="2"/>
  <c r="E286" i="2"/>
  <c r="D289" i="2"/>
  <c r="E306" i="2"/>
  <c r="E309" i="2" s="1"/>
  <c r="B316" i="2"/>
  <c r="D300" i="2"/>
  <c r="D339" i="2"/>
  <c r="A355" i="2"/>
  <c r="G355" i="2" s="1"/>
  <c r="F270" i="2"/>
  <c r="F273" i="2" s="1"/>
  <c r="E273" i="2"/>
  <c r="B328" i="2"/>
  <c r="D312" i="2"/>
  <c r="D297" i="2"/>
  <c r="E294" i="2"/>
  <c r="E297" i="2" s="1"/>
  <c r="B303" i="2"/>
  <c r="D287" i="2"/>
  <c r="F290" i="2"/>
  <c r="F293" i="2" s="1"/>
  <c r="E293" i="2"/>
  <c r="A401" i="2" l="1"/>
  <c r="G385" i="2"/>
  <c r="G362" i="2"/>
  <c r="A378" i="2"/>
  <c r="G366" i="2"/>
  <c r="A382" i="2"/>
  <c r="G363" i="2"/>
  <c r="A379" i="2"/>
  <c r="A373" i="2"/>
  <c r="G357" i="2"/>
  <c r="A381" i="2"/>
  <c r="G365" i="2"/>
  <c r="G384" i="2"/>
  <c r="A400" i="2"/>
  <c r="A377" i="2"/>
  <c r="G361" i="2"/>
  <c r="F306" i="2"/>
  <c r="F309" i="2" s="1"/>
  <c r="A383" i="2"/>
  <c r="G383" i="2" s="1"/>
  <c r="D356" i="2"/>
  <c r="A372" i="2"/>
  <c r="G372" i="2" s="1"/>
  <c r="B320" i="2"/>
  <c r="D304" i="2"/>
  <c r="E304" i="2" s="1"/>
  <c r="F304" i="2" s="1"/>
  <c r="D313" i="2"/>
  <c r="E310" i="2"/>
  <c r="E313" i="2" s="1"/>
  <c r="E339" i="2"/>
  <c r="F339" i="2" s="1"/>
  <c r="E299" i="2"/>
  <c r="F299" i="2" s="1"/>
  <c r="B319" i="2"/>
  <c r="D303" i="2"/>
  <c r="E303" i="2" s="1"/>
  <c r="F303" i="2" s="1"/>
  <c r="B334" i="2"/>
  <c r="D318" i="2"/>
  <c r="A374" i="2"/>
  <c r="G374" i="2" s="1"/>
  <c r="D355" i="2"/>
  <c r="A371" i="2"/>
  <c r="G371" i="2" s="1"/>
  <c r="E312" i="2"/>
  <c r="F312" i="2" s="1"/>
  <c r="E300" i="2"/>
  <c r="F300" i="2" s="1"/>
  <c r="B331" i="2"/>
  <c r="D315" i="2"/>
  <c r="F282" i="2"/>
  <c r="F285" i="2" s="1"/>
  <c r="E285" i="2"/>
  <c r="D305" i="2"/>
  <c r="E302" i="2"/>
  <c r="E305" i="2" s="1"/>
  <c r="E340" i="2"/>
  <c r="F340" i="2" s="1"/>
  <c r="A380" i="2"/>
  <c r="G380" i="2" s="1"/>
  <c r="F294" i="2"/>
  <c r="F297" i="2" s="1"/>
  <c r="B343" i="2"/>
  <c r="D327" i="2"/>
  <c r="B342" i="2"/>
  <c r="D326" i="2"/>
  <c r="B344" i="2"/>
  <c r="D328" i="2"/>
  <c r="B332" i="2"/>
  <c r="D316" i="2"/>
  <c r="A375" i="2"/>
  <c r="G375" i="2" s="1"/>
  <c r="D301" i="2"/>
  <c r="E298" i="2"/>
  <c r="E301" i="2" s="1"/>
  <c r="D338" i="2"/>
  <c r="A354" i="2"/>
  <c r="G354" i="2" s="1"/>
  <c r="E287" i="2"/>
  <c r="F287" i="2" s="1"/>
  <c r="A392" i="2"/>
  <c r="G392" i="2" s="1"/>
  <c r="F286" i="2"/>
  <c r="F289" i="2" s="1"/>
  <c r="E289" i="2"/>
  <c r="E311" i="2"/>
  <c r="F311" i="2" s="1"/>
  <c r="B330" i="2"/>
  <c r="D314" i="2"/>
  <c r="D325" i="2"/>
  <c r="F322" i="2"/>
  <c r="F325" i="2" s="1"/>
  <c r="F310" i="2" l="1"/>
  <c r="F313" i="2" s="1"/>
  <c r="G400" i="2"/>
  <c r="A416" i="2"/>
  <c r="G382" i="2"/>
  <c r="A398" i="2"/>
  <c r="G378" i="2"/>
  <c r="A394" i="2"/>
  <c r="G379" i="2"/>
  <c r="A395" i="2"/>
  <c r="A397" i="2"/>
  <c r="G381" i="2"/>
  <c r="A393" i="2"/>
  <c r="G377" i="2"/>
  <c r="A389" i="2"/>
  <c r="G373" i="2"/>
  <c r="A417" i="2"/>
  <c r="G401" i="2"/>
  <c r="F302" i="2"/>
  <c r="F305" i="2" s="1"/>
  <c r="B346" i="2"/>
  <c r="D330" i="2"/>
  <c r="F298" i="2"/>
  <c r="F301" i="2" s="1"/>
  <c r="E327" i="2"/>
  <c r="F327" i="2" s="1"/>
  <c r="E338" i="2"/>
  <c r="E341" i="2" s="1"/>
  <c r="D341" i="2"/>
  <c r="A391" i="2"/>
  <c r="G391" i="2" s="1"/>
  <c r="B359" i="2"/>
  <c r="D343" i="2"/>
  <c r="D321" i="2"/>
  <c r="E318" i="2"/>
  <c r="E321" i="2" s="1"/>
  <c r="D372" i="2"/>
  <c r="A388" i="2"/>
  <c r="G388" i="2" s="1"/>
  <c r="B335" i="2"/>
  <c r="D319" i="2"/>
  <c r="E316" i="2"/>
  <c r="F316" i="2" s="1"/>
  <c r="D371" i="2"/>
  <c r="A387" i="2"/>
  <c r="G387" i="2" s="1"/>
  <c r="B350" i="2"/>
  <c r="D334" i="2"/>
  <c r="E356" i="2"/>
  <c r="F356" i="2" s="1"/>
  <c r="B360" i="2"/>
  <c r="D344" i="2"/>
  <c r="B347" i="2"/>
  <c r="D331" i="2"/>
  <c r="E355" i="2"/>
  <c r="F355" i="2" s="1"/>
  <c r="A399" i="2"/>
  <c r="G399" i="2" s="1"/>
  <c r="D329" i="2"/>
  <c r="E326" i="2"/>
  <c r="E329" i="2" s="1"/>
  <c r="B358" i="2"/>
  <c r="D342" i="2"/>
  <c r="A390" i="2"/>
  <c r="G390" i="2" s="1"/>
  <c r="D354" i="2"/>
  <c r="A370" i="2"/>
  <c r="G370" i="2" s="1"/>
  <c r="B336" i="2"/>
  <c r="D320" i="2"/>
  <c r="E320" i="2" s="1"/>
  <c r="F320" i="2" s="1"/>
  <c r="B348" i="2"/>
  <c r="D332" i="2"/>
  <c r="A396" i="2"/>
  <c r="G396" i="2" s="1"/>
  <c r="D317" i="2"/>
  <c r="E314" i="2"/>
  <c r="E317" i="2" s="1"/>
  <c r="A408" i="2"/>
  <c r="G408" i="2" s="1"/>
  <c r="E328" i="2"/>
  <c r="F328" i="2" s="1"/>
  <c r="E315" i="2"/>
  <c r="F315" i="2" s="1"/>
  <c r="G395" i="2" l="1"/>
  <c r="A411" i="2"/>
  <c r="A433" i="2"/>
  <c r="G417" i="2"/>
  <c r="A405" i="2"/>
  <c r="G389" i="2"/>
  <c r="G398" i="2"/>
  <c r="A414" i="2"/>
  <c r="G394" i="2"/>
  <c r="A410" i="2"/>
  <c r="A409" i="2"/>
  <c r="G393" i="2"/>
  <c r="G416" i="2"/>
  <c r="A432" i="2"/>
  <c r="A413" i="2"/>
  <c r="G397" i="2"/>
  <c r="F314" i="2"/>
  <c r="F317" i="2" s="1"/>
  <c r="F326" i="2"/>
  <c r="F329" i="2" s="1"/>
  <c r="F338" i="2"/>
  <c r="F341" i="2" s="1"/>
  <c r="A412" i="2"/>
  <c r="G412" i="2" s="1"/>
  <c r="B366" i="2"/>
  <c r="D350" i="2"/>
  <c r="E371" i="2"/>
  <c r="F371" i="2" s="1"/>
  <c r="B376" i="2"/>
  <c r="D360" i="2"/>
  <c r="E343" i="2"/>
  <c r="F343" i="2" s="1"/>
  <c r="B352" i="2"/>
  <c r="D336" i="2"/>
  <c r="E354" i="2"/>
  <c r="E357" i="2" s="1"/>
  <c r="D357" i="2"/>
  <c r="A415" i="2"/>
  <c r="G415" i="2" s="1"/>
  <c r="F318" i="2"/>
  <c r="F321" i="2" s="1"/>
  <c r="A424" i="2"/>
  <c r="G424" i="2" s="1"/>
  <c r="A406" i="2"/>
  <c r="G406" i="2" s="1"/>
  <c r="E342" i="2"/>
  <c r="E345" i="2" s="1"/>
  <c r="D345" i="2"/>
  <c r="E319" i="2"/>
  <c r="F319" i="2" s="1"/>
  <c r="B375" i="2"/>
  <c r="D359" i="2"/>
  <c r="E372" i="2"/>
  <c r="F372" i="2" s="1"/>
  <c r="D370" i="2"/>
  <c r="A386" i="2"/>
  <c r="G386" i="2" s="1"/>
  <c r="D387" i="2"/>
  <c r="A403" i="2"/>
  <c r="G403" i="2" s="1"/>
  <c r="E332" i="2"/>
  <c r="F332" i="2" s="1"/>
  <c r="B363" i="2"/>
  <c r="D347" i="2"/>
  <c r="E344" i="2"/>
  <c r="F344" i="2" s="1"/>
  <c r="B374" i="2"/>
  <c r="D358" i="2"/>
  <c r="B351" i="2"/>
  <c r="D335" i="2"/>
  <c r="A407" i="2"/>
  <c r="G407" i="2" s="1"/>
  <c r="D333" i="2"/>
  <c r="E330" i="2"/>
  <c r="E333" i="2" s="1"/>
  <c r="E331" i="2"/>
  <c r="F331" i="2" s="1"/>
  <c r="B364" i="2"/>
  <c r="D348" i="2"/>
  <c r="E334" i="2"/>
  <c r="E337" i="2" s="1"/>
  <c r="D337" i="2"/>
  <c r="D388" i="2"/>
  <c r="A404" i="2"/>
  <c r="G404" i="2" s="1"/>
  <c r="B362" i="2"/>
  <c r="D346" i="2"/>
  <c r="A429" i="2" l="1"/>
  <c r="G413" i="2"/>
  <c r="G432" i="2"/>
  <c r="A448" i="2"/>
  <c r="A421" i="2"/>
  <c r="G405" i="2"/>
  <c r="A425" i="2"/>
  <c r="G409" i="2"/>
  <c r="A449" i="2"/>
  <c r="G433" i="2"/>
  <c r="G414" i="2"/>
  <c r="A430" i="2"/>
  <c r="G410" i="2"/>
  <c r="A426" i="2"/>
  <c r="G411" i="2"/>
  <c r="A427" i="2"/>
  <c r="F354" i="2"/>
  <c r="F357" i="2" s="1"/>
  <c r="F334" i="2"/>
  <c r="F337" i="2" s="1"/>
  <c r="E370" i="2"/>
  <c r="E373" i="2" s="1"/>
  <c r="D373" i="2"/>
  <c r="A423" i="2"/>
  <c r="G423" i="2" s="1"/>
  <c r="E346" i="2"/>
  <c r="E349" i="2" s="1"/>
  <c r="D349" i="2"/>
  <c r="B367" i="2"/>
  <c r="D351" i="2"/>
  <c r="B391" i="2"/>
  <c r="D375" i="2"/>
  <c r="A422" i="2"/>
  <c r="G422" i="2" s="1"/>
  <c r="E350" i="2"/>
  <c r="E353" i="2" s="1"/>
  <c r="D353" i="2"/>
  <c r="E347" i="2"/>
  <c r="F347" i="2" s="1"/>
  <c r="B379" i="2"/>
  <c r="D363" i="2"/>
  <c r="A431" i="2"/>
  <c r="G431" i="2" s="1"/>
  <c r="E335" i="2"/>
  <c r="F335" i="2" s="1"/>
  <c r="E359" i="2"/>
  <c r="F359" i="2" s="1"/>
  <c r="B392" i="2"/>
  <c r="D376" i="2"/>
  <c r="B378" i="2"/>
  <c r="D362" i="2"/>
  <c r="D404" i="2"/>
  <c r="A420" i="2"/>
  <c r="G420" i="2" s="1"/>
  <c r="E358" i="2"/>
  <c r="E361" i="2" s="1"/>
  <c r="D361" i="2"/>
  <c r="D403" i="2"/>
  <c r="A419" i="2"/>
  <c r="G419" i="2" s="1"/>
  <c r="B382" i="2"/>
  <c r="D366" i="2"/>
  <c r="E387" i="2"/>
  <c r="F387" i="2" s="1"/>
  <c r="A440" i="2"/>
  <c r="G440" i="2" s="1"/>
  <c r="A428" i="2"/>
  <c r="G428" i="2" s="1"/>
  <c r="E348" i="2"/>
  <c r="F348" i="2" s="1"/>
  <c r="E360" i="2"/>
  <c r="F360" i="2" s="1"/>
  <c r="B380" i="2"/>
  <c r="D364" i="2"/>
  <c r="E388" i="2"/>
  <c r="F388" i="2" s="1"/>
  <c r="B390" i="2"/>
  <c r="D374" i="2"/>
  <c r="E336" i="2"/>
  <c r="F336" i="2" s="1"/>
  <c r="F330" i="2"/>
  <c r="F333" i="2" s="1"/>
  <c r="D386" i="2"/>
  <c r="A402" i="2"/>
  <c r="G402" i="2" s="1"/>
  <c r="F342" i="2"/>
  <c r="F345" i="2" s="1"/>
  <c r="B368" i="2"/>
  <c r="D352" i="2"/>
  <c r="F350" i="2" l="1"/>
  <c r="F353" i="2" s="1"/>
  <c r="A441" i="2"/>
  <c r="G425" i="2"/>
  <c r="G426" i="2"/>
  <c r="A442" i="2"/>
  <c r="G427" i="2"/>
  <c r="A443" i="2"/>
  <c r="A437" i="2"/>
  <c r="G421" i="2"/>
  <c r="G430" i="2"/>
  <c r="A446" i="2"/>
  <c r="G448" i="2"/>
  <c r="A464" i="2"/>
  <c r="A465" i="2"/>
  <c r="G449" i="2"/>
  <c r="A445" i="2"/>
  <c r="G429" i="2"/>
  <c r="F370" i="2"/>
  <c r="F373" i="2" s="1"/>
  <c r="E403" i="2"/>
  <c r="F403" i="2" s="1"/>
  <c r="E376" i="2"/>
  <c r="F376" i="2" s="1"/>
  <c r="E363" i="2"/>
  <c r="F363" i="2" s="1"/>
  <c r="F358" i="2"/>
  <c r="F361" i="2" s="1"/>
  <c r="B408" i="2"/>
  <c r="D392" i="2"/>
  <c r="B395" i="2"/>
  <c r="D379" i="2"/>
  <c r="E375" i="2"/>
  <c r="F375" i="2" s="1"/>
  <c r="E374" i="2"/>
  <c r="E377" i="2" s="1"/>
  <c r="D377" i="2"/>
  <c r="A439" i="2"/>
  <c r="G439" i="2" s="1"/>
  <c r="B384" i="2"/>
  <c r="D368" i="2"/>
  <c r="B406" i="2"/>
  <c r="D390" i="2"/>
  <c r="B398" i="2"/>
  <c r="D382" i="2"/>
  <c r="E351" i="2"/>
  <c r="F351" i="2" s="1"/>
  <c r="A444" i="2"/>
  <c r="G444" i="2" s="1"/>
  <c r="D420" i="2"/>
  <c r="A436" i="2"/>
  <c r="G436" i="2" s="1"/>
  <c r="B383" i="2"/>
  <c r="D367" i="2"/>
  <c r="A438" i="2"/>
  <c r="G438" i="2" s="1"/>
  <c r="B396" i="2"/>
  <c r="D380" i="2"/>
  <c r="D419" i="2"/>
  <c r="A435" i="2"/>
  <c r="G435" i="2" s="1"/>
  <c r="B394" i="2"/>
  <c r="D378" i="2"/>
  <c r="E352" i="2"/>
  <c r="F352" i="2" s="1"/>
  <c r="E366" i="2"/>
  <c r="E369" i="2" s="1"/>
  <c r="D369" i="2"/>
  <c r="B407" i="2"/>
  <c r="D391" i="2"/>
  <c r="A418" i="2"/>
  <c r="G418" i="2" s="1"/>
  <c r="D402" i="2"/>
  <c r="E404" i="2"/>
  <c r="F404" i="2" s="1"/>
  <c r="F346" i="2"/>
  <c r="F349" i="2" s="1"/>
  <c r="E386" i="2"/>
  <c r="E389" i="2" s="1"/>
  <c r="D389" i="2"/>
  <c r="E364" i="2"/>
  <c r="F364" i="2" s="1"/>
  <c r="A456" i="2"/>
  <c r="G456" i="2" s="1"/>
  <c r="E362" i="2"/>
  <c r="E365" i="2" s="1"/>
  <c r="D365" i="2"/>
  <c r="A447" i="2"/>
  <c r="G447" i="2" s="1"/>
  <c r="A461" i="2" l="1"/>
  <c r="G445" i="2"/>
  <c r="A453" i="2"/>
  <c r="G437" i="2"/>
  <c r="G443" i="2"/>
  <c r="A459" i="2"/>
  <c r="A481" i="2"/>
  <c r="G465" i="2"/>
  <c r="G464" i="2"/>
  <c r="A480" i="2"/>
  <c r="G442" i="2"/>
  <c r="A458" i="2"/>
  <c r="G446" i="2"/>
  <c r="A462" i="2"/>
  <c r="A457" i="2"/>
  <c r="G441" i="2"/>
  <c r="F366" i="2"/>
  <c r="F369" i="2" s="1"/>
  <c r="F386" i="2"/>
  <c r="F389" i="2" s="1"/>
  <c r="F362" i="2"/>
  <c r="F365" i="2" s="1"/>
  <c r="D418" i="2"/>
  <c r="A434" i="2"/>
  <c r="G434" i="2" s="1"/>
  <c r="D435" i="2"/>
  <c r="A451" i="2"/>
  <c r="G451" i="2" s="1"/>
  <c r="E379" i="2"/>
  <c r="F379" i="2" s="1"/>
  <c r="E380" i="2"/>
  <c r="F380" i="2" s="1"/>
  <c r="B399" i="2"/>
  <c r="D383" i="2"/>
  <c r="A455" i="2"/>
  <c r="G455" i="2" s="1"/>
  <c r="B411" i="2"/>
  <c r="D395" i="2"/>
  <c r="E378" i="2"/>
  <c r="E381" i="2" s="1"/>
  <c r="D381" i="2"/>
  <c r="B423" i="2"/>
  <c r="D407" i="2"/>
  <c r="E419" i="2"/>
  <c r="F419" i="2" s="1"/>
  <c r="A472" i="2"/>
  <c r="G472" i="2" s="1"/>
  <c r="B412" i="2"/>
  <c r="D396" i="2"/>
  <c r="D436" i="2"/>
  <c r="A452" i="2"/>
  <c r="G452" i="2" s="1"/>
  <c r="E392" i="2"/>
  <c r="F392" i="2" s="1"/>
  <c r="E391" i="2"/>
  <c r="F391" i="2" s="1"/>
  <c r="B410" i="2"/>
  <c r="D394" i="2"/>
  <c r="A454" i="2"/>
  <c r="G454" i="2" s="1"/>
  <c r="B422" i="2"/>
  <c r="D406" i="2"/>
  <c r="A460" i="2"/>
  <c r="G460" i="2" s="1"/>
  <c r="E382" i="2"/>
  <c r="E385" i="2" s="1"/>
  <c r="D385" i="2"/>
  <c r="F374" i="2"/>
  <c r="F377" i="2" s="1"/>
  <c r="B424" i="2"/>
  <c r="D408" i="2"/>
  <c r="A463" i="2"/>
  <c r="G463" i="2" s="1"/>
  <c r="E390" i="2"/>
  <c r="E393" i="2" s="1"/>
  <c r="D393" i="2"/>
  <c r="E368" i="2"/>
  <c r="F368" i="2" s="1"/>
  <c r="E367" i="2"/>
  <c r="F367" i="2" s="1"/>
  <c r="B400" i="2"/>
  <c r="D384" i="2"/>
  <c r="E420" i="2"/>
  <c r="F420" i="2" s="1"/>
  <c r="E402" i="2"/>
  <c r="E405" i="2" s="1"/>
  <c r="D405" i="2"/>
  <c r="B414" i="2"/>
  <c r="D398" i="2"/>
  <c r="F378" i="2" l="1"/>
  <c r="F381" i="2" s="1"/>
  <c r="F390" i="2"/>
  <c r="F393" i="2" s="1"/>
  <c r="A473" i="2"/>
  <c r="G457" i="2"/>
  <c r="A497" i="2"/>
  <c r="G481" i="2"/>
  <c r="G462" i="2"/>
  <c r="A478" i="2"/>
  <c r="G459" i="2"/>
  <c r="A475" i="2"/>
  <c r="G458" i="2"/>
  <c r="A474" i="2"/>
  <c r="A469" i="2"/>
  <c r="G453" i="2"/>
  <c r="G480" i="2"/>
  <c r="A496" i="2"/>
  <c r="A477" i="2"/>
  <c r="G461" i="2"/>
  <c r="F382" i="2"/>
  <c r="F385" i="2" s="1"/>
  <c r="B426" i="2"/>
  <c r="D410" i="2"/>
  <c r="E398" i="2"/>
  <c r="E401" i="2" s="1"/>
  <c r="D401" i="2"/>
  <c r="B440" i="2"/>
  <c r="D424" i="2"/>
  <c r="A476" i="2"/>
  <c r="G476" i="2" s="1"/>
  <c r="A488" i="2"/>
  <c r="G488" i="2" s="1"/>
  <c r="B430" i="2"/>
  <c r="D414" i="2"/>
  <c r="E395" i="2"/>
  <c r="F395" i="2" s="1"/>
  <c r="E406" i="2"/>
  <c r="E409" i="2" s="1"/>
  <c r="D409" i="2"/>
  <c r="D451" i="2"/>
  <c r="A467" i="2"/>
  <c r="G467" i="2" s="1"/>
  <c r="A470" i="2"/>
  <c r="G470" i="2" s="1"/>
  <c r="D452" i="2"/>
  <c r="A468" i="2"/>
  <c r="G468" i="2" s="1"/>
  <c r="E407" i="2"/>
  <c r="F407" i="2" s="1"/>
  <c r="E435" i="2"/>
  <c r="F435" i="2" s="1"/>
  <c r="E384" i="2"/>
  <c r="F384" i="2" s="1"/>
  <c r="B427" i="2"/>
  <c r="D411" i="2"/>
  <c r="F402" i="2"/>
  <c r="F405" i="2" s="1"/>
  <c r="A479" i="2"/>
  <c r="G479" i="2" s="1"/>
  <c r="E436" i="2"/>
  <c r="F436" i="2" s="1"/>
  <c r="B439" i="2"/>
  <c r="D423" i="2"/>
  <c r="E383" i="2"/>
  <c r="F383" i="2" s="1"/>
  <c r="D434" i="2"/>
  <c r="A450" i="2"/>
  <c r="G450" i="2" s="1"/>
  <c r="E408" i="2"/>
  <c r="F408" i="2" s="1"/>
  <c r="B428" i="2"/>
  <c r="D412" i="2"/>
  <c r="B416" i="2"/>
  <c r="D400" i="2"/>
  <c r="B438" i="2"/>
  <c r="D422" i="2"/>
  <c r="A471" i="2"/>
  <c r="G471" i="2" s="1"/>
  <c r="E394" i="2"/>
  <c r="E397" i="2" s="1"/>
  <c r="D397" i="2"/>
  <c r="E396" i="2"/>
  <c r="F396" i="2" s="1"/>
  <c r="B415" i="2"/>
  <c r="D399" i="2"/>
  <c r="E418" i="2"/>
  <c r="E421" i="2" s="1"/>
  <c r="D421" i="2"/>
  <c r="F394" i="2" l="1"/>
  <c r="F397" i="2" s="1"/>
  <c r="G475" i="2"/>
  <c r="A491" i="2"/>
  <c r="A493" i="2"/>
  <c r="G477" i="2"/>
  <c r="G496" i="2"/>
  <c r="A512" i="2"/>
  <c r="G478" i="2"/>
  <c r="A494" i="2"/>
  <c r="A485" i="2"/>
  <c r="G469" i="2"/>
  <c r="A513" i="2"/>
  <c r="G497" i="2"/>
  <c r="G474" i="2"/>
  <c r="A490" i="2"/>
  <c r="A489" i="2"/>
  <c r="G473" i="2"/>
  <c r="F398" i="2"/>
  <c r="F401" i="2" s="1"/>
  <c r="F418" i="2"/>
  <c r="F421" i="2" s="1"/>
  <c r="F406" i="2"/>
  <c r="F409" i="2" s="1"/>
  <c r="E414" i="2"/>
  <c r="E417" i="2" s="1"/>
  <c r="D417" i="2"/>
  <c r="A495" i="2"/>
  <c r="G495" i="2" s="1"/>
  <c r="A504" i="2"/>
  <c r="G504" i="2" s="1"/>
  <c r="E399" i="2"/>
  <c r="F399" i="2" s="1"/>
  <c r="E412" i="2"/>
  <c r="F412" i="2" s="1"/>
  <c r="E423" i="2"/>
  <c r="F423" i="2" s="1"/>
  <c r="D450" i="2"/>
  <c r="A466" i="2"/>
  <c r="G466" i="2" s="1"/>
  <c r="A486" i="2"/>
  <c r="G486" i="2" s="1"/>
  <c r="B456" i="2"/>
  <c r="D440" i="2"/>
  <c r="B446" i="2"/>
  <c r="D430" i="2"/>
  <c r="A487" i="2"/>
  <c r="G487" i="2" s="1"/>
  <c r="B431" i="2"/>
  <c r="D415" i="2"/>
  <c r="E422" i="2"/>
  <c r="E425" i="2" s="1"/>
  <c r="D425" i="2"/>
  <c r="B444" i="2"/>
  <c r="D428" i="2"/>
  <c r="B455" i="2"/>
  <c r="D439" i="2"/>
  <c r="A492" i="2"/>
  <c r="G492" i="2" s="1"/>
  <c r="B432" i="2"/>
  <c r="D416" i="2"/>
  <c r="E434" i="2"/>
  <c r="E437" i="2" s="1"/>
  <c r="D437" i="2"/>
  <c r="D467" i="2"/>
  <c r="A483" i="2"/>
  <c r="G483" i="2" s="1"/>
  <c r="E451" i="2"/>
  <c r="F451" i="2" s="1"/>
  <c r="B454" i="2"/>
  <c r="D438" i="2"/>
  <c r="E411" i="2"/>
  <c r="F411" i="2" s="1"/>
  <c r="D468" i="2"/>
  <c r="A484" i="2"/>
  <c r="G484" i="2" s="1"/>
  <c r="E410" i="2"/>
  <c r="E413" i="2" s="1"/>
  <c r="D413" i="2"/>
  <c r="E400" i="2"/>
  <c r="F400" i="2" s="1"/>
  <c r="B443" i="2"/>
  <c r="D427" i="2"/>
  <c r="E452" i="2"/>
  <c r="F452" i="2" s="1"/>
  <c r="E424" i="2"/>
  <c r="F424" i="2" s="1"/>
  <c r="B442" i="2"/>
  <c r="D426" i="2"/>
  <c r="G494" i="2" l="1"/>
  <c r="A510" i="2"/>
  <c r="A505" i="2"/>
  <c r="G489" i="2"/>
  <c r="G490" i="2"/>
  <c r="A506" i="2"/>
  <c r="G512" i="2"/>
  <c r="A528" i="2"/>
  <c r="F410" i="2"/>
  <c r="F413" i="2" s="1"/>
  <c r="A529" i="2"/>
  <c r="G513" i="2"/>
  <c r="A509" i="2"/>
  <c r="G493" i="2"/>
  <c r="G491" i="2"/>
  <c r="A507" i="2"/>
  <c r="A501" i="2"/>
  <c r="G485" i="2"/>
  <c r="F422" i="2"/>
  <c r="F425" i="2" s="1"/>
  <c r="F414" i="2"/>
  <c r="F417" i="2" s="1"/>
  <c r="B448" i="2"/>
  <c r="D432" i="2"/>
  <c r="D484" i="2"/>
  <c r="E484" i="2" s="1"/>
  <c r="A500" i="2"/>
  <c r="G500" i="2" s="1"/>
  <c r="E415" i="2"/>
  <c r="F415" i="2" s="1"/>
  <c r="E439" i="2"/>
  <c r="F439" i="2" s="1"/>
  <c r="B447" i="2"/>
  <c r="D431" i="2"/>
  <c r="B472" i="2"/>
  <c r="D456" i="2"/>
  <c r="B458" i="2"/>
  <c r="D442" i="2"/>
  <c r="A520" i="2"/>
  <c r="G520" i="2" s="1"/>
  <c r="E468" i="2"/>
  <c r="F468" i="2" s="1"/>
  <c r="E427" i="2"/>
  <c r="F427" i="2" s="1"/>
  <c r="F434" i="2"/>
  <c r="F437" i="2" s="1"/>
  <c r="B471" i="2"/>
  <c r="D455" i="2"/>
  <c r="A503" i="2"/>
  <c r="G503" i="2" s="1"/>
  <c r="A502" i="2"/>
  <c r="G502" i="2" s="1"/>
  <c r="E450" i="2"/>
  <c r="E453" i="2" s="1"/>
  <c r="D453" i="2"/>
  <c r="D483" i="2"/>
  <c r="E483" i="2" s="1"/>
  <c r="F483" i="2" s="1"/>
  <c r="A499" i="2"/>
  <c r="G499" i="2" s="1"/>
  <c r="E440" i="2"/>
  <c r="F440" i="2" s="1"/>
  <c r="A511" i="2"/>
  <c r="G511" i="2" s="1"/>
  <c r="B459" i="2"/>
  <c r="D443" i="2"/>
  <c r="E438" i="2"/>
  <c r="E441" i="2" s="1"/>
  <c r="D441" i="2"/>
  <c r="E428" i="2"/>
  <c r="F428" i="2" s="1"/>
  <c r="B462" i="2"/>
  <c r="D446" i="2"/>
  <c r="A508" i="2"/>
  <c r="G508" i="2" s="1"/>
  <c r="E467" i="2"/>
  <c r="F467" i="2" s="1"/>
  <c r="E426" i="2"/>
  <c r="E429" i="2" s="1"/>
  <c r="D429" i="2"/>
  <c r="B470" i="2"/>
  <c r="D454" i="2"/>
  <c r="E416" i="2"/>
  <c r="F416" i="2" s="1"/>
  <c r="B460" i="2"/>
  <c r="D444" i="2"/>
  <c r="E430" i="2"/>
  <c r="E433" i="2" s="1"/>
  <c r="D433" i="2"/>
  <c r="A482" i="2"/>
  <c r="G482" i="2" s="1"/>
  <c r="D466" i="2"/>
  <c r="G507" i="2" l="1"/>
  <c r="A523" i="2"/>
  <c r="G506" i="2"/>
  <c r="A522" i="2"/>
  <c r="A525" i="2"/>
  <c r="G509" i="2"/>
  <c r="G528" i="2"/>
  <c r="A544" i="2"/>
  <c r="A521" i="2"/>
  <c r="G505" i="2"/>
  <c r="A545" i="2"/>
  <c r="G529" i="2"/>
  <c r="G510" i="2"/>
  <c r="A526" i="2"/>
  <c r="A517" i="2"/>
  <c r="G501" i="2"/>
  <c r="F450" i="2"/>
  <c r="F453" i="2" s="1"/>
  <c r="F438" i="2"/>
  <c r="F441" i="2" s="1"/>
  <c r="F426" i="2"/>
  <c r="F429" i="2" s="1"/>
  <c r="A527" i="2"/>
  <c r="G527" i="2" s="1"/>
  <c r="B476" i="2"/>
  <c r="D460" i="2"/>
  <c r="B474" i="2"/>
  <c r="D458" i="2"/>
  <c r="E466" i="2"/>
  <c r="E469" i="2" s="1"/>
  <c r="D469" i="2"/>
  <c r="B487" i="2"/>
  <c r="D471" i="2"/>
  <c r="B488" i="2"/>
  <c r="D472" i="2"/>
  <c r="B478" i="2"/>
  <c r="D462" i="2"/>
  <c r="E444" i="2"/>
  <c r="F444" i="2" s="1"/>
  <c r="E442" i="2"/>
  <c r="E445" i="2" s="1"/>
  <c r="D445" i="2"/>
  <c r="E456" i="2"/>
  <c r="F456" i="2" s="1"/>
  <c r="D482" i="2"/>
  <c r="E482" i="2"/>
  <c r="E485" i="2" s="1"/>
  <c r="A498" i="2"/>
  <c r="G498" i="2" s="1"/>
  <c r="A518" i="2"/>
  <c r="G518" i="2" s="1"/>
  <c r="E431" i="2"/>
  <c r="F431" i="2" s="1"/>
  <c r="F484" i="2"/>
  <c r="A519" i="2"/>
  <c r="G519" i="2" s="1"/>
  <c r="E454" i="2"/>
  <c r="E457" i="2" s="1"/>
  <c r="D457" i="2"/>
  <c r="B486" i="2"/>
  <c r="D470" i="2"/>
  <c r="E443" i="2"/>
  <c r="F443" i="2" s="1"/>
  <c r="D499" i="2"/>
  <c r="E499" i="2" s="1"/>
  <c r="F499" i="2" s="1"/>
  <c r="A515" i="2"/>
  <c r="G515" i="2" s="1"/>
  <c r="B463" i="2"/>
  <c r="D447" i="2"/>
  <c r="E432" i="2"/>
  <c r="F432" i="2" s="1"/>
  <c r="E455" i="2"/>
  <c r="F455" i="2" s="1"/>
  <c r="D500" i="2"/>
  <c r="E500" i="2" s="1"/>
  <c r="A516" i="2"/>
  <c r="G516" i="2" s="1"/>
  <c r="A524" i="2"/>
  <c r="G524" i="2" s="1"/>
  <c r="F430" i="2"/>
  <c r="F433" i="2" s="1"/>
  <c r="E446" i="2"/>
  <c r="E449" i="2" s="1"/>
  <c r="D449" i="2"/>
  <c r="B475" i="2"/>
  <c r="D459" i="2"/>
  <c r="A536" i="2"/>
  <c r="G536" i="2" s="1"/>
  <c r="B464" i="2"/>
  <c r="D448" i="2"/>
  <c r="A533" i="2" l="1"/>
  <c r="G517" i="2"/>
  <c r="G544" i="2"/>
  <c r="A560" i="2"/>
  <c r="G526" i="2"/>
  <c r="A542" i="2"/>
  <c r="A541" i="2"/>
  <c r="G525" i="2"/>
  <c r="G522" i="2"/>
  <c r="A538" i="2"/>
  <c r="A561" i="2"/>
  <c r="G545" i="2"/>
  <c r="G523" i="2"/>
  <c r="A539" i="2"/>
  <c r="A537" i="2"/>
  <c r="G521" i="2"/>
  <c r="F446" i="2"/>
  <c r="F449" i="2" s="1"/>
  <c r="B479" i="2"/>
  <c r="D463" i="2"/>
  <c r="F482" i="2"/>
  <c r="F485" i="2" s="1"/>
  <c r="D485" i="2"/>
  <c r="E462" i="2"/>
  <c r="E465" i="2" s="1"/>
  <c r="D465" i="2"/>
  <c r="F454" i="2"/>
  <c r="F457" i="2" s="1"/>
  <c r="B494" i="2"/>
  <c r="D478" i="2"/>
  <c r="E458" i="2"/>
  <c r="E461" i="2" s="1"/>
  <c r="D461" i="2"/>
  <c r="E459" i="2"/>
  <c r="F459" i="2" s="1"/>
  <c r="B491" i="2"/>
  <c r="D475" i="2"/>
  <c r="D516" i="2"/>
  <c r="E516" i="2" s="1"/>
  <c r="A532" i="2"/>
  <c r="G532" i="2" s="1"/>
  <c r="A534" i="2"/>
  <c r="G534" i="2" s="1"/>
  <c r="A535" i="2"/>
  <c r="G535" i="2" s="1"/>
  <c r="F442" i="2"/>
  <c r="F445" i="2" s="1"/>
  <c r="E471" i="2"/>
  <c r="F471" i="2" s="1"/>
  <c r="B492" i="2"/>
  <c r="D476" i="2"/>
  <c r="E447" i="2"/>
  <c r="F447" i="2" s="1"/>
  <c r="B502" i="2"/>
  <c r="D486" i="2"/>
  <c r="F500" i="2"/>
  <c r="E472" i="2"/>
  <c r="F472" i="2" s="1"/>
  <c r="B490" i="2"/>
  <c r="D474" i="2"/>
  <c r="B480" i="2"/>
  <c r="D464" i="2"/>
  <c r="E460" i="2"/>
  <c r="F460" i="2" s="1"/>
  <c r="A552" i="2"/>
  <c r="G552" i="2" s="1"/>
  <c r="B503" i="2"/>
  <c r="D487" i="2"/>
  <c r="E487" i="2" s="1"/>
  <c r="F487" i="2" s="1"/>
  <c r="A543" i="2"/>
  <c r="G543" i="2" s="1"/>
  <c r="E448" i="2"/>
  <c r="F448" i="2" s="1"/>
  <c r="D515" i="2"/>
  <c r="A531" i="2"/>
  <c r="G531" i="2" s="1"/>
  <c r="B504" i="2"/>
  <c r="D488" i="2"/>
  <c r="E488" i="2" s="1"/>
  <c r="F488" i="2" s="1"/>
  <c r="A540" i="2"/>
  <c r="G540" i="2" s="1"/>
  <c r="E470" i="2"/>
  <c r="E473" i="2" s="1"/>
  <c r="D473" i="2"/>
  <c r="D498" i="2"/>
  <c r="E498" i="2" s="1"/>
  <c r="E501" i="2" s="1"/>
  <c r="A514" i="2"/>
  <c r="G514" i="2" s="1"/>
  <c r="F466" i="2"/>
  <c r="F469" i="2" s="1"/>
  <c r="A553" i="2" l="1"/>
  <c r="G537" i="2"/>
  <c r="A557" i="2"/>
  <c r="G541" i="2"/>
  <c r="G539" i="2"/>
  <c r="A555" i="2"/>
  <c r="G542" i="2"/>
  <c r="A558" i="2"/>
  <c r="G560" i="2"/>
  <c r="A576" i="2"/>
  <c r="A577" i="2"/>
  <c r="G561" i="2"/>
  <c r="G538" i="2"/>
  <c r="A554" i="2"/>
  <c r="A549" i="2"/>
  <c r="G533" i="2"/>
  <c r="F458" i="2"/>
  <c r="F461" i="2" s="1"/>
  <c r="B496" i="2"/>
  <c r="D480" i="2"/>
  <c r="B507" i="2"/>
  <c r="D491" i="2"/>
  <c r="E491" i="2" s="1"/>
  <c r="F491" i="2" s="1"/>
  <c r="F498" i="2"/>
  <c r="F501" i="2" s="1"/>
  <c r="D501" i="2"/>
  <c r="B520" i="2"/>
  <c r="D504" i="2"/>
  <c r="E504" i="2" s="1"/>
  <c r="F504" i="2" s="1"/>
  <c r="B519" i="2"/>
  <c r="D503" i="2"/>
  <c r="D477" i="2"/>
  <c r="E474" i="2"/>
  <c r="E477" i="2" s="1"/>
  <c r="A550" i="2"/>
  <c r="G550" i="2" s="1"/>
  <c r="F470" i="2"/>
  <c r="F473" i="2" s="1"/>
  <c r="D531" i="2"/>
  <c r="A547" i="2"/>
  <c r="G547" i="2" s="1"/>
  <c r="A568" i="2"/>
  <c r="G568" i="2" s="1"/>
  <c r="B506" i="2"/>
  <c r="D490" i="2"/>
  <c r="E476" i="2"/>
  <c r="F476" i="2" s="1"/>
  <c r="F462" i="2"/>
  <c r="F465" i="2" s="1"/>
  <c r="D532" i="2"/>
  <c r="E532" i="2" s="1"/>
  <c r="A548" i="2"/>
  <c r="G548" i="2" s="1"/>
  <c r="A556" i="2"/>
  <c r="G556" i="2" s="1"/>
  <c r="F516" i="2"/>
  <c r="B508" i="2"/>
  <c r="D492" i="2"/>
  <c r="D489" i="2"/>
  <c r="E486" i="2"/>
  <c r="E489" i="2" s="1"/>
  <c r="E463" i="2"/>
  <c r="F463" i="2" s="1"/>
  <c r="E515" i="2"/>
  <c r="F515" i="2" s="1"/>
  <c r="A559" i="2"/>
  <c r="G559" i="2" s="1"/>
  <c r="D481" i="2"/>
  <c r="E478" i="2"/>
  <c r="E481" i="2" s="1"/>
  <c r="D514" i="2"/>
  <c r="E514" i="2" s="1"/>
  <c r="E517" i="2" s="1"/>
  <c r="A530" i="2"/>
  <c r="G530" i="2" s="1"/>
  <c r="E464" i="2"/>
  <c r="F464" i="2" s="1"/>
  <c r="B518" i="2"/>
  <c r="D502" i="2"/>
  <c r="A551" i="2"/>
  <c r="G551" i="2" s="1"/>
  <c r="E475" i="2"/>
  <c r="F475" i="2" s="1"/>
  <c r="B510" i="2"/>
  <c r="D494" i="2"/>
  <c r="B495" i="2"/>
  <c r="D479" i="2"/>
  <c r="E479" i="2" s="1"/>
  <c r="F479" i="2" s="1"/>
  <c r="A565" i="2" l="1"/>
  <c r="G549" i="2"/>
  <c r="G554" i="2"/>
  <c r="A570" i="2"/>
  <c r="G555" i="2"/>
  <c r="A571" i="2"/>
  <c r="G558" i="2"/>
  <c r="A574" i="2"/>
  <c r="A593" i="2"/>
  <c r="G577" i="2"/>
  <c r="A573" i="2"/>
  <c r="G557" i="2"/>
  <c r="G576" i="2"/>
  <c r="A592" i="2"/>
  <c r="A569" i="2"/>
  <c r="G553" i="2"/>
  <c r="D505" i="2"/>
  <c r="E502" i="2"/>
  <c r="E505" i="2" s="1"/>
  <c r="B522" i="2"/>
  <c r="D506" i="2"/>
  <c r="B536" i="2"/>
  <c r="D520" i="2"/>
  <c r="B511" i="2"/>
  <c r="D495" i="2"/>
  <c r="E495" i="2" s="1"/>
  <c r="F495" i="2" s="1"/>
  <c r="B534" i="2"/>
  <c r="D518" i="2"/>
  <c r="F478" i="2"/>
  <c r="F481" i="2" s="1"/>
  <c r="F486" i="2"/>
  <c r="F489" i="2" s="1"/>
  <c r="A564" i="2"/>
  <c r="G564" i="2" s="1"/>
  <c r="D548" i="2"/>
  <c r="A584" i="2"/>
  <c r="G584" i="2" s="1"/>
  <c r="D493" i="2"/>
  <c r="E490" i="2"/>
  <c r="E493" i="2" s="1"/>
  <c r="A566" i="2"/>
  <c r="G566" i="2" s="1"/>
  <c r="E492" i="2"/>
  <c r="F492" i="2" s="1"/>
  <c r="F532" i="2"/>
  <c r="D530" i="2"/>
  <c r="E530" i="2"/>
  <c r="E533" i="2" s="1"/>
  <c r="A546" i="2"/>
  <c r="G546" i="2" s="1"/>
  <c r="B524" i="2"/>
  <c r="D508" i="2"/>
  <c r="D547" i="2"/>
  <c r="A563" i="2"/>
  <c r="G563" i="2" s="1"/>
  <c r="F474" i="2"/>
  <c r="F477" i="2" s="1"/>
  <c r="B523" i="2"/>
  <c r="D507" i="2"/>
  <c r="E507" i="2" s="1"/>
  <c r="F507" i="2" s="1"/>
  <c r="A572" i="2"/>
  <c r="G572" i="2" s="1"/>
  <c r="B526" i="2"/>
  <c r="D510" i="2"/>
  <c r="E531" i="2"/>
  <c r="F531" i="2" s="1"/>
  <c r="E480" i="2"/>
  <c r="F480" i="2" s="1"/>
  <c r="D497" i="2"/>
  <c r="E494" i="2"/>
  <c r="E497" i="2" s="1"/>
  <c r="A575" i="2"/>
  <c r="G575" i="2" s="1"/>
  <c r="E503" i="2"/>
  <c r="F503" i="2" s="1"/>
  <c r="A567" i="2"/>
  <c r="G567" i="2" s="1"/>
  <c r="D517" i="2"/>
  <c r="F514" i="2"/>
  <c r="F517" i="2" s="1"/>
  <c r="B535" i="2"/>
  <c r="D519" i="2"/>
  <c r="B512" i="2"/>
  <c r="D496" i="2"/>
  <c r="A585" i="2" l="1"/>
  <c r="G569" i="2"/>
  <c r="G592" i="2"/>
  <c r="A608" i="2"/>
  <c r="G571" i="2"/>
  <c r="A587" i="2"/>
  <c r="G574" i="2"/>
  <c r="A590" i="2"/>
  <c r="G570" i="2"/>
  <c r="A586" i="2"/>
  <c r="A589" i="2"/>
  <c r="G573" i="2"/>
  <c r="A609" i="2"/>
  <c r="G593" i="2"/>
  <c r="A581" i="2"/>
  <c r="G565" i="2"/>
  <c r="F494" i="2"/>
  <c r="F497" i="2" s="1"/>
  <c r="E520" i="2"/>
  <c r="F520" i="2" s="1"/>
  <c r="B552" i="2"/>
  <c r="D536" i="2"/>
  <c r="B539" i="2"/>
  <c r="D523" i="2"/>
  <c r="E519" i="2"/>
  <c r="F519" i="2" s="1"/>
  <c r="A591" i="2"/>
  <c r="G591" i="2" s="1"/>
  <c r="F490" i="2"/>
  <c r="F493" i="2" s="1"/>
  <c r="B538" i="2"/>
  <c r="D522" i="2"/>
  <c r="B527" i="2"/>
  <c r="D511" i="2"/>
  <c r="A562" i="2"/>
  <c r="G562" i="2" s="1"/>
  <c r="D546" i="2"/>
  <c r="D564" i="2"/>
  <c r="E564" i="2" s="1"/>
  <c r="A580" i="2"/>
  <c r="G580" i="2" s="1"/>
  <c r="F530" i="2"/>
  <c r="F533" i="2" s="1"/>
  <c r="D533" i="2"/>
  <c r="B551" i="2"/>
  <c r="D535" i="2"/>
  <c r="D513" i="2"/>
  <c r="E510" i="2"/>
  <c r="E513" i="2" s="1"/>
  <c r="A579" i="2"/>
  <c r="G579" i="2" s="1"/>
  <c r="D563" i="2"/>
  <c r="A600" i="2"/>
  <c r="G600" i="2" s="1"/>
  <c r="D521" i="2"/>
  <c r="E518" i="2"/>
  <c r="E521" i="2" s="1"/>
  <c r="A583" i="2"/>
  <c r="G583" i="2" s="1"/>
  <c r="B540" i="2"/>
  <c r="D524" i="2"/>
  <c r="D509" i="2"/>
  <c r="E506" i="2"/>
  <c r="E509" i="2" s="1"/>
  <c r="B542" i="2"/>
  <c r="D526" i="2"/>
  <c r="E547" i="2"/>
  <c r="F547" i="2" s="1"/>
  <c r="B550" i="2"/>
  <c r="D534" i="2"/>
  <c r="E496" i="2"/>
  <c r="F496" i="2" s="1"/>
  <c r="E548" i="2"/>
  <c r="F548" i="2" s="1"/>
  <c r="B528" i="2"/>
  <c r="D512" i="2"/>
  <c r="A588" i="2"/>
  <c r="G588" i="2" s="1"/>
  <c r="E508" i="2"/>
  <c r="F508" i="2" s="1"/>
  <c r="A582" i="2"/>
  <c r="G582" i="2" s="1"/>
  <c r="F502" i="2"/>
  <c r="F505" i="2" s="1"/>
  <c r="A597" i="2" l="1"/>
  <c r="G581" i="2"/>
  <c r="G587" i="2"/>
  <c r="A603" i="2"/>
  <c r="A625" i="2"/>
  <c r="G625" i="2" s="1"/>
  <c r="G609" i="2"/>
  <c r="G590" i="2"/>
  <c r="A606" i="2"/>
  <c r="G608" i="2"/>
  <c r="A624" i="2"/>
  <c r="G624" i="2" s="1"/>
  <c r="A605" i="2"/>
  <c r="G589" i="2"/>
  <c r="G586" i="2"/>
  <c r="A602" i="2"/>
  <c r="A601" i="2"/>
  <c r="G585" i="2"/>
  <c r="E511" i="2"/>
  <c r="F511" i="2" s="1"/>
  <c r="A598" i="2"/>
  <c r="G598" i="2" s="1"/>
  <c r="E512" i="2"/>
  <c r="F512" i="2" s="1"/>
  <c r="A599" i="2"/>
  <c r="G599" i="2" s="1"/>
  <c r="E563" i="2"/>
  <c r="F563" i="2" s="1"/>
  <c r="B543" i="2"/>
  <c r="D527" i="2"/>
  <c r="E523" i="2"/>
  <c r="F523" i="2" s="1"/>
  <c r="B544" i="2"/>
  <c r="D528" i="2"/>
  <c r="D529" i="2"/>
  <c r="E526" i="2"/>
  <c r="E529" i="2" s="1"/>
  <c r="D579" i="2"/>
  <c r="A595" i="2"/>
  <c r="G595" i="2" s="1"/>
  <c r="A596" i="2"/>
  <c r="G596" i="2" s="1"/>
  <c r="D580" i="2"/>
  <c r="E580" i="2" s="1"/>
  <c r="D525" i="2"/>
  <c r="E522" i="2"/>
  <c r="E525" i="2" s="1"/>
  <c r="B555" i="2"/>
  <c r="D539" i="2"/>
  <c r="B558" i="2"/>
  <c r="D542" i="2"/>
  <c r="E536" i="2"/>
  <c r="F536" i="2" s="1"/>
  <c r="F518" i="2"/>
  <c r="F521" i="2" s="1"/>
  <c r="F510" i="2"/>
  <c r="F513" i="2" s="1"/>
  <c r="B568" i="2"/>
  <c r="D552" i="2"/>
  <c r="F506" i="2"/>
  <c r="F509" i="2" s="1"/>
  <c r="D549" i="2"/>
  <c r="A607" i="2"/>
  <c r="G607" i="2" s="1"/>
  <c r="A604" i="2"/>
  <c r="G604" i="2" s="1"/>
  <c r="B554" i="2"/>
  <c r="D538" i="2"/>
  <c r="F564" i="2"/>
  <c r="D537" i="2"/>
  <c r="E534" i="2"/>
  <c r="E537" i="2" s="1"/>
  <c r="A616" i="2"/>
  <c r="G616" i="2" s="1"/>
  <c r="E535" i="2"/>
  <c r="F535" i="2" s="1"/>
  <c r="D562" i="2"/>
  <c r="E562" i="2" s="1"/>
  <c r="E565" i="2" s="1"/>
  <c r="A578" i="2"/>
  <c r="G578" i="2" s="1"/>
  <c r="B556" i="2"/>
  <c r="D540" i="2"/>
  <c r="B566" i="2"/>
  <c r="D550" i="2"/>
  <c r="E524" i="2"/>
  <c r="F524" i="2" s="1"/>
  <c r="B567" i="2"/>
  <c r="D551" i="2"/>
  <c r="E546" i="2"/>
  <c r="E549" i="2" s="1"/>
  <c r="F546" i="2" l="1"/>
  <c r="F549" i="2" s="1"/>
  <c r="A617" i="2"/>
  <c r="G617" i="2" s="1"/>
  <c r="G601" i="2"/>
  <c r="G606" i="2"/>
  <c r="A622" i="2"/>
  <c r="G622" i="2" s="1"/>
  <c r="G602" i="2"/>
  <c r="A618" i="2"/>
  <c r="G618" i="2" s="1"/>
  <c r="G603" i="2"/>
  <c r="A619" i="2"/>
  <c r="G619" i="2" s="1"/>
  <c r="A621" i="2"/>
  <c r="G621" i="2" s="1"/>
  <c r="G605" i="2"/>
  <c r="A613" i="2"/>
  <c r="G613" i="2" s="1"/>
  <c r="G597" i="2"/>
  <c r="D541" i="2"/>
  <c r="E538" i="2"/>
  <c r="E541" i="2" s="1"/>
  <c r="E539" i="2"/>
  <c r="F539" i="2" s="1"/>
  <c r="A611" i="2"/>
  <c r="D595" i="2"/>
  <c r="E527" i="2"/>
  <c r="F527" i="2" s="1"/>
  <c r="D578" i="2"/>
  <c r="E578" i="2" s="1"/>
  <c r="E581" i="2" s="1"/>
  <c r="A594" i="2"/>
  <c r="G594" i="2" s="1"/>
  <c r="B559" i="2"/>
  <c r="D543" i="2"/>
  <c r="D553" i="2"/>
  <c r="E550" i="2"/>
  <c r="E553" i="2" s="1"/>
  <c r="E540" i="2"/>
  <c r="F540" i="2" s="1"/>
  <c r="A620" i="2"/>
  <c r="G620" i="2" s="1"/>
  <c r="B572" i="2"/>
  <c r="D556" i="2"/>
  <c r="B584" i="2"/>
  <c r="D568" i="2"/>
  <c r="B571" i="2"/>
  <c r="D555" i="2"/>
  <c r="B583" i="2"/>
  <c r="D567" i="2"/>
  <c r="F534" i="2"/>
  <c r="F537" i="2" s="1"/>
  <c r="A623" i="2"/>
  <c r="G623" i="2" s="1"/>
  <c r="F522" i="2"/>
  <c r="F525" i="2" s="1"/>
  <c r="F526" i="2"/>
  <c r="F529" i="2" s="1"/>
  <c r="B560" i="2"/>
  <c r="D544" i="2"/>
  <c r="B582" i="2"/>
  <c r="D566" i="2"/>
  <c r="B570" i="2"/>
  <c r="D554" i="2"/>
  <c r="B574" i="2"/>
  <c r="D558" i="2"/>
  <c r="D596" i="2"/>
  <c r="E596" i="2" s="1"/>
  <c r="A612" i="2"/>
  <c r="E552" i="2"/>
  <c r="F552" i="2" s="1"/>
  <c r="E579" i="2"/>
  <c r="F579" i="2" s="1"/>
  <c r="A614" i="2"/>
  <c r="G614" i="2" s="1"/>
  <c r="F562" i="2"/>
  <c r="F565" i="2" s="1"/>
  <c r="D565" i="2"/>
  <c r="D545" i="2"/>
  <c r="E542" i="2"/>
  <c r="E545" i="2" s="1"/>
  <c r="E551" i="2"/>
  <c r="F551" i="2" s="1"/>
  <c r="F580" i="2"/>
  <c r="E528" i="2"/>
  <c r="F528" i="2" s="1"/>
  <c r="A615" i="2"/>
  <c r="G615" i="2" s="1"/>
  <c r="D611" i="2" l="1"/>
  <c r="G611" i="2"/>
  <c r="D612" i="2"/>
  <c r="G612" i="2"/>
  <c r="F550" i="2"/>
  <c r="F553" i="2" s="1"/>
  <c r="F538" i="2"/>
  <c r="F541" i="2" s="1"/>
  <c r="E567" i="2"/>
  <c r="F567" i="2" s="1"/>
  <c r="E595" i="2"/>
  <c r="F595" i="2" s="1"/>
  <c r="E544" i="2"/>
  <c r="F544" i="2" s="1"/>
  <c r="B599" i="2"/>
  <c r="D583" i="2"/>
  <c r="E543" i="2"/>
  <c r="F543" i="2" s="1"/>
  <c r="E611" i="2"/>
  <c r="F611" i="2" s="1"/>
  <c r="E612" i="2"/>
  <c r="F612" i="2" s="1"/>
  <c r="B598" i="2"/>
  <c r="D582" i="2"/>
  <c r="B576" i="2"/>
  <c r="D560" i="2"/>
  <c r="D561" i="2"/>
  <c r="E558" i="2"/>
  <c r="E561" i="2" s="1"/>
  <c r="B590" i="2"/>
  <c r="D574" i="2"/>
  <c r="E568" i="2"/>
  <c r="F568" i="2" s="1"/>
  <c r="D594" i="2"/>
  <c r="E594" i="2" s="1"/>
  <c r="E597" i="2" s="1"/>
  <c r="A610" i="2"/>
  <c r="G610" i="2" s="1"/>
  <c r="D569" i="2"/>
  <c r="E566" i="2"/>
  <c r="E569" i="2" s="1"/>
  <c r="B588" i="2"/>
  <c r="D572" i="2"/>
  <c r="E555" i="2"/>
  <c r="F555" i="2" s="1"/>
  <c r="B575" i="2"/>
  <c r="D559" i="2"/>
  <c r="D557" i="2"/>
  <c r="E554" i="2"/>
  <c r="E557" i="2" s="1"/>
  <c r="B600" i="2"/>
  <c r="D584" i="2"/>
  <c r="F596" i="2"/>
  <c r="B587" i="2"/>
  <c r="D571" i="2"/>
  <c r="D581" i="2"/>
  <c r="F578" i="2"/>
  <c r="F581" i="2" s="1"/>
  <c r="F542" i="2"/>
  <c r="F545" i="2" s="1"/>
  <c r="B586" i="2"/>
  <c r="D570" i="2"/>
  <c r="E556" i="2"/>
  <c r="F556" i="2" s="1"/>
  <c r="B591" i="2" l="1"/>
  <c r="D575" i="2"/>
  <c r="D610" i="2"/>
  <c r="D613" i="2" s="1"/>
  <c r="D573" i="2"/>
  <c r="E570" i="2"/>
  <c r="E573" i="2" s="1"/>
  <c r="E572" i="2"/>
  <c r="F572" i="2" s="1"/>
  <c r="D585" i="2"/>
  <c r="E582" i="2"/>
  <c r="E585" i="2" s="1"/>
  <c r="E583" i="2"/>
  <c r="F583" i="2" s="1"/>
  <c r="B602" i="2"/>
  <c r="D586" i="2"/>
  <c r="B616" i="2"/>
  <c r="D616" i="2" s="1"/>
  <c r="D600" i="2"/>
  <c r="D597" i="2"/>
  <c r="F594" i="2"/>
  <c r="F597" i="2" s="1"/>
  <c r="E571" i="2"/>
  <c r="F571" i="2" s="1"/>
  <c r="F554" i="2"/>
  <c r="F557" i="2" s="1"/>
  <c r="D577" i="2"/>
  <c r="E574" i="2"/>
  <c r="E577" i="2" s="1"/>
  <c r="B614" i="2"/>
  <c r="D614" i="2" s="1"/>
  <c r="D598" i="2"/>
  <c r="B615" i="2"/>
  <c r="D615" i="2" s="1"/>
  <c r="D599" i="2"/>
  <c r="E559" i="2"/>
  <c r="F559" i="2" s="1"/>
  <c r="E584" i="2"/>
  <c r="F584" i="2" s="1"/>
  <c r="F558" i="2"/>
  <c r="F561" i="2" s="1"/>
  <c r="E560" i="2"/>
  <c r="F560" i="2" s="1"/>
  <c r="B592" i="2"/>
  <c r="D576" i="2"/>
  <c r="B604" i="2"/>
  <c r="D588" i="2"/>
  <c r="B603" i="2"/>
  <c r="D587" i="2"/>
  <c r="F566" i="2"/>
  <c r="F569" i="2" s="1"/>
  <c r="B606" i="2"/>
  <c r="D590" i="2"/>
  <c r="D589" i="2" l="1"/>
  <c r="E586" i="2"/>
  <c r="E589" i="2" s="1"/>
  <c r="D601" i="2"/>
  <c r="E598" i="2"/>
  <c r="E601" i="2" s="1"/>
  <c r="E576" i="2"/>
  <c r="F576" i="2" s="1"/>
  <c r="E599" i="2"/>
  <c r="F599" i="2" s="1"/>
  <c r="B622" i="2"/>
  <c r="D622" i="2" s="1"/>
  <c r="D606" i="2"/>
  <c r="D617" i="2"/>
  <c r="E614" i="2"/>
  <c r="E617" i="2" s="1"/>
  <c r="F582" i="2"/>
  <c r="F585" i="2" s="1"/>
  <c r="E610" i="2"/>
  <c r="B618" i="2"/>
  <c r="D618" i="2" s="1"/>
  <c r="D602" i="2"/>
  <c r="F570" i="2"/>
  <c r="F573" i="2" s="1"/>
  <c r="E600" i="2"/>
  <c r="F600" i="2" s="1"/>
  <c r="E575" i="2"/>
  <c r="F575" i="2" s="1"/>
  <c r="B620" i="2"/>
  <c r="D620" i="2" s="1"/>
  <c r="D604" i="2"/>
  <c r="D593" i="2"/>
  <c r="E590" i="2"/>
  <c r="E593" i="2" s="1"/>
  <c r="B608" i="2"/>
  <c r="D592" i="2"/>
  <c r="E615" i="2"/>
  <c r="F615" i="2" s="1"/>
  <c r="E587" i="2"/>
  <c r="F587" i="2" s="1"/>
  <c r="B619" i="2"/>
  <c r="D619" i="2" s="1"/>
  <c r="D603" i="2"/>
  <c r="E588" i="2"/>
  <c r="F588" i="2" s="1"/>
  <c r="F574" i="2"/>
  <c r="F577" i="2" s="1"/>
  <c r="E616" i="2"/>
  <c r="F616" i="2" s="1"/>
  <c r="B607" i="2"/>
  <c r="D591" i="2"/>
  <c r="E619" i="2" l="1"/>
  <c r="F619" i="2" s="1"/>
  <c r="D609" i="2"/>
  <c r="E606" i="2"/>
  <c r="E609" i="2" s="1"/>
  <c r="F598" i="2"/>
  <c r="F601" i="2" s="1"/>
  <c r="E603" i="2"/>
  <c r="F603" i="2" s="1"/>
  <c r="D605" i="2"/>
  <c r="E602" i="2"/>
  <c r="D625" i="2"/>
  <c r="E622" i="2"/>
  <c r="E625" i="2" s="1"/>
  <c r="B624" i="2"/>
  <c r="D624" i="2" s="1"/>
  <c r="D608" i="2"/>
  <c r="F614" i="2"/>
  <c r="F617" i="2" s="1"/>
  <c r="F590" i="2"/>
  <c r="F593" i="2" s="1"/>
  <c r="E604" i="2"/>
  <c r="F604" i="2" s="1"/>
  <c r="D621" i="2"/>
  <c r="E618" i="2"/>
  <c r="F586" i="2"/>
  <c r="F589" i="2" s="1"/>
  <c r="E592" i="2"/>
  <c r="F592" i="2" s="1"/>
  <c r="E591" i="2"/>
  <c r="F591" i="2" s="1"/>
  <c r="B623" i="2"/>
  <c r="D623" i="2" s="1"/>
  <c r="D607" i="2"/>
  <c r="E620" i="2"/>
  <c r="F620" i="2" s="1"/>
  <c r="F610" i="2"/>
  <c r="F613" i="2" s="1"/>
  <c r="E613" i="2"/>
  <c r="E608" i="2" l="1"/>
  <c r="F608" i="2" s="1"/>
  <c r="E624" i="2"/>
  <c r="F624" i="2" s="1"/>
  <c r="F618" i="2"/>
  <c r="F621" i="2" s="1"/>
  <c r="E621" i="2"/>
  <c r="E607" i="2"/>
  <c r="F607" i="2" s="1"/>
  <c r="F606" i="2"/>
  <c r="F609" i="2" s="1"/>
  <c r="E623" i="2"/>
  <c r="F623" i="2" s="1"/>
  <c r="F622" i="2"/>
  <c r="F625" i="2" s="1"/>
  <c r="F602" i="2"/>
  <c r="F605" i="2" s="1"/>
  <c r="E60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 Carey</author>
  </authors>
  <commentList>
    <comment ref="C1" authorId="0" shapeId="0" xr:uid="{00000000-0006-0000-0000-000001000000}">
      <text>
        <r>
          <rPr>
            <b/>
            <sz val="9"/>
            <color indexed="81"/>
            <rFont val="Tahoma"/>
            <family val="2"/>
          </rPr>
          <t>Jon Carey:</t>
        </r>
        <r>
          <rPr>
            <sz val="9"/>
            <color indexed="81"/>
            <rFont val="Tahoma"/>
            <family val="2"/>
          </rPr>
          <t xml:space="preserve">
It is important that the runs in column B contain the "action fisheries" and that column C contains the "no action" model runs.  The names of these columns will be use to set the name of each run in the R script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 Carey</author>
  </authors>
  <commentList>
    <comment ref="C49" authorId="0" shapeId="0" xr:uid="{00000000-0006-0000-0200-000001000000}">
      <text>
        <r>
          <rPr>
            <b/>
            <sz val="9"/>
            <color indexed="81"/>
            <rFont val="Tahoma"/>
            <family val="2"/>
          </rPr>
          <t>Jon Carey:</t>
        </r>
        <r>
          <rPr>
            <sz val="9"/>
            <color indexed="81"/>
            <rFont val="Tahoma"/>
            <family val="2"/>
          </rPr>
          <t xml:space="preserve">
Was excluded in previous analysis, include now per LL</t>
        </r>
      </text>
    </comment>
    <comment ref="C52" authorId="0" shapeId="0" xr:uid="{00000000-0006-0000-0200-000002000000}">
      <text>
        <r>
          <rPr>
            <b/>
            <sz val="9"/>
            <color indexed="81"/>
            <rFont val="Tahoma"/>
            <family val="2"/>
          </rPr>
          <t>Jon Carey:</t>
        </r>
        <r>
          <rPr>
            <sz val="9"/>
            <color indexed="81"/>
            <rFont val="Tahoma"/>
            <family val="2"/>
          </rPr>
          <t xml:space="preserve">
Was excluded in previous analysis, include now per LL</t>
        </r>
      </text>
    </comment>
    <comment ref="C53" authorId="0" shapeId="0" xr:uid="{00000000-0006-0000-0200-000003000000}">
      <text>
        <r>
          <rPr>
            <b/>
            <sz val="9"/>
            <color indexed="81"/>
            <rFont val="Tahoma"/>
            <family val="2"/>
          </rPr>
          <t>Jon Carey:</t>
        </r>
        <r>
          <rPr>
            <sz val="9"/>
            <color indexed="81"/>
            <rFont val="Tahoma"/>
            <family val="2"/>
          </rPr>
          <t xml:space="preserve">
Was excluded in previous analysis, include now per LL</t>
        </r>
      </text>
    </comment>
    <comment ref="C63" authorId="0" shapeId="0" xr:uid="{00000000-0006-0000-0200-000004000000}">
      <text>
        <r>
          <rPr>
            <b/>
            <sz val="9"/>
            <color indexed="81"/>
            <rFont val="Tahoma"/>
            <family val="2"/>
          </rPr>
          <t>Jon Carey:</t>
        </r>
        <r>
          <rPr>
            <sz val="9"/>
            <color indexed="81"/>
            <rFont val="Tahoma"/>
            <family val="2"/>
          </rPr>
          <t xml:space="preserve">
Was excluded in previous analysis, include now per LL</t>
        </r>
      </text>
    </comment>
    <comment ref="C64" authorId="0" shapeId="0" xr:uid="{00000000-0006-0000-0200-000005000000}">
      <text>
        <r>
          <rPr>
            <b/>
            <sz val="9"/>
            <color indexed="81"/>
            <rFont val="Tahoma"/>
            <family val="2"/>
          </rPr>
          <t>Jon Carey:</t>
        </r>
        <r>
          <rPr>
            <sz val="9"/>
            <color indexed="81"/>
            <rFont val="Tahoma"/>
            <family val="2"/>
          </rPr>
          <t xml:space="preserve">
Was excluded in previous analysis, include now per LL</t>
        </r>
      </text>
    </comment>
    <comment ref="C66" authorId="0" shapeId="0" xr:uid="{00000000-0006-0000-0200-000006000000}">
      <text>
        <r>
          <rPr>
            <b/>
            <sz val="9"/>
            <color indexed="81"/>
            <rFont val="Tahoma"/>
            <family val="2"/>
          </rPr>
          <t>Jon Carey:</t>
        </r>
        <r>
          <rPr>
            <sz val="9"/>
            <color indexed="81"/>
            <rFont val="Tahoma"/>
            <family val="2"/>
          </rPr>
          <t xml:space="preserve">
Exclude catch, see [Marine Terminal Area Exclusions - Methodology Description.pdf]</t>
        </r>
      </text>
    </comment>
    <comment ref="C67" authorId="0" shapeId="0" xr:uid="{00000000-0006-0000-0200-000007000000}">
      <text>
        <r>
          <rPr>
            <b/>
            <sz val="9"/>
            <color indexed="81"/>
            <rFont val="Tahoma"/>
            <family val="2"/>
          </rPr>
          <t>Jon Carey:</t>
        </r>
        <r>
          <rPr>
            <sz val="9"/>
            <color indexed="81"/>
            <rFont val="Tahoma"/>
            <family val="2"/>
          </rPr>
          <t xml:space="preserve">
Exclude catch, see [Marine Terminal Area Exclusions - Methodology Description.pdf]</t>
        </r>
      </text>
    </comment>
    <comment ref="C69" authorId="0" shapeId="0" xr:uid="{00000000-0006-0000-0200-000008000000}">
      <text>
        <r>
          <rPr>
            <b/>
            <sz val="9"/>
            <color indexed="81"/>
            <rFont val="Tahoma"/>
            <family val="2"/>
          </rPr>
          <t>Jon Carey:</t>
        </r>
        <r>
          <rPr>
            <sz val="9"/>
            <color indexed="81"/>
            <rFont val="Tahoma"/>
            <family val="2"/>
          </rPr>
          <t xml:space="preserve">
See [Marine Terminal Area Exclusions - Methodology Description.pdf]</t>
        </r>
      </text>
    </comment>
    <comment ref="C71" authorId="0" shapeId="0" xr:uid="{00000000-0006-0000-0200-000009000000}">
      <text>
        <r>
          <rPr>
            <b/>
            <sz val="9"/>
            <color indexed="81"/>
            <rFont val="Tahoma"/>
            <family val="2"/>
          </rPr>
          <t>Jon Carey:</t>
        </r>
        <r>
          <rPr>
            <sz val="9"/>
            <color indexed="81"/>
            <rFont val="Tahoma"/>
            <family val="2"/>
          </rPr>
          <t xml:space="preserve">
Exclude catch, see [Marine Terminal Area Exclusions - Methodology Description.pdf]</t>
        </r>
      </text>
    </comment>
    <comment ref="C72" authorId="0" shapeId="0" xr:uid="{00000000-0006-0000-0200-00000A000000}">
      <text>
        <r>
          <rPr>
            <b/>
            <sz val="9"/>
            <color indexed="81"/>
            <rFont val="Tahoma"/>
            <family val="2"/>
          </rPr>
          <t>Jon Carey:</t>
        </r>
        <r>
          <rPr>
            <sz val="9"/>
            <color indexed="81"/>
            <rFont val="Tahoma"/>
            <family val="2"/>
          </rPr>
          <t xml:space="preserve">
Exclude catch, see [Marine Terminal Area Exclusions - Methodology Description.pdf]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 Carey</author>
  </authors>
  <commentList>
    <comment ref="H1" authorId="0" shapeId="0" xr:uid="{00000000-0006-0000-0300-000001000000}">
      <text>
        <r>
          <rPr>
            <b/>
            <sz val="9"/>
            <color indexed="81"/>
            <rFont val="Tahoma"/>
            <family val="2"/>
          </rPr>
          <t>Jon Carey:</t>
        </r>
        <r>
          <rPr>
            <sz val="9"/>
            <color indexed="81"/>
            <rFont val="Tahoma"/>
            <family val="2"/>
          </rPr>
          <t xml:space="preserve">
from [SRKW DPER 2017_correctedagainOct18.xlsx]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 Carey</author>
  </authors>
  <commentList>
    <comment ref="E1" authorId="0" shapeId="0" xr:uid="{00000000-0006-0000-0400-000001000000}">
      <text>
        <r>
          <rPr>
            <b/>
            <sz val="9"/>
            <color indexed="81"/>
            <rFont val="Tahoma"/>
            <family val="2"/>
          </rPr>
          <t>Jon Carey:</t>
        </r>
        <r>
          <rPr>
            <sz val="9"/>
            <color indexed="81"/>
            <rFont val="Tahoma"/>
            <family val="2"/>
          </rPr>
          <t xml:space="preserve">
These are "old base period" distributions that were used in the previous SRKW analysis, which the exception of MidORCoast, which wasn’t part of the old pase period (dist for this stock comes from the new BP).  See 'Distributions' tab of [NewBPStockDistributions.xlsx]</t>
        </r>
      </text>
    </comment>
    <comment ref="C40" authorId="0" shapeId="0" xr:uid="{00000000-0006-0000-0400-000002000000}">
      <text>
        <r>
          <rPr>
            <b/>
            <sz val="9"/>
            <color indexed="81"/>
            <rFont val="Tahoma"/>
            <family val="2"/>
          </rPr>
          <t>Jon Carey:</t>
        </r>
        <r>
          <rPr>
            <sz val="9"/>
            <color indexed="81"/>
            <rFont val="Tahoma"/>
            <family val="2"/>
          </rPr>
          <t xml:space="preserve">
these are new BP distributions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 Carey</author>
  </authors>
  <commentList>
    <comment ref="B2" authorId="0" shapeId="0" xr:uid="{00000000-0006-0000-0500-00000100000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3" authorId="0" shapeId="0" xr:uid="{00000000-0006-0000-0500-00000200000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8" authorId="0" shapeId="0" xr:uid="{00000000-0006-0000-0500-000003000000}">
      <text>
        <r>
          <rPr>
            <b/>
            <sz val="9"/>
            <color indexed="81"/>
            <rFont val="Tahoma"/>
            <family val="2"/>
          </rPr>
          <t>Jon Carey:</t>
        </r>
        <r>
          <rPr>
            <sz val="9"/>
            <color indexed="81"/>
            <rFont val="Tahoma"/>
            <family val="2"/>
          </rPr>
          <t xml:space="preserve">
see 9/6/17 email from Sandie O'Neill and [Chinook length-to-kcals for 3 energy tiers.docx]</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3" authorId="0" shapeId="0" xr:uid="{00000000-0006-0000-0800-000001000000}">
      <text>
        <r>
          <rPr>
            <b/>
            <sz val="9"/>
            <color indexed="81"/>
            <rFont val="Tahoma"/>
            <family val="2"/>
          </rPr>
          <t>Windows User:</t>
        </r>
        <r>
          <rPr>
            <sz val="9"/>
            <color indexed="81"/>
            <rFont val="Tahoma"/>
            <family val="2"/>
          </rPr>
          <t xml:space="preserve">
Data from O'Neill et al 2014 = average lipids = 10.5%, 90th percentil = 14.55%; 10th percentile = 5.5%.  For the this exercide, I assumed that fish with average lipids &lt;8.5% = low and &gt;13% lipids = high.  All others were medium lipid values.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Jon Carey</author>
  </authors>
  <commentList>
    <comment ref="C1" authorId="0" shapeId="0" xr:uid="{00000000-0006-0000-0700-000001000000}">
      <text>
        <r>
          <rPr>
            <b/>
            <sz val="9"/>
            <color indexed="81"/>
            <rFont val="Tahoma"/>
            <family val="2"/>
          </rPr>
          <t>Jon Carey:</t>
        </r>
        <r>
          <rPr>
            <sz val="9"/>
            <color indexed="81"/>
            <rFont val="Tahoma"/>
            <family val="2"/>
          </rPr>
          <t xml:space="preserve">
see col E of 'Lipid Calls' tab.</t>
        </r>
      </text>
    </comment>
  </commentList>
</comments>
</file>

<file path=xl/sharedStrings.xml><?xml version="1.0" encoding="utf-8"?>
<sst xmlns="http://schemas.openxmlformats.org/spreadsheetml/2006/main" count="1729" uniqueCount="348">
  <si>
    <t>Stock</t>
  </si>
  <si>
    <t>Age</t>
  </si>
  <si>
    <t>TimeStep</t>
  </si>
  <si>
    <t>ID</t>
  </si>
  <si>
    <t>BasePeriodID</t>
  </si>
  <si>
    <t>StockID</t>
  </si>
  <si>
    <t>LImmature</t>
  </si>
  <si>
    <t>KImmature</t>
  </si>
  <si>
    <t>TImmature</t>
  </si>
  <si>
    <t>CV2Immature</t>
  </si>
  <si>
    <t>CV3Immature</t>
  </si>
  <si>
    <t>CV4Immature</t>
  </si>
  <si>
    <t>CV5Immature</t>
  </si>
  <si>
    <t>LMature</t>
  </si>
  <si>
    <t>KMature</t>
  </si>
  <si>
    <t>TMature</t>
  </si>
  <si>
    <t>CV2Mature</t>
  </si>
  <si>
    <t>CV3Mature</t>
  </si>
  <si>
    <t>CV4Mature</t>
  </si>
  <si>
    <t>CV5Mature</t>
  </si>
  <si>
    <t>StockAbbrev</t>
  </si>
  <si>
    <t>StockNum</t>
  </si>
  <si>
    <t>StockName</t>
  </si>
  <si>
    <t>TS</t>
  </si>
  <si>
    <t>MidPt</t>
  </si>
  <si>
    <t>SAM</t>
  </si>
  <si>
    <t>Nooksack/Samish Fall</t>
  </si>
  <si>
    <t>NSF</t>
  </si>
  <si>
    <t>NF Nooksack Spr</t>
  </si>
  <si>
    <t>SSF</t>
  </si>
  <si>
    <t>Skagit Summer/Fall Fing</t>
  </si>
  <si>
    <t>SKS</t>
  </si>
  <si>
    <t>SKY</t>
  </si>
  <si>
    <t>Snohomish Fall Fing</t>
  </si>
  <si>
    <t>SNY</t>
  </si>
  <si>
    <t>Snohomish Fall Year</t>
  </si>
  <si>
    <t>STL</t>
  </si>
  <si>
    <t>Stillaguamish Fall Fing</t>
  </si>
  <si>
    <t>MPS</t>
  </si>
  <si>
    <t>Mid PS Fall Fing</t>
  </si>
  <si>
    <t>SPS</t>
  </si>
  <si>
    <t>South Puget Sound Fall Fing</t>
  </si>
  <si>
    <t>SPY</t>
  </si>
  <si>
    <t>South Puget Sound Fall Year</t>
  </si>
  <si>
    <t>WHF</t>
  </si>
  <si>
    <t>White River Spring Fing</t>
  </si>
  <si>
    <t>HDF</t>
  </si>
  <si>
    <t>Hood Canal Fall Fing</t>
  </si>
  <si>
    <t>HDY</t>
  </si>
  <si>
    <t>Hood Canal Fall Year</t>
  </si>
  <si>
    <t>LCO</t>
  </si>
  <si>
    <t>CR Oregon Hatchery Tule</t>
  </si>
  <si>
    <t>LCW</t>
  </si>
  <si>
    <t>CR Washington Hatchery Tule</t>
  </si>
  <si>
    <t>LRW</t>
  </si>
  <si>
    <t>Lower Columbia River Wild</t>
  </si>
  <si>
    <t>SPR</t>
  </si>
  <si>
    <t>CR Bonneville Pool Hatchery</t>
  </si>
  <si>
    <t>SUM</t>
  </si>
  <si>
    <t>Columbia R Upriver Summer</t>
  </si>
  <si>
    <t>URB</t>
  </si>
  <si>
    <t>Columbia R Upriver Bright</t>
  </si>
  <si>
    <t>CWS</t>
  </si>
  <si>
    <t>Cowlitz River Spring</t>
  </si>
  <si>
    <t>WSH</t>
  </si>
  <si>
    <t>Willamette River Spring</t>
  </si>
  <si>
    <t>SNK</t>
  </si>
  <si>
    <t>Snake River Fall</t>
  </si>
  <si>
    <t>NOC</t>
  </si>
  <si>
    <t>Oregon North Coast Fall</t>
  </si>
  <si>
    <t>RBT</t>
  </si>
  <si>
    <t>WCVI Total Fall</t>
  </si>
  <si>
    <t>FRL</t>
  </si>
  <si>
    <t>Fraser River Late</t>
  </si>
  <si>
    <t>FRE</t>
  </si>
  <si>
    <t>Fraser River Early</t>
  </si>
  <si>
    <t>LGS</t>
  </si>
  <si>
    <t>Lower Georgia Strait</t>
  </si>
  <si>
    <t>WHY</t>
  </si>
  <si>
    <t>White River Spring Year</t>
  </si>
  <si>
    <t>LCN</t>
  </si>
  <si>
    <t>Lower Columbia Naturals</t>
  </si>
  <si>
    <t>SAC</t>
  </si>
  <si>
    <t>Central Valley Fall</t>
  </si>
  <si>
    <t>WNC</t>
  </si>
  <si>
    <t>WA North Coast Fall</t>
  </si>
  <si>
    <t>WPA</t>
  </si>
  <si>
    <t>Willapa Bay</t>
  </si>
  <si>
    <t>HOK</t>
  </si>
  <si>
    <t>Hoko River</t>
  </si>
  <si>
    <t>MOC</t>
  </si>
  <si>
    <t>TUL</t>
  </si>
  <si>
    <t>Tulalip Fall Fing</t>
  </si>
  <si>
    <t>Select_a</t>
  </si>
  <si>
    <t>Select_50</t>
  </si>
  <si>
    <t>min_size</t>
  </si>
  <si>
    <t>Selectivity Parameters</t>
  </si>
  <si>
    <t>Length-kCal Parameters</t>
  </si>
  <si>
    <t>WL_a</t>
  </si>
  <si>
    <t>WL_b</t>
  </si>
  <si>
    <t>MeanFL</t>
  </si>
  <si>
    <t>kCal</t>
  </si>
  <si>
    <t>kCal_Selectivity</t>
  </si>
  <si>
    <t>Select_min</t>
  </si>
  <si>
    <t>Select_max</t>
  </si>
  <si>
    <t>Time Step Mid Points</t>
  </si>
  <si>
    <t>SF Nooksack Spr</t>
  </si>
  <si>
    <t>Skagit Summer/Fall Year</t>
  </si>
  <si>
    <t>Skagit Spring Year</t>
  </si>
  <si>
    <t>UW Accelerated</t>
  </si>
  <si>
    <t>JDF Tribs Fall</t>
  </si>
  <si>
    <t>Oregon Mid Coast Fall</t>
  </si>
  <si>
    <t>FisheryID</t>
  </si>
  <si>
    <t>Flag</t>
  </si>
  <si>
    <t>DietComp</t>
  </si>
  <si>
    <t>Year</t>
  </si>
  <si>
    <t>Weight</t>
  </si>
  <si>
    <t>Energy Tier</t>
  </si>
  <si>
    <t>Tier1 - High</t>
  </si>
  <si>
    <t>Tier2 - Mid</t>
  </si>
  <si>
    <t>Tier3 - Low</t>
  </si>
  <si>
    <t>Old values</t>
  </si>
  <si>
    <t>NkSm FF</t>
  </si>
  <si>
    <t>NFNK Sp</t>
  </si>
  <si>
    <t>SFNK Sp</t>
  </si>
  <si>
    <t>Skag FF</t>
  </si>
  <si>
    <t>SkagFYr</t>
  </si>
  <si>
    <t>SkagSpY</t>
  </si>
  <si>
    <t>Snoh FF</t>
  </si>
  <si>
    <t>SnohFYr</t>
  </si>
  <si>
    <t>Stil FF</t>
  </si>
  <si>
    <t>Tula FF</t>
  </si>
  <si>
    <t>MidPSFF</t>
  </si>
  <si>
    <t>UWAc FF</t>
  </si>
  <si>
    <t>SPSd FF</t>
  </si>
  <si>
    <t>SPS Fyr</t>
  </si>
  <si>
    <t>WhiteSp</t>
  </si>
  <si>
    <t>HdCl FF</t>
  </si>
  <si>
    <t>HdCl FY</t>
  </si>
  <si>
    <t>SJDF FF</t>
  </si>
  <si>
    <t>OR Tule</t>
  </si>
  <si>
    <t>WA Tule</t>
  </si>
  <si>
    <t>LCRWild</t>
  </si>
  <si>
    <t>BPHTule</t>
  </si>
  <si>
    <t>UpCR Su</t>
  </si>
  <si>
    <t>UpCR Br</t>
  </si>
  <si>
    <t>Cowl Sp</t>
  </si>
  <si>
    <t>Will Sp</t>
  </si>
  <si>
    <t>Snake F</t>
  </si>
  <si>
    <t>OR No F</t>
  </si>
  <si>
    <t>WCVI Tl</t>
  </si>
  <si>
    <t>FrasRLt</t>
  </si>
  <si>
    <t>FrasREr</t>
  </si>
  <si>
    <t>LwGeo S</t>
  </si>
  <si>
    <t>WhtSpYr</t>
  </si>
  <si>
    <t>LColNat</t>
  </si>
  <si>
    <t>CentVal</t>
  </si>
  <si>
    <t>WA NCst</t>
  </si>
  <si>
    <t>Willapa</t>
  </si>
  <si>
    <t>Hoko Rv</t>
  </si>
  <si>
    <t>ppnOutside</t>
  </si>
  <si>
    <t>ppnCoastal</t>
  </si>
  <si>
    <t>StockNm</t>
  </si>
  <si>
    <t>ppnInland</t>
  </si>
  <si>
    <t>PopSize</t>
  </si>
  <si>
    <t>Region</t>
  </si>
  <si>
    <t>Inland</t>
  </si>
  <si>
    <t>Coastal</t>
  </si>
  <si>
    <t>MinPER_Avg</t>
  </si>
  <si>
    <t>MaxPER_Avg</t>
  </si>
  <si>
    <t>MinPER_Max</t>
  </si>
  <si>
    <t>MaxPER_Max</t>
  </si>
  <si>
    <t>Length-kcal</t>
  </si>
  <si>
    <t>Previous Biop Lipid function</t>
  </si>
  <si>
    <t>FRAM stock</t>
  </si>
  <si>
    <t>Basis ?</t>
  </si>
  <si>
    <t xml:space="preserve"> Nk/Sm Fall</t>
  </si>
  <si>
    <t>Low</t>
  </si>
  <si>
    <t>low freshwater time/travel, ocean rearing area</t>
  </si>
  <si>
    <t xml:space="preserve">  Age 3</t>
  </si>
  <si>
    <t xml:space="preserve">  Age 4</t>
  </si>
  <si>
    <t xml:space="preserve">  Age 5</t>
  </si>
  <si>
    <t xml:space="preserve"> NF Nook Spr</t>
  </si>
  <si>
    <t xml:space="preserve"> SF Nook Spr</t>
  </si>
  <si>
    <t xml:space="preserve"> Skag Su/Fl Fing</t>
  </si>
  <si>
    <t xml:space="preserve"> Skag Su/Fl Year</t>
  </si>
  <si>
    <t xml:space="preserve"> Skag Sprng Year</t>
  </si>
  <si>
    <t>Med</t>
  </si>
  <si>
    <t>Time between river entry and spawning</t>
  </si>
  <si>
    <t xml:space="preserve"> Snoh Fall Fing</t>
  </si>
  <si>
    <t xml:space="preserve"> Snoh Fall Year</t>
  </si>
  <si>
    <t xml:space="preserve"> Stil Fall Fing</t>
  </si>
  <si>
    <t xml:space="preserve"> Tula Fall Fing</t>
  </si>
  <si>
    <t xml:space="preserve"> Mid PS Fall Fing</t>
  </si>
  <si>
    <t xml:space="preserve"> UW Accelerated</t>
  </si>
  <si>
    <t xml:space="preserve"> SPS Fall Fing</t>
  </si>
  <si>
    <t xml:space="preserve"> SPS Fall Year</t>
  </si>
  <si>
    <t xml:space="preserve"> White Spr Fing</t>
  </si>
  <si>
    <t xml:space="preserve"> HC Fall Fing</t>
  </si>
  <si>
    <t xml:space="preserve"> HC Fall Year</t>
  </si>
  <si>
    <t xml:space="preserve"> JDF Tribs. Fall</t>
  </si>
  <si>
    <t xml:space="preserve"> Oregon Hatchery Tule</t>
  </si>
  <si>
    <t xml:space="preserve"> Washington Hatchery Tule</t>
  </si>
  <si>
    <t xml:space="preserve"> Lower Col River Wild</t>
  </si>
  <si>
    <t xml:space="preserve"> Bonneville Pool Hatchery</t>
  </si>
  <si>
    <t xml:space="preserve"> Col R Upriver Summer</t>
  </si>
  <si>
    <t>High</t>
  </si>
  <si>
    <t>high freshwater travel, northern ocean rearing</t>
  </si>
  <si>
    <t xml:space="preserve"> Col R Upriver Bright</t>
  </si>
  <si>
    <t xml:space="preserve"> Cowlitz Spring</t>
  </si>
  <si>
    <t xml:space="preserve"> Willamette Spring</t>
  </si>
  <si>
    <t xml:space="preserve"> Snake River Fall</t>
  </si>
  <si>
    <t xml:space="preserve"> Oregon North Fall</t>
  </si>
  <si>
    <t>northern ocean rearing</t>
  </si>
  <si>
    <t xml:space="preserve"> WCVI Total</t>
  </si>
  <si>
    <t xml:space="preserve"> Fraser Late</t>
  </si>
  <si>
    <t xml:space="preserve"> Fraser Early</t>
  </si>
  <si>
    <t xml:space="preserve"> Lower Georgia Strait</t>
  </si>
  <si>
    <t xml:space="preserve"> White R Spring Year</t>
  </si>
  <si>
    <t xml:space="preserve"> Lower Columbia Naturals</t>
  </si>
  <si>
    <t xml:space="preserve"> Central Valley</t>
  </si>
  <si>
    <t xml:space="preserve"> WA North Coast</t>
  </si>
  <si>
    <t xml:space="preserve"> Willapa</t>
  </si>
  <si>
    <t xml:space="preserve"> Hoko</t>
  </si>
  <si>
    <t>O'Neill et al</t>
  </si>
  <si>
    <t>?</t>
  </si>
  <si>
    <t>Low, Med, High Lipid calls</t>
  </si>
  <si>
    <t>O'Neill input 102117</t>
  </si>
  <si>
    <t>Lipid Ranking</t>
  </si>
  <si>
    <t>Basis</t>
  </si>
  <si>
    <t>low</t>
  </si>
  <si>
    <t>short freshwater residence/low elevation spawner; O'Neill et al. 2014, O'Neill et al. 2009</t>
  </si>
  <si>
    <t>medium</t>
  </si>
  <si>
    <t xml:space="preserve">long freshwater residence time/low elevation spawner; no data </t>
  </si>
  <si>
    <t>short freshwater residence/low elevation spawner; O'Neill et al. 2009</t>
  </si>
  <si>
    <t>short freshwater residence/low elevation; Avg %lipids at Pt. Renfew and Johnstone St. = 9.2 (O'Neill et al. 2014)</t>
  </si>
  <si>
    <t>short freshwater residence/low elevation; no data but likely similar to Puget Sound</t>
  </si>
  <si>
    <t>short freshwater residence/low elevation spawner; supported by data on mid-Columbia Tule Chinook samples (O'Neill et al. 2014)</t>
  </si>
  <si>
    <t>high</t>
  </si>
  <si>
    <t>long freshwater residence/ high elevation spawner; supported by data on Upper Columbia Summer stock from O'Neill et al. 2014</t>
  </si>
  <si>
    <r>
      <t>very long freshwater residence/low elevation spawner; no data</t>
    </r>
    <r>
      <rPr>
        <sz val="10"/>
        <color rgb="FFFF0000"/>
        <rFont val="Arial"/>
        <family val="2"/>
      </rPr>
      <t xml:space="preserve"> </t>
    </r>
  </si>
  <si>
    <t>long freshwater residence time/high elevation spawner; no data</t>
  </si>
  <si>
    <t>medium freshwater residence time/ low elevation spawner One sample from O'Neill et al. 2014 with high lipid values = 17.20%</t>
  </si>
  <si>
    <t>short freshwater residence time/ low elevation spawner; no data so assume medium</t>
  </si>
  <si>
    <t>short freshwater residence time/ moderate elevation spawner; average % lipid 2010 = 8.99 for Chilliwack stock (O'Neill unpublished data)</t>
  </si>
  <si>
    <t>moderate residence time/ higher elevation spawner; based on data for Upper and Mid Fraser, S-Thompson (O'Neill et al. 2014, O'Neill unpublish data)</t>
  </si>
  <si>
    <t xml:space="preserve">low residence time/ low elevation spawner;  ECVI stock caught at Johnson Staits lipids = 10.1% (O'Neill et al. 2014) </t>
  </si>
  <si>
    <t>low residence time/ low elevation spawner;  ECVI stock caught at Johnson Stai lipids = 10.1% (O'Neill et al. 2014) and values should decline as they enter terminal area</t>
  </si>
  <si>
    <t xml:space="preserve">long freshwater residence time/low elvation spawner; no data </t>
  </si>
  <si>
    <t>short freshwater residence time/ moderate elevation spawner; average % lipid 2004 =11.92 for Central Valley stock @Pt. Reyes (O'Neill et al. 2014)</t>
  </si>
  <si>
    <t>Likely</t>
  </si>
  <si>
    <t>No US Fishing</t>
  </si>
  <si>
    <t>Nk/Sm Fall</t>
  </si>
  <si>
    <t>NF Nook Spr</t>
  </si>
  <si>
    <t>SF Nook Spr</t>
  </si>
  <si>
    <t>Skag Su/Fl Fing</t>
  </si>
  <si>
    <t>Skag Su/Fl Year</t>
  </si>
  <si>
    <t>Skag Sprng Year</t>
  </si>
  <si>
    <t>Snoh Fall Fing</t>
  </si>
  <si>
    <t>Snoh Fall Year</t>
  </si>
  <si>
    <t>Stil Fall Fing</t>
  </si>
  <si>
    <t>Tula Fall Fing</t>
  </si>
  <si>
    <t>SPS Fall Fing</t>
  </si>
  <si>
    <t>SPS Fall Year</t>
  </si>
  <si>
    <t>White Spr Fing</t>
  </si>
  <si>
    <t>HC Fall Fing</t>
  </si>
  <si>
    <t>HC Fall Year</t>
  </si>
  <si>
    <t>JDF Tribs. Fall</t>
  </si>
  <si>
    <t>Oregon Hatchery Tule</t>
  </si>
  <si>
    <t>Washington Hatchery Tule</t>
  </si>
  <si>
    <t>Lower Col River Wild</t>
  </si>
  <si>
    <t>Bonneville Pool Hatchery</t>
  </si>
  <si>
    <t>Col R Upriver Summer</t>
  </si>
  <si>
    <t>Col R Upriver Bright</t>
  </si>
  <si>
    <t>Cowlitz Spring</t>
  </si>
  <si>
    <t>Willamette Spring</t>
  </si>
  <si>
    <t>Oregon North Fall</t>
  </si>
  <si>
    <t>WCVI Total</t>
  </si>
  <si>
    <t>Fraser Late</t>
  </si>
  <si>
    <t>Fraser Early</t>
  </si>
  <si>
    <t>White R Spring Year</t>
  </si>
  <si>
    <t>Central Valley</t>
  </si>
  <si>
    <t>WA North Coast</t>
  </si>
  <si>
    <t>Hoko</t>
  </si>
  <si>
    <t>FRAM.stock.names</t>
  </si>
  <si>
    <t>Lipid.calls.names</t>
  </si>
  <si>
    <t>FRAM.names</t>
  </si>
  <si>
    <t>FRAM.long.names</t>
  </si>
  <si>
    <t>main.id</t>
  </si>
  <si>
    <t>WCVI</t>
  </si>
  <si>
    <t>Marked Nooksack/Samish Fall</t>
  </si>
  <si>
    <t>Marked NF Nooksack Spr</t>
  </si>
  <si>
    <t>Marked SF Nooksack Spr</t>
  </si>
  <si>
    <t>Marked Skagit Summer/Fall Fing</t>
  </si>
  <si>
    <t>Marked Skagit Summer/Fall Year</t>
  </si>
  <si>
    <t>Marked Skagit Spring Year</t>
  </si>
  <si>
    <t>Marked Snohomish Fall Fing</t>
  </si>
  <si>
    <t>Marked Snohomish Fall Year</t>
  </si>
  <si>
    <t>Marked Stillaguamish Fall Fing</t>
  </si>
  <si>
    <t>Marked Tulalip Fall Fing</t>
  </si>
  <si>
    <t>Marked Mid PS Fall Fing</t>
  </si>
  <si>
    <t>Marked UW Accelerated</t>
  </si>
  <si>
    <t>Marked South Puget Sound Fall Fing</t>
  </si>
  <si>
    <t>Marked South Puget Sound Fall Year</t>
  </si>
  <si>
    <t>Marked White River Spring Fing</t>
  </si>
  <si>
    <t>Marked Hood Canal Fall Fing</t>
  </si>
  <si>
    <t>Marked Hood Canal Fall Year</t>
  </si>
  <si>
    <t>Marked JDF Tribs. Fall</t>
  </si>
  <si>
    <t>Marked CR Oregon Hatchery Tule</t>
  </si>
  <si>
    <t>Marked CR Washington Hatchery Tule</t>
  </si>
  <si>
    <t>Marked Lower Columbia River Wild</t>
  </si>
  <si>
    <t>Marked CR Bonneville Pool Hatchery</t>
  </si>
  <si>
    <t>Marked Columbia R Upriver Summer</t>
  </si>
  <si>
    <t>Marked Columbia R Upriver Bright</t>
  </si>
  <si>
    <t>Marked Cowlitz River Spring</t>
  </si>
  <si>
    <t>Marked Willamette River Spring</t>
  </si>
  <si>
    <t>Marked Snake River Fall</t>
  </si>
  <si>
    <t>Marked Oregon North Coast Fall</t>
  </si>
  <si>
    <t>Marked WCVI Total Fall</t>
  </si>
  <si>
    <t>Marked Fraser River Late</t>
  </si>
  <si>
    <t>Marked Fraser River Early</t>
  </si>
  <si>
    <t>Marked Lower Georgia Strait</t>
  </si>
  <si>
    <t>Marked White River Spring Year</t>
  </si>
  <si>
    <t>Marked Lower Columbia Naturals</t>
  </si>
  <si>
    <t>Marked Central Valley Fall</t>
  </si>
  <si>
    <t>Marked WA North Coast Fall</t>
  </si>
  <si>
    <t>Marked Willapa Bay</t>
  </si>
  <si>
    <t>Marked Hoko River</t>
  </si>
  <si>
    <t>NOWA</t>
  </si>
  <si>
    <t>SKAG</t>
  </si>
  <si>
    <t>NPS</t>
  </si>
  <si>
    <t>HOOD</t>
  </si>
  <si>
    <t>JUAN</t>
  </si>
  <si>
    <t>CECR</t>
  </si>
  <si>
    <t>UPCR</t>
  </si>
  <si>
    <t>LOCR</t>
  </si>
  <si>
    <t>SNAK</t>
  </si>
  <si>
    <t>NOOR</t>
  </si>
  <si>
    <t>FRTH</t>
  </si>
  <si>
    <t>GST</t>
  </si>
  <si>
    <t>SAFA</t>
  </si>
  <si>
    <t>NWC</t>
  </si>
  <si>
    <t>WILP</t>
  </si>
  <si>
    <t>RMIS.Region</t>
  </si>
  <si>
    <t>a</t>
  </si>
  <si>
    <t>b</t>
  </si>
  <si>
    <t>Lipid ranking</t>
  </si>
  <si>
    <t>no assessed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</si>
</sst>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9"/>
      <color indexed="81"/>
      <name val="Tahoma"/>
      <family val="2"/>
    </font>
    <font>
      <sz val="9"/>
      <color indexed="81"/>
      <name val="Tahoma"/>
      <family val="2"/>
    </font>
    <font>
      <b/>
      <sz val="11"/>
      <color indexed="8"/>
      <name val="Calibri"/>
      <family val="2"/>
    </font>
    <font>
      <b/>
      <sz val="11"/>
      <color rgb="FFFF0000"/>
      <name val="Calibri"/>
      <family val="2"/>
      <scheme val="minor"/>
    </font>
    <font>
      <b/>
      <sz val="11"/>
      <color theme="2" tint="-9.9978637043366805E-2"/>
      <name val="Calibri"/>
      <family val="2"/>
      <scheme val="minor"/>
    </font>
    <font>
      <sz val="11"/>
      <color theme="2" tint="-9.9978637043366805E-2"/>
      <name val="Calibri"/>
      <family val="2"/>
      <scheme val="minor"/>
    </font>
    <font>
      <sz val="10"/>
      <name val="Arial"/>
      <family val="2"/>
    </font>
    <font>
      <b/>
      <sz val="10"/>
      <name val="Arial"/>
      <family val="2"/>
    </font>
    <font>
      <sz val="10"/>
      <color rgb="FFFF0000"/>
      <name val="Arial"/>
      <family val="2"/>
    </font>
  </fonts>
  <fills count="14">
    <fill>
      <patternFill patternType="none"/>
    </fill>
    <fill>
      <patternFill patternType="gray125"/>
    </fill>
    <fill>
      <patternFill patternType="solid">
        <fgColor indexed="22"/>
        <bgColor indexed="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s>
  <borders count="21">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22"/>
      </left>
      <right style="thin">
        <color indexed="22"/>
      </right>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4">
    <xf numFmtId="0" fontId="0" fillId="0" borderId="0"/>
    <xf numFmtId="0" fontId="2" fillId="0" borderId="0"/>
    <xf numFmtId="0" fontId="2" fillId="0" borderId="0"/>
    <xf numFmtId="0" fontId="10" fillId="0" borderId="0"/>
  </cellStyleXfs>
  <cellXfs count="67">
    <xf numFmtId="0" fontId="0" fillId="0" borderId="0" xfId="0"/>
    <xf numFmtId="0" fontId="1" fillId="0" borderId="1" xfId="0" applyFont="1" applyBorder="1"/>
    <xf numFmtId="0" fontId="1" fillId="0" borderId="0" xfId="0" applyFont="1"/>
    <xf numFmtId="164" fontId="0" fillId="0" borderId="0" xfId="0" applyNumberFormat="1"/>
    <xf numFmtId="0" fontId="3" fillId="2" borderId="2" xfId="1" applyFont="1" applyFill="1" applyBorder="1" applyAlignment="1">
      <alignment horizontal="center"/>
    </xf>
    <xf numFmtId="0" fontId="3" fillId="0" borderId="3" xfId="1" applyFont="1" applyBorder="1" applyAlignment="1">
      <alignment horizontal="right" wrapText="1"/>
    </xf>
    <xf numFmtId="4" fontId="3" fillId="0" borderId="3" xfId="1" applyNumberFormat="1" applyFont="1" applyBorder="1" applyAlignment="1">
      <alignment horizontal="right" wrapText="1"/>
    </xf>
    <xf numFmtId="2" fontId="3" fillId="0" borderId="3" xfId="1" applyNumberFormat="1" applyFont="1" applyBorder="1" applyAlignment="1">
      <alignment horizontal="right" wrapText="1"/>
    </xf>
    <xf numFmtId="166" fontId="3" fillId="0" borderId="3" xfId="1" applyNumberFormat="1" applyFont="1" applyBorder="1" applyAlignment="1">
      <alignment horizontal="right" wrapText="1"/>
    </xf>
    <xf numFmtId="0" fontId="3" fillId="2" borderId="2" xfId="2" applyFont="1" applyFill="1" applyBorder="1" applyAlignment="1">
      <alignment horizontal="center"/>
    </xf>
    <xf numFmtId="0" fontId="3" fillId="0" borderId="3" xfId="2" applyFont="1" applyBorder="1"/>
    <xf numFmtId="0" fontId="3" fillId="0" borderId="3" xfId="2" applyFont="1" applyBorder="1" applyAlignment="1">
      <alignment horizontal="right"/>
    </xf>
    <xf numFmtId="0" fontId="0" fillId="3" borderId="4" xfId="0" applyFill="1" applyBorder="1"/>
    <xf numFmtId="0" fontId="0" fillId="4" borderId="4" xfId="0" applyFill="1" applyBorder="1"/>
    <xf numFmtId="0" fontId="0" fillId="5" borderId="4" xfId="0" applyFill="1" applyBorder="1"/>
    <xf numFmtId="11" fontId="0" fillId="5" borderId="4" xfId="0" applyNumberFormat="1" applyFill="1" applyBorder="1"/>
    <xf numFmtId="0" fontId="3" fillId="2" borderId="5" xfId="2"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3" xfId="1" applyFont="1" applyBorder="1" applyAlignment="1">
      <alignment horizontal="right"/>
    </xf>
    <xf numFmtId="11" fontId="0" fillId="7" borderId="4" xfId="0" applyNumberFormat="1" applyFill="1" applyBorder="1"/>
    <xf numFmtId="0" fontId="0" fillId="7" borderId="4" xfId="0" applyFill="1" applyBorder="1"/>
    <xf numFmtId="11" fontId="0" fillId="6" borderId="4" xfId="0" applyNumberFormat="1" applyFill="1" applyBorder="1"/>
    <xf numFmtId="0" fontId="0" fillId="6" borderId="4" xfId="0" applyFill="1" applyBorder="1"/>
    <xf numFmtId="0" fontId="0" fillId="8" borderId="4" xfId="0" applyFill="1" applyBorder="1"/>
    <xf numFmtId="0" fontId="3" fillId="0" borderId="13" xfId="1" applyFont="1" applyBorder="1" applyAlignment="1">
      <alignment horizontal="right"/>
    </xf>
    <xf numFmtId="0" fontId="6" fillId="0" borderId="1" xfId="1" applyFont="1" applyBorder="1" applyAlignment="1">
      <alignment horizontal="center"/>
    </xf>
    <xf numFmtId="0" fontId="0" fillId="0" borderId="12" xfId="0" applyBorder="1"/>
    <xf numFmtId="0" fontId="0" fillId="0" borderId="17" xfId="0" applyBorder="1"/>
    <xf numFmtId="165" fontId="0" fillId="0" borderId="12" xfId="0" applyNumberFormat="1" applyBorder="1"/>
    <xf numFmtId="165" fontId="0" fillId="0" borderId="0" xfId="0" applyNumberFormat="1"/>
    <xf numFmtId="165" fontId="0" fillId="0" borderId="17" xfId="0" applyNumberFormat="1" applyBorder="1"/>
    <xf numFmtId="0" fontId="0" fillId="0" borderId="18" xfId="0" applyBorder="1"/>
    <xf numFmtId="0" fontId="0" fillId="0" borderId="19" xfId="0" applyBorder="1"/>
    <xf numFmtId="0" fontId="1" fillId="9" borderId="14" xfId="0" applyFont="1" applyFill="1" applyBorder="1"/>
    <xf numFmtId="0" fontId="1" fillId="9" borderId="16" xfId="0" applyFont="1" applyFill="1" applyBorder="1"/>
    <xf numFmtId="0" fontId="1" fillId="9" borderId="15" xfId="0" applyFont="1" applyFill="1" applyBorder="1"/>
    <xf numFmtId="0" fontId="0" fillId="10" borderId="0" xfId="0" applyFill="1"/>
    <xf numFmtId="0" fontId="0" fillId="11" borderId="0" xfId="0" applyFill="1"/>
    <xf numFmtId="0" fontId="3" fillId="10" borderId="3" xfId="1" applyFont="1" applyFill="1" applyBorder="1" applyAlignment="1">
      <alignment horizontal="right"/>
    </xf>
    <xf numFmtId="0" fontId="3" fillId="11" borderId="3" xfId="1" applyFont="1" applyFill="1" applyBorder="1" applyAlignment="1">
      <alignment horizontal="right"/>
    </xf>
    <xf numFmtId="165" fontId="0" fillId="4" borderId="18" xfId="0" applyNumberFormat="1" applyFill="1" applyBorder="1"/>
    <xf numFmtId="165" fontId="0" fillId="4" borderId="20" xfId="0" applyNumberFormat="1" applyFill="1" applyBorder="1"/>
    <xf numFmtId="165" fontId="0" fillId="4" borderId="19" xfId="0" applyNumberFormat="1" applyFill="1" applyBorder="1"/>
    <xf numFmtId="0" fontId="0" fillId="10" borderId="9" xfId="0" applyFill="1" applyBorder="1"/>
    <xf numFmtId="0" fontId="0" fillId="10" borderId="11" xfId="0" applyFill="1" applyBorder="1"/>
    <xf numFmtId="0" fontId="7" fillId="12" borderId="1" xfId="0" applyFont="1" applyFill="1" applyBorder="1"/>
    <xf numFmtId="0" fontId="8" fillId="0" borderId="1" xfId="0" applyFont="1" applyBorder="1"/>
    <xf numFmtId="1" fontId="9" fillId="0" borderId="0" xfId="0" applyNumberFormat="1" applyFont="1"/>
    <xf numFmtId="0" fontId="11" fillId="0" borderId="0" xfId="3" applyFont="1" applyAlignment="1">
      <alignment horizontal="center"/>
    </xf>
    <xf numFmtId="0" fontId="11" fillId="0" borderId="0" xfId="3" applyFont="1"/>
    <xf numFmtId="0" fontId="10" fillId="0" borderId="0" xfId="3"/>
    <xf numFmtId="0" fontId="11" fillId="0" borderId="12" xfId="3" applyFont="1" applyBorder="1"/>
    <xf numFmtId="0" fontId="11" fillId="12" borderId="12" xfId="3" applyFont="1" applyFill="1" applyBorder="1"/>
    <xf numFmtId="0" fontId="10" fillId="12" borderId="0" xfId="3" applyFill="1"/>
    <xf numFmtId="1" fontId="0" fillId="0" borderId="0" xfId="0" applyNumberFormat="1"/>
    <xf numFmtId="0" fontId="10" fillId="13" borderId="0" xfId="3" applyFill="1"/>
    <xf numFmtId="0" fontId="0" fillId="0" borderId="0" xfId="0" applyAlignment="1">
      <alignment horizontal="left"/>
    </xf>
    <xf numFmtId="0" fontId="3" fillId="0" borderId="0" xfId="2" applyFont="1"/>
    <xf numFmtId="0" fontId="0" fillId="0" borderId="0" xfId="0" applyAlignment="1">
      <alignment horizontal="center"/>
    </xf>
    <xf numFmtId="11" fontId="0" fillId="0" borderId="0" xfId="0" applyNumberFormat="1"/>
    <xf numFmtId="0" fontId="1" fillId="0" borderId="0" xfId="0" applyFont="1" applyAlignment="1">
      <alignment horizontal="center"/>
    </xf>
    <xf numFmtId="0" fontId="11" fillId="0" borderId="0" xfId="3" applyFont="1" applyAlignment="1">
      <alignment horizontal="center" wrapText="1"/>
    </xf>
  </cellXfs>
  <cellStyles count="4">
    <cellStyle name="Normal" xfId="0" builtinId="0"/>
    <cellStyle name="Normal 2" xfId="3" xr:uid="{00000000-0005-0000-0000-000001000000}"/>
    <cellStyle name="Normal_FRAM_Star_InBase" xfId="2" xr:uid="{00000000-0005-0000-0000-000002000000}"/>
    <cellStyle name="Normal_Sheet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ateofwa-my.sharepoint.com/Data%20RecoveryRMPs/RMPBiop/SRKW/SRKWPSRMPBiop2005NoUSTrunA13MatR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getSndSummary05"/>
      <sheetName val="KiloToNeed05"/>
      <sheetName val="Growth_Selectivity_Biomass"/>
      <sheetName val="Needs"/>
      <sheetName val="SummarySRKWInland"/>
      <sheetName val="SummarySRKWInlandkcal"/>
      <sheetName val="Time1CohrtInland"/>
      <sheetName val="Time1CohrtInlandkcal"/>
      <sheetName val="Time2CohrtInland"/>
      <sheetName val="Time2CohrtInlandkcal"/>
      <sheetName val="Time3CohrtInland"/>
      <sheetName val="Time3CohrtInlandkcal"/>
      <sheetName val="BasePeriodMortandEscDist"/>
      <sheetName val="FRAMVonBertfunction"/>
      <sheetName val="CurrentTotalMortPSMarine"/>
      <sheetName val="T1LikelyPopStat"/>
      <sheetName val="T2LikelyPopStat"/>
      <sheetName val="T3LikelyPopStat"/>
      <sheetName val="LikelyPopStatCutPaste"/>
      <sheetName val="02s1popstat38"/>
      <sheetName val="02s1popstatT238"/>
      <sheetName val="02s1popstatT338"/>
      <sheetName val="94NOpopstat38"/>
      <sheetName val="94NOpopstatT238"/>
      <sheetName val="94NOpopstatT338"/>
      <sheetName val="940Rpopstat38"/>
      <sheetName val="940RpopstatT238"/>
      <sheetName val="940RpopstatT338"/>
      <sheetName val="9440popstat38"/>
      <sheetName val="9440popstatT238"/>
      <sheetName val="9440popstatT338"/>
      <sheetName val="94l2popstat38"/>
      <sheetName val="94l2popstatT238"/>
      <sheetName val="94L2popstatT338"/>
      <sheetName val="94s1popstat38"/>
      <sheetName val="94s1popstatT238"/>
      <sheetName val="94s1popstatT338"/>
      <sheetName val="40s1popstat38"/>
      <sheetName val="40s1popstatT238"/>
      <sheetName val="40s1popstatT338"/>
      <sheetName val="T1NoActionPopStat"/>
      <sheetName val="T2NoActionPopStat"/>
      <sheetName val="T3NoActionPopStat"/>
      <sheetName val="NoActionPopStatCutPaste"/>
      <sheetName val="Sheet2"/>
      <sheetName val="Sheet3"/>
      <sheetName val="Sheet4"/>
    </sheetNames>
    <sheetDataSet>
      <sheetData sheetId="0"/>
      <sheetData sheetId="1"/>
      <sheetData sheetId="2">
        <row r="5">
          <cell r="F5">
            <v>9.4100000000000003E-2</v>
          </cell>
        </row>
        <row r="6">
          <cell r="F6">
            <v>713.03</v>
          </cell>
        </row>
        <row r="7">
          <cell r="F7">
            <v>0</v>
          </cell>
        </row>
        <row r="8">
          <cell r="F8">
            <v>0</v>
          </cell>
        </row>
        <row r="9">
          <cell r="F9">
            <v>1</v>
          </cell>
        </row>
      </sheetData>
      <sheetData sheetId="3"/>
      <sheetData sheetId="4"/>
      <sheetData sheetId="5"/>
      <sheetData sheetId="6"/>
      <sheetData sheetId="7"/>
      <sheetData sheetId="8"/>
      <sheetData sheetId="9"/>
      <sheetData sheetId="10"/>
      <sheetData sheetId="11"/>
      <sheetData sheetId="12"/>
      <sheetData sheetId="13"/>
      <sheetData sheetId="14">
        <row r="14">
          <cell r="AA14">
            <v>127</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7"/>
  <sheetViews>
    <sheetView workbookViewId="0">
      <selection activeCell="F7" sqref="F7"/>
    </sheetView>
  </sheetViews>
  <sheetFormatPr baseColWidth="10" defaultColWidth="9.140625" defaultRowHeight="15" x14ac:dyDescent="0.25"/>
  <cols>
    <col min="2" max="2" width="15.7109375" customWidth="1"/>
    <col min="3" max="3" width="17.42578125" bestFit="1" customWidth="1"/>
  </cols>
  <sheetData>
    <row r="1" spans="1:3" x14ac:dyDescent="0.25">
      <c r="A1" s="1" t="s">
        <v>115</v>
      </c>
      <c r="B1" s="50" t="s">
        <v>250</v>
      </c>
      <c r="C1" s="50" t="s">
        <v>251</v>
      </c>
    </row>
    <row r="2" spans="1:3" x14ac:dyDescent="0.25">
      <c r="A2">
        <v>1999</v>
      </c>
      <c r="B2" s="42">
        <v>39</v>
      </c>
      <c r="C2" s="42">
        <v>39</v>
      </c>
    </row>
    <row r="3" spans="1:3" x14ac:dyDescent="0.25">
      <c r="A3">
        <v>2000</v>
      </c>
      <c r="B3" s="42">
        <v>40</v>
      </c>
      <c r="C3" s="42">
        <v>40</v>
      </c>
    </row>
    <row r="4" spans="1:3" x14ac:dyDescent="0.25">
      <c r="A4">
        <v>2001</v>
      </c>
      <c r="B4" s="42">
        <v>41</v>
      </c>
      <c r="C4" s="42">
        <v>41</v>
      </c>
    </row>
    <row r="5" spans="1:3" x14ac:dyDescent="0.25">
      <c r="A5">
        <v>2002</v>
      </c>
      <c r="B5" s="42">
        <v>42</v>
      </c>
      <c r="C5" s="42">
        <v>42</v>
      </c>
    </row>
    <row r="6" spans="1:3" x14ac:dyDescent="0.25">
      <c r="A6">
        <v>2003</v>
      </c>
      <c r="B6" s="42">
        <v>43</v>
      </c>
      <c r="C6" s="42">
        <v>43</v>
      </c>
    </row>
    <row r="7" spans="1:3" x14ac:dyDescent="0.25">
      <c r="A7">
        <v>2004</v>
      </c>
      <c r="B7" s="42">
        <v>44</v>
      </c>
      <c r="C7" s="42">
        <v>44</v>
      </c>
    </row>
    <row r="8" spans="1:3" x14ac:dyDescent="0.25">
      <c r="A8">
        <v>2005</v>
      </c>
      <c r="B8" s="42">
        <v>45</v>
      </c>
      <c r="C8" s="42">
        <v>45</v>
      </c>
    </row>
    <row r="9" spans="1:3" x14ac:dyDescent="0.25">
      <c r="A9">
        <v>2006</v>
      </c>
      <c r="B9" s="42">
        <v>46</v>
      </c>
      <c r="C9" s="42">
        <v>46</v>
      </c>
    </row>
    <row r="10" spans="1:3" x14ac:dyDescent="0.25">
      <c r="A10">
        <v>2007</v>
      </c>
      <c r="B10" s="42">
        <v>47</v>
      </c>
      <c r="C10" s="42">
        <v>47</v>
      </c>
    </row>
    <row r="11" spans="1:3" x14ac:dyDescent="0.25">
      <c r="A11">
        <v>2008</v>
      </c>
      <c r="B11" s="42">
        <v>48</v>
      </c>
      <c r="C11" s="42">
        <v>48</v>
      </c>
    </row>
    <row r="12" spans="1:3" x14ac:dyDescent="0.25">
      <c r="A12">
        <v>2009</v>
      </c>
      <c r="B12" s="42">
        <v>49</v>
      </c>
      <c r="C12" s="42">
        <v>49</v>
      </c>
    </row>
    <row r="13" spans="1:3" x14ac:dyDescent="0.25">
      <c r="A13">
        <v>2010</v>
      </c>
      <c r="B13" s="42">
        <v>50</v>
      </c>
      <c r="C13" s="42">
        <v>50</v>
      </c>
    </row>
    <row r="14" spans="1:3" x14ac:dyDescent="0.25">
      <c r="A14">
        <v>2011</v>
      </c>
      <c r="B14" s="42">
        <v>51</v>
      </c>
      <c r="C14" s="42">
        <v>51</v>
      </c>
    </row>
    <row r="15" spans="1:3" x14ac:dyDescent="0.25">
      <c r="A15">
        <v>2012</v>
      </c>
      <c r="B15" s="42">
        <v>52</v>
      </c>
      <c r="C15" s="42">
        <v>52</v>
      </c>
    </row>
    <row r="16" spans="1:3" x14ac:dyDescent="0.25">
      <c r="A16">
        <v>2013</v>
      </c>
      <c r="B16" s="42">
        <v>53</v>
      </c>
      <c r="C16" s="42">
        <v>53</v>
      </c>
    </row>
    <row r="17" spans="1:3" x14ac:dyDescent="0.25">
      <c r="A17">
        <v>2014</v>
      </c>
      <c r="B17" s="42">
        <v>54</v>
      </c>
      <c r="C17" s="42">
        <v>54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0"/>
  <sheetViews>
    <sheetView workbookViewId="0">
      <selection activeCell="I24" sqref="I24"/>
    </sheetView>
  </sheetViews>
  <sheetFormatPr baseColWidth="10" defaultColWidth="9.140625" defaultRowHeight="15" x14ac:dyDescent="0.25"/>
  <cols>
    <col min="1" max="1" width="12.140625" bestFit="1" customWidth="1"/>
    <col min="2" max="2" width="10" bestFit="1" customWidth="1"/>
    <col min="3" max="3" width="10.85546875" bestFit="1" customWidth="1"/>
    <col min="4" max="4" width="27.42578125" bestFit="1" customWidth="1"/>
  </cols>
  <sheetData>
    <row r="1" spans="1:4" x14ac:dyDescent="0.25">
      <c r="A1" s="9" t="s">
        <v>20</v>
      </c>
      <c r="B1" s="9" t="s">
        <v>21</v>
      </c>
      <c r="C1" s="9" t="s">
        <v>117</v>
      </c>
      <c r="D1" s="9" t="s">
        <v>22</v>
      </c>
    </row>
    <row r="2" spans="1:4" x14ac:dyDescent="0.25">
      <c r="A2" s="10" t="s">
        <v>82</v>
      </c>
      <c r="B2" s="11">
        <v>70</v>
      </c>
      <c r="C2" s="11">
        <v>2</v>
      </c>
      <c r="D2" s="10" t="s">
        <v>83</v>
      </c>
    </row>
    <row r="3" spans="1:4" x14ac:dyDescent="0.25">
      <c r="A3" s="10" t="s">
        <v>60</v>
      </c>
      <c r="B3" s="11">
        <v>48</v>
      </c>
      <c r="C3" s="11">
        <v>1</v>
      </c>
      <c r="D3" s="10" t="s">
        <v>61</v>
      </c>
    </row>
    <row r="4" spans="1:4" x14ac:dyDescent="0.25">
      <c r="A4" s="10" t="s">
        <v>58</v>
      </c>
      <c r="B4" s="11">
        <v>46</v>
      </c>
      <c r="C4" s="11">
        <v>1</v>
      </c>
      <c r="D4" s="10" t="s">
        <v>59</v>
      </c>
    </row>
    <row r="5" spans="1:4" x14ac:dyDescent="0.25">
      <c r="A5" s="10" t="s">
        <v>62</v>
      </c>
      <c r="B5" s="11">
        <v>50</v>
      </c>
      <c r="C5" s="11">
        <v>1</v>
      </c>
      <c r="D5" s="10" t="s">
        <v>63</v>
      </c>
    </row>
    <row r="6" spans="1:4" x14ac:dyDescent="0.25">
      <c r="A6" s="10" t="s">
        <v>56</v>
      </c>
      <c r="B6" s="11">
        <v>44</v>
      </c>
      <c r="C6" s="11">
        <v>3</v>
      </c>
      <c r="D6" s="10" t="s">
        <v>57</v>
      </c>
    </row>
    <row r="7" spans="1:4" x14ac:dyDescent="0.25">
      <c r="A7" s="10" t="s">
        <v>50</v>
      </c>
      <c r="B7" s="11">
        <v>38</v>
      </c>
      <c r="C7" s="11">
        <v>3</v>
      </c>
      <c r="D7" s="10" t="s">
        <v>51</v>
      </c>
    </row>
    <row r="8" spans="1:4" x14ac:dyDescent="0.25">
      <c r="A8" s="10" t="s">
        <v>52</v>
      </c>
      <c r="B8" s="11">
        <v>40</v>
      </c>
      <c r="C8" s="11">
        <v>3</v>
      </c>
      <c r="D8" s="10" t="s">
        <v>53</v>
      </c>
    </row>
    <row r="9" spans="1:4" x14ac:dyDescent="0.25">
      <c r="A9" s="10" t="s">
        <v>74</v>
      </c>
      <c r="B9" s="11">
        <v>62</v>
      </c>
      <c r="C9" s="11">
        <v>1</v>
      </c>
      <c r="D9" s="10" t="s">
        <v>75</v>
      </c>
    </row>
    <row r="10" spans="1:4" x14ac:dyDescent="0.25">
      <c r="A10" s="10" t="s">
        <v>72</v>
      </c>
      <c r="B10" s="11">
        <v>60</v>
      </c>
      <c r="C10" s="11">
        <v>2</v>
      </c>
      <c r="D10" s="10" t="s">
        <v>73</v>
      </c>
    </row>
    <row r="11" spans="1:4" x14ac:dyDescent="0.25">
      <c r="A11" s="10" t="s">
        <v>88</v>
      </c>
      <c r="B11" s="11">
        <v>76</v>
      </c>
      <c r="C11" s="11">
        <v>2</v>
      </c>
      <c r="D11" s="10" t="s">
        <v>89</v>
      </c>
    </row>
    <row r="12" spans="1:4" x14ac:dyDescent="0.25">
      <c r="A12" s="10" t="s">
        <v>46</v>
      </c>
      <c r="B12" s="11">
        <v>32</v>
      </c>
      <c r="C12" s="11">
        <v>3</v>
      </c>
      <c r="D12" s="10" t="s">
        <v>47</v>
      </c>
    </row>
    <row r="13" spans="1:4" x14ac:dyDescent="0.25">
      <c r="A13" s="10" t="s">
        <v>48</v>
      </c>
      <c r="B13" s="11">
        <v>34</v>
      </c>
      <c r="C13" s="11">
        <v>3</v>
      </c>
      <c r="D13" s="10" t="s">
        <v>49</v>
      </c>
    </row>
    <row r="14" spans="1:4" x14ac:dyDescent="0.25">
      <c r="A14" s="10"/>
      <c r="B14" s="11">
        <v>36</v>
      </c>
      <c r="C14" s="11">
        <v>3</v>
      </c>
      <c r="D14" s="10" t="s">
        <v>110</v>
      </c>
    </row>
    <row r="15" spans="1:4" x14ac:dyDescent="0.25">
      <c r="A15" s="10" t="s">
        <v>80</v>
      </c>
      <c r="B15" s="11">
        <v>68</v>
      </c>
      <c r="C15" s="11">
        <v>3</v>
      </c>
      <c r="D15" s="10" t="s">
        <v>81</v>
      </c>
    </row>
    <row r="16" spans="1:4" x14ac:dyDescent="0.25">
      <c r="A16" s="10" t="s">
        <v>54</v>
      </c>
      <c r="B16" s="11">
        <v>42</v>
      </c>
      <c r="C16" s="11">
        <v>3</v>
      </c>
      <c r="D16" s="10" t="s">
        <v>55</v>
      </c>
    </row>
    <row r="17" spans="1:4" x14ac:dyDescent="0.25">
      <c r="A17" s="10" t="s">
        <v>76</v>
      </c>
      <c r="B17" s="11">
        <v>64</v>
      </c>
      <c r="C17" s="11">
        <v>3</v>
      </c>
      <c r="D17" s="10" t="s">
        <v>77</v>
      </c>
    </row>
    <row r="18" spans="1:4" x14ac:dyDescent="0.25">
      <c r="A18" s="10" t="s">
        <v>38</v>
      </c>
      <c r="B18" s="11">
        <v>22</v>
      </c>
      <c r="C18" s="11">
        <v>3</v>
      </c>
      <c r="D18" s="10" t="s">
        <v>39</v>
      </c>
    </row>
    <row r="19" spans="1:4" x14ac:dyDescent="0.25">
      <c r="A19" s="10" t="s">
        <v>27</v>
      </c>
      <c r="B19" s="11">
        <v>4</v>
      </c>
      <c r="C19" s="11">
        <v>2</v>
      </c>
      <c r="D19" s="10" t="s">
        <v>28</v>
      </c>
    </row>
    <row r="20" spans="1:4" x14ac:dyDescent="0.25">
      <c r="A20" s="10" t="s">
        <v>25</v>
      </c>
      <c r="B20" s="11">
        <v>2</v>
      </c>
      <c r="C20" s="11">
        <v>3</v>
      </c>
      <c r="D20" s="10" t="s">
        <v>26</v>
      </c>
    </row>
    <row r="21" spans="1:4" x14ac:dyDescent="0.25">
      <c r="A21" s="10" t="s">
        <v>90</v>
      </c>
      <c r="B21" s="11">
        <v>78</v>
      </c>
      <c r="C21" s="11">
        <v>2</v>
      </c>
      <c r="D21" s="10" t="s">
        <v>111</v>
      </c>
    </row>
    <row r="22" spans="1:4" x14ac:dyDescent="0.25">
      <c r="A22" s="10" t="s">
        <v>68</v>
      </c>
      <c r="B22" s="11">
        <v>56</v>
      </c>
      <c r="C22" s="11">
        <v>2</v>
      </c>
      <c r="D22" s="10" t="s">
        <v>69</v>
      </c>
    </row>
    <row r="23" spans="1:4" x14ac:dyDescent="0.25">
      <c r="A23" s="10"/>
      <c r="B23" s="11">
        <v>6</v>
      </c>
      <c r="C23" s="11">
        <v>2</v>
      </c>
      <c r="D23" s="10" t="s">
        <v>106</v>
      </c>
    </row>
    <row r="24" spans="1:4" x14ac:dyDescent="0.25">
      <c r="A24" s="10" t="s">
        <v>31</v>
      </c>
      <c r="B24" s="11">
        <v>12</v>
      </c>
      <c r="C24" s="11">
        <v>2</v>
      </c>
      <c r="D24" s="10" t="s">
        <v>108</v>
      </c>
    </row>
    <row r="25" spans="1:4" x14ac:dyDescent="0.25">
      <c r="A25" s="10" t="s">
        <v>29</v>
      </c>
      <c r="B25" s="11">
        <v>8</v>
      </c>
      <c r="C25" s="11">
        <v>3</v>
      </c>
      <c r="D25" s="10" t="s">
        <v>30</v>
      </c>
    </row>
    <row r="26" spans="1:4" x14ac:dyDescent="0.25">
      <c r="A26" s="10"/>
      <c r="B26" s="11">
        <v>10</v>
      </c>
      <c r="C26" s="11">
        <v>3</v>
      </c>
      <c r="D26" s="10" t="s">
        <v>107</v>
      </c>
    </row>
    <row r="27" spans="1:4" x14ac:dyDescent="0.25">
      <c r="A27" s="10" t="s">
        <v>66</v>
      </c>
      <c r="B27" s="11">
        <v>54</v>
      </c>
      <c r="C27" s="11">
        <v>1</v>
      </c>
      <c r="D27" s="10" t="s">
        <v>67</v>
      </c>
    </row>
    <row r="28" spans="1:4" x14ac:dyDescent="0.25">
      <c r="A28" s="10" t="s">
        <v>32</v>
      </c>
      <c r="B28" s="11">
        <v>14</v>
      </c>
      <c r="C28" s="11">
        <v>3</v>
      </c>
      <c r="D28" s="10" t="s">
        <v>33</v>
      </c>
    </row>
    <row r="29" spans="1:4" x14ac:dyDescent="0.25">
      <c r="A29" s="10" t="s">
        <v>34</v>
      </c>
      <c r="B29" s="11">
        <v>16</v>
      </c>
      <c r="C29" s="11">
        <v>3</v>
      </c>
      <c r="D29" s="10" t="s">
        <v>35</v>
      </c>
    </row>
    <row r="30" spans="1:4" x14ac:dyDescent="0.25">
      <c r="A30" s="10" t="s">
        <v>40</v>
      </c>
      <c r="B30" s="11">
        <v>26</v>
      </c>
      <c r="C30" s="11">
        <v>3</v>
      </c>
      <c r="D30" s="10" t="s">
        <v>41</v>
      </c>
    </row>
    <row r="31" spans="1:4" x14ac:dyDescent="0.25">
      <c r="A31" s="10" t="s">
        <v>42</v>
      </c>
      <c r="B31" s="11">
        <v>28</v>
      </c>
      <c r="C31" s="11">
        <v>3</v>
      </c>
      <c r="D31" s="10" t="s">
        <v>43</v>
      </c>
    </row>
    <row r="32" spans="1:4" x14ac:dyDescent="0.25">
      <c r="A32" s="10" t="s">
        <v>36</v>
      </c>
      <c r="B32" s="11">
        <v>18</v>
      </c>
      <c r="C32" s="11">
        <v>3</v>
      </c>
      <c r="D32" s="10" t="s">
        <v>37</v>
      </c>
    </row>
    <row r="33" spans="1:4" x14ac:dyDescent="0.25">
      <c r="A33" s="10" t="s">
        <v>91</v>
      </c>
      <c r="B33" s="11">
        <v>20</v>
      </c>
      <c r="C33" s="11">
        <v>3</v>
      </c>
      <c r="D33" s="10" t="s">
        <v>92</v>
      </c>
    </row>
    <row r="34" spans="1:4" x14ac:dyDescent="0.25">
      <c r="A34" s="10"/>
      <c r="B34" s="11">
        <v>24</v>
      </c>
      <c r="C34" s="11">
        <v>3</v>
      </c>
      <c r="D34" s="10" t="s">
        <v>109</v>
      </c>
    </row>
    <row r="35" spans="1:4" x14ac:dyDescent="0.25">
      <c r="A35" s="10" t="s">
        <v>84</v>
      </c>
      <c r="B35" s="11">
        <v>72</v>
      </c>
      <c r="C35" s="11">
        <v>2</v>
      </c>
      <c r="D35" s="10" t="s">
        <v>85</v>
      </c>
    </row>
    <row r="36" spans="1:4" x14ac:dyDescent="0.25">
      <c r="A36" s="10" t="s">
        <v>70</v>
      </c>
      <c r="B36" s="11">
        <v>58</v>
      </c>
      <c r="C36" s="11">
        <v>2</v>
      </c>
      <c r="D36" s="10" t="s">
        <v>71</v>
      </c>
    </row>
    <row r="37" spans="1:4" x14ac:dyDescent="0.25">
      <c r="A37" s="10" t="s">
        <v>44</v>
      </c>
      <c r="B37" s="11">
        <v>30</v>
      </c>
      <c r="C37" s="11">
        <v>2</v>
      </c>
      <c r="D37" s="10" t="s">
        <v>45</v>
      </c>
    </row>
    <row r="38" spans="1:4" x14ac:dyDescent="0.25">
      <c r="A38" s="10" t="s">
        <v>78</v>
      </c>
      <c r="B38" s="11">
        <v>66</v>
      </c>
      <c r="C38" s="11">
        <v>2</v>
      </c>
      <c r="D38" s="10" t="s">
        <v>79</v>
      </c>
    </row>
    <row r="39" spans="1:4" x14ac:dyDescent="0.25">
      <c r="A39" s="10" t="s">
        <v>64</v>
      </c>
      <c r="B39" s="11">
        <v>52</v>
      </c>
      <c r="C39" s="11">
        <v>1</v>
      </c>
      <c r="D39" s="10" t="s">
        <v>65</v>
      </c>
    </row>
    <row r="40" spans="1:4" x14ac:dyDescent="0.25">
      <c r="A40" s="10" t="s">
        <v>86</v>
      </c>
      <c r="B40" s="11">
        <v>74</v>
      </c>
      <c r="C40" s="11">
        <v>2</v>
      </c>
      <c r="D40" s="10" t="s">
        <v>87</v>
      </c>
    </row>
  </sheetData>
  <sortState xmlns:xlrd2="http://schemas.microsoft.com/office/spreadsheetml/2017/richdata2" ref="A2:D40">
    <sortCondition ref="D1:D40"/>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FC01-1E0F-4A07-9094-1272C97DF98E}">
  <dimension ref="A1:B39"/>
  <sheetViews>
    <sheetView workbookViewId="0">
      <selection activeCell="C13" sqref="C13"/>
    </sheetView>
  </sheetViews>
  <sheetFormatPr baseColWidth="10" defaultRowHeight="15" x14ac:dyDescent="0.25"/>
  <cols>
    <col min="1" max="1" width="24.42578125" bestFit="1" customWidth="1"/>
    <col min="2" max="2" width="27.28515625" bestFit="1" customWidth="1"/>
  </cols>
  <sheetData>
    <row r="1" spans="1:2" x14ac:dyDescent="0.25">
      <c r="A1" t="s">
        <v>285</v>
      </c>
      <c r="B1" t="s">
        <v>284</v>
      </c>
    </row>
    <row r="2" spans="1:2" x14ac:dyDescent="0.25">
      <c r="A2" s="61" t="s">
        <v>271</v>
      </c>
      <c r="B2" s="62" t="s">
        <v>57</v>
      </c>
    </row>
    <row r="3" spans="1:2" x14ac:dyDescent="0.25">
      <c r="A3" s="61" t="s">
        <v>281</v>
      </c>
      <c r="B3" s="62" t="s">
        <v>83</v>
      </c>
    </row>
    <row r="4" spans="1:2" x14ac:dyDescent="0.25">
      <c r="A4" s="61" t="s">
        <v>273</v>
      </c>
      <c r="B4" s="62" t="s">
        <v>61</v>
      </c>
    </row>
    <row r="5" spans="1:2" x14ac:dyDescent="0.25">
      <c r="A5" s="61" t="s">
        <v>272</v>
      </c>
      <c r="B5" s="62" t="s">
        <v>59</v>
      </c>
    </row>
    <row r="6" spans="1:2" x14ac:dyDescent="0.25">
      <c r="A6" s="61" t="s">
        <v>274</v>
      </c>
      <c r="B6" s="62" t="s">
        <v>63</v>
      </c>
    </row>
    <row r="7" spans="1:2" x14ac:dyDescent="0.25">
      <c r="A7" s="61" t="s">
        <v>279</v>
      </c>
      <c r="B7" s="62" t="s">
        <v>75</v>
      </c>
    </row>
    <row r="8" spans="1:2" x14ac:dyDescent="0.25">
      <c r="A8" s="61" t="s">
        <v>278</v>
      </c>
      <c r="B8" s="62" t="s">
        <v>73</v>
      </c>
    </row>
    <row r="9" spans="1:2" x14ac:dyDescent="0.25">
      <c r="A9" s="61" t="s">
        <v>265</v>
      </c>
      <c r="B9" s="62" t="s">
        <v>47</v>
      </c>
    </row>
    <row r="10" spans="1:2" x14ac:dyDescent="0.25">
      <c r="A10" s="61" t="s">
        <v>266</v>
      </c>
      <c r="B10" s="62" t="s">
        <v>49</v>
      </c>
    </row>
    <row r="11" spans="1:2" x14ac:dyDescent="0.25">
      <c r="A11" s="61" t="s">
        <v>283</v>
      </c>
      <c r="B11" s="62" t="s">
        <v>89</v>
      </c>
    </row>
    <row r="12" spans="1:2" x14ac:dyDescent="0.25">
      <c r="A12" s="61" t="s">
        <v>267</v>
      </c>
      <c r="B12" s="62" t="s">
        <v>267</v>
      </c>
    </row>
    <row r="13" spans="1:2" x14ac:dyDescent="0.25">
      <c r="A13" s="61" t="s">
        <v>270</v>
      </c>
      <c r="B13" s="62" t="s">
        <v>55</v>
      </c>
    </row>
    <row r="14" spans="1:2" x14ac:dyDescent="0.25">
      <c r="A14" s="61" t="s">
        <v>81</v>
      </c>
      <c r="B14" s="62" t="s">
        <v>81</v>
      </c>
    </row>
    <row r="15" spans="1:2" x14ac:dyDescent="0.25">
      <c r="A15" s="61" t="s">
        <v>77</v>
      </c>
      <c r="B15" s="62" t="s">
        <v>77</v>
      </c>
    </row>
    <row r="16" spans="1:2" x14ac:dyDescent="0.25">
      <c r="A16" s="61" t="s">
        <v>39</v>
      </c>
      <c r="B16" s="62" t="s">
        <v>39</v>
      </c>
    </row>
    <row r="17" spans="1:2" x14ac:dyDescent="0.25">
      <c r="A17" s="61" t="s">
        <v>253</v>
      </c>
      <c r="B17" s="62" t="s">
        <v>28</v>
      </c>
    </row>
    <row r="18" spans="1:2" x14ac:dyDescent="0.25">
      <c r="A18" s="61" t="s">
        <v>252</v>
      </c>
      <c r="B18" s="62" t="s">
        <v>26</v>
      </c>
    </row>
    <row r="19" spans="1:2" x14ac:dyDescent="0.25">
      <c r="A19" s="61" t="s">
        <v>268</v>
      </c>
      <c r="B19" s="62" t="s">
        <v>51</v>
      </c>
    </row>
    <row r="20" spans="1:2" x14ac:dyDescent="0.25">
      <c r="A20" s="61" t="s">
        <v>276</v>
      </c>
      <c r="B20" s="62" t="s">
        <v>69</v>
      </c>
    </row>
    <row r="21" spans="1:2" x14ac:dyDescent="0.25">
      <c r="A21" s="61" t="s">
        <v>254</v>
      </c>
      <c r="B21" s="62" t="s">
        <v>106</v>
      </c>
    </row>
    <row r="22" spans="1:2" x14ac:dyDescent="0.25">
      <c r="A22" s="61" t="s">
        <v>257</v>
      </c>
      <c r="B22" s="62" t="s">
        <v>108</v>
      </c>
    </row>
    <row r="23" spans="1:2" x14ac:dyDescent="0.25">
      <c r="A23" s="61" t="s">
        <v>255</v>
      </c>
      <c r="B23" s="62" t="s">
        <v>30</v>
      </c>
    </row>
    <row r="24" spans="1:2" x14ac:dyDescent="0.25">
      <c r="A24" s="61" t="s">
        <v>256</v>
      </c>
      <c r="B24" s="62" t="s">
        <v>107</v>
      </c>
    </row>
    <row r="25" spans="1:2" x14ac:dyDescent="0.25">
      <c r="A25" s="61" t="s">
        <v>67</v>
      </c>
      <c r="B25" s="62" t="s">
        <v>67</v>
      </c>
    </row>
    <row r="26" spans="1:2" x14ac:dyDescent="0.25">
      <c r="A26" s="61" t="s">
        <v>258</v>
      </c>
      <c r="B26" s="62" t="s">
        <v>33</v>
      </c>
    </row>
    <row r="27" spans="1:2" x14ac:dyDescent="0.25">
      <c r="A27" s="61" t="s">
        <v>259</v>
      </c>
      <c r="B27" s="62" t="s">
        <v>35</v>
      </c>
    </row>
    <row r="28" spans="1:2" x14ac:dyDescent="0.25">
      <c r="A28" s="61" t="s">
        <v>262</v>
      </c>
      <c r="B28" s="62" t="s">
        <v>41</v>
      </c>
    </row>
    <row r="29" spans="1:2" x14ac:dyDescent="0.25">
      <c r="A29" s="61" t="s">
        <v>263</v>
      </c>
      <c r="B29" s="62" t="s">
        <v>43</v>
      </c>
    </row>
    <row r="30" spans="1:2" x14ac:dyDescent="0.25">
      <c r="A30" s="61" t="s">
        <v>260</v>
      </c>
      <c r="B30" s="62" t="s">
        <v>37</v>
      </c>
    </row>
    <row r="31" spans="1:2" x14ac:dyDescent="0.25">
      <c r="A31" s="61" t="s">
        <v>261</v>
      </c>
      <c r="B31" s="62" t="s">
        <v>92</v>
      </c>
    </row>
    <row r="32" spans="1:2" x14ac:dyDescent="0.25">
      <c r="A32" s="61" t="s">
        <v>109</v>
      </c>
      <c r="B32" s="62" t="s">
        <v>109</v>
      </c>
    </row>
    <row r="33" spans="1:2" x14ac:dyDescent="0.25">
      <c r="A33" s="61" t="s">
        <v>282</v>
      </c>
      <c r="B33" s="62" t="s">
        <v>85</v>
      </c>
    </row>
    <row r="34" spans="1:2" x14ac:dyDescent="0.25">
      <c r="A34" s="61" t="s">
        <v>269</v>
      </c>
      <c r="B34" s="62" t="s">
        <v>53</v>
      </c>
    </row>
    <row r="35" spans="1:2" x14ac:dyDescent="0.25">
      <c r="A35" s="61" t="s">
        <v>277</v>
      </c>
      <c r="B35" s="62" t="s">
        <v>71</v>
      </c>
    </row>
    <row r="36" spans="1:2" x14ac:dyDescent="0.25">
      <c r="A36" s="61" t="s">
        <v>280</v>
      </c>
      <c r="B36" s="62" t="s">
        <v>79</v>
      </c>
    </row>
    <row r="37" spans="1:2" x14ac:dyDescent="0.25">
      <c r="A37" s="61" t="s">
        <v>264</v>
      </c>
      <c r="B37" s="62" t="s">
        <v>45</v>
      </c>
    </row>
    <row r="38" spans="1:2" x14ac:dyDescent="0.25">
      <c r="A38" s="61" t="s">
        <v>275</v>
      </c>
      <c r="B38" s="62" t="s">
        <v>65</v>
      </c>
    </row>
    <row r="39" spans="1:2" x14ac:dyDescent="0.25">
      <c r="A39" s="61" t="s">
        <v>158</v>
      </c>
      <c r="B39" s="62" t="s">
        <v>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56FB-7529-42EA-BDDD-F5463C221E74}">
  <dimension ref="A1:C5"/>
  <sheetViews>
    <sheetView workbookViewId="0">
      <selection activeCell="B3" sqref="B3"/>
    </sheetView>
  </sheetViews>
  <sheetFormatPr baseColWidth="10" defaultRowHeight="15" x14ac:dyDescent="0.25"/>
  <cols>
    <col min="1" max="1" width="12.28515625" bestFit="1" customWidth="1"/>
    <col min="2" max="2" width="9" bestFit="1" customWidth="1"/>
    <col min="3" max="3" width="7" bestFit="1" customWidth="1"/>
  </cols>
  <sheetData>
    <row r="1" spans="1:3" x14ac:dyDescent="0.25">
      <c r="A1" t="s">
        <v>346</v>
      </c>
      <c r="B1" t="s">
        <v>344</v>
      </c>
      <c r="C1" t="s">
        <v>345</v>
      </c>
    </row>
    <row r="2" spans="1:3" x14ac:dyDescent="0.25">
      <c r="A2" t="s">
        <v>238</v>
      </c>
      <c r="B2" s="64">
        <v>1.8034E-5</v>
      </c>
      <c r="C2">
        <v>3.0796000000000001</v>
      </c>
    </row>
    <row r="3" spans="1:3" x14ac:dyDescent="0.25">
      <c r="A3" t="s">
        <v>232</v>
      </c>
      <c r="B3" s="64">
        <v>1.1051E-5</v>
      </c>
      <c r="C3">
        <v>3.1219999999999999</v>
      </c>
    </row>
    <row r="4" spans="1:3" x14ac:dyDescent="0.25">
      <c r="A4" t="s">
        <v>230</v>
      </c>
      <c r="B4" s="64">
        <v>7.2073999999999998E-6</v>
      </c>
      <c r="C4">
        <v>3.1429999999999998</v>
      </c>
    </row>
    <row r="5" spans="1:3" x14ac:dyDescent="0.25">
      <c r="A5" t="s">
        <v>347</v>
      </c>
      <c r="B5">
        <v>1.1E-5</v>
      </c>
      <c r="C5">
        <v>3.1215109999999999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G625"/>
  <sheetViews>
    <sheetView workbookViewId="0">
      <selection activeCell="E2" sqref="E2"/>
    </sheetView>
  </sheetViews>
  <sheetFormatPr baseColWidth="10" defaultColWidth="9.140625" defaultRowHeight="15" x14ac:dyDescent="0.25"/>
  <cols>
    <col min="6" max="6" width="15.140625" bestFit="1" customWidth="1"/>
    <col min="7" max="7" width="20.42578125" bestFit="1" customWidth="1"/>
  </cols>
  <sheetData>
    <row r="1" spans="1:7" x14ac:dyDescent="0.25">
      <c r="A1" s="1" t="s">
        <v>0</v>
      </c>
      <c r="B1" s="1" t="s">
        <v>1</v>
      </c>
      <c r="C1" s="1" t="s">
        <v>2</v>
      </c>
      <c r="D1" s="1" t="s">
        <v>100</v>
      </c>
      <c r="E1" s="1" t="s">
        <v>101</v>
      </c>
      <c r="F1" s="1" t="s">
        <v>102</v>
      </c>
      <c r="G1" s="1" t="s">
        <v>22</v>
      </c>
    </row>
    <row r="2" spans="1:7" x14ac:dyDescent="0.25">
      <c r="A2">
        <v>1</v>
      </c>
      <c r="B2">
        <v>2</v>
      </c>
      <c r="C2">
        <v>1</v>
      </c>
      <c r="D2" s="3">
        <f>VLOOKUP(A2,Growth!$C$1:$J$40,2,FALSE)*(1-EXP(-VLOOKUP(A2,Growth!$C$1:$J$40,3,FALSE)*((((B2-1)*12)+VLOOKUP(C2,Parameters!$A$14:$B$17,2,FALSE))-VLOOKUP(A2,Growth!$C$1:$J$40,4,FALSE))))</f>
        <v>320.95872777108025</v>
      </c>
      <c r="E2" s="3">
        <f>IF(VLOOKUP(A2*2,StkLUT!$B$1:$C$40,2,FALSE)=1,(D2^Parameters!$B$11)*Parameters!$B$10,IF(VLOOKUP(A2*2,StkLUT!$B$1:$C$40,2,FALSE)=2,(D2^Parameters!$C$11)*Parameters!$C$10,IF(VLOOKUP(A2*2,StkLUT!$B$1:$C$40,2,FALSE)=3,(D2^Parameters!$D$11)*Parameters!$D$10)))</f>
        <v>543.93678399591897</v>
      </c>
      <c r="F2" s="3">
        <f>IF(D2&gt;Parameters!$B$4,E2*(Parameters!$B$5+(Parameters!$B$6-Parameters!$B$5)*1/(1+EXP(-Parameters!$B$2*(D2-Parameters!$B$3)))),0)</f>
        <v>543.93678399591897</v>
      </c>
      <c r="G2" s="3" t="str">
        <f>VLOOKUP(A2*2,StkLUT!$B$1:$D$40,3,FALSE)</f>
        <v>Nooksack/Samish Fall</v>
      </c>
    </row>
    <row r="3" spans="1:7" x14ac:dyDescent="0.25">
      <c r="A3">
        <v>1</v>
      </c>
      <c r="B3">
        <v>2</v>
      </c>
      <c r="C3">
        <v>2</v>
      </c>
      <c r="D3" s="3">
        <f>VLOOKUP(A3,Growth!$C$1:$J$40,2,FALSE)*(1-EXP(-VLOOKUP(A3,Growth!$C$1:$J$40,3,FALSE)*((((B3-1)*12)+VLOOKUP(C3,Parameters!$A$14:$B$17,2,FALSE))-VLOOKUP(A3,Growth!$C$1:$J$40,4,FALSE))))</f>
        <v>425.7229320061009</v>
      </c>
      <c r="E3" s="3">
        <f>IF(VLOOKUP(A3*2,StkLUT!$B$1:$C$40,2,FALSE)=1,(D3^Parameters!$B$11)*Parameters!$B$10,IF(VLOOKUP(A3*2,StkLUT!$B$1:$C$40,2,FALSE)=2,(D3^Parameters!$C$11)*Parameters!$C$10,IF(VLOOKUP(A3*2,StkLUT!$B$1:$C$40,2,FALSE)=3,(D3^Parameters!$D$11)*Parameters!$D$10)))</f>
        <v>1321.6757643328206</v>
      </c>
      <c r="F3" s="3">
        <f>IF(D3&gt;Parameters!$B$4,E3*(Parameters!$B$5+(Parameters!$B$6-Parameters!$B$5)*1/(1+EXP(-Parameters!$B$2*(D3-Parameters!$B$3)))),0)</f>
        <v>1321.6757643328206</v>
      </c>
      <c r="G3" s="3" t="str">
        <f>VLOOKUP(A3*2,StkLUT!$B$1:$D$40,3,FALSE)</f>
        <v>Nooksack/Samish Fall</v>
      </c>
    </row>
    <row r="4" spans="1:7" x14ac:dyDescent="0.25">
      <c r="A4">
        <v>1</v>
      </c>
      <c r="B4">
        <v>2</v>
      </c>
      <c r="C4">
        <v>3</v>
      </c>
      <c r="D4" s="3">
        <f>VLOOKUP(A4,Growth!$C$1:$J$40,2,FALSE)*(1-EXP(-VLOOKUP(A4,Growth!$C$1:$J$40,3,FALSE)*((((B4-1)*12)+VLOOKUP(C4,Parameters!$A$14:$B$17,2,FALSE))-VLOOKUP(A4,Growth!$C$1:$J$40,4,FALSE))))</f>
        <v>476.21170977316473</v>
      </c>
      <c r="E4" s="3">
        <f>IF(VLOOKUP(A4*2,StkLUT!$B$1:$C$40,2,FALSE)=1,(D4^Parameters!$B$11)*Parameters!$B$10,IF(VLOOKUP(A4*2,StkLUT!$B$1:$C$40,2,FALSE)=2,(D4^Parameters!$C$11)*Parameters!$C$10,IF(VLOOKUP(A4*2,StkLUT!$B$1:$C$40,2,FALSE)=3,(D4^Parameters!$D$11)*Parameters!$D$10)))</f>
        <v>1879.7679742988689</v>
      </c>
      <c r="F4" s="3">
        <f>IF(D4&gt;Parameters!$B$4,E4*(Parameters!$B$5+(Parameters!$B$6-Parameters!$B$5)*1/(1+EXP(-Parameters!$B$2*(D4-Parameters!$B$3)))),0)</f>
        <v>1879.7679742988689</v>
      </c>
      <c r="G4" s="3" t="str">
        <f>VLOOKUP(A4*2,StkLUT!$B$1:$D$40,3,FALSE)</f>
        <v>Nooksack/Samish Fall</v>
      </c>
    </row>
    <row r="5" spans="1:7" x14ac:dyDescent="0.25">
      <c r="A5">
        <v>1</v>
      </c>
      <c r="B5">
        <v>2</v>
      </c>
      <c r="C5">
        <v>4</v>
      </c>
      <c r="D5" s="3">
        <f>D2</f>
        <v>320.95872777108025</v>
      </c>
      <c r="E5" s="3">
        <f t="shared" ref="E5" si="0">E2</f>
        <v>543.93678399591897</v>
      </c>
      <c r="F5" s="3">
        <f>F2</f>
        <v>543.93678399591897</v>
      </c>
      <c r="G5" s="3" t="str">
        <f>VLOOKUP(A5*2,StkLUT!$B$1:$D$40,3,FALSE)</f>
        <v>Nooksack/Samish Fall</v>
      </c>
    </row>
    <row r="6" spans="1:7" x14ac:dyDescent="0.25">
      <c r="A6">
        <v>1</v>
      </c>
      <c r="B6">
        <f>B2+1</f>
        <v>3</v>
      </c>
      <c r="C6">
        <f>C2</f>
        <v>1</v>
      </c>
      <c r="D6" s="3">
        <f>VLOOKUP(A6,Growth!$C$1:$J$40,2,FALSE)*(1-EXP(-VLOOKUP(A6,Growth!$C$1:$J$40,3,FALSE)*((((B6-1)*12)+VLOOKUP(C6,Parameters!$A$14:$B$17,2,FALSE))-VLOOKUP(A6,Growth!$C$1:$J$40,4,FALSE))))</f>
        <v>563.12032800449174</v>
      </c>
      <c r="E6" s="3">
        <f>IF(VLOOKUP(A6*2,StkLUT!$B$1:$C$40,2,FALSE)=1,(D6^Parameters!$B$11)*Parameters!$B$10,IF(VLOOKUP(A6*2,StkLUT!$B$1:$C$40,2,FALSE)=2,(D6^Parameters!$C$11)*Parameters!$C$10,IF(VLOOKUP(A6*2,StkLUT!$B$1:$C$40,2,FALSE)=3,(D6^Parameters!$D$11)*Parameters!$D$10)))</f>
        <v>3183.597927083194</v>
      </c>
      <c r="F6" s="3">
        <f>IF(D6&gt;Parameters!$B$4,E6*(Parameters!$B$5+(Parameters!$B$6-Parameters!$B$5)*1/(1+EXP(-Parameters!$B$2*(D6-Parameters!$B$3)))),0)</f>
        <v>3183.597927083194</v>
      </c>
      <c r="G6" s="3" t="str">
        <f>VLOOKUP(A6*2,StkLUT!$B$1:$D$40,3,FALSE)</f>
        <v>Nooksack/Samish Fall</v>
      </c>
    </row>
    <row r="7" spans="1:7" x14ac:dyDescent="0.25">
      <c r="A7">
        <v>1</v>
      </c>
      <c r="B7">
        <f>B3+1</f>
        <v>3</v>
      </c>
      <c r="C7">
        <f>C3</f>
        <v>2</v>
      </c>
      <c r="D7" s="3">
        <f>VLOOKUP(A7,Growth!$C$1:$J$40,2,FALSE)*(1-EXP(-VLOOKUP(A7,Growth!$C$1:$J$40,3,FALSE)*((((B7-1)*12)+VLOOKUP(C7,Parameters!$A$14:$B$17,2,FALSE))-VLOOKUP(A7,Growth!$C$1:$J$40,4,FALSE))))</f>
        <v>627.67497794120391</v>
      </c>
      <c r="E7" s="3">
        <f>IF(VLOOKUP(A7*2,StkLUT!$B$1:$C$40,2,FALSE)=1,(D7^Parameters!$B$11)*Parameters!$B$10,IF(VLOOKUP(A7*2,StkLUT!$B$1:$C$40,2,FALSE)=2,(D7^Parameters!$C$11)*Parameters!$C$10,IF(VLOOKUP(A7*2,StkLUT!$B$1:$C$40,2,FALSE)=3,(D7^Parameters!$D$11)*Parameters!$D$10)))</f>
        <v>4477.7428808521727</v>
      </c>
      <c r="F7" s="3">
        <f>IF(D7&gt;Parameters!$B$4,E7*(Parameters!$B$5+(Parameters!$B$6-Parameters!$B$5)*1/(1+EXP(-Parameters!$B$2*(D7-Parameters!$B$3)))),0)</f>
        <v>4477.7428808521727</v>
      </c>
      <c r="G7" s="3" t="str">
        <f>VLOOKUP(A7*2,StkLUT!$B$1:$D$40,3,FALSE)</f>
        <v>Nooksack/Samish Fall</v>
      </c>
    </row>
    <row r="8" spans="1:7" x14ac:dyDescent="0.25">
      <c r="A8">
        <v>1</v>
      </c>
      <c r="B8">
        <f>B4+1</f>
        <v>3</v>
      </c>
      <c r="C8">
        <f>C4</f>
        <v>3</v>
      </c>
      <c r="D8" s="3">
        <f>VLOOKUP(A8,Growth!$C$1:$J$40,2,FALSE)*(1-EXP(-VLOOKUP(A8,Growth!$C$1:$J$40,3,FALSE)*((((B8-1)*12)+VLOOKUP(C8,Parameters!$A$14:$B$17,2,FALSE))-VLOOKUP(A8,Growth!$C$1:$J$40,4,FALSE))))</f>
        <v>658.78565546970049</v>
      </c>
      <c r="E8" s="3">
        <f>IF(VLOOKUP(A8*2,StkLUT!$B$1:$C$40,2,FALSE)=1,(D8^Parameters!$B$11)*Parameters!$B$10,IF(VLOOKUP(A8*2,StkLUT!$B$1:$C$40,2,FALSE)=2,(D8^Parameters!$C$11)*Parameters!$C$10,IF(VLOOKUP(A8*2,StkLUT!$B$1:$C$40,2,FALSE)=3,(D8^Parameters!$D$11)*Parameters!$D$10)))</f>
        <v>5213.0445836916988</v>
      </c>
      <c r="F8" s="3">
        <f>IF(D8&gt;Parameters!$B$4,E8*(Parameters!$B$5+(Parameters!$B$6-Parameters!$B$5)*1/(1+EXP(-Parameters!$B$2*(D8-Parameters!$B$3)))),0)</f>
        <v>5213.0445836916988</v>
      </c>
      <c r="G8" s="3" t="str">
        <f>VLOOKUP(A8*2,StkLUT!$B$1:$D$40,3,FALSE)</f>
        <v>Nooksack/Samish Fall</v>
      </c>
    </row>
    <row r="9" spans="1:7" x14ac:dyDescent="0.25">
      <c r="A9">
        <v>1</v>
      </c>
      <c r="B9">
        <v>3</v>
      </c>
      <c r="C9">
        <v>4</v>
      </c>
      <c r="D9" s="3">
        <f>D6</f>
        <v>563.12032800449174</v>
      </c>
      <c r="E9" s="3">
        <f t="shared" ref="E9" si="1">E6</f>
        <v>3183.597927083194</v>
      </c>
      <c r="F9" s="3">
        <f>F6</f>
        <v>3183.597927083194</v>
      </c>
      <c r="G9" s="3" t="str">
        <f>VLOOKUP(A9*2,StkLUT!$B$1:$D$40,3,FALSE)</f>
        <v>Nooksack/Samish Fall</v>
      </c>
    </row>
    <row r="10" spans="1:7" x14ac:dyDescent="0.25">
      <c r="A10">
        <v>1</v>
      </c>
      <c r="B10">
        <f>B6+1</f>
        <v>4</v>
      </c>
      <c r="C10">
        <f>C6</f>
        <v>1</v>
      </c>
      <c r="D10" s="3">
        <f>VLOOKUP(A10,Growth!$C$1:$J$40,2,FALSE)*(1-EXP(-VLOOKUP(A10,Growth!$C$1:$J$40,3,FALSE)*((((B10-1)*12)+VLOOKUP(C10,Parameters!$A$14:$B$17,2,FALSE))-VLOOKUP(A10,Growth!$C$1:$J$40,4,FALSE))))</f>
        <v>712.3378727310544</v>
      </c>
      <c r="E10" s="3">
        <f>IF(VLOOKUP(A10*2,StkLUT!$B$1:$C$40,2,FALSE)=1,(D10^Parameters!$B$11)*Parameters!$B$10,IF(VLOOKUP(A10*2,StkLUT!$B$1:$C$40,2,FALSE)=2,(D10^Parameters!$C$11)*Parameters!$C$10,IF(VLOOKUP(A10*2,StkLUT!$B$1:$C$40,2,FALSE)=3,(D10^Parameters!$D$11)*Parameters!$D$10)))</f>
        <v>6664.550044675867</v>
      </c>
      <c r="F10" s="3">
        <f>IF(D10&gt;Parameters!$B$4,E10*(Parameters!$B$5+(Parameters!$B$6-Parameters!$B$5)*1/(1+EXP(-Parameters!$B$2*(D10-Parameters!$B$3)))),0)</f>
        <v>6664.550044675867</v>
      </c>
      <c r="G10" s="3" t="str">
        <f>VLOOKUP(A10*2,StkLUT!$B$1:$D$40,3,FALSE)</f>
        <v>Nooksack/Samish Fall</v>
      </c>
    </row>
    <row r="11" spans="1:7" x14ac:dyDescent="0.25">
      <c r="A11">
        <v>1</v>
      </c>
      <c r="B11">
        <f>B7+1</f>
        <v>4</v>
      </c>
      <c r="C11">
        <f>C7</f>
        <v>2</v>
      </c>
      <c r="D11" s="3">
        <f>VLOOKUP(A11,Growth!$C$1:$J$40,2,FALSE)*(1-EXP(-VLOOKUP(A11,Growth!$C$1:$J$40,3,FALSE)*((((B11-1)*12)+VLOOKUP(C11,Parameters!$A$14:$B$17,2,FALSE))-VLOOKUP(A11,Growth!$C$1:$J$40,4,FALSE))))</f>
        <v>752.11579935094096</v>
      </c>
      <c r="E11" s="3">
        <f>IF(VLOOKUP(A11*2,StkLUT!$B$1:$C$40,2,FALSE)=1,(D11^Parameters!$B$11)*Parameters!$B$10,IF(VLOOKUP(A11*2,StkLUT!$B$1:$C$40,2,FALSE)=2,(D11^Parameters!$C$11)*Parameters!$C$10,IF(VLOOKUP(A11*2,StkLUT!$B$1:$C$40,2,FALSE)=3,(D11^Parameters!$D$11)*Parameters!$D$10)))</f>
        <v>7905.7208357044956</v>
      </c>
      <c r="F11" s="3">
        <f>IF(D11&gt;Parameters!$B$4,E11*(Parameters!$B$5+(Parameters!$B$6-Parameters!$B$5)*1/(1+EXP(-Parameters!$B$2*(D11-Parameters!$B$3)))),0)</f>
        <v>7905.7208357044956</v>
      </c>
      <c r="G11" s="3" t="str">
        <f>VLOOKUP(A11*2,StkLUT!$B$1:$D$40,3,FALSE)</f>
        <v>Nooksack/Samish Fall</v>
      </c>
    </row>
    <row r="12" spans="1:7" x14ac:dyDescent="0.25">
      <c r="A12">
        <v>1</v>
      </c>
      <c r="B12">
        <f>B8+1</f>
        <v>4</v>
      </c>
      <c r="C12">
        <f>C8</f>
        <v>3</v>
      </c>
      <c r="D12" s="3">
        <f>VLOOKUP(A12,Growth!$C$1:$J$40,2,FALSE)*(1-EXP(-VLOOKUP(A12,Growth!$C$1:$J$40,3,FALSE)*((((B12-1)*12)+VLOOKUP(C12,Parameters!$A$14:$B$17,2,FALSE))-VLOOKUP(A12,Growth!$C$1:$J$40,4,FALSE))))</f>
        <v>771.2858862313858</v>
      </c>
      <c r="E12" s="3">
        <f>IF(VLOOKUP(A12*2,StkLUT!$B$1:$C$40,2,FALSE)=1,(D12^Parameters!$B$11)*Parameters!$B$10,IF(VLOOKUP(A12*2,StkLUT!$B$1:$C$40,2,FALSE)=2,(D12^Parameters!$C$11)*Parameters!$C$10,IF(VLOOKUP(A12*2,StkLUT!$B$1:$C$40,2,FALSE)=3,(D12^Parameters!$D$11)*Parameters!$D$10)))</f>
        <v>8556.5083442359974</v>
      </c>
      <c r="F12" s="3">
        <f>IF(D12&gt;Parameters!$B$4,E12*(Parameters!$B$5+(Parameters!$B$6-Parameters!$B$5)*1/(1+EXP(-Parameters!$B$2*(D12-Parameters!$B$3)))),0)</f>
        <v>8556.5083442359974</v>
      </c>
      <c r="G12" s="3" t="str">
        <f>VLOOKUP(A12*2,StkLUT!$B$1:$D$40,3,FALSE)</f>
        <v>Nooksack/Samish Fall</v>
      </c>
    </row>
    <row r="13" spans="1:7" x14ac:dyDescent="0.25">
      <c r="A13">
        <v>1</v>
      </c>
      <c r="B13">
        <v>4</v>
      </c>
      <c r="C13">
        <v>4</v>
      </c>
      <c r="D13" s="3">
        <f t="shared" ref="D13:F21" si="2">D10</f>
        <v>712.3378727310544</v>
      </c>
      <c r="E13" s="3">
        <f t="shared" si="2"/>
        <v>6664.550044675867</v>
      </c>
      <c r="F13" s="3">
        <f t="shared" si="2"/>
        <v>6664.550044675867</v>
      </c>
      <c r="G13" s="3" t="str">
        <f>VLOOKUP(A13*2,StkLUT!$B$1:$D$40,3,FALSE)</f>
        <v>Nooksack/Samish Fall</v>
      </c>
    </row>
    <row r="14" spans="1:7" x14ac:dyDescent="0.25">
      <c r="A14">
        <v>1</v>
      </c>
      <c r="B14">
        <f>B10+1</f>
        <v>5</v>
      </c>
      <c r="C14">
        <f>C10</f>
        <v>1</v>
      </c>
      <c r="D14" s="3">
        <f>VLOOKUP(A14,Growth!$C$1:$J$40,2,FALSE)*(1-EXP(-VLOOKUP(A14,Growth!$C$1:$J$40,3,FALSE)*((((B14-1)*12)+VLOOKUP(C14,Parameters!$A$14:$B$17,2,FALSE))-VLOOKUP(A14,Growth!$C$1:$J$40,4,FALSE))))</f>
        <v>804.28422439359031</v>
      </c>
      <c r="E14" s="3">
        <f>IF(VLOOKUP(A14*2,StkLUT!$B$1:$C$40,2,FALSE)=1,(D14^Parameters!$B$11)*Parameters!$B$10,IF(VLOOKUP(A14*2,StkLUT!$B$1:$C$40,2,FALSE)=2,(D14^Parameters!$C$11)*Parameters!$C$10,IF(VLOOKUP(A14*2,StkLUT!$B$1:$C$40,2,FALSE)=3,(D14^Parameters!$D$11)*Parameters!$D$10)))</f>
        <v>9760.6972445613028</v>
      </c>
      <c r="F14" s="3">
        <f>IF(D14&gt;Parameters!$B$4,E14*(Parameters!$B$5+(Parameters!$B$6-Parameters!$B$5)*1/(1+EXP(-Parameters!$B$2*(D14-Parameters!$B$3)))),0)</f>
        <v>9760.6972445613028</v>
      </c>
      <c r="G14" s="3" t="str">
        <f>VLOOKUP(A14*2,StkLUT!$B$1:$D$40,3,FALSE)</f>
        <v>Nooksack/Samish Fall</v>
      </c>
    </row>
    <row r="15" spans="1:7" x14ac:dyDescent="0.25">
      <c r="A15">
        <v>1</v>
      </c>
      <c r="B15">
        <f>B11+1</f>
        <v>5</v>
      </c>
      <c r="C15">
        <f>C11</f>
        <v>2</v>
      </c>
      <c r="D15" s="3">
        <f>VLOOKUP(A15,Growth!$C$1:$J$40,2,FALSE)*(1-EXP(-VLOOKUP(A15,Growth!$C$1:$J$40,3,FALSE)*((((B15-1)*12)+VLOOKUP(C15,Parameters!$A$14:$B$17,2,FALSE))-VLOOKUP(A15,Growth!$C$1:$J$40,4,FALSE))))</f>
        <v>828.79498307214112</v>
      </c>
      <c r="E15" s="3">
        <f>IF(VLOOKUP(A15*2,StkLUT!$B$1:$C$40,2,FALSE)=1,(D15^Parameters!$B$11)*Parameters!$B$10,IF(VLOOKUP(A15*2,StkLUT!$B$1:$C$40,2,FALSE)=2,(D15^Parameters!$C$11)*Parameters!$C$10,IF(VLOOKUP(A15*2,StkLUT!$B$1:$C$40,2,FALSE)=3,(D15^Parameters!$D$11)*Parameters!$D$10)))</f>
        <v>10726.49669213374</v>
      </c>
      <c r="F15" s="3">
        <f>IF(D15&gt;Parameters!$B$4,E15*(Parameters!$B$5+(Parameters!$B$6-Parameters!$B$5)*1/(1+EXP(-Parameters!$B$2*(D15-Parameters!$B$3)))),0)</f>
        <v>10726.49669213374</v>
      </c>
      <c r="G15" s="3" t="str">
        <f>VLOOKUP(A15*2,StkLUT!$B$1:$D$40,3,FALSE)</f>
        <v>Nooksack/Samish Fall</v>
      </c>
    </row>
    <row r="16" spans="1:7" x14ac:dyDescent="0.25">
      <c r="A16">
        <v>1</v>
      </c>
      <c r="B16">
        <f>B12+1</f>
        <v>5</v>
      </c>
      <c r="C16">
        <f>C12</f>
        <v>3</v>
      </c>
      <c r="D16" s="3">
        <f>VLOOKUP(A16,Growth!$C$1:$J$40,2,FALSE)*(1-EXP(-VLOOKUP(A16,Growth!$C$1:$J$40,3,FALSE)*((((B16-1)*12)+VLOOKUP(C16,Parameters!$A$14:$B$17,2,FALSE))-VLOOKUP(A16,Growth!$C$1:$J$40,4,FALSE))))</f>
        <v>840.60739797911947</v>
      </c>
      <c r="E16" s="3">
        <f>IF(VLOOKUP(A16*2,StkLUT!$B$1:$C$40,2,FALSE)=1,(D16^Parameters!$B$11)*Parameters!$B$10,IF(VLOOKUP(A16*2,StkLUT!$B$1:$C$40,2,FALSE)=2,(D16^Parameters!$C$11)*Parameters!$C$10,IF(VLOOKUP(A16*2,StkLUT!$B$1:$C$40,2,FALSE)=3,(D16^Parameters!$D$11)*Parameters!$D$10)))</f>
        <v>11214.375079617568</v>
      </c>
      <c r="F16" s="3">
        <f>IF(D16&gt;Parameters!$B$4,E16*(Parameters!$B$5+(Parameters!$B$6-Parameters!$B$5)*1/(1+EXP(-Parameters!$B$2*(D16-Parameters!$B$3)))),0)</f>
        <v>11214.375079617568</v>
      </c>
      <c r="G16" s="3" t="str">
        <f>VLOOKUP(A16*2,StkLUT!$B$1:$D$40,3,FALSE)</f>
        <v>Nooksack/Samish Fall</v>
      </c>
    </row>
    <row r="17" spans="1:7" x14ac:dyDescent="0.25">
      <c r="A17">
        <v>1</v>
      </c>
      <c r="B17">
        <v>5</v>
      </c>
      <c r="C17">
        <v>4</v>
      </c>
      <c r="D17" s="3">
        <f t="shared" ref="D17:F17" si="3">D14</f>
        <v>804.28422439359031</v>
      </c>
      <c r="E17" s="3">
        <f t="shared" si="3"/>
        <v>9760.6972445613028</v>
      </c>
      <c r="F17" s="3">
        <f t="shared" si="3"/>
        <v>9760.6972445613028</v>
      </c>
      <c r="G17" s="3" t="str">
        <f>VLOOKUP(A17*2,StkLUT!$B$1:$D$40,3,FALSE)</f>
        <v>Nooksack/Samish Fall</v>
      </c>
    </row>
    <row r="18" spans="1:7" x14ac:dyDescent="0.25">
      <c r="A18">
        <f>A2+1</f>
        <v>2</v>
      </c>
      <c r="B18">
        <f>B2</f>
        <v>2</v>
      </c>
      <c r="C18">
        <f>C2</f>
        <v>1</v>
      </c>
      <c r="D18" s="3">
        <f>VLOOKUP(A18,Growth!$C$1:$J$40,2,FALSE)*(1-EXP(-VLOOKUP(A18,Growth!$C$1:$J$40,3,FALSE)*((((B18-1)*12)+VLOOKUP(C18,Parameters!$A$14:$B$17,2,FALSE))-VLOOKUP(A18,Growth!$C$1:$J$40,4,FALSE))))</f>
        <v>275.23899890717598</v>
      </c>
      <c r="E18" s="3">
        <f>IF(VLOOKUP(A18*2,StkLUT!$B$1:$C$40,2,FALSE)=1,(D18^Parameters!$B$11)*Parameters!$B$10,IF(VLOOKUP(A18*2,StkLUT!$B$1:$C$40,2,FALSE)=2,(D18^Parameters!$C$11)*Parameters!$C$10,IF(VLOOKUP(A18*2,StkLUT!$B$1:$C$40,2,FALSE)=3,(D18^Parameters!$D$11)*Parameters!$D$10)))</f>
        <v>457.27357382897299</v>
      </c>
      <c r="F18" s="3">
        <f>IF(D18&gt;Parameters!$B$4,E18*(Parameters!$B$5+(Parameters!$B$6-Parameters!$B$5)*1/(1+EXP(-Parameters!$B$2*(D18-Parameters!$B$3)))),0)</f>
        <v>457.27357382897299</v>
      </c>
      <c r="G18" s="3" t="str">
        <f>VLOOKUP(A18*2,StkLUT!$B$1:$D$40,3,FALSE)</f>
        <v>NF Nooksack Spr</v>
      </c>
    </row>
    <row r="19" spans="1:7" x14ac:dyDescent="0.25">
      <c r="A19">
        <f t="shared" ref="A19:A82" si="4">A3+1</f>
        <v>2</v>
      </c>
      <c r="B19">
        <f t="shared" ref="B19:C19" si="5">B3</f>
        <v>2</v>
      </c>
      <c r="C19">
        <f t="shared" si="5"/>
        <v>2</v>
      </c>
      <c r="D19" s="3">
        <f>VLOOKUP(A19,Growth!$C$1:$J$40,2,FALSE)*(1-EXP(-VLOOKUP(A19,Growth!$C$1:$J$40,3,FALSE)*((((B19-1)*12)+VLOOKUP(C19,Parameters!$A$14:$B$17,2,FALSE))-VLOOKUP(A19,Growth!$C$1:$J$40,4,FALSE))))</f>
        <v>386.67298339558101</v>
      </c>
      <c r="E19" s="3">
        <f>IF(VLOOKUP(A19*2,StkLUT!$B$1:$C$40,2,FALSE)=1,(D19^Parameters!$B$11)*Parameters!$B$10,IF(VLOOKUP(A19*2,StkLUT!$B$1:$C$40,2,FALSE)=2,(D19^Parameters!$C$11)*Parameters!$C$10,IF(VLOOKUP(A19*2,StkLUT!$B$1:$C$40,2,FALSE)=3,(D19^Parameters!$D$11)*Parameters!$D$10)))</f>
        <v>1321.566477167903</v>
      </c>
      <c r="F19" s="3">
        <f>IF(D19&gt;Parameters!$B$4,E19*(Parameters!$B$5+(Parameters!$B$6-Parameters!$B$5)*1/(1+EXP(-Parameters!$B$2*(D19-Parameters!$B$3)))),0)</f>
        <v>1321.566477167903</v>
      </c>
      <c r="G19" s="3" t="str">
        <f>VLOOKUP(A19*2,StkLUT!$B$1:$D$40,3,FALSE)</f>
        <v>NF Nooksack Spr</v>
      </c>
    </row>
    <row r="20" spans="1:7" x14ac:dyDescent="0.25">
      <c r="A20">
        <f t="shared" si="4"/>
        <v>2</v>
      </c>
      <c r="B20">
        <f t="shared" ref="B20:C20" si="6">B4</f>
        <v>2</v>
      </c>
      <c r="C20">
        <f t="shared" si="6"/>
        <v>3</v>
      </c>
      <c r="D20" s="3">
        <f>VLOOKUP(A20,Growth!$C$1:$J$40,2,FALSE)*(1-EXP(-VLOOKUP(A20,Growth!$C$1:$J$40,3,FALSE)*((((B20-1)*12)+VLOOKUP(C20,Parameters!$A$14:$B$17,2,FALSE))-VLOOKUP(A20,Growth!$C$1:$J$40,4,FALSE))))</f>
        <v>440.75064822602019</v>
      </c>
      <c r="E20" s="3">
        <f>IF(VLOOKUP(A20*2,StkLUT!$B$1:$C$40,2,FALSE)=1,(D20^Parameters!$B$11)*Parameters!$B$10,IF(VLOOKUP(A20*2,StkLUT!$B$1:$C$40,2,FALSE)=2,(D20^Parameters!$C$11)*Parameters!$C$10,IF(VLOOKUP(A20*2,StkLUT!$B$1:$C$40,2,FALSE)=3,(D20^Parameters!$D$11)*Parameters!$D$10)))</f>
        <v>1988.7124798973196</v>
      </c>
      <c r="F20" s="3">
        <f>IF(D20&gt;Parameters!$B$4,E20*(Parameters!$B$5+(Parameters!$B$6-Parameters!$B$5)*1/(1+EXP(-Parameters!$B$2*(D20-Parameters!$B$3)))),0)</f>
        <v>1988.7124798973196</v>
      </c>
      <c r="G20" s="3" t="str">
        <f>VLOOKUP(A20*2,StkLUT!$B$1:$D$40,3,FALSE)</f>
        <v>NF Nooksack Spr</v>
      </c>
    </row>
    <row r="21" spans="1:7" x14ac:dyDescent="0.25">
      <c r="A21">
        <f t="shared" si="4"/>
        <v>2</v>
      </c>
      <c r="B21">
        <f t="shared" ref="B21:C21" si="7">B5</f>
        <v>2</v>
      </c>
      <c r="C21">
        <f t="shared" si="7"/>
        <v>4</v>
      </c>
      <c r="D21" s="3">
        <f t="shared" ref="D21" si="8">D18</f>
        <v>275.23899890717598</v>
      </c>
      <c r="E21" s="3">
        <f t="shared" si="2"/>
        <v>457.27357382897299</v>
      </c>
      <c r="F21" s="3">
        <f t="shared" si="2"/>
        <v>457.27357382897299</v>
      </c>
      <c r="G21" s="3" t="str">
        <f>VLOOKUP(A21*2,StkLUT!$B$1:$D$40,3,FALSE)</f>
        <v>NF Nooksack Spr</v>
      </c>
    </row>
    <row r="22" spans="1:7" x14ac:dyDescent="0.25">
      <c r="A22">
        <f t="shared" si="4"/>
        <v>2</v>
      </c>
      <c r="B22">
        <f t="shared" ref="B22:C22" si="9">B6</f>
        <v>3</v>
      </c>
      <c r="C22">
        <f t="shared" si="9"/>
        <v>1</v>
      </c>
      <c r="D22" s="3">
        <f>VLOOKUP(A22,Growth!$C$1:$J$40,2,FALSE)*(1-EXP(-VLOOKUP(A22,Growth!$C$1:$J$40,3,FALSE)*((((B22-1)*12)+VLOOKUP(C22,Parameters!$A$14:$B$17,2,FALSE))-VLOOKUP(A22,Growth!$C$1:$J$40,4,FALSE))))</f>
        <v>534.51238880891788</v>
      </c>
      <c r="E22" s="3">
        <f>IF(VLOOKUP(A22*2,StkLUT!$B$1:$C$40,2,FALSE)=1,(D22^Parameters!$B$11)*Parameters!$B$10,IF(VLOOKUP(A22*2,StkLUT!$B$1:$C$40,2,FALSE)=2,(D22^Parameters!$C$11)*Parameters!$C$10,IF(VLOOKUP(A22*2,StkLUT!$B$1:$C$40,2,FALSE)=3,(D22^Parameters!$D$11)*Parameters!$D$10)))</f>
        <v>3631.4975413532575</v>
      </c>
      <c r="F22" s="3">
        <f>IF(D22&gt;Parameters!$B$4,E22*(Parameters!$B$5+(Parameters!$B$6-Parameters!$B$5)*1/(1+EXP(-Parameters!$B$2*(D22-Parameters!$B$3)))),0)</f>
        <v>3631.4975413532575</v>
      </c>
      <c r="G22" s="3" t="str">
        <f>VLOOKUP(A22*2,StkLUT!$B$1:$D$40,3,FALSE)</f>
        <v>NF Nooksack Spr</v>
      </c>
    </row>
    <row r="23" spans="1:7" x14ac:dyDescent="0.25">
      <c r="A23">
        <f t="shared" si="4"/>
        <v>2</v>
      </c>
      <c r="B23">
        <f t="shared" ref="B23:C23" si="10">B7</f>
        <v>3</v>
      </c>
      <c r="C23">
        <f t="shared" si="10"/>
        <v>2</v>
      </c>
      <c r="D23" s="3">
        <f>VLOOKUP(A23,Growth!$C$1:$J$40,2,FALSE)*(1-EXP(-VLOOKUP(A23,Growth!$C$1:$J$40,3,FALSE)*((((B23-1)*12)+VLOOKUP(C23,Parameters!$A$14:$B$17,2,FALSE))-VLOOKUP(A23,Growth!$C$1:$J$40,4,FALSE))))</f>
        <v>604.8110214432005</v>
      </c>
      <c r="E23" s="3">
        <f>IF(VLOOKUP(A23*2,StkLUT!$B$1:$C$40,2,FALSE)=1,(D23^Parameters!$B$11)*Parameters!$B$10,IF(VLOOKUP(A23*2,StkLUT!$B$1:$C$40,2,FALSE)=2,(D23^Parameters!$C$11)*Parameters!$C$10,IF(VLOOKUP(A23*2,StkLUT!$B$1:$C$40,2,FALSE)=3,(D23^Parameters!$D$11)*Parameters!$D$10)))</f>
        <v>5340.9470448444345</v>
      </c>
      <c r="F23" s="3">
        <f>IF(D23&gt;Parameters!$B$4,E23*(Parameters!$B$5+(Parameters!$B$6-Parameters!$B$5)*1/(1+EXP(-Parameters!$B$2*(D23-Parameters!$B$3)))),0)</f>
        <v>5340.9470448444345</v>
      </c>
      <c r="G23" s="3" t="str">
        <f>VLOOKUP(A23*2,StkLUT!$B$1:$D$40,3,FALSE)</f>
        <v>NF Nooksack Spr</v>
      </c>
    </row>
    <row r="24" spans="1:7" x14ac:dyDescent="0.25">
      <c r="A24">
        <f t="shared" si="4"/>
        <v>2</v>
      </c>
      <c r="B24">
        <f t="shared" ref="B24:C24" si="11">B8</f>
        <v>3</v>
      </c>
      <c r="C24">
        <f t="shared" si="11"/>
        <v>3</v>
      </c>
      <c r="D24" s="3">
        <f>VLOOKUP(A24,Growth!$C$1:$J$40,2,FALSE)*(1-EXP(-VLOOKUP(A24,Growth!$C$1:$J$40,3,FALSE)*((((B24-1)*12)+VLOOKUP(C24,Parameters!$A$14:$B$17,2,FALSE))-VLOOKUP(A24,Growth!$C$1:$J$40,4,FALSE))))</f>
        <v>638.92616065399022</v>
      </c>
      <c r="E24" s="3">
        <f>IF(VLOOKUP(A24*2,StkLUT!$B$1:$C$40,2,FALSE)=1,(D24^Parameters!$B$11)*Parameters!$B$10,IF(VLOOKUP(A24*2,StkLUT!$B$1:$C$40,2,FALSE)=2,(D24^Parameters!$C$11)*Parameters!$C$10,IF(VLOOKUP(A24*2,StkLUT!$B$1:$C$40,2,FALSE)=3,(D24^Parameters!$D$11)*Parameters!$D$10)))</f>
        <v>6338.968189901816</v>
      </c>
      <c r="F24" s="3">
        <f>IF(D24&gt;Parameters!$B$4,E24*(Parameters!$B$5+(Parameters!$B$6-Parameters!$B$5)*1/(1+EXP(-Parameters!$B$2*(D24-Parameters!$B$3)))),0)</f>
        <v>6338.968189901816</v>
      </c>
      <c r="G24" s="3" t="str">
        <f>VLOOKUP(A24*2,StkLUT!$B$1:$D$40,3,FALSE)</f>
        <v>NF Nooksack Spr</v>
      </c>
    </row>
    <row r="25" spans="1:7" x14ac:dyDescent="0.25">
      <c r="A25">
        <f t="shared" si="4"/>
        <v>2</v>
      </c>
      <c r="B25">
        <f t="shared" ref="B25:C25" si="12">B9</f>
        <v>3</v>
      </c>
      <c r="C25">
        <f t="shared" si="12"/>
        <v>4</v>
      </c>
      <c r="D25" s="3">
        <f t="shared" ref="D25:F45" si="13">D22</f>
        <v>534.51238880891788</v>
      </c>
      <c r="E25" s="3">
        <f t="shared" si="13"/>
        <v>3631.4975413532575</v>
      </c>
      <c r="F25" s="3">
        <f t="shared" si="13"/>
        <v>3631.4975413532575</v>
      </c>
      <c r="G25" s="3" t="str">
        <f>VLOOKUP(A25*2,StkLUT!$B$1:$D$40,3,FALSE)</f>
        <v>NF Nooksack Spr</v>
      </c>
    </row>
    <row r="26" spans="1:7" x14ac:dyDescent="0.25">
      <c r="A26">
        <f t="shared" si="4"/>
        <v>2</v>
      </c>
      <c r="B26">
        <f t="shared" ref="B26:C26" si="14">B10</f>
        <v>4</v>
      </c>
      <c r="C26">
        <f t="shared" si="14"/>
        <v>1</v>
      </c>
      <c r="D26" s="3">
        <f>VLOOKUP(A26,Growth!$C$1:$J$40,2,FALSE)*(1-EXP(-VLOOKUP(A26,Growth!$C$1:$J$40,3,FALSE)*((((B26-1)*12)+VLOOKUP(C26,Parameters!$A$14:$B$17,2,FALSE))-VLOOKUP(A26,Growth!$C$1:$J$40,4,FALSE))))</f>
        <v>698.07617836760687</v>
      </c>
      <c r="E26" s="3">
        <f>IF(VLOOKUP(A26*2,StkLUT!$B$1:$C$40,2,FALSE)=1,(D26^Parameters!$B$11)*Parameters!$B$10,IF(VLOOKUP(A26*2,StkLUT!$B$1:$C$40,2,FALSE)=2,(D26^Parameters!$C$11)*Parameters!$C$10,IF(VLOOKUP(A26*2,StkLUT!$B$1:$C$40,2,FALSE)=3,(D26^Parameters!$D$11)*Parameters!$D$10)))</f>
        <v>8357.3035560234111</v>
      </c>
      <c r="F26" s="3">
        <f>IF(D26&gt;Parameters!$B$4,E26*(Parameters!$B$5+(Parameters!$B$6-Parameters!$B$5)*1/(1+EXP(-Parameters!$B$2*(D26-Parameters!$B$3)))),0)</f>
        <v>8357.3035560234111</v>
      </c>
      <c r="G26" s="3" t="str">
        <f>VLOOKUP(A26*2,StkLUT!$B$1:$D$40,3,FALSE)</f>
        <v>NF Nooksack Spr</v>
      </c>
    </row>
    <row r="27" spans="1:7" x14ac:dyDescent="0.25">
      <c r="A27">
        <f t="shared" si="4"/>
        <v>2</v>
      </c>
      <c r="B27">
        <f t="shared" ref="B27:C27" si="15">B11</f>
        <v>4</v>
      </c>
      <c r="C27">
        <f t="shared" si="15"/>
        <v>2</v>
      </c>
      <c r="D27" s="3">
        <f>VLOOKUP(A27,Growth!$C$1:$J$40,2,FALSE)*(1-EXP(-VLOOKUP(A27,Growth!$C$1:$J$40,3,FALSE)*((((B27-1)*12)+VLOOKUP(C27,Parameters!$A$14:$B$17,2,FALSE))-VLOOKUP(A27,Growth!$C$1:$J$40,4,FALSE))))</f>
        <v>742.42438841266767</v>
      </c>
      <c r="E27" s="3">
        <f>IF(VLOOKUP(A27*2,StkLUT!$B$1:$C$40,2,FALSE)=1,(D27^Parameters!$B$11)*Parameters!$B$10,IF(VLOOKUP(A27*2,StkLUT!$B$1:$C$40,2,FALSE)=2,(D27^Parameters!$C$11)*Parameters!$C$10,IF(VLOOKUP(A27*2,StkLUT!$B$1:$C$40,2,FALSE)=3,(D27^Parameters!$D$11)*Parameters!$D$10)))</f>
        <v>10129.262840170817</v>
      </c>
      <c r="F27" s="3">
        <f>IF(D27&gt;Parameters!$B$4,E27*(Parameters!$B$5+(Parameters!$B$6-Parameters!$B$5)*1/(1+EXP(-Parameters!$B$2*(D27-Parameters!$B$3)))),0)</f>
        <v>10129.262840170817</v>
      </c>
      <c r="G27" s="3" t="str">
        <f>VLOOKUP(A27*2,StkLUT!$B$1:$D$40,3,FALSE)</f>
        <v>NF Nooksack Spr</v>
      </c>
    </row>
    <row r="28" spans="1:7" x14ac:dyDescent="0.25">
      <c r="A28">
        <f t="shared" si="4"/>
        <v>2</v>
      </c>
      <c r="B28">
        <f t="shared" ref="B28:C28" si="16">B12</f>
        <v>4</v>
      </c>
      <c r="C28">
        <f t="shared" si="16"/>
        <v>3</v>
      </c>
      <c r="D28" s="3">
        <f>VLOOKUP(A28,Growth!$C$1:$J$40,2,FALSE)*(1-EXP(-VLOOKUP(A28,Growth!$C$1:$J$40,3,FALSE)*((((B28-1)*12)+VLOOKUP(C28,Parameters!$A$14:$B$17,2,FALSE))-VLOOKUP(A28,Growth!$C$1:$J$40,4,FALSE))))</f>
        <v>763.94607813467758</v>
      </c>
      <c r="E28" s="3">
        <f>IF(VLOOKUP(A28*2,StkLUT!$B$1:$C$40,2,FALSE)=1,(D28^Parameters!$B$11)*Parameters!$B$10,IF(VLOOKUP(A28*2,StkLUT!$B$1:$C$40,2,FALSE)=2,(D28^Parameters!$C$11)*Parameters!$C$10,IF(VLOOKUP(A28*2,StkLUT!$B$1:$C$40,2,FALSE)=3,(D28^Parameters!$D$11)*Parameters!$D$10)))</f>
        <v>11074.480075262976</v>
      </c>
      <c r="F28" s="3">
        <f>IF(D28&gt;Parameters!$B$4,E28*(Parameters!$B$5+(Parameters!$B$6-Parameters!$B$5)*1/(1+EXP(-Parameters!$B$2*(D28-Parameters!$B$3)))),0)</f>
        <v>11074.480075262976</v>
      </c>
      <c r="G28" s="3" t="str">
        <f>VLOOKUP(A28*2,StkLUT!$B$1:$D$40,3,FALSE)</f>
        <v>NF Nooksack Spr</v>
      </c>
    </row>
    <row r="29" spans="1:7" x14ac:dyDescent="0.25">
      <c r="A29">
        <f t="shared" si="4"/>
        <v>2</v>
      </c>
      <c r="B29">
        <f t="shared" ref="B29:C29" si="17">B13</f>
        <v>4</v>
      </c>
      <c r="C29">
        <f t="shared" si="17"/>
        <v>4</v>
      </c>
      <c r="D29" s="3">
        <f t="shared" ref="D29:F49" si="18">D26</f>
        <v>698.07617836760687</v>
      </c>
      <c r="E29" s="3">
        <f t="shared" si="18"/>
        <v>8357.3035560234111</v>
      </c>
      <c r="F29" s="3">
        <f t="shared" si="18"/>
        <v>8357.3035560234111</v>
      </c>
      <c r="G29" s="3" t="str">
        <f>VLOOKUP(A29*2,StkLUT!$B$1:$D$40,3,FALSE)</f>
        <v>NF Nooksack Spr</v>
      </c>
    </row>
    <row r="30" spans="1:7" x14ac:dyDescent="0.25">
      <c r="A30">
        <f t="shared" si="4"/>
        <v>2</v>
      </c>
      <c r="B30">
        <f t="shared" ref="B30:C30" si="19">B14</f>
        <v>5</v>
      </c>
      <c r="C30">
        <f t="shared" si="19"/>
        <v>1</v>
      </c>
      <c r="D30" s="3">
        <f>VLOOKUP(A30,Growth!$C$1:$J$40,2,FALSE)*(1-EXP(-VLOOKUP(A30,Growth!$C$1:$J$40,3,FALSE)*((((B30-1)*12)+VLOOKUP(C30,Parameters!$A$14:$B$17,2,FALSE))-VLOOKUP(A30,Growth!$C$1:$J$40,4,FALSE))))</f>
        <v>801.26113408148819</v>
      </c>
      <c r="E30" s="3">
        <f>IF(VLOOKUP(A30*2,StkLUT!$B$1:$C$40,2,FALSE)=1,(D30^Parameters!$B$11)*Parameters!$B$10,IF(VLOOKUP(A30*2,StkLUT!$B$1:$C$40,2,FALSE)=2,(D30^Parameters!$C$11)*Parameters!$C$10,IF(VLOOKUP(A30*2,StkLUT!$B$1:$C$40,2,FALSE)=3,(D30^Parameters!$D$11)*Parameters!$D$10)))</f>
        <v>12852.400446047837</v>
      </c>
      <c r="F30" s="3">
        <f>IF(D30&gt;Parameters!$B$4,E30*(Parameters!$B$5+(Parameters!$B$6-Parameters!$B$5)*1/(1+EXP(-Parameters!$B$2*(D30-Parameters!$B$3)))),0)</f>
        <v>12852.400446047837</v>
      </c>
      <c r="G30" s="3" t="str">
        <f>VLOOKUP(A30*2,StkLUT!$B$1:$D$40,3,FALSE)</f>
        <v>NF Nooksack Spr</v>
      </c>
    </row>
    <row r="31" spans="1:7" x14ac:dyDescent="0.25">
      <c r="A31">
        <f t="shared" si="4"/>
        <v>2</v>
      </c>
      <c r="B31">
        <f t="shared" ref="B31:C31" si="20">B15</f>
        <v>5</v>
      </c>
      <c r="C31">
        <f t="shared" si="20"/>
        <v>2</v>
      </c>
      <c r="D31" s="3">
        <f>VLOOKUP(A31,Growth!$C$1:$J$40,2,FALSE)*(1-EXP(-VLOOKUP(A31,Growth!$C$1:$J$40,3,FALSE)*((((B31-1)*12)+VLOOKUP(C31,Parameters!$A$14:$B$17,2,FALSE))-VLOOKUP(A31,Growth!$C$1:$J$40,4,FALSE))))</f>
        <v>829.23840277791658</v>
      </c>
      <c r="E31" s="3">
        <f>IF(VLOOKUP(A31*2,StkLUT!$B$1:$C$40,2,FALSE)=1,(D31^Parameters!$B$11)*Parameters!$B$10,IF(VLOOKUP(A31*2,StkLUT!$B$1:$C$40,2,FALSE)=2,(D31^Parameters!$C$11)*Parameters!$C$10,IF(VLOOKUP(A31*2,StkLUT!$B$1:$C$40,2,FALSE)=3,(D31^Parameters!$D$11)*Parameters!$D$10)))</f>
        <v>14306.015322730136</v>
      </c>
      <c r="F31" s="3">
        <f>IF(D31&gt;Parameters!$B$4,E31*(Parameters!$B$5+(Parameters!$B$6-Parameters!$B$5)*1/(1+EXP(-Parameters!$B$2*(D31-Parameters!$B$3)))),0)</f>
        <v>14306.015322730136</v>
      </c>
      <c r="G31" s="3" t="str">
        <f>VLOOKUP(A31*2,StkLUT!$B$1:$D$40,3,FALSE)</f>
        <v>NF Nooksack Spr</v>
      </c>
    </row>
    <row r="32" spans="1:7" x14ac:dyDescent="0.25">
      <c r="A32">
        <f t="shared" si="4"/>
        <v>2</v>
      </c>
      <c r="B32">
        <f t="shared" ref="B32:C32" si="21">B16</f>
        <v>5</v>
      </c>
      <c r="C32">
        <f t="shared" si="21"/>
        <v>3</v>
      </c>
      <c r="D32" s="3">
        <f>VLOOKUP(A32,Growth!$C$1:$J$40,2,FALSE)*(1-EXP(-VLOOKUP(A32,Growth!$C$1:$J$40,3,FALSE)*((((B32-1)*12)+VLOOKUP(C32,Parameters!$A$14:$B$17,2,FALSE))-VLOOKUP(A32,Growth!$C$1:$J$40,4,FALSE))))</f>
        <v>842.81545798582772</v>
      </c>
      <c r="E32" s="3">
        <f>IF(VLOOKUP(A32*2,StkLUT!$B$1:$C$40,2,FALSE)=1,(D32^Parameters!$B$11)*Parameters!$B$10,IF(VLOOKUP(A32*2,StkLUT!$B$1:$C$40,2,FALSE)=2,(D32^Parameters!$C$11)*Parameters!$C$10,IF(VLOOKUP(A32*2,StkLUT!$B$1:$C$40,2,FALSE)=3,(D32^Parameters!$D$11)*Parameters!$D$10)))</f>
        <v>15050.066539740257</v>
      </c>
      <c r="F32" s="3">
        <f>IF(D32&gt;Parameters!$B$4,E32*(Parameters!$B$5+(Parameters!$B$6-Parameters!$B$5)*1/(1+EXP(-Parameters!$B$2*(D32-Parameters!$B$3)))),0)</f>
        <v>15050.066539740257</v>
      </c>
      <c r="G32" s="3" t="str">
        <f>VLOOKUP(A32*2,StkLUT!$B$1:$D$40,3,FALSE)</f>
        <v>NF Nooksack Spr</v>
      </c>
    </row>
    <row r="33" spans="1:7" x14ac:dyDescent="0.25">
      <c r="A33">
        <f t="shared" si="4"/>
        <v>2</v>
      </c>
      <c r="B33">
        <f t="shared" ref="B33:C33" si="22">B17</f>
        <v>5</v>
      </c>
      <c r="C33">
        <f t="shared" si="22"/>
        <v>4</v>
      </c>
      <c r="D33" s="3">
        <f t="shared" ref="D33:F33" si="23">D30</f>
        <v>801.26113408148819</v>
      </c>
      <c r="E33" s="3">
        <f t="shared" si="23"/>
        <v>12852.400446047837</v>
      </c>
      <c r="F33" s="3">
        <f t="shared" si="23"/>
        <v>12852.400446047837</v>
      </c>
      <c r="G33" s="3" t="str">
        <f>VLOOKUP(A33*2,StkLUT!$B$1:$D$40,3,FALSE)</f>
        <v>NF Nooksack Spr</v>
      </c>
    </row>
    <row r="34" spans="1:7" x14ac:dyDescent="0.25">
      <c r="A34">
        <f t="shared" si="4"/>
        <v>3</v>
      </c>
      <c r="B34">
        <f t="shared" ref="B34:C34" si="24">B18</f>
        <v>2</v>
      </c>
      <c r="C34">
        <f t="shared" si="24"/>
        <v>1</v>
      </c>
      <c r="D34" s="3">
        <f>VLOOKUP(A34,Growth!$C$1:$J$40,2,FALSE)*(1-EXP(-VLOOKUP(A34,Growth!$C$1:$J$40,3,FALSE)*((((B34-1)*12)+VLOOKUP(C34,Parameters!$A$14:$B$17,2,FALSE))-VLOOKUP(A34,Growth!$C$1:$J$40,4,FALSE))))</f>
        <v>275.23899890717598</v>
      </c>
      <c r="E34" s="3">
        <f>IF(VLOOKUP(A34*2,StkLUT!$B$1:$C$40,2,FALSE)=1,(D34^Parameters!$B$11)*Parameters!$B$10,IF(VLOOKUP(A34*2,StkLUT!$B$1:$C$40,2,FALSE)=2,(D34^Parameters!$C$11)*Parameters!$C$10,IF(VLOOKUP(A34*2,StkLUT!$B$1:$C$40,2,FALSE)=3,(D34^Parameters!$D$11)*Parameters!$D$10)))</f>
        <v>457.27357382897299</v>
      </c>
      <c r="F34" s="3">
        <f>IF(D34&gt;Parameters!$B$4,E34*(Parameters!$B$5+(Parameters!$B$6-Parameters!$B$5)*1/(1+EXP(-Parameters!$B$2*(D34-Parameters!$B$3)))),0)</f>
        <v>457.27357382897299</v>
      </c>
      <c r="G34" s="3" t="str">
        <f>VLOOKUP(A34*2,StkLUT!$B$1:$D$40,3,FALSE)</f>
        <v>SF Nooksack Spr</v>
      </c>
    </row>
    <row r="35" spans="1:7" x14ac:dyDescent="0.25">
      <c r="A35">
        <f t="shared" si="4"/>
        <v>3</v>
      </c>
      <c r="B35">
        <f t="shared" ref="B35:C35" si="25">B19</f>
        <v>2</v>
      </c>
      <c r="C35">
        <f t="shared" si="25"/>
        <v>2</v>
      </c>
      <c r="D35" s="3">
        <f>VLOOKUP(A35,Growth!$C$1:$J$40,2,FALSE)*(1-EXP(-VLOOKUP(A35,Growth!$C$1:$J$40,3,FALSE)*((((B35-1)*12)+VLOOKUP(C35,Parameters!$A$14:$B$17,2,FALSE))-VLOOKUP(A35,Growth!$C$1:$J$40,4,FALSE))))</f>
        <v>386.67298339558101</v>
      </c>
      <c r="E35" s="3">
        <f>IF(VLOOKUP(A35*2,StkLUT!$B$1:$C$40,2,FALSE)=1,(D35^Parameters!$B$11)*Parameters!$B$10,IF(VLOOKUP(A35*2,StkLUT!$B$1:$C$40,2,FALSE)=2,(D35^Parameters!$C$11)*Parameters!$C$10,IF(VLOOKUP(A35*2,StkLUT!$B$1:$C$40,2,FALSE)=3,(D35^Parameters!$D$11)*Parameters!$D$10)))</f>
        <v>1321.566477167903</v>
      </c>
      <c r="F35" s="3">
        <f>IF(D35&gt;Parameters!$B$4,E35*(Parameters!$B$5+(Parameters!$B$6-Parameters!$B$5)*1/(1+EXP(-Parameters!$B$2*(D35-Parameters!$B$3)))),0)</f>
        <v>1321.566477167903</v>
      </c>
      <c r="G35" s="3" t="str">
        <f>VLOOKUP(A35*2,StkLUT!$B$1:$D$40,3,FALSE)</f>
        <v>SF Nooksack Spr</v>
      </c>
    </row>
    <row r="36" spans="1:7" x14ac:dyDescent="0.25">
      <c r="A36">
        <f t="shared" si="4"/>
        <v>3</v>
      </c>
      <c r="B36">
        <f t="shared" ref="B36:C36" si="26">B20</f>
        <v>2</v>
      </c>
      <c r="C36">
        <f t="shared" si="26"/>
        <v>3</v>
      </c>
      <c r="D36" s="3">
        <f>VLOOKUP(A36,Growth!$C$1:$J$40,2,FALSE)*(1-EXP(-VLOOKUP(A36,Growth!$C$1:$J$40,3,FALSE)*((((B36-1)*12)+VLOOKUP(C36,Parameters!$A$14:$B$17,2,FALSE))-VLOOKUP(A36,Growth!$C$1:$J$40,4,FALSE))))</f>
        <v>440.75064822602019</v>
      </c>
      <c r="E36" s="3">
        <f>IF(VLOOKUP(A36*2,StkLUT!$B$1:$C$40,2,FALSE)=1,(D36^Parameters!$B$11)*Parameters!$B$10,IF(VLOOKUP(A36*2,StkLUT!$B$1:$C$40,2,FALSE)=2,(D36^Parameters!$C$11)*Parameters!$C$10,IF(VLOOKUP(A36*2,StkLUT!$B$1:$C$40,2,FALSE)=3,(D36^Parameters!$D$11)*Parameters!$D$10)))</f>
        <v>1988.7124798973196</v>
      </c>
      <c r="F36" s="3">
        <f>IF(D36&gt;Parameters!$B$4,E36*(Parameters!$B$5+(Parameters!$B$6-Parameters!$B$5)*1/(1+EXP(-Parameters!$B$2*(D36-Parameters!$B$3)))),0)</f>
        <v>1988.7124798973196</v>
      </c>
      <c r="G36" s="3" t="str">
        <f>VLOOKUP(A36*2,StkLUT!$B$1:$D$40,3,FALSE)</f>
        <v>SF Nooksack Spr</v>
      </c>
    </row>
    <row r="37" spans="1:7" x14ac:dyDescent="0.25">
      <c r="A37">
        <f t="shared" si="4"/>
        <v>3</v>
      </c>
      <c r="B37">
        <f t="shared" ref="B37:C37" si="27">B21</f>
        <v>2</v>
      </c>
      <c r="C37">
        <f t="shared" si="27"/>
        <v>4</v>
      </c>
      <c r="D37" s="3">
        <f t="shared" ref="D37:F37" si="28">D34</f>
        <v>275.23899890717598</v>
      </c>
      <c r="E37" s="3">
        <f t="shared" si="28"/>
        <v>457.27357382897299</v>
      </c>
      <c r="F37" s="3">
        <f t="shared" si="28"/>
        <v>457.27357382897299</v>
      </c>
      <c r="G37" s="3" t="str">
        <f>VLOOKUP(A37*2,StkLUT!$B$1:$D$40,3,FALSE)</f>
        <v>SF Nooksack Spr</v>
      </c>
    </row>
    <row r="38" spans="1:7" x14ac:dyDescent="0.25">
      <c r="A38">
        <f t="shared" si="4"/>
        <v>3</v>
      </c>
      <c r="B38">
        <f t="shared" ref="B38:C38" si="29">B22</f>
        <v>3</v>
      </c>
      <c r="C38">
        <f t="shared" si="29"/>
        <v>1</v>
      </c>
      <c r="D38" s="3">
        <f>VLOOKUP(A38,Growth!$C$1:$J$40,2,FALSE)*(1-EXP(-VLOOKUP(A38,Growth!$C$1:$J$40,3,FALSE)*((((B38-1)*12)+VLOOKUP(C38,Parameters!$A$14:$B$17,2,FALSE))-VLOOKUP(A38,Growth!$C$1:$J$40,4,FALSE))))</f>
        <v>534.51238880891788</v>
      </c>
      <c r="E38" s="3">
        <f>IF(VLOOKUP(A38*2,StkLUT!$B$1:$C$40,2,FALSE)=1,(D38^Parameters!$B$11)*Parameters!$B$10,IF(VLOOKUP(A38*2,StkLUT!$B$1:$C$40,2,FALSE)=2,(D38^Parameters!$C$11)*Parameters!$C$10,IF(VLOOKUP(A38*2,StkLUT!$B$1:$C$40,2,FALSE)=3,(D38^Parameters!$D$11)*Parameters!$D$10)))</f>
        <v>3631.4975413532575</v>
      </c>
      <c r="F38" s="3">
        <f>IF(D38&gt;Parameters!$B$4,E38*(Parameters!$B$5+(Parameters!$B$6-Parameters!$B$5)*1/(1+EXP(-Parameters!$B$2*(D38-Parameters!$B$3)))),0)</f>
        <v>3631.4975413532575</v>
      </c>
      <c r="G38" s="3" t="str">
        <f>VLOOKUP(A38*2,StkLUT!$B$1:$D$40,3,FALSE)</f>
        <v>SF Nooksack Spr</v>
      </c>
    </row>
    <row r="39" spans="1:7" x14ac:dyDescent="0.25">
      <c r="A39">
        <f t="shared" si="4"/>
        <v>3</v>
      </c>
      <c r="B39">
        <f t="shared" ref="B39:C39" si="30">B23</f>
        <v>3</v>
      </c>
      <c r="C39">
        <f t="shared" si="30"/>
        <v>2</v>
      </c>
      <c r="D39" s="3">
        <f>VLOOKUP(A39,Growth!$C$1:$J$40,2,FALSE)*(1-EXP(-VLOOKUP(A39,Growth!$C$1:$J$40,3,FALSE)*((((B39-1)*12)+VLOOKUP(C39,Parameters!$A$14:$B$17,2,FALSE))-VLOOKUP(A39,Growth!$C$1:$J$40,4,FALSE))))</f>
        <v>604.8110214432005</v>
      </c>
      <c r="E39" s="3">
        <f>IF(VLOOKUP(A39*2,StkLUT!$B$1:$C$40,2,FALSE)=1,(D39^Parameters!$B$11)*Parameters!$B$10,IF(VLOOKUP(A39*2,StkLUT!$B$1:$C$40,2,FALSE)=2,(D39^Parameters!$C$11)*Parameters!$C$10,IF(VLOOKUP(A39*2,StkLUT!$B$1:$C$40,2,FALSE)=3,(D39^Parameters!$D$11)*Parameters!$D$10)))</f>
        <v>5340.9470448444345</v>
      </c>
      <c r="F39" s="3">
        <f>IF(D39&gt;Parameters!$B$4,E39*(Parameters!$B$5+(Parameters!$B$6-Parameters!$B$5)*1/(1+EXP(-Parameters!$B$2*(D39-Parameters!$B$3)))),0)</f>
        <v>5340.9470448444345</v>
      </c>
      <c r="G39" s="3" t="str">
        <f>VLOOKUP(A39*2,StkLUT!$B$1:$D$40,3,FALSE)</f>
        <v>SF Nooksack Spr</v>
      </c>
    </row>
    <row r="40" spans="1:7" x14ac:dyDescent="0.25">
      <c r="A40">
        <f t="shared" si="4"/>
        <v>3</v>
      </c>
      <c r="B40">
        <f t="shared" ref="B40:C40" si="31">B24</f>
        <v>3</v>
      </c>
      <c r="C40">
        <f t="shared" si="31"/>
        <v>3</v>
      </c>
      <c r="D40" s="3">
        <f>VLOOKUP(A40,Growth!$C$1:$J$40,2,FALSE)*(1-EXP(-VLOOKUP(A40,Growth!$C$1:$J$40,3,FALSE)*((((B40-1)*12)+VLOOKUP(C40,Parameters!$A$14:$B$17,2,FALSE))-VLOOKUP(A40,Growth!$C$1:$J$40,4,FALSE))))</f>
        <v>638.92616065399022</v>
      </c>
      <c r="E40" s="3">
        <f>IF(VLOOKUP(A40*2,StkLUT!$B$1:$C$40,2,FALSE)=1,(D40^Parameters!$B$11)*Parameters!$B$10,IF(VLOOKUP(A40*2,StkLUT!$B$1:$C$40,2,FALSE)=2,(D40^Parameters!$C$11)*Parameters!$C$10,IF(VLOOKUP(A40*2,StkLUT!$B$1:$C$40,2,FALSE)=3,(D40^Parameters!$D$11)*Parameters!$D$10)))</f>
        <v>6338.968189901816</v>
      </c>
      <c r="F40" s="3">
        <f>IF(D40&gt;Parameters!$B$4,E40*(Parameters!$B$5+(Parameters!$B$6-Parameters!$B$5)*1/(1+EXP(-Parameters!$B$2*(D40-Parameters!$B$3)))),0)</f>
        <v>6338.968189901816</v>
      </c>
      <c r="G40" s="3" t="str">
        <f>VLOOKUP(A40*2,StkLUT!$B$1:$D$40,3,FALSE)</f>
        <v>SF Nooksack Spr</v>
      </c>
    </row>
    <row r="41" spans="1:7" x14ac:dyDescent="0.25">
      <c r="A41">
        <f t="shared" si="4"/>
        <v>3</v>
      </c>
      <c r="B41">
        <f t="shared" ref="B41:C41" si="32">B25</f>
        <v>3</v>
      </c>
      <c r="C41">
        <f t="shared" si="32"/>
        <v>4</v>
      </c>
      <c r="D41" s="3">
        <f t="shared" ref="D41:F61" si="33">D38</f>
        <v>534.51238880891788</v>
      </c>
      <c r="E41" s="3">
        <f t="shared" si="33"/>
        <v>3631.4975413532575</v>
      </c>
      <c r="F41" s="3">
        <f t="shared" si="33"/>
        <v>3631.4975413532575</v>
      </c>
      <c r="G41" s="3" t="str">
        <f>VLOOKUP(A41*2,StkLUT!$B$1:$D$40,3,FALSE)</f>
        <v>SF Nooksack Spr</v>
      </c>
    </row>
    <row r="42" spans="1:7" x14ac:dyDescent="0.25">
      <c r="A42">
        <f t="shared" si="4"/>
        <v>3</v>
      </c>
      <c r="B42">
        <f t="shared" ref="B42:C42" si="34">B26</f>
        <v>4</v>
      </c>
      <c r="C42">
        <f t="shared" si="34"/>
        <v>1</v>
      </c>
      <c r="D42" s="3">
        <f>VLOOKUP(A42,Growth!$C$1:$J$40,2,FALSE)*(1-EXP(-VLOOKUP(A42,Growth!$C$1:$J$40,3,FALSE)*((((B42-1)*12)+VLOOKUP(C42,Parameters!$A$14:$B$17,2,FALSE))-VLOOKUP(A42,Growth!$C$1:$J$40,4,FALSE))))</f>
        <v>698.07617836760687</v>
      </c>
      <c r="E42" s="3">
        <f>IF(VLOOKUP(A42*2,StkLUT!$B$1:$C$40,2,FALSE)=1,(D42^Parameters!$B$11)*Parameters!$B$10,IF(VLOOKUP(A42*2,StkLUT!$B$1:$C$40,2,FALSE)=2,(D42^Parameters!$C$11)*Parameters!$C$10,IF(VLOOKUP(A42*2,StkLUT!$B$1:$C$40,2,FALSE)=3,(D42^Parameters!$D$11)*Parameters!$D$10)))</f>
        <v>8357.3035560234111</v>
      </c>
      <c r="F42" s="3">
        <f>IF(D42&gt;Parameters!$B$4,E42*(Parameters!$B$5+(Parameters!$B$6-Parameters!$B$5)*1/(1+EXP(-Parameters!$B$2*(D42-Parameters!$B$3)))),0)</f>
        <v>8357.3035560234111</v>
      </c>
      <c r="G42" s="3" t="str">
        <f>VLOOKUP(A42*2,StkLUT!$B$1:$D$40,3,FALSE)</f>
        <v>SF Nooksack Spr</v>
      </c>
    </row>
    <row r="43" spans="1:7" x14ac:dyDescent="0.25">
      <c r="A43">
        <f t="shared" si="4"/>
        <v>3</v>
      </c>
      <c r="B43">
        <f t="shared" ref="B43:C43" si="35">B27</f>
        <v>4</v>
      </c>
      <c r="C43">
        <f t="shared" si="35"/>
        <v>2</v>
      </c>
      <c r="D43" s="3">
        <f>VLOOKUP(A43,Growth!$C$1:$J$40,2,FALSE)*(1-EXP(-VLOOKUP(A43,Growth!$C$1:$J$40,3,FALSE)*((((B43-1)*12)+VLOOKUP(C43,Parameters!$A$14:$B$17,2,FALSE))-VLOOKUP(A43,Growth!$C$1:$J$40,4,FALSE))))</f>
        <v>742.42438841266767</v>
      </c>
      <c r="E43" s="3">
        <f>IF(VLOOKUP(A43*2,StkLUT!$B$1:$C$40,2,FALSE)=1,(D43^Parameters!$B$11)*Parameters!$B$10,IF(VLOOKUP(A43*2,StkLUT!$B$1:$C$40,2,FALSE)=2,(D43^Parameters!$C$11)*Parameters!$C$10,IF(VLOOKUP(A43*2,StkLUT!$B$1:$C$40,2,FALSE)=3,(D43^Parameters!$D$11)*Parameters!$D$10)))</f>
        <v>10129.262840170817</v>
      </c>
      <c r="F43" s="3">
        <f>IF(D43&gt;Parameters!$B$4,E43*(Parameters!$B$5+(Parameters!$B$6-Parameters!$B$5)*1/(1+EXP(-Parameters!$B$2*(D43-Parameters!$B$3)))),0)</f>
        <v>10129.262840170817</v>
      </c>
      <c r="G43" s="3" t="str">
        <f>VLOOKUP(A43*2,StkLUT!$B$1:$D$40,3,FALSE)</f>
        <v>SF Nooksack Spr</v>
      </c>
    </row>
    <row r="44" spans="1:7" x14ac:dyDescent="0.25">
      <c r="A44">
        <f t="shared" si="4"/>
        <v>3</v>
      </c>
      <c r="B44">
        <f t="shared" ref="B44:C44" si="36">B28</f>
        <v>4</v>
      </c>
      <c r="C44">
        <f t="shared" si="36"/>
        <v>3</v>
      </c>
      <c r="D44" s="3">
        <f>VLOOKUP(A44,Growth!$C$1:$J$40,2,FALSE)*(1-EXP(-VLOOKUP(A44,Growth!$C$1:$J$40,3,FALSE)*((((B44-1)*12)+VLOOKUP(C44,Parameters!$A$14:$B$17,2,FALSE))-VLOOKUP(A44,Growth!$C$1:$J$40,4,FALSE))))</f>
        <v>763.94607813467758</v>
      </c>
      <c r="E44" s="3">
        <f>IF(VLOOKUP(A44*2,StkLUT!$B$1:$C$40,2,FALSE)=1,(D44^Parameters!$B$11)*Parameters!$B$10,IF(VLOOKUP(A44*2,StkLUT!$B$1:$C$40,2,FALSE)=2,(D44^Parameters!$C$11)*Parameters!$C$10,IF(VLOOKUP(A44*2,StkLUT!$B$1:$C$40,2,FALSE)=3,(D44^Parameters!$D$11)*Parameters!$D$10)))</f>
        <v>11074.480075262976</v>
      </c>
      <c r="F44" s="3">
        <f>IF(D44&gt;Parameters!$B$4,E44*(Parameters!$B$5+(Parameters!$B$6-Parameters!$B$5)*1/(1+EXP(-Parameters!$B$2*(D44-Parameters!$B$3)))),0)</f>
        <v>11074.480075262976</v>
      </c>
      <c r="G44" s="3" t="str">
        <f>VLOOKUP(A44*2,StkLUT!$B$1:$D$40,3,FALSE)</f>
        <v>SF Nooksack Spr</v>
      </c>
    </row>
    <row r="45" spans="1:7" x14ac:dyDescent="0.25">
      <c r="A45">
        <f t="shared" si="4"/>
        <v>3</v>
      </c>
      <c r="B45">
        <f t="shared" ref="B45:C45" si="37">B29</f>
        <v>4</v>
      </c>
      <c r="C45">
        <f t="shared" si="37"/>
        <v>4</v>
      </c>
      <c r="D45" s="3">
        <f t="shared" ref="D45" si="38">D42</f>
        <v>698.07617836760687</v>
      </c>
      <c r="E45" s="3">
        <f t="shared" si="13"/>
        <v>8357.3035560234111</v>
      </c>
      <c r="F45" s="3">
        <f t="shared" si="13"/>
        <v>8357.3035560234111</v>
      </c>
      <c r="G45" s="3" t="str">
        <f>VLOOKUP(A45*2,StkLUT!$B$1:$D$40,3,FALSE)</f>
        <v>SF Nooksack Spr</v>
      </c>
    </row>
    <row r="46" spans="1:7" x14ac:dyDescent="0.25">
      <c r="A46">
        <f t="shared" si="4"/>
        <v>3</v>
      </c>
      <c r="B46">
        <f t="shared" ref="B46:C46" si="39">B30</f>
        <v>5</v>
      </c>
      <c r="C46">
        <f t="shared" si="39"/>
        <v>1</v>
      </c>
      <c r="D46" s="3">
        <f>VLOOKUP(A46,Growth!$C$1:$J$40,2,FALSE)*(1-EXP(-VLOOKUP(A46,Growth!$C$1:$J$40,3,FALSE)*((((B46-1)*12)+VLOOKUP(C46,Parameters!$A$14:$B$17,2,FALSE))-VLOOKUP(A46,Growth!$C$1:$J$40,4,FALSE))))</f>
        <v>801.26113408148819</v>
      </c>
      <c r="E46" s="3">
        <f>IF(VLOOKUP(A46*2,StkLUT!$B$1:$C$40,2,FALSE)=1,(D46^Parameters!$B$11)*Parameters!$B$10,IF(VLOOKUP(A46*2,StkLUT!$B$1:$C$40,2,FALSE)=2,(D46^Parameters!$C$11)*Parameters!$C$10,IF(VLOOKUP(A46*2,StkLUT!$B$1:$C$40,2,FALSE)=3,(D46^Parameters!$D$11)*Parameters!$D$10)))</f>
        <v>12852.400446047837</v>
      </c>
      <c r="F46" s="3">
        <f>IF(D46&gt;Parameters!$B$4,E46*(Parameters!$B$5+(Parameters!$B$6-Parameters!$B$5)*1/(1+EXP(-Parameters!$B$2*(D46-Parameters!$B$3)))),0)</f>
        <v>12852.400446047837</v>
      </c>
      <c r="G46" s="3" t="str">
        <f>VLOOKUP(A46*2,StkLUT!$B$1:$D$40,3,FALSE)</f>
        <v>SF Nooksack Spr</v>
      </c>
    </row>
    <row r="47" spans="1:7" x14ac:dyDescent="0.25">
      <c r="A47">
        <f t="shared" si="4"/>
        <v>3</v>
      </c>
      <c r="B47">
        <f t="shared" ref="B47:C47" si="40">B31</f>
        <v>5</v>
      </c>
      <c r="C47">
        <f t="shared" si="40"/>
        <v>2</v>
      </c>
      <c r="D47" s="3">
        <f>VLOOKUP(A47,Growth!$C$1:$J$40,2,FALSE)*(1-EXP(-VLOOKUP(A47,Growth!$C$1:$J$40,3,FALSE)*((((B47-1)*12)+VLOOKUP(C47,Parameters!$A$14:$B$17,2,FALSE))-VLOOKUP(A47,Growth!$C$1:$J$40,4,FALSE))))</f>
        <v>829.23840277791658</v>
      </c>
      <c r="E47" s="3">
        <f>IF(VLOOKUP(A47*2,StkLUT!$B$1:$C$40,2,FALSE)=1,(D47^Parameters!$B$11)*Parameters!$B$10,IF(VLOOKUP(A47*2,StkLUT!$B$1:$C$40,2,FALSE)=2,(D47^Parameters!$C$11)*Parameters!$C$10,IF(VLOOKUP(A47*2,StkLUT!$B$1:$C$40,2,FALSE)=3,(D47^Parameters!$D$11)*Parameters!$D$10)))</f>
        <v>14306.015322730136</v>
      </c>
      <c r="F47" s="3">
        <f>IF(D47&gt;Parameters!$B$4,E47*(Parameters!$B$5+(Parameters!$B$6-Parameters!$B$5)*1/(1+EXP(-Parameters!$B$2*(D47-Parameters!$B$3)))),0)</f>
        <v>14306.015322730136</v>
      </c>
      <c r="G47" s="3" t="str">
        <f>VLOOKUP(A47*2,StkLUT!$B$1:$D$40,3,FALSE)</f>
        <v>SF Nooksack Spr</v>
      </c>
    </row>
    <row r="48" spans="1:7" x14ac:dyDescent="0.25">
      <c r="A48">
        <f t="shared" si="4"/>
        <v>3</v>
      </c>
      <c r="B48">
        <f t="shared" ref="B48:C48" si="41">B32</f>
        <v>5</v>
      </c>
      <c r="C48">
        <f t="shared" si="41"/>
        <v>3</v>
      </c>
      <c r="D48" s="3">
        <f>VLOOKUP(A48,Growth!$C$1:$J$40,2,FALSE)*(1-EXP(-VLOOKUP(A48,Growth!$C$1:$J$40,3,FALSE)*((((B48-1)*12)+VLOOKUP(C48,Parameters!$A$14:$B$17,2,FALSE))-VLOOKUP(A48,Growth!$C$1:$J$40,4,FALSE))))</f>
        <v>842.81545798582772</v>
      </c>
      <c r="E48" s="3">
        <f>IF(VLOOKUP(A48*2,StkLUT!$B$1:$C$40,2,FALSE)=1,(D48^Parameters!$B$11)*Parameters!$B$10,IF(VLOOKUP(A48*2,StkLUT!$B$1:$C$40,2,FALSE)=2,(D48^Parameters!$C$11)*Parameters!$C$10,IF(VLOOKUP(A48*2,StkLUT!$B$1:$C$40,2,FALSE)=3,(D48^Parameters!$D$11)*Parameters!$D$10)))</f>
        <v>15050.066539740257</v>
      </c>
      <c r="F48" s="3">
        <f>IF(D48&gt;Parameters!$B$4,E48*(Parameters!$B$5+(Parameters!$B$6-Parameters!$B$5)*1/(1+EXP(-Parameters!$B$2*(D48-Parameters!$B$3)))),0)</f>
        <v>15050.066539740257</v>
      </c>
      <c r="G48" s="3" t="str">
        <f>VLOOKUP(A48*2,StkLUT!$B$1:$D$40,3,FALSE)</f>
        <v>SF Nooksack Spr</v>
      </c>
    </row>
    <row r="49" spans="1:7" x14ac:dyDescent="0.25">
      <c r="A49">
        <f t="shared" si="4"/>
        <v>3</v>
      </c>
      <c r="B49">
        <f t="shared" ref="B49:C49" si="42">B33</f>
        <v>5</v>
      </c>
      <c r="C49">
        <f t="shared" si="42"/>
        <v>4</v>
      </c>
      <c r="D49" s="3">
        <f t="shared" ref="D49" si="43">D46</f>
        <v>801.26113408148819</v>
      </c>
      <c r="E49" s="3">
        <f t="shared" si="18"/>
        <v>12852.400446047837</v>
      </c>
      <c r="F49" s="3">
        <f t="shared" si="18"/>
        <v>12852.400446047837</v>
      </c>
      <c r="G49" s="3" t="str">
        <f>VLOOKUP(A49*2,StkLUT!$B$1:$D$40,3,FALSE)</f>
        <v>SF Nooksack Spr</v>
      </c>
    </row>
    <row r="50" spans="1:7" x14ac:dyDescent="0.25">
      <c r="A50">
        <f t="shared" si="4"/>
        <v>4</v>
      </c>
      <c r="B50">
        <f t="shared" ref="B50:C50" si="44">B34</f>
        <v>2</v>
      </c>
      <c r="C50">
        <f t="shared" si="44"/>
        <v>1</v>
      </c>
      <c r="D50" s="3">
        <f>VLOOKUP(A50,Growth!$C$1:$J$40,2,FALSE)*(1-EXP(-VLOOKUP(A50,Growth!$C$1:$J$40,3,FALSE)*((((B50-1)*12)+VLOOKUP(C50,Parameters!$A$14:$B$17,2,FALSE))-VLOOKUP(A50,Growth!$C$1:$J$40,4,FALSE))))</f>
        <v>320.95872777108025</v>
      </c>
      <c r="E50" s="3">
        <f>IF(VLOOKUP(A50*2,StkLUT!$B$1:$C$40,2,FALSE)=1,(D50^Parameters!$B$11)*Parameters!$B$10,IF(VLOOKUP(A50*2,StkLUT!$B$1:$C$40,2,FALSE)=2,(D50^Parameters!$C$11)*Parameters!$C$10,IF(VLOOKUP(A50*2,StkLUT!$B$1:$C$40,2,FALSE)=3,(D50^Parameters!$D$11)*Parameters!$D$10)))</f>
        <v>543.93678399591897</v>
      </c>
      <c r="F50" s="3">
        <f>IF(D50&gt;Parameters!$B$4,E50*(Parameters!$B$5+(Parameters!$B$6-Parameters!$B$5)*1/(1+EXP(-Parameters!$B$2*(D50-Parameters!$B$3)))),0)</f>
        <v>543.93678399591897</v>
      </c>
      <c r="G50" s="3" t="str">
        <f>VLOOKUP(A50*2,StkLUT!$B$1:$D$40,3,FALSE)</f>
        <v>Skagit Summer/Fall Fing</v>
      </c>
    </row>
    <row r="51" spans="1:7" x14ac:dyDescent="0.25">
      <c r="A51">
        <f t="shared" si="4"/>
        <v>4</v>
      </c>
      <c r="B51">
        <f t="shared" ref="B51:C51" si="45">B35</f>
        <v>2</v>
      </c>
      <c r="C51">
        <f t="shared" si="45"/>
        <v>2</v>
      </c>
      <c r="D51" s="3">
        <f>VLOOKUP(A51,Growth!$C$1:$J$40,2,FALSE)*(1-EXP(-VLOOKUP(A51,Growth!$C$1:$J$40,3,FALSE)*((((B51-1)*12)+VLOOKUP(C51,Parameters!$A$14:$B$17,2,FALSE))-VLOOKUP(A51,Growth!$C$1:$J$40,4,FALSE))))</f>
        <v>425.7229320061009</v>
      </c>
      <c r="E51" s="3">
        <f>IF(VLOOKUP(A51*2,StkLUT!$B$1:$C$40,2,FALSE)=1,(D51^Parameters!$B$11)*Parameters!$B$10,IF(VLOOKUP(A51*2,StkLUT!$B$1:$C$40,2,FALSE)=2,(D51^Parameters!$C$11)*Parameters!$C$10,IF(VLOOKUP(A51*2,StkLUT!$B$1:$C$40,2,FALSE)=3,(D51^Parameters!$D$11)*Parameters!$D$10)))</f>
        <v>1321.6757643328206</v>
      </c>
      <c r="F51" s="3">
        <f>IF(D51&gt;Parameters!$B$4,E51*(Parameters!$B$5+(Parameters!$B$6-Parameters!$B$5)*1/(1+EXP(-Parameters!$B$2*(D51-Parameters!$B$3)))),0)</f>
        <v>1321.6757643328206</v>
      </c>
      <c r="G51" s="3" t="str">
        <f>VLOOKUP(A51*2,StkLUT!$B$1:$D$40,3,FALSE)</f>
        <v>Skagit Summer/Fall Fing</v>
      </c>
    </row>
    <row r="52" spans="1:7" x14ac:dyDescent="0.25">
      <c r="A52">
        <f t="shared" si="4"/>
        <v>4</v>
      </c>
      <c r="B52">
        <f t="shared" ref="B52:C52" si="46">B36</f>
        <v>2</v>
      </c>
      <c r="C52">
        <f t="shared" si="46"/>
        <v>3</v>
      </c>
      <c r="D52" s="3">
        <f>VLOOKUP(A52,Growth!$C$1:$J$40,2,FALSE)*(1-EXP(-VLOOKUP(A52,Growth!$C$1:$J$40,3,FALSE)*((((B52-1)*12)+VLOOKUP(C52,Parameters!$A$14:$B$17,2,FALSE))-VLOOKUP(A52,Growth!$C$1:$J$40,4,FALSE))))</f>
        <v>476.21170977316473</v>
      </c>
      <c r="E52" s="3">
        <f>IF(VLOOKUP(A52*2,StkLUT!$B$1:$C$40,2,FALSE)=1,(D52^Parameters!$B$11)*Parameters!$B$10,IF(VLOOKUP(A52*2,StkLUT!$B$1:$C$40,2,FALSE)=2,(D52^Parameters!$C$11)*Parameters!$C$10,IF(VLOOKUP(A52*2,StkLUT!$B$1:$C$40,2,FALSE)=3,(D52^Parameters!$D$11)*Parameters!$D$10)))</f>
        <v>1879.7679742988689</v>
      </c>
      <c r="F52" s="3">
        <f>IF(D52&gt;Parameters!$B$4,E52*(Parameters!$B$5+(Parameters!$B$6-Parameters!$B$5)*1/(1+EXP(-Parameters!$B$2*(D52-Parameters!$B$3)))),0)</f>
        <v>1879.7679742988689</v>
      </c>
      <c r="G52" s="3" t="str">
        <f>VLOOKUP(A52*2,StkLUT!$B$1:$D$40,3,FALSE)</f>
        <v>Skagit Summer/Fall Fing</v>
      </c>
    </row>
    <row r="53" spans="1:7" x14ac:dyDescent="0.25">
      <c r="A53">
        <f t="shared" si="4"/>
        <v>4</v>
      </c>
      <c r="B53">
        <f t="shared" ref="B53:C53" si="47">B37</f>
        <v>2</v>
      </c>
      <c r="C53">
        <f t="shared" si="47"/>
        <v>4</v>
      </c>
      <c r="D53" s="3">
        <f t="shared" ref="D53:F53" si="48">D50</f>
        <v>320.95872777108025</v>
      </c>
      <c r="E53" s="3">
        <f t="shared" si="48"/>
        <v>543.93678399591897</v>
      </c>
      <c r="F53" s="3">
        <f t="shared" si="48"/>
        <v>543.93678399591897</v>
      </c>
      <c r="G53" s="3" t="str">
        <f>VLOOKUP(A53*2,StkLUT!$B$1:$D$40,3,FALSE)</f>
        <v>Skagit Summer/Fall Fing</v>
      </c>
    </row>
    <row r="54" spans="1:7" x14ac:dyDescent="0.25">
      <c r="A54">
        <f t="shared" si="4"/>
        <v>4</v>
      </c>
      <c r="B54">
        <f t="shared" ref="B54:C54" si="49">B38</f>
        <v>3</v>
      </c>
      <c r="C54">
        <f t="shared" si="49"/>
        <v>1</v>
      </c>
      <c r="D54" s="3">
        <f>VLOOKUP(A54,Growth!$C$1:$J$40,2,FALSE)*(1-EXP(-VLOOKUP(A54,Growth!$C$1:$J$40,3,FALSE)*((((B54-1)*12)+VLOOKUP(C54,Parameters!$A$14:$B$17,2,FALSE))-VLOOKUP(A54,Growth!$C$1:$J$40,4,FALSE))))</f>
        <v>563.12032800449174</v>
      </c>
      <c r="E54" s="3">
        <f>IF(VLOOKUP(A54*2,StkLUT!$B$1:$C$40,2,FALSE)=1,(D54^Parameters!$B$11)*Parameters!$B$10,IF(VLOOKUP(A54*2,StkLUT!$B$1:$C$40,2,FALSE)=2,(D54^Parameters!$C$11)*Parameters!$C$10,IF(VLOOKUP(A54*2,StkLUT!$B$1:$C$40,2,FALSE)=3,(D54^Parameters!$D$11)*Parameters!$D$10)))</f>
        <v>3183.597927083194</v>
      </c>
      <c r="F54" s="3">
        <f>IF(D54&gt;Parameters!$B$4,E54*(Parameters!$B$5+(Parameters!$B$6-Parameters!$B$5)*1/(1+EXP(-Parameters!$B$2*(D54-Parameters!$B$3)))),0)</f>
        <v>3183.597927083194</v>
      </c>
      <c r="G54" s="3" t="str">
        <f>VLOOKUP(A54*2,StkLUT!$B$1:$D$40,3,FALSE)</f>
        <v>Skagit Summer/Fall Fing</v>
      </c>
    </row>
    <row r="55" spans="1:7" x14ac:dyDescent="0.25">
      <c r="A55">
        <f t="shared" si="4"/>
        <v>4</v>
      </c>
      <c r="B55">
        <f t="shared" ref="B55:C55" si="50">B39</f>
        <v>3</v>
      </c>
      <c r="C55">
        <f t="shared" si="50"/>
        <v>2</v>
      </c>
      <c r="D55" s="3">
        <f>VLOOKUP(A55,Growth!$C$1:$J$40,2,FALSE)*(1-EXP(-VLOOKUP(A55,Growth!$C$1:$J$40,3,FALSE)*((((B55-1)*12)+VLOOKUP(C55,Parameters!$A$14:$B$17,2,FALSE))-VLOOKUP(A55,Growth!$C$1:$J$40,4,FALSE))))</f>
        <v>627.67497794120391</v>
      </c>
      <c r="E55" s="3">
        <f>IF(VLOOKUP(A55*2,StkLUT!$B$1:$C$40,2,FALSE)=1,(D55^Parameters!$B$11)*Parameters!$B$10,IF(VLOOKUP(A55*2,StkLUT!$B$1:$C$40,2,FALSE)=2,(D55^Parameters!$C$11)*Parameters!$C$10,IF(VLOOKUP(A55*2,StkLUT!$B$1:$C$40,2,FALSE)=3,(D55^Parameters!$D$11)*Parameters!$D$10)))</f>
        <v>4477.7428808521727</v>
      </c>
      <c r="F55" s="3">
        <f>IF(D55&gt;Parameters!$B$4,E55*(Parameters!$B$5+(Parameters!$B$6-Parameters!$B$5)*1/(1+EXP(-Parameters!$B$2*(D55-Parameters!$B$3)))),0)</f>
        <v>4477.7428808521727</v>
      </c>
      <c r="G55" s="3" t="str">
        <f>VLOOKUP(A55*2,StkLUT!$B$1:$D$40,3,FALSE)</f>
        <v>Skagit Summer/Fall Fing</v>
      </c>
    </row>
    <row r="56" spans="1:7" x14ac:dyDescent="0.25">
      <c r="A56">
        <f t="shared" si="4"/>
        <v>4</v>
      </c>
      <c r="B56">
        <f t="shared" ref="B56:C56" si="51">B40</f>
        <v>3</v>
      </c>
      <c r="C56">
        <f t="shared" si="51"/>
        <v>3</v>
      </c>
      <c r="D56" s="3">
        <f>VLOOKUP(A56,Growth!$C$1:$J$40,2,FALSE)*(1-EXP(-VLOOKUP(A56,Growth!$C$1:$J$40,3,FALSE)*((((B56-1)*12)+VLOOKUP(C56,Parameters!$A$14:$B$17,2,FALSE))-VLOOKUP(A56,Growth!$C$1:$J$40,4,FALSE))))</f>
        <v>658.78565546970049</v>
      </c>
      <c r="E56" s="3">
        <f>IF(VLOOKUP(A56*2,StkLUT!$B$1:$C$40,2,FALSE)=1,(D56^Parameters!$B$11)*Parameters!$B$10,IF(VLOOKUP(A56*2,StkLUT!$B$1:$C$40,2,FALSE)=2,(D56^Parameters!$C$11)*Parameters!$C$10,IF(VLOOKUP(A56*2,StkLUT!$B$1:$C$40,2,FALSE)=3,(D56^Parameters!$D$11)*Parameters!$D$10)))</f>
        <v>5213.0445836916988</v>
      </c>
      <c r="F56" s="3">
        <f>IF(D56&gt;Parameters!$B$4,E56*(Parameters!$B$5+(Parameters!$B$6-Parameters!$B$5)*1/(1+EXP(-Parameters!$B$2*(D56-Parameters!$B$3)))),0)</f>
        <v>5213.0445836916988</v>
      </c>
      <c r="G56" s="3" t="str">
        <f>VLOOKUP(A56*2,StkLUT!$B$1:$D$40,3,FALSE)</f>
        <v>Skagit Summer/Fall Fing</v>
      </c>
    </row>
    <row r="57" spans="1:7" x14ac:dyDescent="0.25">
      <c r="A57">
        <f t="shared" si="4"/>
        <v>4</v>
      </c>
      <c r="B57">
        <f t="shared" ref="B57:C57" si="52">B41</f>
        <v>3</v>
      </c>
      <c r="C57">
        <f t="shared" si="52"/>
        <v>4</v>
      </c>
      <c r="D57" s="3">
        <f t="shared" ref="D57:F57" si="53">D54</f>
        <v>563.12032800449174</v>
      </c>
      <c r="E57" s="3">
        <f t="shared" si="53"/>
        <v>3183.597927083194</v>
      </c>
      <c r="F57" s="3">
        <f t="shared" si="53"/>
        <v>3183.597927083194</v>
      </c>
      <c r="G57" s="3" t="str">
        <f>VLOOKUP(A57*2,StkLUT!$B$1:$D$40,3,FALSE)</f>
        <v>Skagit Summer/Fall Fing</v>
      </c>
    </row>
    <row r="58" spans="1:7" x14ac:dyDescent="0.25">
      <c r="A58">
        <f t="shared" si="4"/>
        <v>4</v>
      </c>
      <c r="B58">
        <f t="shared" ref="B58:C58" si="54">B42</f>
        <v>4</v>
      </c>
      <c r="C58">
        <f t="shared" si="54"/>
        <v>1</v>
      </c>
      <c r="D58" s="3">
        <f>VLOOKUP(A58,Growth!$C$1:$J$40,2,FALSE)*(1-EXP(-VLOOKUP(A58,Growth!$C$1:$J$40,3,FALSE)*((((B58-1)*12)+VLOOKUP(C58,Parameters!$A$14:$B$17,2,FALSE))-VLOOKUP(A58,Growth!$C$1:$J$40,4,FALSE))))</f>
        <v>712.3378727310544</v>
      </c>
      <c r="E58" s="3">
        <f>IF(VLOOKUP(A58*2,StkLUT!$B$1:$C$40,2,FALSE)=1,(D58^Parameters!$B$11)*Parameters!$B$10,IF(VLOOKUP(A58*2,StkLUT!$B$1:$C$40,2,FALSE)=2,(D58^Parameters!$C$11)*Parameters!$C$10,IF(VLOOKUP(A58*2,StkLUT!$B$1:$C$40,2,FALSE)=3,(D58^Parameters!$D$11)*Parameters!$D$10)))</f>
        <v>6664.550044675867</v>
      </c>
      <c r="F58" s="3">
        <f>IF(D58&gt;Parameters!$B$4,E58*(Parameters!$B$5+(Parameters!$B$6-Parameters!$B$5)*1/(1+EXP(-Parameters!$B$2*(D58-Parameters!$B$3)))),0)</f>
        <v>6664.550044675867</v>
      </c>
      <c r="G58" s="3" t="str">
        <f>VLOOKUP(A58*2,StkLUT!$B$1:$D$40,3,FALSE)</f>
        <v>Skagit Summer/Fall Fing</v>
      </c>
    </row>
    <row r="59" spans="1:7" x14ac:dyDescent="0.25">
      <c r="A59">
        <f t="shared" si="4"/>
        <v>4</v>
      </c>
      <c r="B59">
        <f t="shared" ref="B59:C59" si="55">B43</f>
        <v>4</v>
      </c>
      <c r="C59">
        <f t="shared" si="55"/>
        <v>2</v>
      </c>
      <c r="D59" s="3">
        <f>VLOOKUP(A59,Growth!$C$1:$J$40,2,FALSE)*(1-EXP(-VLOOKUP(A59,Growth!$C$1:$J$40,3,FALSE)*((((B59-1)*12)+VLOOKUP(C59,Parameters!$A$14:$B$17,2,FALSE))-VLOOKUP(A59,Growth!$C$1:$J$40,4,FALSE))))</f>
        <v>752.11579935094096</v>
      </c>
      <c r="E59" s="3">
        <f>IF(VLOOKUP(A59*2,StkLUT!$B$1:$C$40,2,FALSE)=1,(D59^Parameters!$B$11)*Parameters!$B$10,IF(VLOOKUP(A59*2,StkLUT!$B$1:$C$40,2,FALSE)=2,(D59^Parameters!$C$11)*Parameters!$C$10,IF(VLOOKUP(A59*2,StkLUT!$B$1:$C$40,2,FALSE)=3,(D59^Parameters!$D$11)*Parameters!$D$10)))</f>
        <v>7905.7208357044956</v>
      </c>
      <c r="F59" s="3">
        <f>IF(D59&gt;Parameters!$B$4,E59*(Parameters!$B$5+(Parameters!$B$6-Parameters!$B$5)*1/(1+EXP(-Parameters!$B$2*(D59-Parameters!$B$3)))),0)</f>
        <v>7905.7208357044956</v>
      </c>
      <c r="G59" s="3" t="str">
        <f>VLOOKUP(A59*2,StkLUT!$B$1:$D$40,3,FALSE)</f>
        <v>Skagit Summer/Fall Fing</v>
      </c>
    </row>
    <row r="60" spans="1:7" x14ac:dyDescent="0.25">
      <c r="A60">
        <f t="shared" si="4"/>
        <v>4</v>
      </c>
      <c r="B60">
        <f t="shared" ref="B60:C60" si="56">B44</f>
        <v>4</v>
      </c>
      <c r="C60">
        <f t="shared" si="56"/>
        <v>3</v>
      </c>
      <c r="D60" s="3">
        <f>VLOOKUP(A60,Growth!$C$1:$J$40,2,FALSE)*(1-EXP(-VLOOKUP(A60,Growth!$C$1:$J$40,3,FALSE)*((((B60-1)*12)+VLOOKUP(C60,Parameters!$A$14:$B$17,2,FALSE))-VLOOKUP(A60,Growth!$C$1:$J$40,4,FALSE))))</f>
        <v>771.2858862313858</v>
      </c>
      <c r="E60" s="3">
        <f>IF(VLOOKUP(A60*2,StkLUT!$B$1:$C$40,2,FALSE)=1,(D60^Parameters!$B$11)*Parameters!$B$10,IF(VLOOKUP(A60*2,StkLUT!$B$1:$C$40,2,FALSE)=2,(D60^Parameters!$C$11)*Parameters!$C$10,IF(VLOOKUP(A60*2,StkLUT!$B$1:$C$40,2,FALSE)=3,(D60^Parameters!$D$11)*Parameters!$D$10)))</f>
        <v>8556.5083442359974</v>
      </c>
      <c r="F60" s="3">
        <f>IF(D60&gt;Parameters!$B$4,E60*(Parameters!$B$5+(Parameters!$B$6-Parameters!$B$5)*1/(1+EXP(-Parameters!$B$2*(D60-Parameters!$B$3)))),0)</f>
        <v>8556.5083442359974</v>
      </c>
      <c r="G60" s="3" t="str">
        <f>VLOOKUP(A60*2,StkLUT!$B$1:$D$40,3,FALSE)</f>
        <v>Skagit Summer/Fall Fing</v>
      </c>
    </row>
    <row r="61" spans="1:7" x14ac:dyDescent="0.25">
      <c r="A61">
        <f t="shared" si="4"/>
        <v>4</v>
      </c>
      <c r="B61">
        <f t="shared" ref="B61:C61" si="57">B45</f>
        <v>4</v>
      </c>
      <c r="C61">
        <f t="shared" si="57"/>
        <v>4</v>
      </c>
      <c r="D61" s="3">
        <f t="shared" si="33"/>
        <v>712.3378727310544</v>
      </c>
      <c r="E61" s="3">
        <f t="shared" si="33"/>
        <v>6664.550044675867</v>
      </c>
      <c r="F61" s="3">
        <f t="shared" si="33"/>
        <v>6664.550044675867</v>
      </c>
      <c r="G61" s="3" t="str">
        <f>VLOOKUP(A61*2,StkLUT!$B$1:$D$40,3,FALSE)</f>
        <v>Skagit Summer/Fall Fing</v>
      </c>
    </row>
    <row r="62" spans="1:7" x14ac:dyDescent="0.25">
      <c r="A62">
        <f t="shared" si="4"/>
        <v>4</v>
      </c>
      <c r="B62">
        <f t="shared" ref="B62:C62" si="58">B46</f>
        <v>5</v>
      </c>
      <c r="C62">
        <f t="shared" si="58"/>
        <v>1</v>
      </c>
      <c r="D62" s="3">
        <f>VLOOKUP(A62,Growth!$C$1:$J$40,2,FALSE)*(1-EXP(-VLOOKUP(A62,Growth!$C$1:$J$40,3,FALSE)*((((B62-1)*12)+VLOOKUP(C62,Parameters!$A$14:$B$17,2,FALSE))-VLOOKUP(A62,Growth!$C$1:$J$40,4,FALSE))))</f>
        <v>804.28422439359031</v>
      </c>
      <c r="E62" s="3">
        <f>IF(VLOOKUP(A62*2,StkLUT!$B$1:$C$40,2,FALSE)=1,(D62^Parameters!$B$11)*Parameters!$B$10,IF(VLOOKUP(A62*2,StkLUT!$B$1:$C$40,2,FALSE)=2,(D62^Parameters!$C$11)*Parameters!$C$10,IF(VLOOKUP(A62*2,StkLUT!$B$1:$C$40,2,FALSE)=3,(D62^Parameters!$D$11)*Parameters!$D$10)))</f>
        <v>9760.6972445613028</v>
      </c>
      <c r="F62" s="3">
        <f>IF(D62&gt;Parameters!$B$4,E62*(Parameters!$B$5+(Parameters!$B$6-Parameters!$B$5)*1/(1+EXP(-Parameters!$B$2*(D62-Parameters!$B$3)))),0)</f>
        <v>9760.6972445613028</v>
      </c>
      <c r="G62" s="3" t="str">
        <f>VLOOKUP(A62*2,StkLUT!$B$1:$D$40,3,FALSE)</f>
        <v>Skagit Summer/Fall Fing</v>
      </c>
    </row>
    <row r="63" spans="1:7" x14ac:dyDescent="0.25">
      <c r="A63">
        <f t="shared" si="4"/>
        <v>4</v>
      </c>
      <c r="B63">
        <f t="shared" ref="B63:C63" si="59">B47</f>
        <v>5</v>
      </c>
      <c r="C63">
        <f t="shared" si="59"/>
        <v>2</v>
      </c>
      <c r="D63" s="3">
        <f>VLOOKUP(A63,Growth!$C$1:$J$40,2,FALSE)*(1-EXP(-VLOOKUP(A63,Growth!$C$1:$J$40,3,FALSE)*((((B63-1)*12)+VLOOKUP(C63,Parameters!$A$14:$B$17,2,FALSE))-VLOOKUP(A63,Growth!$C$1:$J$40,4,FALSE))))</f>
        <v>828.79498307214112</v>
      </c>
      <c r="E63" s="3">
        <f>IF(VLOOKUP(A63*2,StkLUT!$B$1:$C$40,2,FALSE)=1,(D63^Parameters!$B$11)*Parameters!$B$10,IF(VLOOKUP(A63*2,StkLUT!$B$1:$C$40,2,FALSE)=2,(D63^Parameters!$C$11)*Parameters!$C$10,IF(VLOOKUP(A63*2,StkLUT!$B$1:$C$40,2,FALSE)=3,(D63^Parameters!$D$11)*Parameters!$D$10)))</f>
        <v>10726.49669213374</v>
      </c>
      <c r="F63" s="3">
        <f>IF(D63&gt;Parameters!$B$4,E63*(Parameters!$B$5+(Parameters!$B$6-Parameters!$B$5)*1/(1+EXP(-Parameters!$B$2*(D63-Parameters!$B$3)))),0)</f>
        <v>10726.49669213374</v>
      </c>
      <c r="G63" s="3" t="str">
        <f>VLOOKUP(A63*2,StkLUT!$B$1:$D$40,3,FALSE)</f>
        <v>Skagit Summer/Fall Fing</v>
      </c>
    </row>
    <row r="64" spans="1:7" x14ac:dyDescent="0.25">
      <c r="A64">
        <f t="shared" si="4"/>
        <v>4</v>
      </c>
      <c r="B64">
        <f t="shared" ref="B64:C64" si="60">B48</f>
        <v>5</v>
      </c>
      <c r="C64">
        <f t="shared" si="60"/>
        <v>3</v>
      </c>
      <c r="D64" s="3">
        <f>VLOOKUP(A64,Growth!$C$1:$J$40,2,FALSE)*(1-EXP(-VLOOKUP(A64,Growth!$C$1:$J$40,3,FALSE)*((((B64-1)*12)+VLOOKUP(C64,Parameters!$A$14:$B$17,2,FALSE))-VLOOKUP(A64,Growth!$C$1:$J$40,4,FALSE))))</f>
        <v>840.60739797911947</v>
      </c>
      <c r="E64" s="3">
        <f>IF(VLOOKUP(A64*2,StkLUT!$B$1:$C$40,2,FALSE)=1,(D64^Parameters!$B$11)*Parameters!$B$10,IF(VLOOKUP(A64*2,StkLUT!$B$1:$C$40,2,FALSE)=2,(D64^Parameters!$C$11)*Parameters!$C$10,IF(VLOOKUP(A64*2,StkLUT!$B$1:$C$40,2,FALSE)=3,(D64^Parameters!$D$11)*Parameters!$D$10)))</f>
        <v>11214.375079617568</v>
      </c>
      <c r="F64" s="3">
        <f>IF(D64&gt;Parameters!$B$4,E64*(Parameters!$B$5+(Parameters!$B$6-Parameters!$B$5)*1/(1+EXP(-Parameters!$B$2*(D64-Parameters!$B$3)))),0)</f>
        <v>11214.375079617568</v>
      </c>
      <c r="G64" s="3" t="str">
        <f>VLOOKUP(A64*2,StkLUT!$B$1:$D$40,3,FALSE)</f>
        <v>Skagit Summer/Fall Fing</v>
      </c>
    </row>
    <row r="65" spans="1:7" x14ac:dyDescent="0.25">
      <c r="A65">
        <f t="shared" si="4"/>
        <v>4</v>
      </c>
      <c r="B65">
        <f t="shared" ref="B65:C65" si="61">B49</f>
        <v>5</v>
      </c>
      <c r="C65">
        <f t="shared" si="61"/>
        <v>4</v>
      </c>
      <c r="D65" s="3">
        <f t="shared" ref="D65:F85" si="62">D62</f>
        <v>804.28422439359031</v>
      </c>
      <c r="E65" s="3">
        <f t="shared" si="62"/>
        <v>9760.6972445613028</v>
      </c>
      <c r="F65" s="3">
        <f t="shared" si="62"/>
        <v>9760.6972445613028</v>
      </c>
      <c r="G65" s="3" t="str">
        <f>VLOOKUP(A65*2,StkLUT!$B$1:$D$40,3,FALSE)</f>
        <v>Skagit Summer/Fall Fing</v>
      </c>
    </row>
    <row r="66" spans="1:7" x14ac:dyDescent="0.25">
      <c r="A66">
        <f t="shared" si="4"/>
        <v>5</v>
      </c>
      <c r="B66">
        <f t="shared" ref="B66:C66" si="63">B50</f>
        <v>2</v>
      </c>
      <c r="C66">
        <f t="shared" si="63"/>
        <v>1</v>
      </c>
      <c r="D66" s="3">
        <f>VLOOKUP(A66,Growth!$C$1:$J$40,2,FALSE)*(1-EXP(-VLOOKUP(A66,Growth!$C$1:$J$40,3,FALSE)*((((B66-1)*12)+VLOOKUP(C66,Parameters!$A$14:$B$17,2,FALSE))-VLOOKUP(A66,Growth!$C$1:$J$40,4,FALSE))))</f>
        <v>247.85568411630206</v>
      </c>
      <c r="E66" s="3">
        <f>IF(VLOOKUP(A66*2,StkLUT!$B$1:$C$40,2,FALSE)=1,(D66^Parameters!$B$11)*Parameters!$B$10,IF(VLOOKUP(A66*2,StkLUT!$B$1:$C$40,2,FALSE)=2,(D66^Parameters!$C$11)*Parameters!$C$10,IF(VLOOKUP(A66*2,StkLUT!$B$1:$C$40,2,FALSE)=3,(D66^Parameters!$D$11)*Parameters!$D$10)))</f>
        <v>241.40469651778432</v>
      </c>
      <c r="F66" s="3">
        <f>IF(D66&gt;Parameters!$B$4,E66*(Parameters!$B$5+(Parameters!$B$6-Parameters!$B$5)*1/(1+EXP(-Parameters!$B$2*(D66-Parameters!$B$3)))),0)</f>
        <v>241.40469651778432</v>
      </c>
      <c r="G66" s="3" t="str">
        <f>VLOOKUP(A66*2,StkLUT!$B$1:$D$40,3,FALSE)</f>
        <v>Skagit Summer/Fall Year</v>
      </c>
    </row>
    <row r="67" spans="1:7" x14ac:dyDescent="0.25">
      <c r="A67">
        <f t="shared" si="4"/>
        <v>5</v>
      </c>
      <c r="B67">
        <f t="shared" ref="B67:C67" si="64">B51</f>
        <v>2</v>
      </c>
      <c r="C67">
        <f t="shared" si="64"/>
        <v>2</v>
      </c>
      <c r="D67" s="3">
        <f>VLOOKUP(A67,Growth!$C$1:$J$40,2,FALSE)*(1-EXP(-VLOOKUP(A67,Growth!$C$1:$J$40,3,FALSE)*((((B67-1)*12)+VLOOKUP(C67,Parameters!$A$14:$B$17,2,FALSE))-VLOOKUP(A67,Growth!$C$1:$J$40,4,FALSE))))</f>
        <v>358.53084003416819</v>
      </c>
      <c r="E67" s="3">
        <f>IF(VLOOKUP(A67*2,StkLUT!$B$1:$C$40,2,FALSE)=1,(D67^Parameters!$B$11)*Parameters!$B$10,IF(VLOOKUP(A67*2,StkLUT!$B$1:$C$40,2,FALSE)=2,(D67^Parameters!$C$11)*Parameters!$C$10,IF(VLOOKUP(A67*2,StkLUT!$B$1:$C$40,2,FALSE)=3,(D67^Parameters!$D$11)*Parameters!$D$10)))</f>
        <v>770.29215280413143</v>
      </c>
      <c r="F67" s="3">
        <f>IF(D67&gt;Parameters!$B$4,E67*(Parameters!$B$5+(Parameters!$B$6-Parameters!$B$5)*1/(1+EXP(-Parameters!$B$2*(D67-Parameters!$B$3)))),0)</f>
        <v>770.29215280413143</v>
      </c>
      <c r="G67" s="3" t="str">
        <f>VLOOKUP(A67*2,StkLUT!$B$1:$D$40,3,FALSE)</f>
        <v>Skagit Summer/Fall Year</v>
      </c>
    </row>
    <row r="68" spans="1:7" x14ac:dyDescent="0.25">
      <c r="A68">
        <f t="shared" si="4"/>
        <v>5</v>
      </c>
      <c r="B68">
        <f t="shared" ref="B68:C68" si="65">B52</f>
        <v>2</v>
      </c>
      <c r="C68">
        <f t="shared" si="65"/>
        <v>3</v>
      </c>
      <c r="D68" s="3">
        <f>VLOOKUP(A68,Growth!$C$1:$J$40,2,FALSE)*(1-EXP(-VLOOKUP(A68,Growth!$C$1:$J$40,3,FALSE)*((((B68-1)*12)+VLOOKUP(C68,Parameters!$A$14:$B$17,2,FALSE))-VLOOKUP(A68,Growth!$C$1:$J$40,4,FALSE))))</f>
        <v>412.94311188376685</v>
      </c>
      <c r="E68" s="3">
        <f>IF(VLOOKUP(A68*2,StkLUT!$B$1:$C$40,2,FALSE)=1,(D68^Parameters!$B$11)*Parameters!$B$10,IF(VLOOKUP(A68*2,StkLUT!$B$1:$C$40,2,FALSE)=2,(D68^Parameters!$C$11)*Parameters!$C$10,IF(VLOOKUP(A68*2,StkLUT!$B$1:$C$40,2,FALSE)=3,(D68^Parameters!$D$11)*Parameters!$D$10)))</f>
        <v>1200.9408193058025</v>
      </c>
      <c r="F68" s="3">
        <f>IF(D68&gt;Parameters!$B$4,E68*(Parameters!$B$5+(Parameters!$B$6-Parameters!$B$5)*1/(1+EXP(-Parameters!$B$2*(D68-Parameters!$B$3)))),0)</f>
        <v>1200.9408193058025</v>
      </c>
      <c r="G68" s="3" t="str">
        <f>VLOOKUP(A68*2,StkLUT!$B$1:$D$40,3,FALSE)</f>
        <v>Skagit Summer/Fall Year</v>
      </c>
    </row>
    <row r="69" spans="1:7" x14ac:dyDescent="0.25">
      <c r="A69">
        <f t="shared" si="4"/>
        <v>5</v>
      </c>
      <c r="B69">
        <f t="shared" ref="B69:C69" si="66">B53</f>
        <v>2</v>
      </c>
      <c r="C69">
        <f t="shared" si="66"/>
        <v>4</v>
      </c>
      <c r="D69" s="3">
        <f t="shared" ref="D69:F89" si="67">D66</f>
        <v>247.85568411630206</v>
      </c>
      <c r="E69" s="3">
        <f t="shared" si="67"/>
        <v>241.40469651778432</v>
      </c>
      <c r="F69" s="3">
        <f t="shared" si="67"/>
        <v>241.40469651778432</v>
      </c>
      <c r="G69" s="3" t="str">
        <f>VLOOKUP(A69*2,StkLUT!$B$1:$D$40,3,FALSE)</f>
        <v>Skagit Summer/Fall Year</v>
      </c>
    </row>
    <row r="70" spans="1:7" x14ac:dyDescent="0.25">
      <c r="A70">
        <f t="shared" si="4"/>
        <v>5</v>
      </c>
      <c r="B70">
        <f t="shared" ref="B70:C70" si="68">B54</f>
        <v>3</v>
      </c>
      <c r="C70">
        <f t="shared" si="68"/>
        <v>1</v>
      </c>
      <c r="D70" s="3">
        <f>VLOOKUP(A70,Growth!$C$1:$J$40,2,FALSE)*(1-EXP(-VLOOKUP(A70,Growth!$C$1:$J$40,3,FALSE)*((((B70-1)*12)+VLOOKUP(C70,Parameters!$A$14:$B$17,2,FALSE))-VLOOKUP(A70,Growth!$C$1:$J$40,4,FALSE))))</f>
        <v>508.57232777730144</v>
      </c>
      <c r="E70" s="3">
        <f>IF(VLOOKUP(A70*2,StkLUT!$B$1:$C$40,2,FALSE)=1,(D70^Parameters!$B$11)*Parameters!$B$10,IF(VLOOKUP(A70*2,StkLUT!$B$1:$C$40,2,FALSE)=2,(D70^Parameters!$C$11)*Parameters!$C$10,IF(VLOOKUP(A70*2,StkLUT!$B$1:$C$40,2,FALSE)=3,(D70^Parameters!$D$11)*Parameters!$D$10)))</f>
        <v>2311.2410516373052</v>
      </c>
      <c r="F70" s="3">
        <f>IF(D70&gt;Parameters!$B$4,E70*(Parameters!$B$5+(Parameters!$B$6-Parameters!$B$5)*1/(1+EXP(-Parameters!$B$2*(D70-Parameters!$B$3)))),0)</f>
        <v>2311.2410516373052</v>
      </c>
      <c r="G70" s="3" t="str">
        <f>VLOOKUP(A70*2,StkLUT!$B$1:$D$40,3,FALSE)</f>
        <v>Skagit Summer/Fall Year</v>
      </c>
    </row>
    <row r="71" spans="1:7" x14ac:dyDescent="0.25">
      <c r="A71">
        <f t="shared" si="4"/>
        <v>5</v>
      </c>
      <c r="B71">
        <f t="shared" ref="B71:C71" si="69">B55</f>
        <v>3</v>
      </c>
      <c r="C71">
        <f t="shared" si="69"/>
        <v>2</v>
      </c>
      <c r="D71" s="3">
        <f>VLOOKUP(A71,Growth!$C$1:$J$40,2,FALSE)*(1-EXP(-VLOOKUP(A71,Growth!$C$1:$J$40,3,FALSE)*((((B71-1)*12)+VLOOKUP(C71,Parameters!$A$14:$B$17,2,FALSE))-VLOOKUP(A71,Growth!$C$1:$J$40,4,FALSE))))</f>
        <v>581.53583297965747</v>
      </c>
      <c r="E71" s="3">
        <f>IF(VLOOKUP(A71*2,StkLUT!$B$1:$C$40,2,FALSE)=1,(D71^Parameters!$B$11)*Parameters!$B$10,IF(VLOOKUP(A71*2,StkLUT!$B$1:$C$40,2,FALSE)=2,(D71^Parameters!$C$11)*Parameters!$C$10,IF(VLOOKUP(A71*2,StkLUT!$B$1:$C$40,2,FALSE)=3,(D71^Parameters!$D$11)*Parameters!$D$10)))</f>
        <v>3522.431065183112</v>
      </c>
      <c r="F71" s="3">
        <f>IF(D71&gt;Parameters!$B$4,E71*(Parameters!$B$5+(Parameters!$B$6-Parameters!$B$5)*1/(1+EXP(-Parameters!$B$2*(D71-Parameters!$B$3)))),0)</f>
        <v>3522.431065183112</v>
      </c>
      <c r="G71" s="3" t="str">
        <f>VLOOKUP(A71*2,StkLUT!$B$1:$D$40,3,FALSE)</f>
        <v>Skagit Summer/Fall Year</v>
      </c>
    </row>
    <row r="72" spans="1:7" x14ac:dyDescent="0.25">
      <c r="A72">
        <f t="shared" si="4"/>
        <v>5</v>
      </c>
      <c r="B72">
        <f t="shared" ref="B72:C72" si="70">B56</f>
        <v>3</v>
      </c>
      <c r="C72">
        <f t="shared" si="70"/>
        <v>3</v>
      </c>
      <c r="D72" s="3">
        <f>VLOOKUP(A72,Growth!$C$1:$J$40,2,FALSE)*(1-EXP(-VLOOKUP(A72,Growth!$C$1:$J$40,3,FALSE)*((((B72-1)*12)+VLOOKUP(C72,Parameters!$A$14:$B$17,2,FALSE))-VLOOKUP(A72,Growth!$C$1:$J$40,4,FALSE))))</f>
        <v>617.40756993132254</v>
      </c>
      <c r="E72" s="3">
        <f>IF(VLOOKUP(A72*2,StkLUT!$B$1:$C$40,2,FALSE)=1,(D72^Parameters!$B$11)*Parameters!$B$10,IF(VLOOKUP(A72*2,StkLUT!$B$1:$C$40,2,FALSE)=2,(D72^Parameters!$C$11)*Parameters!$C$10,IF(VLOOKUP(A72*2,StkLUT!$B$1:$C$40,2,FALSE)=3,(D72^Parameters!$D$11)*Parameters!$D$10)))</f>
        <v>4251.5399492929027</v>
      </c>
      <c r="F72" s="3">
        <f>IF(D72&gt;Parameters!$B$4,E72*(Parameters!$B$5+(Parameters!$B$6-Parameters!$B$5)*1/(1+EXP(-Parameters!$B$2*(D72-Parameters!$B$3)))),0)</f>
        <v>4251.5399492929027</v>
      </c>
      <c r="G72" s="3" t="str">
        <f>VLOOKUP(A72*2,StkLUT!$B$1:$D$40,3,FALSE)</f>
        <v>Skagit Summer/Fall Year</v>
      </c>
    </row>
    <row r="73" spans="1:7" x14ac:dyDescent="0.25">
      <c r="A73">
        <f t="shared" si="4"/>
        <v>5</v>
      </c>
      <c r="B73">
        <f t="shared" ref="B73:C73" si="71">B57</f>
        <v>3</v>
      </c>
      <c r="C73">
        <f t="shared" si="71"/>
        <v>4</v>
      </c>
      <c r="D73" s="3">
        <f t="shared" ref="D73:F73" si="72">D70</f>
        <v>508.57232777730144</v>
      </c>
      <c r="E73" s="3">
        <f t="shared" si="72"/>
        <v>2311.2410516373052</v>
      </c>
      <c r="F73" s="3">
        <f t="shared" si="72"/>
        <v>2311.2410516373052</v>
      </c>
      <c r="G73" s="3" t="str">
        <f>VLOOKUP(A73*2,StkLUT!$B$1:$D$40,3,FALSE)</f>
        <v>Skagit Summer/Fall Year</v>
      </c>
    </row>
    <row r="74" spans="1:7" x14ac:dyDescent="0.25">
      <c r="A74">
        <f t="shared" si="4"/>
        <v>5</v>
      </c>
      <c r="B74">
        <f t="shared" ref="B74:C74" si="73">B58</f>
        <v>4</v>
      </c>
      <c r="C74">
        <f t="shared" si="73"/>
        <v>1</v>
      </c>
      <c r="D74" s="3">
        <f>VLOOKUP(A74,Growth!$C$1:$J$40,2,FALSE)*(1-EXP(-VLOOKUP(A74,Growth!$C$1:$J$40,3,FALSE)*((((B74-1)*12)+VLOOKUP(C74,Parameters!$A$14:$B$17,2,FALSE))-VLOOKUP(A74,Growth!$C$1:$J$40,4,FALSE))))</f>
        <v>680.45191564268748</v>
      </c>
      <c r="E74" s="3">
        <f>IF(VLOOKUP(A74*2,StkLUT!$B$1:$C$40,2,FALSE)=1,(D74^Parameters!$B$11)*Parameters!$B$10,IF(VLOOKUP(A74*2,StkLUT!$B$1:$C$40,2,FALSE)=2,(D74^Parameters!$C$11)*Parameters!$C$10,IF(VLOOKUP(A74*2,StkLUT!$B$1:$C$40,2,FALSE)=3,(D74^Parameters!$D$11)*Parameters!$D$10)))</f>
        <v>5771.1316661724932</v>
      </c>
      <c r="F74" s="3">
        <f>IF(D74&gt;Parameters!$B$4,E74*(Parameters!$B$5+(Parameters!$B$6-Parameters!$B$5)*1/(1+EXP(-Parameters!$B$2*(D74-Parameters!$B$3)))),0)</f>
        <v>5771.1316661724932</v>
      </c>
      <c r="G74" s="3" t="str">
        <f>VLOOKUP(A74*2,StkLUT!$B$1:$D$40,3,FALSE)</f>
        <v>Skagit Summer/Fall Year</v>
      </c>
    </row>
    <row r="75" spans="1:7" x14ac:dyDescent="0.25">
      <c r="A75">
        <f t="shared" si="4"/>
        <v>5</v>
      </c>
      <c r="B75">
        <f t="shared" ref="B75:C75" si="74">B59</f>
        <v>4</v>
      </c>
      <c r="C75">
        <f t="shared" si="74"/>
        <v>2</v>
      </c>
      <c r="D75" s="3">
        <f>VLOOKUP(A75,Growth!$C$1:$J$40,2,FALSE)*(1-EXP(-VLOOKUP(A75,Growth!$C$1:$J$40,3,FALSE)*((((B75-1)*12)+VLOOKUP(C75,Parameters!$A$14:$B$17,2,FALSE))-VLOOKUP(A75,Growth!$C$1:$J$40,4,FALSE))))</f>
        <v>728.55370549121517</v>
      </c>
      <c r="E75" s="3">
        <f>IF(VLOOKUP(A75*2,StkLUT!$B$1:$C$40,2,FALSE)=1,(D75^Parameters!$B$11)*Parameters!$B$10,IF(VLOOKUP(A75*2,StkLUT!$B$1:$C$40,2,FALSE)=2,(D75^Parameters!$C$11)*Parameters!$C$10,IF(VLOOKUP(A75*2,StkLUT!$B$1:$C$40,2,FALSE)=3,(D75^Parameters!$D$11)*Parameters!$D$10)))</f>
        <v>7153.1172582982545</v>
      </c>
      <c r="F75" s="3">
        <f>IF(D75&gt;Parameters!$B$4,E75*(Parameters!$B$5+(Parameters!$B$6-Parameters!$B$5)*1/(1+EXP(-Parameters!$B$2*(D75-Parameters!$B$3)))),0)</f>
        <v>7153.1172582982545</v>
      </c>
      <c r="G75" s="3" t="str">
        <f>VLOOKUP(A75*2,StkLUT!$B$1:$D$40,3,FALSE)</f>
        <v>Skagit Summer/Fall Year</v>
      </c>
    </row>
    <row r="76" spans="1:7" x14ac:dyDescent="0.25">
      <c r="A76">
        <f t="shared" si="4"/>
        <v>5</v>
      </c>
      <c r="B76">
        <f t="shared" ref="B76:C76" si="75">B60</f>
        <v>4</v>
      </c>
      <c r="C76">
        <f t="shared" si="75"/>
        <v>3</v>
      </c>
      <c r="D76" s="3">
        <f>VLOOKUP(A76,Growth!$C$1:$J$40,2,FALSE)*(1-EXP(-VLOOKUP(A76,Growth!$C$1:$J$40,3,FALSE)*((((B76-1)*12)+VLOOKUP(C76,Parameters!$A$14:$B$17,2,FALSE))-VLOOKUP(A76,Growth!$C$1:$J$40,4,FALSE))))</f>
        <v>752.20244259019648</v>
      </c>
      <c r="E76" s="3">
        <f>IF(VLOOKUP(A76*2,StkLUT!$B$1:$C$40,2,FALSE)=1,(D76^Parameters!$B$11)*Parameters!$B$10,IF(VLOOKUP(A76*2,StkLUT!$B$1:$C$40,2,FALSE)=2,(D76^Parameters!$C$11)*Parameters!$C$10,IF(VLOOKUP(A76*2,StkLUT!$B$1:$C$40,2,FALSE)=3,(D76^Parameters!$D$11)*Parameters!$D$10)))</f>
        <v>7908.5836253056032</v>
      </c>
      <c r="F76" s="3">
        <f>IF(D76&gt;Parameters!$B$4,E76*(Parameters!$B$5+(Parameters!$B$6-Parameters!$B$5)*1/(1+EXP(-Parameters!$B$2*(D76-Parameters!$B$3)))),0)</f>
        <v>7908.5836253056032</v>
      </c>
      <c r="G76" s="3" t="str">
        <f>VLOOKUP(A76*2,StkLUT!$B$1:$D$40,3,FALSE)</f>
        <v>Skagit Summer/Fall Year</v>
      </c>
    </row>
    <row r="77" spans="1:7" x14ac:dyDescent="0.25">
      <c r="A77">
        <f t="shared" si="4"/>
        <v>5</v>
      </c>
      <c r="B77">
        <f t="shared" ref="B77:C77" si="76">B61</f>
        <v>4</v>
      </c>
      <c r="C77">
        <f t="shared" si="76"/>
        <v>4</v>
      </c>
      <c r="D77" s="3">
        <f t="shared" ref="D77:F77" si="77">D74</f>
        <v>680.45191564268748</v>
      </c>
      <c r="E77" s="3">
        <f t="shared" si="77"/>
        <v>5771.1316661724932</v>
      </c>
      <c r="F77" s="3">
        <f t="shared" si="77"/>
        <v>5771.1316661724932</v>
      </c>
      <c r="G77" s="3" t="str">
        <f>VLOOKUP(A77*2,StkLUT!$B$1:$D$40,3,FALSE)</f>
        <v>Skagit Summer/Fall Year</v>
      </c>
    </row>
    <row r="78" spans="1:7" x14ac:dyDescent="0.25">
      <c r="A78">
        <f t="shared" si="4"/>
        <v>5</v>
      </c>
      <c r="B78">
        <f t="shared" ref="B78:C78" si="78">B62</f>
        <v>5</v>
      </c>
      <c r="C78">
        <f t="shared" si="78"/>
        <v>1</v>
      </c>
      <c r="D78" s="3">
        <f>VLOOKUP(A78,Growth!$C$1:$J$40,2,FALSE)*(1-EXP(-VLOOKUP(A78,Growth!$C$1:$J$40,3,FALSE)*((((B78-1)*12)+VLOOKUP(C78,Parameters!$A$14:$B$17,2,FALSE))-VLOOKUP(A78,Growth!$C$1:$J$40,4,FALSE))))</f>
        <v>793.76494510615396</v>
      </c>
      <c r="E78" s="3">
        <f>IF(VLOOKUP(A78*2,StkLUT!$B$1:$C$40,2,FALSE)=1,(D78^Parameters!$B$11)*Parameters!$B$10,IF(VLOOKUP(A78*2,StkLUT!$B$1:$C$40,2,FALSE)=2,(D78^Parameters!$C$11)*Parameters!$C$10,IF(VLOOKUP(A78*2,StkLUT!$B$1:$C$40,2,FALSE)=3,(D78^Parameters!$D$11)*Parameters!$D$10)))</f>
        <v>9365.0546338067415</v>
      </c>
      <c r="F78" s="3">
        <f>IF(D78&gt;Parameters!$B$4,E78*(Parameters!$B$5+(Parameters!$B$6-Parameters!$B$5)*1/(1+EXP(-Parameters!$B$2*(D78-Parameters!$B$3)))),0)</f>
        <v>9365.0546338067415</v>
      </c>
      <c r="G78" s="3" t="str">
        <f>VLOOKUP(A78*2,StkLUT!$B$1:$D$40,3,FALSE)</f>
        <v>Skagit Summer/Fall Year</v>
      </c>
    </row>
    <row r="79" spans="1:7" x14ac:dyDescent="0.25">
      <c r="A79">
        <f t="shared" si="4"/>
        <v>5</v>
      </c>
      <c r="B79">
        <f t="shared" ref="B79:C79" si="79">B63</f>
        <v>5</v>
      </c>
      <c r="C79">
        <f t="shared" si="79"/>
        <v>2</v>
      </c>
      <c r="D79" s="3">
        <f>VLOOKUP(A79,Growth!$C$1:$J$40,2,FALSE)*(1-EXP(-VLOOKUP(A79,Growth!$C$1:$J$40,3,FALSE)*((((B79-1)*12)+VLOOKUP(C79,Parameters!$A$14:$B$17,2,FALSE))-VLOOKUP(A79,Growth!$C$1:$J$40,4,FALSE))))</f>
        <v>825.47644498838861</v>
      </c>
      <c r="E79" s="3">
        <f>IF(VLOOKUP(A79*2,StkLUT!$B$1:$C$40,2,FALSE)=1,(D79^Parameters!$B$11)*Parameters!$B$10,IF(VLOOKUP(A79*2,StkLUT!$B$1:$C$40,2,FALSE)=2,(D79^Parameters!$C$11)*Parameters!$C$10,IF(VLOOKUP(A79*2,StkLUT!$B$1:$C$40,2,FALSE)=3,(D79^Parameters!$D$11)*Parameters!$D$10)))</f>
        <v>10592.084844540279</v>
      </c>
      <c r="F79" s="3">
        <f>IF(D79&gt;Parameters!$B$4,E79*(Parameters!$B$5+(Parameters!$B$6-Parameters!$B$5)*1/(1+EXP(-Parameters!$B$2*(D79-Parameters!$B$3)))),0)</f>
        <v>10592.084844540279</v>
      </c>
      <c r="G79" s="3" t="str">
        <f>VLOOKUP(A79*2,StkLUT!$B$1:$D$40,3,FALSE)</f>
        <v>Skagit Summer/Fall Year</v>
      </c>
    </row>
    <row r="80" spans="1:7" x14ac:dyDescent="0.25">
      <c r="A80">
        <f t="shared" si="4"/>
        <v>5</v>
      </c>
      <c r="B80">
        <f t="shared" ref="B80:C80" si="80">B64</f>
        <v>5</v>
      </c>
      <c r="C80">
        <f t="shared" si="80"/>
        <v>3</v>
      </c>
      <c r="D80" s="3">
        <f>VLOOKUP(A80,Growth!$C$1:$J$40,2,FALSE)*(1-EXP(-VLOOKUP(A80,Growth!$C$1:$J$40,3,FALSE)*((((B80-1)*12)+VLOOKUP(C80,Parameters!$A$14:$B$17,2,FALSE))-VLOOKUP(A80,Growth!$C$1:$J$40,4,FALSE))))</f>
        <v>841.06706908139802</v>
      </c>
      <c r="E80" s="3">
        <f>IF(VLOOKUP(A80*2,StkLUT!$B$1:$C$40,2,FALSE)=1,(D80^Parameters!$B$11)*Parameters!$B$10,IF(VLOOKUP(A80*2,StkLUT!$B$1:$C$40,2,FALSE)=2,(D80^Parameters!$C$11)*Parameters!$C$10,IF(VLOOKUP(A80*2,StkLUT!$B$1:$C$40,2,FALSE)=3,(D80^Parameters!$D$11)*Parameters!$D$10)))</f>
        <v>11233.660446172684</v>
      </c>
      <c r="F80" s="3">
        <f>IF(D80&gt;Parameters!$B$4,E80*(Parameters!$B$5+(Parameters!$B$6-Parameters!$B$5)*1/(1+EXP(-Parameters!$B$2*(D80-Parameters!$B$3)))),0)</f>
        <v>11233.660446172684</v>
      </c>
      <c r="G80" s="3" t="str">
        <f>VLOOKUP(A80*2,StkLUT!$B$1:$D$40,3,FALSE)</f>
        <v>Skagit Summer/Fall Year</v>
      </c>
    </row>
    <row r="81" spans="1:7" x14ac:dyDescent="0.25">
      <c r="A81">
        <f t="shared" si="4"/>
        <v>5</v>
      </c>
      <c r="B81">
        <f t="shared" ref="B81:C81" si="81">B65</f>
        <v>5</v>
      </c>
      <c r="C81">
        <f t="shared" si="81"/>
        <v>4</v>
      </c>
      <c r="D81" s="3">
        <f t="shared" ref="D81:F101" si="82">D78</f>
        <v>793.76494510615396</v>
      </c>
      <c r="E81" s="3">
        <f t="shared" si="82"/>
        <v>9365.0546338067415</v>
      </c>
      <c r="F81" s="3">
        <f t="shared" si="82"/>
        <v>9365.0546338067415</v>
      </c>
      <c r="G81" s="3" t="str">
        <f>VLOOKUP(A81*2,StkLUT!$B$1:$D$40,3,FALSE)</f>
        <v>Skagit Summer/Fall Year</v>
      </c>
    </row>
    <row r="82" spans="1:7" x14ac:dyDescent="0.25">
      <c r="A82">
        <f t="shared" si="4"/>
        <v>6</v>
      </c>
      <c r="B82">
        <f t="shared" ref="B82:C82" si="83">B66</f>
        <v>2</v>
      </c>
      <c r="C82">
        <f t="shared" si="83"/>
        <v>1</v>
      </c>
      <c r="D82" s="3">
        <f>VLOOKUP(A82,Growth!$C$1:$J$40,2,FALSE)*(1-EXP(-VLOOKUP(A82,Growth!$C$1:$J$40,3,FALSE)*((((B82-1)*12)+VLOOKUP(C82,Parameters!$A$14:$B$17,2,FALSE))-VLOOKUP(A82,Growth!$C$1:$J$40,4,FALSE))))</f>
        <v>275.23899890717598</v>
      </c>
      <c r="E82" s="3">
        <f>IF(VLOOKUP(A82*2,StkLUT!$B$1:$C$40,2,FALSE)=1,(D82^Parameters!$B$11)*Parameters!$B$10,IF(VLOOKUP(A82*2,StkLUT!$B$1:$C$40,2,FALSE)=2,(D82^Parameters!$C$11)*Parameters!$C$10,IF(VLOOKUP(A82*2,StkLUT!$B$1:$C$40,2,FALSE)=3,(D82^Parameters!$D$11)*Parameters!$D$10)))</f>
        <v>457.27357382897299</v>
      </c>
      <c r="F82" s="3">
        <f>IF(D82&gt;Parameters!$B$4,E82*(Parameters!$B$5+(Parameters!$B$6-Parameters!$B$5)*1/(1+EXP(-Parameters!$B$2*(D82-Parameters!$B$3)))),0)</f>
        <v>457.27357382897299</v>
      </c>
      <c r="G82" s="3" t="str">
        <f>VLOOKUP(A82*2,StkLUT!$B$1:$D$40,3,FALSE)</f>
        <v>Skagit Spring Year</v>
      </c>
    </row>
    <row r="83" spans="1:7" x14ac:dyDescent="0.25">
      <c r="A83">
        <f t="shared" ref="A83:A146" si="84">A67+1</f>
        <v>6</v>
      </c>
      <c r="B83">
        <f t="shared" ref="B83:C83" si="85">B67</f>
        <v>2</v>
      </c>
      <c r="C83">
        <f t="shared" si="85"/>
        <v>2</v>
      </c>
      <c r="D83" s="3">
        <f>VLOOKUP(A83,Growth!$C$1:$J$40,2,FALSE)*(1-EXP(-VLOOKUP(A83,Growth!$C$1:$J$40,3,FALSE)*((((B83-1)*12)+VLOOKUP(C83,Parameters!$A$14:$B$17,2,FALSE))-VLOOKUP(A83,Growth!$C$1:$J$40,4,FALSE))))</f>
        <v>386.67298339558101</v>
      </c>
      <c r="E83" s="3">
        <f>IF(VLOOKUP(A83*2,StkLUT!$B$1:$C$40,2,FALSE)=1,(D83^Parameters!$B$11)*Parameters!$B$10,IF(VLOOKUP(A83*2,StkLUT!$B$1:$C$40,2,FALSE)=2,(D83^Parameters!$C$11)*Parameters!$C$10,IF(VLOOKUP(A83*2,StkLUT!$B$1:$C$40,2,FALSE)=3,(D83^Parameters!$D$11)*Parameters!$D$10)))</f>
        <v>1321.566477167903</v>
      </c>
      <c r="F83" s="3">
        <f>IF(D83&gt;Parameters!$B$4,E83*(Parameters!$B$5+(Parameters!$B$6-Parameters!$B$5)*1/(1+EXP(-Parameters!$B$2*(D83-Parameters!$B$3)))),0)</f>
        <v>1321.566477167903</v>
      </c>
      <c r="G83" s="3" t="str">
        <f>VLOOKUP(A83*2,StkLUT!$B$1:$D$40,3,FALSE)</f>
        <v>Skagit Spring Year</v>
      </c>
    </row>
    <row r="84" spans="1:7" x14ac:dyDescent="0.25">
      <c r="A84">
        <f t="shared" si="84"/>
        <v>6</v>
      </c>
      <c r="B84">
        <f t="shared" ref="B84:C84" si="86">B68</f>
        <v>2</v>
      </c>
      <c r="C84">
        <f t="shared" si="86"/>
        <v>3</v>
      </c>
      <c r="D84" s="3">
        <f>VLOOKUP(A84,Growth!$C$1:$J$40,2,FALSE)*(1-EXP(-VLOOKUP(A84,Growth!$C$1:$J$40,3,FALSE)*((((B84-1)*12)+VLOOKUP(C84,Parameters!$A$14:$B$17,2,FALSE))-VLOOKUP(A84,Growth!$C$1:$J$40,4,FALSE))))</f>
        <v>440.75064822602019</v>
      </c>
      <c r="E84" s="3">
        <f>IF(VLOOKUP(A84*2,StkLUT!$B$1:$C$40,2,FALSE)=1,(D84^Parameters!$B$11)*Parameters!$B$10,IF(VLOOKUP(A84*2,StkLUT!$B$1:$C$40,2,FALSE)=2,(D84^Parameters!$C$11)*Parameters!$C$10,IF(VLOOKUP(A84*2,StkLUT!$B$1:$C$40,2,FALSE)=3,(D84^Parameters!$D$11)*Parameters!$D$10)))</f>
        <v>1988.7124798973196</v>
      </c>
      <c r="F84" s="3">
        <f>IF(D84&gt;Parameters!$B$4,E84*(Parameters!$B$5+(Parameters!$B$6-Parameters!$B$5)*1/(1+EXP(-Parameters!$B$2*(D84-Parameters!$B$3)))),0)</f>
        <v>1988.7124798973196</v>
      </c>
      <c r="G84" s="3" t="str">
        <f>VLOOKUP(A84*2,StkLUT!$B$1:$D$40,3,FALSE)</f>
        <v>Skagit Spring Year</v>
      </c>
    </row>
    <row r="85" spans="1:7" x14ac:dyDescent="0.25">
      <c r="A85">
        <f t="shared" si="84"/>
        <v>6</v>
      </c>
      <c r="B85">
        <f t="shared" ref="B85:C85" si="87">B69</f>
        <v>2</v>
      </c>
      <c r="C85">
        <f t="shared" si="87"/>
        <v>4</v>
      </c>
      <c r="D85" s="3">
        <f t="shared" ref="D85" si="88">D82</f>
        <v>275.23899890717598</v>
      </c>
      <c r="E85" s="3">
        <f t="shared" si="62"/>
        <v>457.27357382897299</v>
      </c>
      <c r="F85" s="3">
        <f t="shared" si="62"/>
        <v>457.27357382897299</v>
      </c>
      <c r="G85" s="3" t="str">
        <f>VLOOKUP(A85*2,StkLUT!$B$1:$D$40,3,FALSE)</f>
        <v>Skagit Spring Year</v>
      </c>
    </row>
    <row r="86" spans="1:7" x14ac:dyDescent="0.25">
      <c r="A86">
        <f t="shared" si="84"/>
        <v>6</v>
      </c>
      <c r="B86">
        <f t="shared" ref="B86:C86" si="89">B70</f>
        <v>3</v>
      </c>
      <c r="C86">
        <f t="shared" si="89"/>
        <v>1</v>
      </c>
      <c r="D86" s="3">
        <f>VLOOKUP(A86,Growth!$C$1:$J$40,2,FALSE)*(1-EXP(-VLOOKUP(A86,Growth!$C$1:$J$40,3,FALSE)*((((B86-1)*12)+VLOOKUP(C86,Parameters!$A$14:$B$17,2,FALSE))-VLOOKUP(A86,Growth!$C$1:$J$40,4,FALSE))))</f>
        <v>534.51238880891788</v>
      </c>
      <c r="E86" s="3">
        <f>IF(VLOOKUP(A86*2,StkLUT!$B$1:$C$40,2,FALSE)=1,(D86^Parameters!$B$11)*Parameters!$B$10,IF(VLOOKUP(A86*2,StkLUT!$B$1:$C$40,2,FALSE)=2,(D86^Parameters!$C$11)*Parameters!$C$10,IF(VLOOKUP(A86*2,StkLUT!$B$1:$C$40,2,FALSE)=3,(D86^Parameters!$D$11)*Parameters!$D$10)))</f>
        <v>3631.4975413532575</v>
      </c>
      <c r="F86" s="3">
        <f>IF(D86&gt;Parameters!$B$4,E86*(Parameters!$B$5+(Parameters!$B$6-Parameters!$B$5)*1/(1+EXP(-Parameters!$B$2*(D86-Parameters!$B$3)))),0)</f>
        <v>3631.4975413532575</v>
      </c>
      <c r="G86" s="3" t="str">
        <f>VLOOKUP(A86*2,StkLUT!$B$1:$D$40,3,FALSE)</f>
        <v>Skagit Spring Year</v>
      </c>
    </row>
    <row r="87" spans="1:7" x14ac:dyDescent="0.25">
      <c r="A87">
        <f t="shared" si="84"/>
        <v>6</v>
      </c>
      <c r="B87">
        <f t="shared" ref="B87:C87" si="90">B71</f>
        <v>3</v>
      </c>
      <c r="C87">
        <f t="shared" si="90"/>
        <v>2</v>
      </c>
      <c r="D87" s="3">
        <f>VLOOKUP(A87,Growth!$C$1:$J$40,2,FALSE)*(1-EXP(-VLOOKUP(A87,Growth!$C$1:$J$40,3,FALSE)*((((B87-1)*12)+VLOOKUP(C87,Parameters!$A$14:$B$17,2,FALSE))-VLOOKUP(A87,Growth!$C$1:$J$40,4,FALSE))))</f>
        <v>604.8110214432005</v>
      </c>
      <c r="E87" s="3">
        <f>IF(VLOOKUP(A87*2,StkLUT!$B$1:$C$40,2,FALSE)=1,(D87^Parameters!$B$11)*Parameters!$B$10,IF(VLOOKUP(A87*2,StkLUT!$B$1:$C$40,2,FALSE)=2,(D87^Parameters!$C$11)*Parameters!$C$10,IF(VLOOKUP(A87*2,StkLUT!$B$1:$C$40,2,FALSE)=3,(D87^Parameters!$D$11)*Parameters!$D$10)))</f>
        <v>5340.9470448444345</v>
      </c>
      <c r="F87" s="3">
        <f>IF(D87&gt;Parameters!$B$4,E87*(Parameters!$B$5+(Parameters!$B$6-Parameters!$B$5)*1/(1+EXP(-Parameters!$B$2*(D87-Parameters!$B$3)))),0)</f>
        <v>5340.9470448444345</v>
      </c>
      <c r="G87" s="3" t="str">
        <f>VLOOKUP(A87*2,StkLUT!$B$1:$D$40,3,FALSE)</f>
        <v>Skagit Spring Year</v>
      </c>
    </row>
    <row r="88" spans="1:7" x14ac:dyDescent="0.25">
      <c r="A88">
        <f t="shared" si="84"/>
        <v>6</v>
      </c>
      <c r="B88">
        <f t="shared" ref="B88:C88" si="91">B72</f>
        <v>3</v>
      </c>
      <c r="C88">
        <f t="shared" si="91"/>
        <v>3</v>
      </c>
      <c r="D88" s="3">
        <f>VLOOKUP(A88,Growth!$C$1:$J$40,2,FALSE)*(1-EXP(-VLOOKUP(A88,Growth!$C$1:$J$40,3,FALSE)*((((B88-1)*12)+VLOOKUP(C88,Parameters!$A$14:$B$17,2,FALSE))-VLOOKUP(A88,Growth!$C$1:$J$40,4,FALSE))))</f>
        <v>638.92616065399022</v>
      </c>
      <c r="E88" s="3">
        <f>IF(VLOOKUP(A88*2,StkLUT!$B$1:$C$40,2,FALSE)=1,(D88^Parameters!$B$11)*Parameters!$B$10,IF(VLOOKUP(A88*2,StkLUT!$B$1:$C$40,2,FALSE)=2,(D88^Parameters!$C$11)*Parameters!$C$10,IF(VLOOKUP(A88*2,StkLUT!$B$1:$C$40,2,FALSE)=3,(D88^Parameters!$D$11)*Parameters!$D$10)))</f>
        <v>6338.968189901816</v>
      </c>
      <c r="F88" s="3">
        <f>IF(D88&gt;Parameters!$B$4,E88*(Parameters!$B$5+(Parameters!$B$6-Parameters!$B$5)*1/(1+EXP(-Parameters!$B$2*(D88-Parameters!$B$3)))),0)</f>
        <v>6338.968189901816</v>
      </c>
      <c r="G88" s="3" t="str">
        <f>VLOOKUP(A88*2,StkLUT!$B$1:$D$40,3,FALSE)</f>
        <v>Skagit Spring Year</v>
      </c>
    </row>
    <row r="89" spans="1:7" x14ac:dyDescent="0.25">
      <c r="A89">
        <f t="shared" si="84"/>
        <v>6</v>
      </c>
      <c r="B89">
        <f t="shared" ref="B89:C89" si="92">B73</f>
        <v>3</v>
      </c>
      <c r="C89">
        <f t="shared" si="92"/>
        <v>4</v>
      </c>
      <c r="D89" s="3">
        <f t="shared" ref="D89" si="93">D86</f>
        <v>534.51238880891788</v>
      </c>
      <c r="E89" s="3">
        <f t="shared" si="67"/>
        <v>3631.4975413532575</v>
      </c>
      <c r="F89" s="3">
        <f t="shared" si="67"/>
        <v>3631.4975413532575</v>
      </c>
      <c r="G89" s="3" t="str">
        <f>VLOOKUP(A89*2,StkLUT!$B$1:$D$40,3,FALSE)</f>
        <v>Skagit Spring Year</v>
      </c>
    </row>
    <row r="90" spans="1:7" x14ac:dyDescent="0.25">
      <c r="A90">
        <f t="shared" si="84"/>
        <v>6</v>
      </c>
      <c r="B90">
        <f t="shared" ref="B90:C90" si="94">B74</f>
        <v>4</v>
      </c>
      <c r="C90">
        <f t="shared" si="94"/>
        <v>1</v>
      </c>
      <c r="D90" s="3">
        <f>VLOOKUP(A90,Growth!$C$1:$J$40,2,FALSE)*(1-EXP(-VLOOKUP(A90,Growth!$C$1:$J$40,3,FALSE)*((((B90-1)*12)+VLOOKUP(C90,Parameters!$A$14:$B$17,2,FALSE))-VLOOKUP(A90,Growth!$C$1:$J$40,4,FALSE))))</f>
        <v>698.07617836760687</v>
      </c>
      <c r="E90" s="3">
        <f>IF(VLOOKUP(A90*2,StkLUT!$B$1:$C$40,2,FALSE)=1,(D90^Parameters!$B$11)*Parameters!$B$10,IF(VLOOKUP(A90*2,StkLUT!$B$1:$C$40,2,FALSE)=2,(D90^Parameters!$C$11)*Parameters!$C$10,IF(VLOOKUP(A90*2,StkLUT!$B$1:$C$40,2,FALSE)=3,(D90^Parameters!$D$11)*Parameters!$D$10)))</f>
        <v>8357.3035560234111</v>
      </c>
      <c r="F90" s="3">
        <f>IF(D90&gt;Parameters!$B$4,E90*(Parameters!$B$5+(Parameters!$B$6-Parameters!$B$5)*1/(1+EXP(-Parameters!$B$2*(D90-Parameters!$B$3)))),0)</f>
        <v>8357.3035560234111</v>
      </c>
      <c r="G90" s="3" t="str">
        <f>VLOOKUP(A90*2,StkLUT!$B$1:$D$40,3,FALSE)</f>
        <v>Skagit Spring Year</v>
      </c>
    </row>
    <row r="91" spans="1:7" x14ac:dyDescent="0.25">
      <c r="A91">
        <f t="shared" si="84"/>
        <v>6</v>
      </c>
      <c r="B91">
        <f t="shared" ref="B91:C91" si="95">B75</f>
        <v>4</v>
      </c>
      <c r="C91">
        <f t="shared" si="95"/>
        <v>2</v>
      </c>
      <c r="D91" s="3">
        <f>VLOOKUP(A91,Growth!$C$1:$J$40,2,FALSE)*(1-EXP(-VLOOKUP(A91,Growth!$C$1:$J$40,3,FALSE)*((((B91-1)*12)+VLOOKUP(C91,Parameters!$A$14:$B$17,2,FALSE))-VLOOKUP(A91,Growth!$C$1:$J$40,4,FALSE))))</f>
        <v>742.42438841266767</v>
      </c>
      <c r="E91" s="3">
        <f>IF(VLOOKUP(A91*2,StkLUT!$B$1:$C$40,2,FALSE)=1,(D91^Parameters!$B$11)*Parameters!$B$10,IF(VLOOKUP(A91*2,StkLUT!$B$1:$C$40,2,FALSE)=2,(D91^Parameters!$C$11)*Parameters!$C$10,IF(VLOOKUP(A91*2,StkLUT!$B$1:$C$40,2,FALSE)=3,(D91^Parameters!$D$11)*Parameters!$D$10)))</f>
        <v>10129.262840170817</v>
      </c>
      <c r="F91" s="3">
        <f>IF(D91&gt;Parameters!$B$4,E91*(Parameters!$B$5+(Parameters!$B$6-Parameters!$B$5)*1/(1+EXP(-Parameters!$B$2*(D91-Parameters!$B$3)))),0)</f>
        <v>10129.262840170817</v>
      </c>
      <c r="G91" s="3" t="str">
        <f>VLOOKUP(A91*2,StkLUT!$B$1:$D$40,3,FALSE)</f>
        <v>Skagit Spring Year</v>
      </c>
    </row>
    <row r="92" spans="1:7" x14ac:dyDescent="0.25">
      <c r="A92">
        <f t="shared" si="84"/>
        <v>6</v>
      </c>
      <c r="B92">
        <f t="shared" ref="B92:C92" si="96">B76</f>
        <v>4</v>
      </c>
      <c r="C92">
        <f t="shared" si="96"/>
        <v>3</v>
      </c>
      <c r="D92" s="3">
        <f>VLOOKUP(A92,Growth!$C$1:$J$40,2,FALSE)*(1-EXP(-VLOOKUP(A92,Growth!$C$1:$J$40,3,FALSE)*((((B92-1)*12)+VLOOKUP(C92,Parameters!$A$14:$B$17,2,FALSE))-VLOOKUP(A92,Growth!$C$1:$J$40,4,FALSE))))</f>
        <v>763.94607813467758</v>
      </c>
      <c r="E92" s="3">
        <f>IF(VLOOKUP(A92*2,StkLUT!$B$1:$C$40,2,FALSE)=1,(D92^Parameters!$B$11)*Parameters!$B$10,IF(VLOOKUP(A92*2,StkLUT!$B$1:$C$40,2,FALSE)=2,(D92^Parameters!$C$11)*Parameters!$C$10,IF(VLOOKUP(A92*2,StkLUT!$B$1:$C$40,2,FALSE)=3,(D92^Parameters!$D$11)*Parameters!$D$10)))</f>
        <v>11074.480075262976</v>
      </c>
      <c r="F92" s="3">
        <f>IF(D92&gt;Parameters!$B$4,E92*(Parameters!$B$5+(Parameters!$B$6-Parameters!$B$5)*1/(1+EXP(-Parameters!$B$2*(D92-Parameters!$B$3)))),0)</f>
        <v>11074.480075262976</v>
      </c>
      <c r="G92" s="3" t="str">
        <f>VLOOKUP(A92*2,StkLUT!$B$1:$D$40,3,FALSE)</f>
        <v>Skagit Spring Year</v>
      </c>
    </row>
    <row r="93" spans="1:7" x14ac:dyDescent="0.25">
      <c r="A93">
        <f t="shared" si="84"/>
        <v>6</v>
      </c>
      <c r="B93">
        <f t="shared" ref="B93:C93" si="97">B77</f>
        <v>4</v>
      </c>
      <c r="C93">
        <f t="shared" si="97"/>
        <v>4</v>
      </c>
      <c r="D93" s="3">
        <f t="shared" ref="D93:F93" si="98">D90</f>
        <v>698.07617836760687</v>
      </c>
      <c r="E93" s="3">
        <f t="shared" si="98"/>
        <v>8357.3035560234111</v>
      </c>
      <c r="F93" s="3">
        <f t="shared" si="98"/>
        <v>8357.3035560234111</v>
      </c>
      <c r="G93" s="3" t="str">
        <f>VLOOKUP(A93*2,StkLUT!$B$1:$D$40,3,FALSE)</f>
        <v>Skagit Spring Year</v>
      </c>
    </row>
    <row r="94" spans="1:7" x14ac:dyDescent="0.25">
      <c r="A94">
        <f t="shared" si="84"/>
        <v>6</v>
      </c>
      <c r="B94">
        <f t="shared" ref="B94:C94" si="99">B78</f>
        <v>5</v>
      </c>
      <c r="C94">
        <f t="shared" si="99"/>
        <v>1</v>
      </c>
      <c r="D94" s="3">
        <f>VLOOKUP(A94,Growth!$C$1:$J$40,2,FALSE)*(1-EXP(-VLOOKUP(A94,Growth!$C$1:$J$40,3,FALSE)*((((B94-1)*12)+VLOOKUP(C94,Parameters!$A$14:$B$17,2,FALSE))-VLOOKUP(A94,Growth!$C$1:$J$40,4,FALSE))))</f>
        <v>801.26113408148819</v>
      </c>
      <c r="E94" s="3">
        <f>IF(VLOOKUP(A94*2,StkLUT!$B$1:$C$40,2,FALSE)=1,(D94^Parameters!$B$11)*Parameters!$B$10,IF(VLOOKUP(A94*2,StkLUT!$B$1:$C$40,2,FALSE)=2,(D94^Parameters!$C$11)*Parameters!$C$10,IF(VLOOKUP(A94*2,StkLUT!$B$1:$C$40,2,FALSE)=3,(D94^Parameters!$D$11)*Parameters!$D$10)))</f>
        <v>12852.400446047837</v>
      </c>
      <c r="F94" s="3">
        <f>IF(D94&gt;Parameters!$B$4,E94*(Parameters!$B$5+(Parameters!$B$6-Parameters!$B$5)*1/(1+EXP(-Parameters!$B$2*(D94-Parameters!$B$3)))),0)</f>
        <v>12852.400446047837</v>
      </c>
      <c r="G94" s="3" t="str">
        <f>VLOOKUP(A94*2,StkLUT!$B$1:$D$40,3,FALSE)</f>
        <v>Skagit Spring Year</v>
      </c>
    </row>
    <row r="95" spans="1:7" x14ac:dyDescent="0.25">
      <c r="A95">
        <f t="shared" si="84"/>
        <v>6</v>
      </c>
      <c r="B95">
        <f t="shared" ref="B95:C95" si="100">B79</f>
        <v>5</v>
      </c>
      <c r="C95">
        <f t="shared" si="100"/>
        <v>2</v>
      </c>
      <c r="D95" s="3">
        <f>VLOOKUP(A95,Growth!$C$1:$J$40,2,FALSE)*(1-EXP(-VLOOKUP(A95,Growth!$C$1:$J$40,3,FALSE)*((((B95-1)*12)+VLOOKUP(C95,Parameters!$A$14:$B$17,2,FALSE))-VLOOKUP(A95,Growth!$C$1:$J$40,4,FALSE))))</f>
        <v>829.23840277791658</v>
      </c>
      <c r="E95" s="3">
        <f>IF(VLOOKUP(A95*2,StkLUT!$B$1:$C$40,2,FALSE)=1,(D95^Parameters!$B$11)*Parameters!$B$10,IF(VLOOKUP(A95*2,StkLUT!$B$1:$C$40,2,FALSE)=2,(D95^Parameters!$C$11)*Parameters!$C$10,IF(VLOOKUP(A95*2,StkLUT!$B$1:$C$40,2,FALSE)=3,(D95^Parameters!$D$11)*Parameters!$D$10)))</f>
        <v>14306.015322730136</v>
      </c>
      <c r="F95" s="3">
        <f>IF(D95&gt;Parameters!$B$4,E95*(Parameters!$B$5+(Parameters!$B$6-Parameters!$B$5)*1/(1+EXP(-Parameters!$B$2*(D95-Parameters!$B$3)))),0)</f>
        <v>14306.015322730136</v>
      </c>
      <c r="G95" s="3" t="str">
        <f>VLOOKUP(A95*2,StkLUT!$B$1:$D$40,3,FALSE)</f>
        <v>Skagit Spring Year</v>
      </c>
    </row>
    <row r="96" spans="1:7" x14ac:dyDescent="0.25">
      <c r="A96">
        <f t="shared" si="84"/>
        <v>6</v>
      </c>
      <c r="B96">
        <f t="shared" ref="B96:C96" si="101">B80</f>
        <v>5</v>
      </c>
      <c r="C96">
        <f t="shared" si="101"/>
        <v>3</v>
      </c>
      <c r="D96" s="3">
        <f>VLOOKUP(A96,Growth!$C$1:$J$40,2,FALSE)*(1-EXP(-VLOOKUP(A96,Growth!$C$1:$J$40,3,FALSE)*((((B96-1)*12)+VLOOKUP(C96,Parameters!$A$14:$B$17,2,FALSE))-VLOOKUP(A96,Growth!$C$1:$J$40,4,FALSE))))</f>
        <v>842.81545798582772</v>
      </c>
      <c r="E96" s="3">
        <f>IF(VLOOKUP(A96*2,StkLUT!$B$1:$C$40,2,FALSE)=1,(D96^Parameters!$B$11)*Parameters!$B$10,IF(VLOOKUP(A96*2,StkLUT!$B$1:$C$40,2,FALSE)=2,(D96^Parameters!$C$11)*Parameters!$C$10,IF(VLOOKUP(A96*2,StkLUT!$B$1:$C$40,2,FALSE)=3,(D96^Parameters!$D$11)*Parameters!$D$10)))</f>
        <v>15050.066539740257</v>
      </c>
      <c r="F96" s="3">
        <f>IF(D96&gt;Parameters!$B$4,E96*(Parameters!$B$5+(Parameters!$B$6-Parameters!$B$5)*1/(1+EXP(-Parameters!$B$2*(D96-Parameters!$B$3)))),0)</f>
        <v>15050.066539740257</v>
      </c>
      <c r="G96" s="3" t="str">
        <f>VLOOKUP(A96*2,StkLUT!$B$1:$D$40,3,FALSE)</f>
        <v>Skagit Spring Year</v>
      </c>
    </row>
    <row r="97" spans="1:7" x14ac:dyDescent="0.25">
      <c r="A97">
        <f t="shared" si="84"/>
        <v>6</v>
      </c>
      <c r="B97">
        <f t="shared" ref="B97:C97" si="102">B81</f>
        <v>5</v>
      </c>
      <c r="C97">
        <f t="shared" si="102"/>
        <v>4</v>
      </c>
      <c r="D97" s="3">
        <f t="shared" ref="D97:F97" si="103">D94</f>
        <v>801.26113408148819</v>
      </c>
      <c r="E97" s="3">
        <f t="shared" si="103"/>
        <v>12852.400446047837</v>
      </c>
      <c r="F97" s="3">
        <f t="shared" si="103"/>
        <v>12852.400446047837</v>
      </c>
      <c r="G97" s="3" t="str">
        <f>VLOOKUP(A97*2,StkLUT!$B$1:$D$40,3,FALSE)</f>
        <v>Skagit Spring Year</v>
      </c>
    </row>
    <row r="98" spans="1:7" x14ac:dyDescent="0.25">
      <c r="A98">
        <f t="shared" si="84"/>
        <v>7</v>
      </c>
      <c r="B98">
        <f t="shared" ref="B98:C98" si="104">B82</f>
        <v>2</v>
      </c>
      <c r="C98">
        <f t="shared" si="104"/>
        <v>1</v>
      </c>
      <c r="D98" s="3">
        <f>VLOOKUP(A98,Growth!$C$1:$J$40,2,FALSE)*(1-EXP(-VLOOKUP(A98,Growth!$C$1:$J$40,3,FALSE)*((((B98-1)*12)+VLOOKUP(C98,Parameters!$A$14:$B$17,2,FALSE))-VLOOKUP(A98,Growth!$C$1:$J$40,4,FALSE))))</f>
        <v>320.95872777108025</v>
      </c>
      <c r="E98" s="3">
        <f>IF(VLOOKUP(A98*2,StkLUT!$B$1:$C$40,2,FALSE)=1,(D98^Parameters!$B$11)*Parameters!$B$10,IF(VLOOKUP(A98*2,StkLUT!$B$1:$C$40,2,FALSE)=2,(D98^Parameters!$C$11)*Parameters!$C$10,IF(VLOOKUP(A98*2,StkLUT!$B$1:$C$40,2,FALSE)=3,(D98^Parameters!$D$11)*Parameters!$D$10)))</f>
        <v>543.93678399591897</v>
      </c>
      <c r="F98" s="3">
        <f>IF(D98&gt;Parameters!$B$4,E98*(Parameters!$B$5+(Parameters!$B$6-Parameters!$B$5)*1/(1+EXP(-Parameters!$B$2*(D98-Parameters!$B$3)))),0)</f>
        <v>543.93678399591897</v>
      </c>
      <c r="G98" s="3" t="str">
        <f>VLOOKUP(A98*2,StkLUT!$B$1:$D$40,3,FALSE)</f>
        <v>Snohomish Fall Fing</v>
      </c>
    </row>
    <row r="99" spans="1:7" x14ac:dyDescent="0.25">
      <c r="A99">
        <f t="shared" si="84"/>
        <v>7</v>
      </c>
      <c r="B99">
        <f t="shared" ref="B99:C99" si="105">B83</f>
        <v>2</v>
      </c>
      <c r="C99">
        <f t="shared" si="105"/>
        <v>2</v>
      </c>
      <c r="D99" s="3">
        <f>VLOOKUP(A99,Growth!$C$1:$J$40,2,FALSE)*(1-EXP(-VLOOKUP(A99,Growth!$C$1:$J$40,3,FALSE)*((((B99-1)*12)+VLOOKUP(C99,Parameters!$A$14:$B$17,2,FALSE))-VLOOKUP(A99,Growth!$C$1:$J$40,4,FALSE))))</f>
        <v>425.7229320061009</v>
      </c>
      <c r="E99" s="3">
        <f>IF(VLOOKUP(A99*2,StkLUT!$B$1:$C$40,2,FALSE)=1,(D99^Parameters!$B$11)*Parameters!$B$10,IF(VLOOKUP(A99*2,StkLUT!$B$1:$C$40,2,FALSE)=2,(D99^Parameters!$C$11)*Parameters!$C$10,IF(VLOOKUP(A99*2,StkLUT!$B$1:$C$40,2,FALSE)=3,(D99^Parameters!$D$11)*Parameters!$D$10)))</f>
        <v>1321.6757643328206</v>
      </c>
      <c r="F99" s="3">
        <f>IF(D99&gt;Parameters!$B$4,E99*(Parameters!$B$5+(Parameters!$B$6-Parameters!$B$5)*1/(1+EXP(-Parameters!$B$2*(D99-Parameters!$B$3)))),0)</f>
        <v>1321.6757643328206</v>
      </c>
      <c r="G99" s="3" t="str">
        <f>VLOOKUP(A99*2,StkLUT!$B$1:$D$40,3,FALSE)</f>
        <v>Snohomish Fall Fing</v>
      </c>
    </row>
    <row r="100" spans="1:7" x14ac:dyDescent="0.25">
      <c r="A100">
        <f t="shared" si="84"/>
        <v>7</v>
      </c>
      <c r="B100">
        <f t="shared" ref="B100:C100" si="106">B84</f>
        <v>2</v>
      </c>
      <c r="C100">
        <f t="shared" si="106"/>
        <v>3</v>
      </c>
      <c r="D100" s="3">
        <f>VLOOKUP(A100,Growth!$C$1:$J$40,2,FALSE)*(1-EXP(-VLOOKUP(A100,Growth!$C$1:$J$40,3,FALSE)*((((B100-1)*12)+VLOOKUP(C100,Parameters!$A$14:$B$17,2,FALSE))-VLOOKUP(A100,Growth!$C$1:$J$40,4,FALSE))))</f>
        <v>476.21170977316473</v>
      </c>
      <c r="E100" s="3">
        <f>IF(VLOOKUP(A100*2,StkLUT!$B$1:$C$40,2,FALSE)=1,(D100^Parameters!$B$11)*Parameters!$B$10,IF(VLOOKUP(A100*2,StkLUT!$B$1:$C$40,2,FALSE)=2,(D100^Parameters!$C$11)*Parameters!$C$10,IF(VLOOKUP(A100*2,StkLUT!$B$1:$C$40,2,FALSE)=3,(D100^Parameters!$D$11)*Parameters!$D$10)))</f>
        <v>1879.7679742988689</v>
      </c>
      <c r="F100" s="3">
        <f>IF(D100&gt;Parameters!$B$4,E100*(Parameters!$B$5+(Parameters!$B$6-Parameters!$B$5)*1/(1+EXP(-Parameters!$B$2*(D100-Parameters!$B$3)))),0)</f>
        <v>1879.7679742988689</v>
      </c>
      <c r="G100" s="3" t="str">
        <f>VLOOKUP(A100*2,StkLUT!$B$1:$D$40,3,FALSE)</f>
        <v>Snohomish Fall Fing</v>
      </c>
    </row>
    <row r="101" spans="1:7" x14ac:dyDescent="0.25">
      <c r="A101">
        <f t="shared" si="84"/>
        <v>7</v>
      </c>
      <c r="B101">
        <f t="shared" ref="B101:C101" si="107">B85</f>
        <v>2</v>
      </c>
      <c r="C101">
        <f t="shared" si="107"/>
        <v>4</v>
      </c>
      <c r="D101" s="3">
        <f t="shared" si="82"/>
        <v>320.95872777108025</v>
      </c>
      <c r="E101" s="3">
        <f t="shared" si="82"/>
        <v>543.93678399591897</v>
      </c>
      <c r="F101" s="3">
        <f t="shared" si="82"/>
        <v>543.93678399591897</v>
      </c>
      <c r="G101" s="3" t="str">
        <f>VLOOKUP(A101*2,StkLUT!$B$1:$D$40,3,FALSE)</f>
        <v>Snohomish Fall Fing</v>
      </c>
    </row>
    <row r="102" spans="1:7" x14ac:dyDescent="0.25">
      <c r="A102">
        <f t="shared" si="84"/>
        <v>7</v>
      </c>
      <c r="B102">
        <f t="shared" ref="B102:C102" si="108">B86</f>
        <v>3</v>
      </c>
      <c r="C102">
        <f t="shared" si="108"/>
        <v>1</v>
      </c>
      <c r="D102" s="3">
        <f>VLOOKUP(A102,Growth!$C$1:$J$40,2,FALSE)*(1-EXP(-VLOOKUP(A102,Growth!$C$1:$J$40,3,FALSE)*((((B102-1)*12)+VLOOKUP(C102,Parameters!$A$14:$B$17,2,FALSE))-VLOOKUP(A102,Growth!$C$1:$J$40,4,FALSE))))</f>
        <v>563.12032800449174</v>
      </c>
      <c r="E102" s="3">
        <f>IF(VLOOKUP(A102*2,StkLUT!$B$1:$C$40,2,FALSE)=1,(D102^Parameters!$B$11)*Parameters!$B$10,IF(VLOOKUP(A102*2,StkLUT!$B$1:$C$40,2,FALSE)=2,(D102^Parameters!$C$11)*Parameters!$C$10,IF(VLOOKUP(A102*2,StkLUT!$B$1:$C$40,2,FALSE)=3,(D102^Parameters!$D$11)*Parameters!$D$10)))</f>
        <v>3183.597927083194</v>
      </c>
      <c r="F102" s="3">
        <f>IF(D102&gt;Parameters!$B$4,E102*(Parameters!$B$5+(Parameters!$B$6-Parameters!$B$5)*1/(1+EXP(-Parameters!$B$2*(D102-Parameters!$B$3)))),0)</f>
        <v>3183.597927083194</v>
      </c>
      <c r="G102" s="3" t="str">
        <f>VLOOKUP(A102*2,StkLUT!$B$1:$D$40,3,FALSE)</f>
        <v>Snohomish Fall Fing</v>
      </c>
    </row>
    <row r="103" spans="1:7" x14ac:dyDescent="0.25">
      <c r="A103">
        <f t="shared" si="84"/>
        <v>7</v>
      </c>
      <c r="B103">
        <f t="shared" ref="B103:C103" si="109">B87</f>
        <v>3</v>
      </c>
      <c r="C103">
        <f t="shared" si="109"/>
        <v>2</v>
      </c>
      <c r="D103" s="3">
        <f>VLOOKUP(A103,Growth!$C$1:$J$40,2,FALSE)*(1-EXP(-VLOOKUP(A103,Growth!$C$1:$J$40,3,FALSE)*((((B103-1)*12)+VLOOKUP(C103,Parameters!$A$14:$B$17,2,FALSE))-VLOOKUP(A103,Growth!$C$1:$J$40,4,FALSE))))</f>
        <v>627.67497794120391</v>
      </c>
      <c r="E103" s="3">
        <f>IF(VLOOKUP(A103*2,StkLUT!$B$1:$C$40,2,FALSE)=1,(D103^Parameters!$B$11)*Parameters!$B$10,IF(VLOOKUP(A103*2,StkLUT!$B$1:$C$40,2,FALSE)=2,(D103^Parameters!$C$11)*Parameters!$C$10,IF(VLOOKUP(A103*2,StkLUT!$B$1:$C$40,2,FALSE)=3,(D103^Parameters!$D$11)*Parameters!$D$10)))</f>
        <v>4477.7428808521727</v>
      </c>
      <c r="F103" s="3">
        <f>IF(D103&gt;Parameters!$B$4,E103*(Parameters!$B$5+(Parameters!$B$6-Parameters!$B$5)*1/(1+EXP(-Parameters!$B$2*(D103-Parameters!$B$3)))),0)</f>
        <v>4477.7428808521727</v>
      </c>
      <c r="G103" s="3" t="str">
        <f>VLOOKUP(A103*2,StkLUT!$B$1:$D$40,3,FALSE)</f>
        <v>Snohomish Fall Fing</v>
      </c>
    </row>
    <row r="104" spans="1:7" x14ac:dyDescent="0.25">
      <c r="A104">
        <f t="shared" si="84"/>
        <v>7</v>
      </c>
      <c r="B104">
        <f t="shared" ref="B104:C104" si="110">B88</f>
        <v>3</v>
      </c>
      <c r="C104">
        <f t="shared" si="110"/>
        <v>3</v>
      </c>
      <c r="D104" s="3">
        <f>VLOOKUP(A104,Growth!$C$1:$J$40,2,FALSE)*(1-EXP(-VLOOKUP(A104,Growth!$C$1:$J$40,3,FALSE)*((((B104-1)*12)+VLOOKUP(C104,Parameters!$A$14:$B$17,2,FALSE))-VLOOKUP(A104,Growth!$C$1:$J$40,4,FALSE))))</f>
        <v>658.78565546970049</v>
      </c>
      <c r="E104" s="3">
        <f>IF(VLOOKUP(A104*2,StkLUT!$B$1:$C$40,2,FALSE)=1,(D104^Parameters!$B$11)*Parameters!$B$10,IF(VLOOKUP(A104*2,StkLUT!$B$1:$C$40,2,FALSE)=2,(D104^Parameters!$C$11)*Parameters!$C$10,IF(VLOOKUP(A104*2,StkLUT!$B$1:$C$40,2,FALSE)=3,(D104^Parameters!$D$11)*Parameters!$D$10)))</f>
        <v>5213.0445836916988</v>
      </c>
      <c r="F104" s="3">
        <f>IF(D104&gt;Parameters!$B$4,E104*(Parameters!$B$5+(Parameters!$B$6-Parameters!$B$5)*1/(1+EXP(-Parameters!$B$2*(D104-Parameters!$B$3)))),0)</f>
        <v>5213.0445836916988</v>
      </c>
      <c r="G104" s="3" t="str">
        <f>VLOOKUP(A104*2,StkLUT!$B$1:$D$40,3,FALSE)</f>
        <v>Snohomish Fall Fing</v>
      </c>
    </row>
    <row r="105" spans="1:7" x14ac:dyDescent="0.25">
      <c r="A105">
        <f t="shared" si="84"/>
        <v>7</v>
      </c>
      <c r="B105">
        <f t="shared" ref="B105:C105" si="111">B89</f>
        <v>3</v>
      </c>
      <c r="C105">
        <f t="shared" si="111"/>
        <v>4</v>
      </c>
      <c r="D105" s="3">
        <f t="shared" ref="D105:F125" si="112">D102</f>
        <v>563.12032800449174</v>
      </c>
      <c r="E105" s="3">
        <f t="shared" si="112"/>
        <v>3183.597927083194</v>
      </c>
      <c r="F105" s="3">
        <f t="shared" si="112"/>
        <v>3183.597927083194</v>
      </c>
      <c r="G105" s="3" t="str">
        <f>VLOOKUP(A105*2,StkLUT!$B$1:$D$40,3,FALSE)</f>
        <v>Snohomish Fall Fing</v>
      </c>
    </row>
    <row r="106" spans="1:7" x14ac:dyDescent="0.25">
      <c r="A106">
        <f t="shared" si="84"/>
        <v>7</v>
      </c>
      <c r="B106">
        <f t="shared" ref="B106:C106" si="113">B90</f>
        <v>4</v>
      </c>
      <c r="C106">
        <f t="shared" si="113"/>
        <v>1</v>
      </c>
      <c r="D106" s="3">
        <f>VLOOKUP(A106,Growth!$C$1:$J$40,2,FALSE)*(1-EXP(-VLOOKUP(A106,Growth!$C$1:$J$40,3,FALSE)*((((B106-1)*12)+VLOOKUP(C106,Parameters!$A$14:$B$17,2,FALSE))-VLOOKUP(A106,Growth!$C$1:$J$40,4,FALSE))))</f>
        <v>712.3378727310544</v>
      </c>
      <c r="E106" s="3">
        <f>IF(VLOOKUP(A106*2,StkLUT!$B$1:$C$40,2,FALSE)=1,(D106^Parameters!$B$11)*Parameters!$B$10,IF(VLOOKUP(A106*2,StkLUT!$B$1:$C$40,2,FALSE)=2,(D106^Parameters!$C$11)*Parameters!$C$10,IF(VLOOKUP(A106*2,StkLUT!$B$1:$C$40,2,FALSE)=3,(D106^Parameters!$D$11)*Parameters!$D$10)))</f>
        <v>6664.550044675867</v>
      </c>
      <c r="F106" s="3">
        <f>IF(D106&gt;Parameters!$B$4,E106*(Parameters!$B$5+(Parameters!$B$6-Parameters!$B$5)*1/(1+EXP(-Parameters!$B$2*(D106-Parameters!$B$3)))),0)</f>
        <v>6664.550044675867</v>
      </c>
      <c r="G106" s="3" t="str">
        <f>VLOOKUP(A106*2,StkLUT!$B$1:$D$40,3,FALSE)</f>
        <v>Snohomish Fall Fing</v>
      </c>
    </row>
    <row r="107" spans="1:7" x14ac:dyDescent="0.25">
      <c r="A107">
        <f t="shared" si="84"/>
        <v>7</v>
      </c>
      <c r="B107">
        <f t="shared" ref="B107:C107" si="114">B91</f>
        <v>4</v>
      </c>
      <c r="C107">
        <f t="shared" si="114"/>
        <v>2</v>
      </c>
      <c r="D107" s="3">
        <f>VLOOKUP(A107,Growth!$C$1:$J$40,2,FALSE)*(1-EXP(-VLOOKUP(A107,Growth!$C$1:$J$40,3,FALSE)*((((B107-1)*12)+VLOOKUP(C107,Parameters!$A$14:$B$17,2,FALSE))-VLOOKUP(A107,Growth!$C$1:$J$40,4,FALSE))))</f>
        <v>752.11579935094096</v>
      </c>
      <c r="E107" s="3">
        <f>IF(VLOOKUP(A107*2,StkLUT!$B$1:$C$40,2,FALSE)=1,(D107^Parameters!$B$11)*Parameters!$B$10,IF(VLOOKUP(A107*2,StkLUT!$B$1:$C$40,2,FALSE)=2,(D107^Parameters!$C$11)*Parameters!$C$10,IF(VLOOKUP(A107*2,StkLUT!$B$1:$C$40,2,FALSE)=3,(D107^Parameters!$D$11)*Parameters!$D$10)))</f>
        <v>7905.7208357044956</v>
      </c>
      <c r="F107" s="3">
        <f>IF(D107&gt;Parameters!$B$4,E107*(Parameters!$B$5+(Parameters!$B$6-Parameters!$B$5)*1/(1+EXP(-Parameters!$B$2*(D107-Parameters!$B$3)))),0)</f>
        <v>7905.7208357044956</v>
      </c>
      <c r="G107" s="3" t="str">
        <f>VLOOKUP(A107*2,StkLUT!$B$1:$D$40,3,FALSE)</f>
        <v>Snohomish Fall Fing</v>
      </c>
    </row>
    <row r="108" spans="1:7" x14ac:dyDescent="0.25">
      <c r="A108">
        <f t="shared" si="84"/>
        <v>7</v>
      </c>
      <c r="B108">
        <f t="shared" ref="B108:C108" si="115">B92</f>
        <v>4</v>
      </c>
      <c r="C108">
        <f t="shared" si="115"/>
        <v>3</v>
      </c>
      <c r="D108" s="3">
        <f>VLOOKUP(A108,Growth!$C$1:$J$40,2,FALSE)*(1-EXP(-VLOOKUP(A108,Growth!$C$1:$J$40,3,FALSE)*((((B108-1)*12)+VLOOKUP(C108,Parameters!$A$14:$B$17,2,FALSE))-VLOOKUP(A108,Growth!$C$1:$J$40,4,FALSE))))</f>
        <v>771.2858862313858</v>
      </c>
      <c r="E108" s="3">
        <f>IF(VLOOKUP(A108*2,StkLUT!$B$1:$C$40,2,FALSE)=1,(D108^Parameters!$B$11)*Parameters!$B$10,IF(VLOOKUP(A108*2,StkLUT!$B$1:$C$40,2,FALSE)=2,(D108^Parameters!$C$11)*Parameters!$C$10,IF(VLOOKUP(A108*2,StkLUT!$B$1:$C$40,2,FALSE)=3,(D108^Parameters!$D$11)*Parameters!$D$10)))</f>
        <v>8556.5083442359974</v>
      </c>
      <c r="F108" s="3">
        <f>IF(D108&gt;Parameters!$B$4,E108*(Parameters!$B$5+(Parameters!$B$6-Parameters!$B$5)*1/(1+EXP(-Parameters!$B$2*(D108-Parameters!$B$3)))),0)</f>
        <v>8556.5083442359974</v>
      </c>
      <c r="G108" s="3" t="str">
        <f>VLOOKUP(A108*2,StkLUT!$B$1:$D$40,3,FALSE)</f>
        <v>Snohomish Fall Fing</v>
      </c>
    </row>
    <row r="109" spans="1:7" x14ac:dyDescent="0.25">
      <c r="A109">
        <f t="shared" si="84"/>
        <v>7</v>
      </c>
      <c r="B109">
        <f t="shared" ref="B109:C109" si="116">B93</f>
        <v>4</v>
      </c>
      <c r="C109">
        <f t="shared" si="116"/>
        <v>4</v>
      </c>
      <c r="D109" s="3">
        <f t="shared" ref="D109:F129" si="117">D106</f>
        <v>712.3378727310544</v>
      </c>
      <c r="E109" s="3">
        <f t="shared" si="117"/>
        <v>6664.550044675867</v>
      </c>
      <c r="F109" s="3">
        <f t="shared" si="117"/>
        <v>6664.550044675867</v>
      </c>
      <c r="G109" s="3" t="str">
        <f>VLOOKUP(A109*2,StkLUT!$B$1:$D$40,3,FALSE)</f>
        <v>Snohomish Fall Fing</v>
      </c>
    </row>
    <row r="110" spans="1:7" x14ac:dyDescent="0.25">
      <c r="A110">
        <f t="shared" si="84"/>
        <v>7</v>
      </c>
      <c r="B110">
        <f t="shared" ref="B110:C110" si="118">B94</f>
        <v>5</v>
      </c>
      <c r="C110">
        <f t="shared" si="118"/>
        <v>1</v>
      </c>
      <c r="D110" s="3">
        <f>VLOOKUP(A110,Growth!$C$1:$J$40,2,FALSE)*(1-EXP(-VLOOKUP(A110,Growth!$C$1:$J$40,3,FALSE)*((((B110-1)*12)+VLOOKUP(C110,Parameters!$A$14:$B$17,2,FALSE))-VLOOKUP(A110,Growth!$C$1:$J$40,4,FALSE))))</f>
        <v>804.28422439359031</v>
      </c>
      <c r="E110" s="3">
        <f>IF(VLOOKUP(A110*2,StkLUT!$B$1:$C$40,2,FALSE)=1,(D110^Parameters!$B$11)*Parameters!$B$10,IF(VLOOKUP(A110*2,StkLUT!$B$1:$C$40,2,FALSE)=2,(D110^Parameters!$C$11)*Parameters!$C$10,IF(VLOOKUP(A110*2,StkLUT!$B$1:$C$40,2,FALSE)=3,(D110^Parameters!$D$11)*Parameters!$D$10)))</f>
        <v>9760.6972445613028</v>
      </c>
      <c r="F110" s="3">
        <f>IF(D110&gt;Parameters!$B$4,E110*(Parameters!$B$5+(Parameters!$B$6-Parameters!$B$5)*1/(1+EXP(-Parameters!$B$2*(D110-Parameters!$B$3)))),0)</f>
        <v>9760.6972445613028</v>
      </c>
      <c r="G110" s="3" t="str">
        <f>VLOOKUP(A110*2,StkLUT!$B$1:$D$40,3,FALSE)</f>
        <v>Snohomish Fall Fing</v>
      </c>
    </row>
    <row r="111" spans="1:7" x14ac:dyDescent="0.25">
      <c r="A111">
        <f t="shared" si="84"/>
        <v>7</v>
      </c>
      <c r="B111">
        <f t="shared" ref="B111:C111" si="119">B95</f>
        <v>5</v>
      </c>
      <c r="C111">
        <f t="shared" si="119"/>
        <v>2</v>
      </c>
      <c r="D111" s="3">
        <f>VLOOKUP(A111,Growth!$C$1:$J$40,2,FALSE)*(1-EXP(-VLOOKUP(A111,Growth!$C$1:$J$40,3,FALSE)*((((B111-1)*12)+VLOOKUP(C111,Parameters!$A$14:$B$17,2,FALSE))-VLOOKUP(A111,Growth!$C$1:$J$40,4,FALSE))))</f>
        <v>828.79498307214112</v>
      </c>
      <c r="E111" s="3">
        <f>IF(VLOOKUP(A111*2,StkLUT!$B$1:$C$40,2,FALSE)=1,(D111^Parameters!$B$11)*Parameters!$B$10,IF(VLOOKUP(A111*2,StkLUT!$B$1:$C$40,2,FALSE)=2,(D111^Parameters!$C$11)*Parameters!$C$10,IF(VLOOKUP(A111*2,StkLUT!$B$1:$C$40,2,FALSE)=3,(D111^Parameters!$D$11)*Parameters!$D$10)))</f>
        <v>10726.49669213374</v>
      </c>
      <c r="F111" s="3">
        <f>IF(D111&gt;Parameters!$B$4,E111*(Parameters!$B$5+(Parameters!$B$6-Parameters!$B$5)*1/(1+EXP(-Parameters!$B$2*(D111-Parameters!$B$3)))),0)</f>
        <v>10726.49669213374</v>
      </c>
      <c r="G111" s="3" t="str">
        <f>VLOOKUP(A111*2,StkLUT!$B$1:$D$40,3,FALSE)</f>
        <v>Snohomish Fall Fing</v>
      </c>
    </row>
    <row r="112" spans="1:7" x14ac:dyDescent="0.25">
      <c r="A112">
        <f t="shared" si="84"/>
        <v>7</v>
      </c>
      <c r="B112">
        <f t="shared" ref="B112:C112" si="120">B96</f>
        <v>5</v>
      </c>
      <c r="C112">
        <f t="shared" si="120"/>
        <v>3</v>
      </c>
      <c r="D112" s="3">
        <f>VLOOKUP(A112,Growth!$C$1:$J$40,2,FALSE)*(1-EXP(-VLOOKUP(A112,Growth!$C$1:$J$40,3,FALSE)*((((B112-1)*12)+VLOOKUP(C112,Parameters!$A$14:$B$17,2,FALSE))-VLOOKUP(A112,Growth!$C$1:$J$40,4,FALSE))))</f>
        <v>840.60739797911947</v>
      </c>
      <c r="E112" s="3">
        <f>IF(VLOOKUP(A112*2,StkLUT!$B$1:$C$40,2,FALSE)=1,(D112^Parameters!$B$11)*Parameters!$B$10,IF(VLOOKUP(A112*2,StkLUT!$B$1:$C$40,2,FALSE)=2,(D112^Parameters!$C$11)*Parameters!$C$10,IF(VLOOKUP(A112*2,StkLUT!$B$1:$C$40,2,FALSE)=3,(D112^Parameters!$D$11)*Parameters!$D$10)))</f>
        <v>11214.375079617568</v>
      </c>
      <c r="F112" s="3">
        <f>IF(D112&gt;Parameters!$B$4,E112*(Parameters!$B$5+(Parameters!$B$6-Parameters!$B$5)*1/(1+EXP(-Parameters!$B$2*(D112-Parameters!$B$3)))),0)</f>
        <v>11214.375079617568</v>
      </c>
      <c r="G112" s="3" t="str">
        <f>VLOOKUP(A112*2,StkLUT!$B$1:$D$40,3,FALSE)</f>
        <v>Snohomish Fall Fing</v>
      </c>
    </row>
    <row r="113" spans="1:7" x14ac:dyDescent="0.25">
      <c r="A113">
        <f t="shared" si="84"/>
        <v>7</v>
      </c>
      <c r="B113">
        <f t="shared" ref="B113:C113" si="121">B97</f>
        <v>5</v>
      </c>
      <c r="C113">
        <f t="shared" si="121"/>
        <v>4</v>
      </c>
      <c r="D113" s="3">
        <f t="shared" ref="D113:F113" si="122">D110</f>
        <v>804.28422439359031</v>
      </c>
      <c r="E113" s="3">
        <f t="shared" si="122"/>
        <v>9760.6972445613028</v>
      </c>
      <c r="F113" s="3">
        <f t="shared" si="122"/>
        <v>9760.6972445613028</v>
      </c>
      <c r="G113" s="3" t="str">
        <f>VLOOKUP(A113*2,StkLUT!$B$1:$D$40,3,FALSE)</f>
        <v>Snohomish Fall Fing</v>
      </c>
    </row>
    <row r="114" spans="1:7" x14ac:dyDescent="0.25">
      <c r="A114">
        <f t="shared" si="84"/>
        <v>8</v>
      </c>
      <c r="B114">
        <f t="shared" ref="B114:C114" si="123">B98</f>
        <v>2</v>
      </c>
      <c r="C114">
        <f t="shared" si="123"/>
        <v>1</v>
      </c>
      <c r="D114" s="3">
        <f>VLOOKUP(A114,Growth!$C$1:$J$40,2,FALSE)*(1-EXP(-VLOOKUP(A114,Growth!$C$1:$J$40,3,FALSE)*((((B114-1)*12)+VLOOKUP(C114,Parameters!$A$14:$B$17,2,FALSE))-VLOOKUP(A114,Growth!$C$1:$J$40,4,FALSE))))</f>
        <v>247.85568411630206</v>
      </c>
      <c r="E114" s="3">
        <f>IF(VLOOKUP(A114*2,StkLUT!$B$1:$C$40,2,FALSE)=1,(D114^Parameters!$B$11)*Parameters!$B$10,IF(VLOOKUP(A114*2,StkLUT!$B$1:$C$40,2,FALSE)=2,(D114^Parameters!$C$11)*Parameters!$C$10,IF(VLOOKUP(A114*2,StkLUT!$B$1:$C$40,2,FALSE)=3,(D114^Parameters!$D$11)*Parameters!$D$10)))</f>
        <v>241.40469651778432</v>
      </c>
      <c r="F114" s="3">
        <f>IF(D114&gt;Parameters!$B$4,E114*(Parameters!$B$5+(Parameters!$B$6-Parameters!$B$5)*1/(1+EXP(-Parameters!$B$2*(D114-Parameters!$B$3)))),0)</f>
        <v>241.40469651778432</v>
      </c>
      <c r="G114" s="3" t="str">
        <f>VLOOKUP(A114*2,StkLUT!$B$1:$D$40,3,FALSE)</f>
        <v>Snohomish Fall Year</v>
      </c>
    </row>
    <row r="115" spans="1:7" x14ac:dyDescent="0.25">
      <c r="A115">
        <f t="shared" si="84"/>
        <v>8</v>
      </c>
      <c r="B115">
        <f t="shared" ref="B115:C115" si="124">B99</f>
        <v>2</v>
      </c>
      <c r="C115">
        <f t="shared" si="124"/>
        <v>2</v>
      </c>
      <c r="D115" s="3">
        <f>VLOOKUP(A115,Growth!$C$1:$J$40,2,FALSE)*(1-EXP(-VLOOKUP(A115,Growth!$C$1:$J$40,3,FALSE)*((((B115-1)*12)+VLOOKUP(C115,Parameters!$A$14:$B$17,2,FALSE))-VLOOKUP(A115,Growth!$C$1:$J$40,4,FALSE))))</f>
        <v>358.53084003416819</v>
      </c>
      <c r="E115" s="3">
        <f>IF(VLOOKUP(A115*2,StkLUT!$B$1:$C$40,2,FALSE)=1,(D115^Parameters!$B$11)*Parameters!$B$10,IF(VLOOKUP(A115*2,StkLUT!$B$1:$C$40,2,FALSE)=2,(D115^Parameters!$C$11)*Parameters!$C$10,IF(VLOOKUP(A115*2,StkLUT!$B$1:$C$40,2,FALSE)=3,(D115^Parameters!$D$11)*Parameters!$D$10)))</f>
        <v>770.29215280413143</v>
      </c>
      <c r="F115" s="3">
        <f>IF(D115&gt;Parameters!$B$4,E115*(Parameters!$B$5+(Parameters!$B$6-Parameters!$B$5)*1/(1+EXP(-Parameters!$B$2*(D115-Parameters!$B$3)))),0)</f>
        <v>770.29215280413143</v>
      </c>
      <c r="G115" s="3" t="str">
        <f>VLOOKUP(A115*2,StkLUT!$B$1:$D$40,3,FALSE)</f>
        <v>Snohomish Fall Year</v>
      </c>
    </row>
    <row r="116" spans="1:7" x14ac:dyDescent="0.25">
      <c r="A116">
        <f t="shared" si="84"/>
        <v>8</v>
      </c>
      <c r="B116">
        <f t="shared" ref="B116:C116" si="125">B100</f>
        <v>2</v>
      </c>
      <c r="C116">
        <f t="shared" si="125"/>
        <v>3</v>
      </c>
      <c r="D116" s="3">
        <f>VLOOKUP(A116,Growth!$C$1:$J$40,2,FALSE)*(1-EXP(-VLOOKUP(A116,Growth!$C$1:$J$40,3,FALSE)*((((B116-1)*12)+VLOOKUP(C116,Parameters!$A$14:$B$17,2,FALSE))-VLOOKUP(A116,Growth!$C$1:$J$40,4,FALSE))))</f>
        <v>412.94311188376685</v>
      </c>
      <c r="E116" s="3">
        <f>IF(VLOOKUP(A116*2,StkLUT!$B$1:$C$40,2,FALSE)=1,(D116^Parameters!$B$11)*Parameters!$B$10,IF(VLOOKUP(A116*2,StkLUT!$B$1:$C$40,2,FALSE)=2,(D116^Parameters!$C$11)*Parameters!$C$10,IF(VLOOKUP(A116*2,StkLUT!$B$1:$C$40,2,FALSE)=3,(D116^Parameters!$D$11)*Parameters!$D$10)))</f>
        <v>1200.9408193058025</v>
      </c>
      <c r="F116" s="3">
        <f>IF(D116&gt;Parameters!$B$4,E116*(Parameters!$B$5+(Parameters!$B$6-Parameters!$B$5)*1/(1+EXP(-Parameters!$B$2*(D116-Parameters!$B$3)))),0)</f>
        <v>1200.9408193058025</v>
      </c>
      <c r="G116" s="3" t="str">
        <f>VLOOKUP(A116*2,StkLUT!$B$1:$D$40,3,FALSE)</f>
        <v>Snohomish Fall Year</v>
      </c>
    </row>
    <row r="117" spans="1:7" x14ac:dyDescent="0.25">
      <c r="A117">
        <f t="shared" si="84"/>
        <v>8</v>
      </c>
      <c r="B117">
        <f t="shared" ref="B117:C117" si="126">B101</f>
        <v>2</v>
      </c>
      <c r="C117">
        <f t="shared" si="126"/>
        <v>4</v>
      </c>
      <c r="D117" s="3">
        <f t="shared" ref="D117:F117" si="127">D114</f>
        <v>247.85568411630206</v>
      </c>
      <c r="E117" s="3">
        <f t="shared" si="127"/>
        <v>241.40469651778432</v>
      </c>
      <c r="F117" s="3">
        <f t="shared" si="127"/>
        <v>241.40469651778432</v>
      </c>
      <c r="G117" s="3" t="str">
        <f>VLOOKUP(A117*2,StkLUT!$B$1:$D$40,3,FALSE)</f>
        <v>Snohomish Fall Year</v>
      </c>
    </row>
    <row r="118" spans="1:7" x14ac:dyDescent="0.25">
      <c r="A118">
        <f t="shared" si="84"/>
        <v>8</v>
      </c>
      <c r="B118">
        <f t="shared" ref="B118:C118" si="128">B102</f>
        <v>3</v>
      </c>
      <c r="C118">
        <f t="shared" si="128"/>
        <v>1</v>
      </c>
      <c r="D118" s="3">
        <f>VLOOKUP(A118,Growth!$C$1:$J$40,2,FALSE)*(1-EXP(-VLOOKUP(A118,Growth!$C$1:$J$40,3,FALSE)*((((B118-1)*12)+VLOOKUP(C118,Parameters!$A$14:$B$17,2,FALSE))-VLOOKUP(A118,Growth!$C$1:$J$40,4,FALSE))))</f>
        <v>508.57232777730144</v>
      </c>
      <c r="E118" s="3">
        <f>IF(VLOOKUP(A118*2,StkLUT!$B$1:$C$40,2,FALSE)=1,(D118^Parameters!$B$11)*Parameters!$B$10,IF(VLOOKUP(A118*2,StkLUT!$B$1:$C$40,2,FALSE)=2,(D118^Parameters!$C$11)*Parameters!$C$10,IF(VLOOKUP(A118*2,StkLUT!$B$1:$C$40,2,FALSE)=3,(D118^Parameters!$D$11)*Parameters!$D$10)))</f>
        <v>2311.2410516373052</v>
      </c>
      <c r="F118" s="3">
        <f>IF(D118&gt;Parameters!$B$4,E118*(Parameters!$B$5+(Parameters!$B$6-Parameters!$B$5)*1/(1+EXP(-Parameters!$B$2*(D118-Parameters!$B$3)))),0)</f>
        <v>2311.2410516373052</v>
      </c>
      <c r="G118" s="3" t="str">
        <f>VLOOKUP(A118*2,StkLUT!$B$1:$D$40,3,FALSE)</f>
        <v>Snohomish Fall Year</v>
      </c>
    </row>
    <row r="119" spans="1:7" x14ac:dyDescent="0.25">
      <c r="A119">
        <f t="shared" si="84"/>
        <v>8</v>
      </c>
      <c r="B119">
        <f t="shared" ref="B119:C119" si="129">B103</f>
        <v>3</v>
      </c>
      <c r="C119">
        <f t="shared" si="129"/>
        <v>2</v>
      </c>
      <c r="D119" s="3">
        <f>VLOOKUP(A119,Growth!$C$1:$J$40,2,FALSE)*(1-EXP(-VLOOKUP(A119,Growth!$C$1:$J$40,3,FALSE)*((((B119-1)*12)+VLOOKUP(C119,Parameters!$A$14:$B$17,2,FALSE))-VLOOKUP(A119,Growth!$C$1:$J$40,4,FALSE))))</f>
        <v>581.53583297965747</v>
      </c>
      <c r="E119" s="3">
        <f>IF(VLOOKUP(A119*2,StkLUT!$B$1:$C$40,2,FALSE)=1,(D119^Parameters!$B$11)*Parameters!$B$10,IF(VLOOKUP(A119*2,StkLUT!$B$1:$C$40,2,FALSE)=2,(D119^Parameters!$C$11)*Parameters!$C$10,IF(VLOOKUP(A119*2,StkLUT!$B$1:$C$40,2,FALSE)=3,(D119^Parameters!$D$11)*Parameters!$D$10)))</f>
        <v>3522.431065183112</v>
      </c>
      <c r="F119" s="3">
        <f>IF(D119&gt;Parameters!$B$4,E119*(Parameters!$B$5+(Parameters!$B$6-Parameters!$B$5)*1/(1+EXP(-Parameters!$B$2*(D119-Parameters!$B$3)))),0)</f>
        <v>3522.431065183112</v>
      </c>
      <c r="G119" s="3" t="str">
        <f>VLOOKUP(A119*2,StkLUT!$B$1:$D$40,3,FALSE)</f>
        <v>Snohomish Fall Year</v>
      </c>
    </row>
    <row r="120" spans="1:7" x14ac:dyDescent="0.25">
      <c r="A120">
        <f t="shared" si="84"/>
        <v>8</v>
      </c>
      <c r="B120">
        <f t="shared" ref="B120:C120" si="130">B104</f>
        <v>3</v>
      </c>
      <c r="C120">
        <f t="shared" si="130"/>
        <v>3</v>
      </c>
      <c r="D120" s="3">
        <f>VLOOKUP(A120,Growth!$C$1:$J$40,2,FALSE)*(1-EXP(-VLOOKUP(A120,Growth!$C$1:$J$40,3,FALSE)*((((B120-1)*12)+VLOOKUP(C120,Parameters!$A$14:$B$17,2,FALSE))-VLOOKUP(A120,Growth!$C$1:$J$40,4,FALSE))))</f>
        <v>617.40756993132254</v>
      </c>
      <c r="E120" s="3">
        <f>IF(VLOOKUP(A120*2,StkLUT!$B$1:$C$40,2,FALSE)=1,(D120^Parameters!$B$11)*Parameters!$B$10,IF(VLOOKUP(A120*2,StkLUT!$B$1:$C$40,2,FALSE)=2,(D120^Parameters!$C$11)*Parameters!$C$10,IF(VLOOKUP(A120*2,StkLUT!$B$1:$C$40,2,FALSE)=3,(D120^Parameters!$D$11)*Parameters!$D$10)))</f>
        <v>4251.5399492929027</v>
      </c>
      <c r="F120" s="3">
        <f>IF(D120&gt;Parameters!$B$4,E120*(Parameters!$B$5+(Parameters!$B$6-Parameters!$B$5)*1/(1+EXP(-Parameters!$B$2*(D120-Parameters!$B$3)))),0)</f>
        <v>4251.5399492929027</v>
      </c>
      <c r="G120" s="3" t="str">
        <f>VLOOKUP(A120*2,StkLUT!$B$1:$D$40,3,FALSE)</f>
        <v>Snohomish Fall Year</v>
      </c>
    </row>
    <row r="121" spans="1:7" x14ac:dyDescent="0.25">
      <c r="A121">
        <f t="shared" si="84"/>
        <v>8</v>
      </c>
      <c r="B121">
        <f t="shared" ref="B121:C121" si="131">B105</f>
        <v>3</v>
      </c>
      <c r="C121">
        <f t="shared" si="131"/>
        <v>4</v>
      </c>
      <c r="D121" s="3">
        <f t="shared" ref="D121:F141" si="132">D118</f>
        <v>508.57232777730144</v>
      </c>
      <c r="E121" s="3">
        <f t="shared" si="132"/>
        <v>2311.2410516373052</v>
      </c>
      <c r="F121" s="3">
        <f t="shared" si="132"/>
        <v>2311.2410516373052</v>
      </c>
      <c r="G121" s="3" t="str">
        <f>VLOOKUP(A121*2,StkLUT!$B$1:$D$40,3,FALSE)</f>
        <v>Snohomish Fall Year</v>
      </c>
    </row>
    <row r="122" spans="1:7" x14ac:dyDescent="0.25">
      <c r="A122">
        <f t="shared" si="84"/>
        <v>8</v>
      </c>
      <c r="B122">
        <f t="shared" ref="B122:C122" si="133">B106</f>
        <v>4</v>
      </c>
      <c r="C122">
        <f t="shared" si="133"/>
        <v>1</v>
      </c>
      <c r="D122" s="3">
        <f>VLOOKUP(A122,Growth!$C$1:$J$40,2,FALSE)*(1-EXP(-VLOOKUP(A122,Growth!$C$1:$J$40,3,FALSE)*((((B122-1)*12)+VLOOKUP(C122,Parameters!$A$14:$B$17,2,FALSE))-VLOOKUP(A122,Growth!$C$1:$J$40,4,FALSE))))</f>
        <v>680.45191564268748</v>
      </c>
      <c r="E122" s="3">
        <f>IF(VLOOKUP(A122*2,StkLUT!$B$1:$C$40,2,FALSE)=1,(D122^Parameters!$B$11)*Parameters!$B$10,IF(VLOOKUP(A122*2,StkLUT!$B$1:$C$40,2,FALSE)=2,(D122^Parameters!$C$11)*Parameters!$C$10,IF(VLOOKUP(A122*2,StkLUT!$B$1:$C$40,2,FALSE)=3,(D122^Parameters!$D$11)*Parameters!$D$10)))</f>
        <v>5771.1316661724932</v>
      </c>
      <c r="F122" s="3">
        <f>IF(D122&gt;Parameters!$B$4,E122*(Parameters!$B$5+(Parameters!$B$6-Parameters!$B$5)*1/(1+EXP(-Parameters!$B$2*(D122-Parameters!$B$3)))),0)</f>
        <v>5771.1316661724932</v>
      </c>
      <c r="G122" s="3" t="str">
        <f>VLOOKUP(A122*2,StkLUT!$B$1:$D$40,3,FALSE)</f>
        <v>Snohomish Fall Year</v>
      </c>
    </row>
    <row r="123" spans="1:7" x14ac:dyDescent="0.25">
      <c r="A123">
        <f t="shared" si="84"/>
        <v>8</v>
      </c>
      <c r="B123">
        <f t="shared" ref="B123:C123" si="134">B107</f>
        <v>4</v>
      </c>
      <c r="C123">
        <f t="shared" si="134"/>
        <v>2</v>
      </c>
      <c r="D123" s="3">
        <f>VLOOKUP(A123,Growth!$C$1:$J$40,2,FALSE)*(1-EXP(-VLOOKUP(A123,Growth!$C$1:$J$40,3,FALSE)*((((B123-1)*12)+VLOOKUP(C123,Parameters!$A$14:$B$17,2,FALSE))-VLOOKUP(A123,Growth!$C$1:$J$40,4,FALSE))))</f>
        <v>728.55370549121517</v>
      </c>
      <c r="E123" s="3">
        <f>IF(VLOOKUP(A123*2,StkLUT!$B$1:$C$40,2,FALSE)=1,(D123^Parameters!$B$11)*Parameters!$B$10,IF(VLOOKUP(A123*2,StkLUT!$B$1:$C$40,2,FALSE)=2,(D123^Parameters!$C$11)*Parameters!$C$10,IF(VLOOKUP(A123*2,StkLUT!$B$1:$C$40,2,FALSE)=3,(D123^Parameters!$D$11)*Parameters!$D$10)))</f>
        <v>7153.1172582982545</v>
      </c>
      <c r="F123" s="3">
        <f>IF(D123&gt;Parameters!$B$4,E123*(Parameters!$B$5+(Parameters!$B$6-Parameters!$B$5)*1/(1+EXP(-Parameters!$B$2*(D123-Parameters!$B$3)))),0)</f>
        <v>7153.1172582982545</v>
      </c>
      <c r="G123" s="3" t="str">
        <f>VLOOKUP(A123*2,StkLUT!$B$1:$D$40,3,FALSE)</f>
        <v>Snohomish Fall Year</v>
      </c>
    </row>
    <row r="124" spans="1:7" x14ac:dyDescent="0.25">
      <c r="A124">
        <f t="shared" si="84"/>
        <v>8</v>
      </c>
      <c r="B124">
        <f t="shared" ref="B124:C124" si="135">B108</f>
        <v>4</v>
      </c>
      <c r="C124">
        <f t="shared" si="135"/>
        <v>3</v>
      </c>
      <c r="D124" s="3">
        <f>VLOOKUP(A124,Growth!$C$1:$J$40,2,FALSE)*(1-EXP(-VLOOKUP(A124,Growth!$C$1:$J$40,3,FALSE)*((((B124-1)*12)+VLOOKUP(C124,Parameters!$A$14:$B$17,2,FALSE))-VLOOKUP(A124,Growth!$C$1:$J$40,4,FALSE))))</f>
        <v>752.20244259019648</v>
      </c>
      <c r="E124" s="3">
        <f>IF(VLOOKUP(A124*2,StkLUT!$B$1:$C$40,2,FALSE)=1,(D124^Parameters!$B$11)*Parameters!$B$10,IF(VLOOKUP(A124*2,StkLUT!$B$1:$C$40,2,FALSE)=2,(D124^Parameters!$C$11)*Parameters!$C$10,IF(VLOOKUP(A124*2,StkLUT!$B$1:$C$40,2,FALSE)=3,(D124^Parameters!$D$11)*Parameters!$D$10)))</f>
        <v>7908.5836253056032</v>
      </c>
      <c r="F124" s="3">
        <f>IF(D124&gt;Parameters!$B$4,E124*(Parameters!$B$5+(Parameters!$B$6-Parameters!$B$5)*1/(1+EXP(-Parameters!$B$2*(D124-Parameters!$B$3)))),0)</f>
        <v>7908.5836253056032</v>
      </c>
      <c r="G124" s="3" t="str">
        <f>VLOOKUP(A124*2,StkLUT!$B$1:$D$40,3,FALSE)</f>
        <v>Snohomish Fall Year</v>
      </c>
    </row>
    <row r="125" spans="1:7" x14ac:dyDescent="0.25">
      <c r="A125">
        <f t="shared" si="84"/>
        <v>8</v>
      </c>
      <c r="B125">
        <f t="shared" ref="B125:C125" si="136">B109</f>
        <v>4</v>
      </c>
      <c r="C125">
        <f t="shared" si="136"/>
        <v>4</v>
      </c>
      <c r="D125" s="3">
        <f t="shared" ref="D125" si="137">D122</f>
        <v>680.45191564268748</v>
      </c>
      <c r="E125" s="3">
        <f t="shared" si="112"/>
        <v>5771.1316661724932</v>
      </c>
      <c r="F125" s="3">
        <f t="shared" si="112"/>
        <v>5771.1316661724932</v>
      </c>
      <c r="G125" s="3" t="str">
        <f>VLOOKUP(A125*2,StkLUT!$B$1:$D$40,3,FALSE)</f>
        <v>Snohomish Fall Year</v>
      </c>
    </row>
    <row r="126" spans="1:7" x14ac:dyDescent="0.25">
      <c r="A126">
        <f t="shared" si="84"/>
        <v>8</v>
      </c>
      <c r="B126">
        <f t="shared" ref="B126:C126" si="138">B110</f>
        <v>5</v>
      </c>
      <c r="C126">
        <f t="shared" si="138"/>
        <v>1</v>
      </c>
      <c r="D126" s="3">
        <f>VLOOKUP(A126,Growth!$C$1:$J$40,2,FALSE)*(1-EXP(-VLOOKUP(A126,Growth!$C$1:$J$40,3,FALSE)*((((B126-1)*12)+VLOOKUP(C126,Parameters!$A$14:$B$17,2,FALSE))-VLOOKUP(A126,Growth!$C$1:$J$40,4,FALSE))))</f>
        <v>793.76494510615396</v>
      </c>
      <c r="E126" s="3">
        <f>IF(VLOOKUP(A126*2,StkLUT!$B$1:$C$40,2,FALSE)=1,(D126^Parameters!$B$11)*Parameters!$B$10,IF(VLOOKUP(A126*2,StkLUT!$B$1:$C$40,2,FALSE)=2,(D126^Parameters!$C$11)*Parameters!$C$10,IF(VLOOKUP(A126*2,StkLUT!$B$1:$C$40,2,FALSE)=3,(D126^Parameters!$D$11)*Parameters!$D$10)))</f>
        <v>9365.0546338067415</v>
      </c>
      <c r="F126" s="3">
        <f>IF(D126&gt;Parameters!$B$4,E126*(Parameters!$B$5+(Parameters!$B$6-Parameters!$B$5)*1/(1+EXP(-Parameters!$B$2*(D126-Parameters!$B$3)))),0)</f>
        <v>9365.0546338067415</v>
      </c>
      <c r="G126" s="3" t="str">
        <f>VLOOKUP(A126*2,StkLUT!$B$1:$D$40,3,FALSE)</f>
        <v>Snohomish Fall Year</v>
      </c>
    </row>
    <row r="127" spans="1:7" x14ac:dyDescent="0.25">
      <c r="A127">
        <f t="shared" si="84"/>
        <v>8</v>
      </c>
      <c r="B127">
        <f t="shared" ref="B127:C127" si="139">B111</f>
        <v>5</v>
      </c>
      <c r="C127">
        <f t="shared" si="139"/>
        <v>2</v>
      </c>
      <c r="D127" s="3">
        <f>VLOOKUP(A127,Growth!$C$1:$J$40,2,FALSE)*(1-EXP(-VLOOKUP(A127,Growth!$C$1:$J$40,3,FALSE)*((((B127-1)*12)+VLOOKUP(C127,Parameters!$A$14:$B$17,2,FALSE))-VLOOKUP(A127,Growth!$C$1:$J$40,4,FALSE))))</f>
        <v>825.47644498838861</v>
      </c>
      <c r="E127" s="3">
        <f>IF(VLOOKUP(A127*2,StkLUT!$B$1:$C$40,2,FALSE)=1,(D127^Parameters!$B$11)*Parameters!$B$10,IF(VLOOKUP(A127*2,StkLUT!$B$1:$C$40,2,FALSE)=2,(D127^Parameters!$C$11)*Parameters!$C$10,IF(VLOOKUP(A127*2,StkLUT!$B$1:$C$40,2,FALSE)=3,(D127^Parameters!$D$11)*Parameters!$D$10)))</f>
        <v>10592.084844540279</v>
      </c>
      <c r="F127" s="3">
        <f>IF(D127&gt;Parameters!$B$4,E127*(Parameters!$B$5+(Parameters!$B$6-Parameters!$B$5)*1/(1+EXP(-Parameters!$B$2*(D127-Parameters!$B$3)))),0)</f>
        <v>10592.084844540279</v>
      </c>
      <c r="G127" s="3" t="str">
        <f>VLOOKUP(A127*2,StkLUT!$B$1:$D$40,3,FALSE)</f>
        <v>Snohomish Fall Year</v>
      </c>
    </row>
    <row r="128" spans="1:7" x14ac:dyDescent="0.25">
      <c r="A128">
        <f t="shared" si="84"/>
        <v>8</v>
      </c>
      <c r="B128">
        <f t="shared" ref="B128:C128" si="140">B112</f>
        <v>5</v>
      </c>
      <c r="C128">
        <f t="shared" si="140"/>
        <v>3</v>
      </c>
      <c r="D128" s="3">
        <f>VLOOKUP(A128,Growth!$C$1:$J$40,2,FALSE)*(1-EXP(-VLOOKUP(A128,Growth!$C$1:$J$40,3,FALSE)*((((B128-1)*12)+VLOOKUP(C128,Parameters!$A$14:$B$17,2,FALSE))-VLOOKUP(A128,Growth!$C$1:$J$40,4,FALSE))))</f>
        <v>841.06706908139802</v>
      </c>
      <c r="E128" s="3">
        <f>IF(VLOOKUP(A128*2,StkLUT!$B$1:$C$40,2,FALSE)=1,(D128^Parameters!$B$11)*Parameters!$B$10,IF(VLOOKUP(A128*2,StkLUT!$B$1:$C$40,2,FALSE)=2,(D128^Parameters!$C$11)*Parameters!$C$10,IF(VLOOKUP(A128*2,StkLUT!$B$1:$C$40,2,FALSE)=3,(D128^Parameters!$D$11)*Parameters!$D$10)))</f>
        <v>11233.660446172684</v>
      </c>
      <c r="F128" s="3">
        <f>IF(D128&gt;Parameters!$B$4,E128*(Parameters!$B$5+(Parameters!$B$6-Parameters!$B$5)*1/(1+EXP(-Parameters!$B$2*(D128-Parameters!$B$3)))),0)</f>
        <v>11233.660446172684</v>
      </c>
      <c r="G128" s="3" t="str">
        <f>VLOOKUP(A128*2,StkLUT!$B$1:$D$40,3,FALSE)</f>
        <v>Snohomish Fall Year</v>
      </c>
    </row>
    <row r="129" spans="1:7" x14ac:dyDescent="0.25">
      <c r="A129">
        <f t="shared" si="84"/>
        <v>8</v>
      </c>
      <c r="B129">
        <f t="shared" ref="B129:C129" si="141">B113</f>
        <v>5</v>
      </c>
      <c r="C129">
        <f t="shared" si="141"/>
        <v>4</v>
      </c>
      <c r="D129" s="3">
        <f t="shared" ref="D129" si="142">D126</f>
        <v>793.76494510615396</v>
      </c>
      <c r="E129" s="3">
        <f t="shared" si="117"/>
        <v>9365.0546338067415</v>
      </c>
      <c r="F129" s="3">
        <f t="shared" si="117"/>
        <v>9365.0546338067415</v>
      </c>
      <c r="G129" s="3" t="str">
        <f>VLOOKUP(A129*2,StkLUT!$B$1:$D$40,3,FALSE)</f>
        <v>Snohomish Fall Year</v>
      </c>
    </row>
    <row r="130" spans="1:7" x14ac:dyDescent="0.25">
      <c r="A130">
        <f t="shared" si="84"/>
        <v>9</v>
      </c>
      <c r="B130">
        <f t="shared" ref="B130:C130" si="143">B114</f>
        <v>2</v>
      </c>
      <c r="C130">
        <f t="shared" si="143"/>
        <v>1</v>
      </c>
      <c r="D130" s="3">
        <f>VLOOKUP(A130,Growth!$C$1:$J$40,2,FALSE)*(1-EXP(-VLOOKUP(A130,Growth!$C$1:$J$40,3,FALSE)*((((B130-1)*12)+VLOOKUP(C130,Parameters!$A$14:$B$17,2,FALSE))-VLOOKUP(A130,Growth!$C$1:$J$40,4,FALSE))))</f>
        <v>320.95872777108025</v>
      </c>
      <c r="E130" s="3">
        <f>IF(VLOOKUP(A130*2,StkLUT!$B$1:$C$40,2,FALSE)=1,(D130^Parameters!$B$11)*Parameters!$B$10,IF(VLOOKUP(A130*2,StkLUT!$B$1:$C$40,2,FALSE)=2,(D130^Parameters!$C$11)*Parameters!$C$10,IF(VLOOKUP(A130*2,StkLUT!$B$1:$C$40,2,FALSE)=3,(D130^Parameters!$D$11)*Parameters!$D$10)))</f>
        <v>543.93678399591897</v>
      </c>
      <c r="F130" s="3">
        <f>IF(D130&gt;Parameters!$B$4,E130*(Parameters!$B$5+(Parameters!$B$6-Parameters!$B$5)*1/(1+EXP(-Parameters!$B$2*(D130-Parameters!$B$3)))),0)</f>
        <v>543.93678399591897</v>
      </c>
      <c r="G130" s="3" t="str">
        <f>VLOOKUP(A130*2,StkLUT!$B$1:$D$40,3,FALSE)</f>
        <v>Stillaguamish Fall Fing</v>
      </c>
    </row>
    <row r="131" spans="1:7" x14ac:dyDescent="0.25">
      <c r="A131">
        <f t="shared" si="84"/>
        <v>9</v>
      </c>
      <c r="B131">
        <f t="shared" ref="B131:C131" si="144">B115</f>
        <v>2</v>
      </c>
      <c r="C131">
        <f t="shared" si="144"/>
        <v>2</v>
      </c>
      <c r="D131" s="3">
        <f>VLOOKUP(A131,Growth!$C$1:$J$40,2,FALSE)*(1-EXP(-VLOOKUP(A131,Growth!$C$1:$J$40,3,FALSE)*((((B131-1)*12)+VLOOKUP(C131,Parameters!$A$14:$B$17,2,FALSE))-VLOOKUP(A131,Growth!$C$1:$J$40,4,FALSE))))</f>
        <v>425.7229320061009</v>
      </c>
      <c r="E131" s="3">
        <f>IF(VLOOKUP(A131*2,StkLUT!$B$1:$C$40,2,FALSE)=1,(D131^Parameters!$B$11)*Parameters!$B$10,IF(VLOOKUP(A131*2,StkLUT!$B$1:$C$40,2,FALSE)=2,(D131^Parameters!$C$11)*Parameters!$C$10,IF(VLOOKUP(A131*2,StkLUT!$B$1:$C$40,2,FALSE)=3,(D131^Parameters!$D$11)*Parameters!$D$10)))</f>
        <v>1321.6757643328206</v>
      </c>
      <c r="F131" s="3">
        <f>IF(D131&gt;Parameters!$B$4,E131*(Parameters!$B$5+(Parameters!$B$6-Parameters!$B$5)*1/(1+EXP(-Parameters!$B$2*(D131-Parameters!$B$3)))),0)</f>
        <v>1321.6757643328206</v>
      </c>
      <c r="G131" s="3" t="str">
        <f>VLOOKUP(A131*2,StkLUT!$B$1:$D$40,3,FALSE)</f>
        <v>Stillaguamish Fall Fing</v>
      </c>
    </row>
    <row r="132" spans="1:7" x14ac:dyDescent="0.25">
      <c r="A132">
        <f t="shared" si="84"/>
        <v>9</v>
      </c>
      <c r="B132">
        <f t="shared" ref="B132:C132" si="145">B116</f>
        <v>2</v>
      </c>
      <c r="C132">
        <f t="shared" si="145"/>
        <v>3</v>
      </c>
      <c r="D132" s="3">
        <f>VLOOKUP(A132,Growth!$C$1:$J$40,2,FALSE)*(1-EXP(-VLOOKUP(A132,Growth!$C$1:$J$40,3,FALSE)*((((B132-1)*12)+VLOOKUP(C132,Parameters!$A$14:$B$17,2,FALSE))-VLOOKUP(A132,Growth!$C$1:$J$40,4,FALSE))))</f>
        <v>476.21170977316473</v>
      </c>
      <c r="E132" s="3">
        <f>IF(VLOOKUP(A132*2,StkLUT!$B$1:$C$40,2,FALSE)=1,(D132^Parameters!$B$11)*Parameters!$B$10,IF(VLOOKUP(A132*2,StkLUT!$B$1:$C$40,2,FALSE)=2,(D132^Parameters!$C$11)*Parameters!$C$10,IF(VLOOKUP(A132*2,StkLUT!$B$1:$C$40,2,FALSE)=3,(D132^Parameters!$D$11)*Parameters!$D$10)))</f>
        <v>1879.7679742988689</v>
      </c>
      <c r="F132" s="3">
        <f>IF(D132&gt;Parameters!$B$4,E132*(Parameters!$B$5+(Parameters!$B$6-Parameters!$B$5)*1/(1+EXP(-Parameters!$B$2*(D132-Parameters!$B$3)))),0)</f>
        <v>1879.7679742988689</v>
      </c>
      <c r="G132" s="3" t="str">
        <f>VLOOKUP(A132*2,StkLUT!$B$1:$D$40,3,FALSE)</f>
        <v>Stillaguamish Fall Fing</v>
      </c>
    </row>
    <row r="133" spans="1:7" x14ac:dyDescent="0.25">
      <c r="A133">
        <f t="shared" si="84"/>
        <v>9</v>
      </c>
      <c r="B133">
        <f t="shared" ref="B133:C133" si="146">B117</f>
        <v>2</v>
      </c>
      <c r="C133">
        <f t="shared" si="146"/>
        <v>4</v>
      </c>
      <c r="D133" s="3">
        <f t="shared" ref="D133:F133" si="147">D130</f>
        <v>320.95872777108025</v>
      </c>
      <c r="E133" s="3">
        <f t="shared" si="147"/>
        <v>543.93678399591897</v>
      </c>
      <c r="F133" s="3">
        <f t="shared" si="147"/>
        <v>543.93678399591897</v>
      </c>
      <c r="G133" s="3" t="str">
        <f>VLOOKUP(A133*2,StkLUT!$B$1:$D$40,3,FALSE)</f>
        <v>Stillaguamish Fall Fing</v>
      </c>
    </row>
    <row r="134" spans="1:7" x14ac:dyDescent="0.25">
      <c r="A134">
        <f t="shared" si="84"/>
        <v>9</v>
      </c>
      <c r="B134">
        <f t="shared" ref="B134:C134" si="148">B118</f>
        <v>3</v>
      </c>
      <c r="C134">
        <f t="shared" si="148"/>
        <v>1</v>
      </c>
      <c r="D134" s="3">
        <f>VLOOKUP(A134,Growth!$C$1:$J$40,2,FALSE)*(1-EXP(-VLOOKUP(A134,Growth!$C$1:$J$40,3,FALSE)*((((B134-1)*12)+VLOOKUP(C134,Parameters!$A$14:$B$17,2,FALSE))-VLOOKUP(A134,Growth!$C$1:$J$40,4,FALSE))))</f>
        <v>563.12032800449174</v>
      </c>
      <c r="E134" s="3">
        <f>IF(VLOOKUP(A134*2,StkLUT!$B$1:$C$40,2,FALSE)=1,(D134^Parameters!$B$11)*Parameters!$B$10,IF(VLOOKUP(A134*2,StkLUT!$B$1:$C$40,2,FALSE)=2,(D134^Parameters!$C$11)*Parameters!$C$10,IF(VLOOKUP(A134*2,StkLUT!$B$1:$C$40,2,FALSE)=3,(D134^Parameters!$D$11)*Parameters!$D$10)))</f>
        <v>3183.597927083194</v>
      </c>
      <c r="F134" s="3">
        <f>IF(D134&gt;Parameters!$B$4,E134*(Parameters!$B$5+(Parameters!$B$6-Parameters!$B$5)*1/(1+EXP(-Parameters!$B$2*(D134-Parameters!$B$3)))),0)</f>
        <v>3183.597927083194</v>
      </c>
      <c r="G134" s="3" t="str">
        <f>VLOOKUP(A134*2,StkLUT!$B$1:$D$40,3,FALSE)</f>
        <v>Stillaguamish Fall Fing</v>
      </c>
    </row>
    <row r="135" spans="1:7" x14ac:dyDescent="0.25">
      <c r="A135">
        <f t="shared" si="84"/>
        <v>9</v>
      </c>
      <c r="B135">
        <f t="shared" ref="B135:C135" si="149">B119</f>
        <v>3</v>
      </c>
      <c r="C135">
        <f t="shared" si="149"/>
        <v>2</v>
      </c>
      <c r="D135" s="3">
        <f>VLOOKUP(A135,Growth!$C$1:$J$40,2,FALSE)*(1-EXP(-VLOOKUP(A135,Growth!$C$1:$J$40,3,FALSE)*((((B135-1)*12)+VLOOKUP(C135,Parameters!$A$14:$B$17,2,FALSE))-VLOOKUP(A135,Growth!$C$1:$J$40,4,FALSE))))</f>
        <v>627.67497794120391</v>
      </c>
      <c r="E135" s="3">
        <f>IF(VLOOKUP(A135*2,StkLUT!$B$1:$C$40,2,FALSE)=1,(D135^Parameters!$B$11)*Parameters!$B$10,IF(VLOOKUP(A135*2,StkLUT!$B$1:$C$40,2,FALSE)=2,(D135^Parameters!$C$11)*Parameters!$C$10,IF(VLOOKUP(A135*2,StkLUT!$B$1:$C$40,2,FALSE)=3,(D135^Parameters!$D$11)*Parameters!$D$10)))</f>
        <v>4477.7428808521727</v>
      </c>
      <c r="F135" s="3">
        <f>IF(D135&gt;Parameters!$B$4,E135*(Parameters!$B$5+(Parameters!$B$6-Parameters!$B$5)*1/(1+EXP(-Parameters!$B$2*(D135-Parameters!$B$3)))),0)</f>
        <v>4477.7428808521727</v>
      </c>
      <c r="G135" s="3" t="str">
        <f>VLOOKUP(A135*2,StkLUT!$B$1:$D$40,3,FALSE)</f>
        <v>Stillaguamish Fall Fing</v>
      </c>
    </row>
    <row r="136" spans="1:7" x14ac:dyDescent="0.25">
      <c r="A136">
        <f t="shared" si="84"/>
        <v>9</v>
      </c>
      <c r="B136">
        <f t="shared" ref="B136:C136" si="150">B120</f>
        <v>3</v>
      </c>
      <c r="C136">
        <f t="shared" si="150"/>
        <v>3</v>
      </c>
      <c r="D136" s="3">
        <f>VLOOKUP(A136,Growth!$C$1:$J$40,2,FALSE)*(1-EXP(-VLOOKUP(A136,Growth!$C$1:$J$40,3,FALSE)*((((B136-1)*12)+VLOOKUP(C136,Parameters!$A$14:$B$17,2,FALSE))-VLOOKUP(A136,Growth!$C$1:$J$40,4,FALSE))))</f>
        <v>658.78565546970049</v>
      </c>
      <c r="E136" s="3">
        <f>IF(VLOOKUP(A136*2,StkLUT!$B$1:$C$40,2,FALSE)=1,(D136^Parameters!$B$11)*Parameters!$B$10,IF(VLOOKUP(A136*2,StkLUT!$B$1:$C$40,2,FALSE)=2,(D136^Parameters!$C$11)*Parameters!$C$10,IF(VLOOKUP(A136*2,StkLUT!$B$1:$C$40,2,FALSE)=3,(D136^Parameters!$D$11)*Parameters!$D$10)))</f>
        <v>5213.0445836916988</v>
      </c>
      <c r="F136" s="3">
        <f>IF(D136&gt;Parameters!$B$4,E136*(Parameters!$B$5+(Parameters!$B$6-Parameters!$B$5)*1/(1+EXP(-Parameters!$B$2*(D136-Parameters!$B$3)))),0)</f>
        <v>5213.0445836916988</v>
      </c>
      <c r="G136" s="3" t="str">
        <f>VLOOKUP(A136*2,StkLUT!$B$1:$D$40,3,FALSE)</f>
        <v>Stillaguamish Fall Fing</v>
      </c>
    </row>
    <row r="137" spans="1:7" x14ac:dyDescent="0.25">
      <c r="A137">
        <f t="shared" si="84"/>
        <v>9</v>
      </c>
      <c r="B137">
        <f t="shared" ref="B137:C137" si="151">B121</f>
        <v>3</v>
      </c>
      <c r="C137">
        <f t="shared" si="151"/>
        <v>4</v>
      </c>
      <c r="D137" s="3">
        <f t="shared" ref="D137:F137" si="152">D134</f>
        <v>563.12032800449174</v>
      </c>
      <c r="E137" s="3">
        <f t="shared" si="152"/>
        <v>3183.597927083194</v>
      </c>
      <c r="F137" s="3">
        <f t="shared" si="152"/>
        <v>3183.597927083194</v>
      </c>
      <c r="G137" s="3" t="str">
        <f>VLOOKUP(A137*2,StkLUT!$B$1:$D$40,3,FALSE)</f>
        <v>Stillaguamish Fall Fing</v>
      </c>
    </row>
    <row r="138" spans="1:7" x14ac:dyDescent="0.25">
      <c r="A138">
        <f t="shared" si="84"/>
        <v>9</v>
      </c>
      <c r="B138">
        <f t="shared" ref="B138:C138" si="153">B122</f>
        <v>4</v>
      </c>
      <c r="C138">
        <f t="shared" si="153"/>
        <v>1</v>
      </c>
      <c r="D138" s="3">
        <f>VLOOKUP(A138,Growth!$C$1:$J$40,2,FALSE)*(1-EXP(-VLOOKUP(A138,Growth!$C$1:$J$40,3,FALSE)*((((B138-1)*12)+VLOOKUP(C138,Parameters!$A$14:$B$17,2,FALSE))-VLOOKUP(A138,Growth!$C$1:$J$40,4,FALSE))))</f>
        <v>712.3378727310544</v>
      </c>
      <c r="E138" s="3">
        <f>IF(VLOOKUP(A138*2,StkLUT!$B$1:$C$40,2,FALSE)=1,(D138^Parameters!$B$11)*Parameters!$B$10,IF(VLOOKUP(A138*2,StkLUT!$B$1:$C$40,2,FALSE)=2,(D138^Parameters!$C$11)*Parameters!$C$10,IF(VLOOKUP(A138*2,StkLUT!$B$1:$C$40,2,FALSE)=3,(D138^Parameters!$D$11)*Parameters!$D$10)))</f>
        <v>6664.550044675867</v>
      </c>
      <c r="F138" s="3">
        <f>IF(D138&gt;Parameters!$B$4,E138*(Parameters!$B$5+(Parameters!$B$6-Parameters!$B$5)*1/(1+EXP(-Parameters!$B$2*(D138-Parameters!$B$3)))),0)</f>
        <v>6664.550044675867</v>
      </c>
      <c r="G138" s="3" t="str">
        <f>VLOOKUP(A138*2,StkLUT!$B$1:$D$40,3,FALSE)</f>
        <v>Stillaguamish Fall Fing</v>
      </c>
    </row>
    <row r="139" spans="1:7" x14ac:dyDescent="0.25">
      <c r="A139">
        <f t="shared" si="84"/>
        <v>9</v>
      </c>
      <c r="B139">
        <f t="shared" ref="B139:C139" si="154">B123</f>
        <v>4</v>
      </c>
      <c r="C139">
        <f t="shared" si="154"/>
        <v>2</v>
      </c>
      <c r="D139" s="3">
        <f>VLOOKUP(A139,Growth!$C$1:$J$40,2,FALSE)*(1-EXP(-VLOOKUP(A139,Growth!$C$1:$J$40,3,FALSE)*((((B139-1)*12)+VLOOKUP(C139,Parameters!$A$14:$B$17,2,FALSE))-VLOOKUP(A139,Growth!$C$1:$J$40,4,FALSE))))</f>
        <v>752.11579935094096</v>
      </c>
      <c r="E139" s="3">
        <f>IF(VLOOKUP(A139*2,StkLUT!$B$1:$C$40,2,FALSE)=1,(D139^Parameters!$B$11)*Parameters!$B$10,IF(VLOOKUP(A139*2,StkLUT!$B$1:$C$40,2,FALSE)=2,(D139^Parameters!$C$11)*Parameters!$C$10,IF(VLOOKUP(A139*2,StkLUT!$B$1:$C$40,2,FALSE)=3,(D139^Parameters!$D$11)*Parameters!$D$10)))</f>
        <v>7905.7208357044956</v>
      </c>
      <c r="F139" s="3">
        <f>IF(D139&gt;Parameters!$B$4,E139*(Parameters!$B$5+(Parameters!$B$6-Parameters!$B$5)*1/(1+EXP(-Parameters!$B$2*(D139-Parameters!$B$3)))),0)</f>
        <v>7905.7208357044956</v>
      </c>
      <c r="G139" s="3" t="str">
        <f>VLOOKUP(A139*2,StkLUT!$B$1:$D$40,3,FALSE)</f>
        <v>Stillaguamish Fall Fing</v>
      </c>
    </row>
    <row r="140" spans="1:7" x14ac:dyDescent="0.25">
      <c r="A140">
        <f t="shared" si="84"/>
        <v>9</v>
      </c>
      <c r="B140">
        <f t="shared" ref="B140:C140" si="155">B124</f>
        <v>4</v>
      </c>
      <c r="C140">
        <f t="shared" si="155"/>
        <v>3</v>
      </c>
      <c r="D140" s="3">
        <f>VLOOKUP(A140,Growth!$C$1:$J$40,2,FALSE)*(1-EXP(-VLOOKUP(A140,Growth!$C$1:$J$40,3,FALSE)*((((B140-1)*12)+VLOOKUP(C140,Parameters!$A$14:$B$17,2,FALSE))-VLOOKUP(A140,Growth!$C$1:$J$40,4,FALSE))))</f>
        <v>771.2858862313858</v>
      </c>
      <c r="E140" s="3">
        <f>IF(VLOOKUP(A140*2,StkLUT!$B$1:$C$40,2,FALSE)=1,(D140^Parameters!$B$11)*Parameters!$B$10,IF(VLOOKUP(A140*2,StkLUT!$B$1:$C$40,2,FALSE)=2,(D140^Parameters!$C$11)*Parameters!$C$10,IF(VLOOKUP(A140*2,StkLUT!$B$1:$C$40,2,FALSE)=3,(D140^Parameters!$D$11)*Parameters!$D$10)))</f>
        <v>8556.5083442359974</v>
      </c>
      <c r="F140" s="3">
        <f>IF(D140&gt;Parameters!$B$4,E140*(Parameters!$B$5+(Parameters!$B$6-Parameters!$B$5)*1/(1+EXP(-Parameters!$B$2*(D140-Parameters!$B$3)))),0)</f>
        <v>8556.5083442359974</v>
      </c>
      <c r="G140" s="3" t="str">
        <f>VLOOKUP(A140*2,StkLUT!$B$1:$D$40,3,FALSE)</f>
        <v>Stillaguamish Fall Fing</v>
      </c>
    </row>
    <row r="141" spans="1:7" x14ac:dyDescent="0.25">
      <c r="A141">
        <f t="shared" si="84"/>
        <v>9</v>
      </c>
      <c r="B141">
        <f t="shared" ref="B141:C141" si="156">B125</f>
        <v>4</v>
      </c>
      <c r="C141">
        <f t="shared" si="156"/>
        <v>4</v>
      </c>
      <c r="D141" s="3">
        <f t="shared" si="132"/>
        <v>712.3378727310544</v>
      </c>
      <c r="E141" s="3">
        <f t="shared" si="132"/>
        <v>6664.550044675867</v>
      </c>
      <c r="F141" s="3">
        <f t="shared" si="132"/>
        <v>6664.550044675867</v>
      </c>
      <c r="G141" s="3" t="str">
        <f>VLOOKUP(A141*2,StkLUT!$B$1:$D$40,3,FALSE)</f>
        <v>Stillaguamish Fall Fing</v>
      </c>
    </row>
    <row r="142" spans="1:7" x14ac:dyDescent="0.25">
      <c r="A142">
        <f t="shared" si="84"/>
        <v>9</v>
      </c>
      <c r="B142">
        <f t="shared" ref="B142:C142" si="157">B126</f>
        <v>5</v>
      </c>
      <c r="C142">
        <f t="shared" si="157"/>
        <v>1</v>
      </c>
      <c r="D142" s="3">
        <f>VLOOKUP(A142,Growth!$C$1:$J$40,2,FALSE)*(1-EXP(-VLOOKUP(A142,Growth!$C$1:$J$40,3,FALSE)*((((B142-1)*12)+VLOOKUP(C142,Parameters!$A$14:$B$17,2,FALSE))-VLOOKUP(A142,Growth!$C$1:$J$40,4,FALSE))))</f>
        <v>804.28422439359031</v>
      </c>
      <c r="E142" s="3">
        <f>IF(VLOOKUP(A142*2,StkLUT!$B$1:$C$40,2,FALSE)=1,(D142^Parameters!$B$11)*Parameters!$B$10,IF(VLOOKUP(A142*2,StkLUT!$B$1:$C$40,2,FALSE)=2,(D142^Parameters!$C$11)*Parameters!$C$10,IF(VLOOKUP(A142*2,StkLUT!$B$1:$C$40,2,FALSE)=3,(D142^Parameters!$D$11)*Parameters!$D$10)))</f>
        <v>9760.6972445613028</v>
      </c>
      <c r="F142" s="3">
        <f>IF(D142&gt;Parameters!$B$4,E142*(Parameters!$B$5+(Parameters!$B$6-Parameters!$B$5)*1/(1+EXP(-Parameters!$B$2*(D142-Parameters!$B$3)))),0)</f>
        <v>9760.6972445613028</v>
      </c>
      <c r="G142" s="3" t="str">
        <f>VLOOKUP(A142*2,StkLUT!$B$1:$D$40,3,FALSE)</f>
        <v>Stillaguamish Fall Fing</v>
      </c>
    </row>
    <row r="143" spans="1:7" x14ac:dyDescent="0.25">
      <c r="A143">
        <f t="shared" si="84"/>
        <v>9</v>
      </c>
      <c r="B143">
        <f t="shared" ref="B143:C143" si="158">B127</f>
        <v>5</v>
      </c>
      <c r="C143">
        <f t="shared" si="158"/>
        <v>2</v>
      </c>
      <c r="D143" s="3">
        <f>VLOOKUP(A143,Growth!$C$1:$J$40,2,FALSE)*(1-EXP(-VLOOKUP(A143,Growth!$C$1:$J$40,3,FALSE)*((((B143-1)*12)+VLOOKUP(C143,Parameters!$A$14:$B$17,2,FALSE))-VLOOKUP(A143,Growth!$C$1:$J$40,4,FALSE))))</f>
        <v>828.79498307214112</v>
      </c>
      <c r="E143" s="3">
        <f>IF(VLOOKUP(A143*2,StkLUT!$B$1:$C$40,2,FALSE)=1,(D143^Parameters!$B$11)*Parameters!$B$10,IF(VLOOKUP(A143*2,StkLUT!$B$1:$C$40,2,FALSE)=2,(D143^Parameters!$C$11)*Parameters!$C$10,IF(VLOOKUP(A143*2,StkLUT!$B$1:$C$40,2,FALSE)=3,(D143^Parameters!$D$11)*Parameters!$D$10)))</f>
        <v>10726.49669213374</v>
      </c>
      <c r="F143" s="3">
        <f>IF(D143&gt;Parameters!$B$4,E143*(Parameters!$B$5+(Parameters!$B$6-Parameters!$B$5)*1/(1+EXP(-Parameters!$B$2*(D143-Parameters!$B$3)))),0)</f>
        <v>10726.49669213374</v>
      </c>
      <c r="G143" s="3" t="str">
        <f>VLOOKUP(A143*2,StkLUT!$B$1:$D$40,3,FALSE)</f>
        <v>Stillaguamish Fall Fing</v>
      </c>
    </row>
    <row r="144" spans="1:7" x14ac:dyDescent="0.25">
      <c r="A144">
        <f t="shared" si="84"/>
        <v>9</v>
      </c>
      <c r="B144">
        <f t="shared" ref="B144:C144" si="159">B128</f>
        <v>5</v>
      </c>
      <c r="C144">
        <f t="shared" si="159"/>
        <v>3</v>
      </c>
      <c r="D144" s="3">
        <f>VLOOKUP(A144,Growth!$C$1:$J$40,2,FALSE)*(1-EXP(-VLOOKUP(A144,Growth!$C$1:$J$40,3,FALSE)*((((B144-1)*12)+VLOOKUP(C144,Parameters!$A$14:$B$17,2,FALSE))-VLOOKUP(A144,Growth!$C$1:$J$40,4,FALSE))))</f>
        <v>840.60739797911947</v>
      </c>
      <c r="E144" s="3">
        <f>IF(VLOOKUP(A144*2,StkLUT!$B$1:$C$40,2,FALSE)=1,(D144^Parameters!$B$11)*Parameters!$B$10,IF(VLOOKUP(A144*2,StkLUT!$B$1:$C$40,2,FALSE)=2,(D144^Parameters!$C$11)*Parameters!$C$10,IF(VLOOKUP(A144*2,StkLUT!$B$1:$C$40,2,FALSE)=3,(D144^Parameters!$D$11)*Parameters!$D$10)))</f>
        <v>11214.375079617568</v>
      </c>
      <c r="F144" s="3">
        <f>IF(D144&gt;Parameters!$B$4,E144*(Parameters!$B$5+(Parameters!$B$6-Parameters!$B$5)*1/(1+EXP(-Parameters!$B$2*(D144-Parameters!$B$3)))),0)</f>
        <v>11214.375079617568</v>
      </c>
      <c r="G144" s="3" t="str">
        <f>VLOOKUP(A144*2,StkLUT!$B$1:$D$40,3,FALSE)</f>
        <v>Stillaguamish Fall Fing</v>
      </c>
    </row>
    <row r="145" spans="1:7" x14ac:dyDescent="0.25">
      <c r="A145">
        <f t="shared" si="84"/>
        <v>9</v>
      </c>
      <c r="B145">
        <f t="shared" ref="B145:C145" si="160">B129</f>
        <v>5</v>
      </c>
      <c r="C145">
        <f t="shared" si="160"/>
        <v>4</v>
      </c>
      <c r="D145" s="3">
        <f t="shared" ref="D145:F165" si="161">D142</f>
        <v>804.28422439359031</v>
      </c>
      <c r="E145" s="3">
        <f t="shared" si="161"/>
        <v>9760.6972445613028</v>
      </c>
      <c r="F145" s="3">
        <f t="shared" si="161"/>
        <v>9760.6972445613028</v>
      </c>
      <c r="G145" s="3" t="str">
        <f>VLOOKUP(A145*2,StkLUT!$B$1:$D$40,3,FALSE)</f>
        <v>Stillaguamish Fall Fing</v>
      </c>
    </row>
    <row r="146" spans="1:7" x14ac:dyDescent="0.25">
      <c r="A146">
        <f t="shared" si="84"/>
        <v>10</v>
      </c>
      <c r="B146">
        <f t="shared" ref="B146:C146" si="162">B130</f>
        <v>2</v>
      </c>
      <c r="C146">
        <f t="shared" si="162"/>
        <v>1</v>
      </c>
      <c r="D146" s="3">
        <f>VLOOKUP(A146,Growth!$C$1:$J$40,2,FALSE)*(1-EXP(-VLOOKUP(A146,Growth!$C$1:$J$40,3,FALSE)*((((B146-1)*12)+VLOOKUP(C146,Parameters!$A$14:$B$17,2,FALSE))-VLOOKUP(A146,Growth!$C$1:$J$40,4,FALSE))))</f>
        <v>320.95872777108025</v>
      </c>
      <c r="E146" s="3">
        <f>IF(VLOOKUP(A146*2,StkLUT!$B$1:$C$40,2,FALSE)=1,(D146^Parameters!$B$11)*Parameters!$B$10,IF(VLOOKUP(A146*2,StkLUT!$B$1:$C$40,2,FALSE)=2,(D146^Parameters!$C$11)*Parameters!$C$10,IF(VLOOKUP(A146*2,StkLUT!$B$1:$C$40,2,FALSE)=3,(D146^Parameters!$D$11)*Parameters!$D$10)))</f>
        <v>543.93678399591897</v>
      </c>
      <c r="F146" s="3">
        <f>IF(D146&gt;Parameters!$B$4,E146*(Parameters!$B$5+(Parameters!$B$6-Parameters!$B$5)*1/(1+EXP(-Parameters!$B$2*(D146-Parameters!$B$3)))),0)</f>
        <v>543.93678399591897</v>
      </c>
      <c r="G146" s="3" t="str">
        <f>VLOOKUP(A146*2,StkLUT!$B$1:$D$40,3,FALSE)</f>
        <v>Tulalip Fall Fing</v>
      </c>
    </row>
    <row r="147" spans="1:7" x14ac:dyDescent="0.25">
      <c r="A147">
        <f t="shared" ref="A147:A210" si="163">A131+1</f>
        <v>10</v>
      </c>
      <c r="B147">
        <f t="shared" ref="B147:C147" si="164">B131</f>
        <v>2</v>
      </c>
      <c r="C147">
        <f t="shared" si="164"/>
        <v>2</v>
      </c>
      <c r="D147" s="3">
        <f>VLOOKUP(A147,Growth!$C$1:$J$40,2,FALSE)*(1-EXP(-VLOOKUP(A147,Growth!$C$1:$J$40,3,FALSE)*((((B147-1)*12)+VLOOKUP(C147,Parameters!$A$14:$B$17,2,FALSE))-VLOOKUP(A147,Growth!$C$1:$J$40,4,FALSE))))</f>
        <v>425.7229320061009</v>
      </c>
      <c r="E147" s="3">
        <f>IF(VLOOKUP(A147*2,StkLUT!$B$1:$C$40,2,FALSE)=1,(D147^Parameters!$B$11)*Parameters!$B$10,IF(VLOOKUP(A147*2,StkLUT!$B$1:$C$40,2,FALSE)=2,(D147^Parameters!$C$11)*Parameters!$C$10,IF(VLOOKUP(A147*2,StkLUT!$B$1:$C$40,2,FALSE)=3,(D147^Parameters!$D$11)*Parameters!$D$10)))</f>
        <v>1321.6757643328206</v>
      </c>
      <c r="F147" s="3">
        <f>IF(D147&gt;Parameters!$B$4,E147*(Parameters!$B$5+(Parameters!$B$6-Parameters!$B$5)*1/(1+EXP(-Parameters!$B$2*(D147-Parameters!$B$3)))),0)</f>
        <v>1321.6757643328206</v>
      </c>
      <c r="G147" s="3" t="str">
        <f>VLOOKUP(A147*2,StkLUT!$B$1:$D$40,3,FALSE)</f>
        <v>Tulalip Fall Fing</v>
      </c>
    </row>
    <row r="148" spans="1:7" x14ac:dyDescent="0.25">
      <c r="A148">
        <f t="shared" si="163"/>
        <v>10</v>
      </c>
      <c r="B148">
        <f t="shared" ref="B148:C148" si="165">B132</f>
        <v>2</v>
      </c>
      <c r="C148">
        <f t="shared" si="165"/>
        <v>3</v>
      </c>
      <c r="D148" s="3">
        <f>VLOOKUP(A148,Growth!$C$1:$J$40,2,FALSE)*(1-EXP(-VLOOKUP(A148,Growth!$C$1:$J$40,3,FALSE)*((((B148-1)*12)+VLOOKUP(C148,Parameters!$A$14:$B$17,2,FALSE))-VLOOKUP(A148,Growth!$C$1:$J$40,4,FALSE))))</f>
        <v>476.21170977316473</v>
      </c>
      <c r="E148" s="3">
        <f>IF(VLOOKUP(A148*2,StkLUT!$B$1:$C$40,2,FALSE)=1,(D148^Parameters!$B$11)*Parameters!$B$10,IF(VLOOKUP(A148*2,StkLUT!$B$1:$C$40,2,FALSE)=2,(D148^Parameters!$C$11)*Parameters!$C$10,IF(VLOOKUP(A148*2,StkLUT!$B$1:$C$40,2,FALSE)=3,(D148^Parameters!$D$11)*Parameters!$D$10)))</f>
        <v>1879.7679742988689</v>
      </c>
      <c r="F148" s="3">
        <f>IF(D148&gt;Parameters!$B$4,E148*(Parameters!$B$5+(Parameters!$B$6-Parameters!$B$5)*1/(1+EXP(-Parameters!$B$2*(D148-Parameters!$B$3)))),0)</f>
        <v>1879.7679742988689</v>
      </c>
      <c r="G148" s="3" t="str">
        <f>VLOOKUP(A148*2,StkLUT!$B$1:$D$40,3,FALSE)</f>
        <v>Tulalip Fall Fing</v>
      </c>
    </row>
    <row r="149" spans="1:7" x14ac:dyDescent="0.25">
      <c r="A149">
        <f t="shared" si="163"/>
        <v>10</v>
      </c>
      <c r="B149">
        <f t="shared" ref="B149:C149" si="166">B133</f>
        <v>2</v>
      </c>
      <c r="C149">
        <f t="shared" si="166"/>
        <v>4</v>
      </c>
      <c r="D149" s="3">
        <f t="shared" ref="D149:F169" si="167">D146</f>
        <v>320.95872777108025</v>
      </c>
      <c r="E149" s="3">
        <f t="shared" si="167"/>
        <v>543.93678399591897</v>
      </c>
      <c r="F149" s="3">
        <f t="shared" si="167"/>
        <v>543.93678399591897</v>
      </c>
      <c r="G149" s="3" t="str">
        <f>VLOOKUP(A149*2,StkLUT!$B$1:$D$40,3,FALSE)</f>
        <v>Tulalip Fall Fing</v>
      </c>
    </row>
    <row r="150" spans="1:7" x14ac:dyDescent="0.25">
      <c r="A150">
        <f t="shared" si="163"/>
        <v>10</v>
      </c>
      <c r="B150">
        <f t="shared" ref="B150:C150" si="168">B134</f>
        <v>3</v>
      </c>
      <c r="C150">
        <f t="shared" si="168"/>
        <v>1</v>
      </c>
      <c r="D150" s="3">
        <f>VLOOKUP(A150,Growth!$C$1:$J$40,2,FALSE)*(1-EXP(-VLOOKUP(A150,Growth!$C$1:$J$40,3,FALSE)*((((B150-1)*12)+VLOOKUP(C150,Parameters!$A$14:$B$17,2,FALSE))-VLOOKUP(A150,Growth!$C$1:$J$40,4,FALSE))))</f>
        <v>563.12032800449174</v>
      </c>
      <c r="E150" s="3">
        <f>IF(VLOOKUP(A150*2,StkLUT!$B$1:$C$40,2,FALSE)=1,(D150^Parameters!$B$11)*Parameters!$B$10,IF(VLOOKUP(A150*2,StkLUT!$B$1:$C$40,2,FALSE)=2,(D150^Parameters!$C$11)*Parameters!$C$10,IF(VLOOKUP(A150*2,StkLUT!$B$1:$C$40,2,FALSE)=3,(D150^Parameters!$D$11)*Parameters!$D$10)))</f>
        <v>3183.597927083194</v>
      </c>
      <c r="F150" s="3">
        <f>IF(D150&gt;Parameters!$B$4,E150*(Parameters!$B$5+(Parameters!$B$6-Parameters!$B$5)*1/(1+EXP(-Parameters!$B$2*(D150-Parameters!$B$3)))),0)</f>
        <v>3183.597927083194</v>
      </c>
      <c r="G150" s="3" t="str">
        <f>VLOOKUP(A150*2,StkLUT!$B$1:$D$40,3,FALSE)</f>
        <v>Tulalip Fall Fing</v>
      </c>
    </row>
    <row r="151" spans="1:7" x14ac:dyDescent="0.25">
      <c r="A151">
        <f t="shared" si="163"/>
        <v>10</v>
      </c>
      <c r="B151">
        <f t="shared" ref="B151:C151" si="169">B135</f>
        <v>3</v>
      </c>
      <c r="C151">
        <f t="shared" si="169"/>
        <v>2</v>
      </c>
      <c r="D151" s="3">
        <f>VLOOKUP(A151,Growth!$C$1:$J$40,2,FALSE)*(1-EXP(-VLOOKUP(A151,Growth!$C$1:$J$40,3,FALSE)*((((B151-1)*12)+VLOOKUP(C151,Parameters!$A$14:$B$17,2,FALSE))-VLOOKUP(A151,Growth!$C$1:$J$40,4,FALSE))))</f>
        <v>627.67497794120391</v>
      </c>
      <c r="E151" s="3">
        <f>IF(VLOOKUP(A151*2,StkLUT!$B$1:$C$40,2,FALSE)=1,(D151^Parameters!$B$11)*Parameters!$B$10,IF(VLOOKUP(A151*2,StkLUT!$B$1:$C$40,2,FALSE)=2,(D151^Parameters!$C$11)*Parameters!$C$10,IF(VLOOKUP(A151*2,StkLUT!$B$1:$C$40,2,FALSE)=3,(D151^Parameters!$D$11)*Parameters!$D$10)))</f>
        <v>4477.7428808521727</v>
      </c>
      <c r="F151" s="3">
        <f>IF(D151&gt;Parameters!$B$4,E151*(Parameters!$B$5+(Parameters!$B$6-Parameters!$B$5)*1/(1+EXP(-Parameters!$B$2*(D151-Parameters!$B$3)))),0)</f>
        <v>4477.7428808521727</v>
      </c>
      <c r="G151" s="3" t="str">
        <f>VLOOKUP(A151*2,StkLUT!$B$1:$D$40,3,FALSE)</f>
        <v>Tulalip Fall Fing</v>
      </c>
    </row>
    <row r="152" spans="1:7" x14ac:dyDescent="0.25">
      <c r="A152">
        <f t="shared" si="163"/>
        <v>10</v>
      </c>
      <c r="B152">
        <f t="shared" ref="B152:C152" si="170">B136</f>
        <v>3</v>
      </c>
      <c r="C152">
        <f t="shared" si="170"/>
        <v>3</v>
      </c>
      <c r="D152" s="3">
        <f>VLOOKUP(A152,Growth!$C$1:$J$40,2,FALSE)*(1-EXP(-VLOOKUP(A152,Growth!$C$1:$J$40,3,FALSE)*((((B152-1)*12)+VLOOKUP(C152,Parameters!$A$14:$B$17,2,FALSE))-VLOOKUP(A152,Growth!$C$1:$J$40,4,FALSE))))</f>
        <v>658.78565546970049</v>
      </c>
      <c r="E152" s="3">
        <f>IF(VLOOKUP(A152*2,StkLUT!$B$1:$C$40,2,FALSE)=1,(D152^Parameters!$B$11)*Parameters!$B$10,IF(VLOOKUP(A152*2,StkLUT!$B$1:$C$40,2,FALSE)=2,(D152^Parameters!$C$11)*Parameters!$C$10,IF(VLOOKUP(A152*2,StkLUT!$B$1:$C$40,2,FALSE)=3,(D152^Parameters!$D$11)*Parameters!$D$10)))</f>
        <v>5213.0445836916988</v>
      </c>
      <c r="F152" s="3">
        <f>IF(D152&gt;Parameters!$B$4,E152*(Parameters!$B$5+(Parameters!$B$6-Parameters!$B$5)*1/(1+EXP(-Parameters!$B$2*(D152-Parameters!$B$3)))),0)</f>
        <v>5213.0445836916988</v>
      </c>
      <c r="G152" s="3" t="str">
        <f>VLOOKUP(A152*2,StkLUT!$B$1:$D$40,3,FALSE)</f>
        <v>Tulalip Fall Fing</v>
      </c>
    </row>
    <row r="153" spans="1:7" x14ac:dyDescent="0.25">
      <c r="A153">
        <f t="shared" si="163"/>
        <v>10</v>
      </c>
      <c r="B153">
        <f t="shared" ref="B153:C153" si="171">B137</f>
        <v>3</v>
      </c>
      <c r="C153">
        <f t="shared" si="171"/>
        <v>4</v>
      </c>
      <c r="D153" s="3">
        <f t="shared" ref="D153:F153" si="172">D150</f>
        <v>563.12032800449174</v>
      </c>
      <c r="E153" s="3">
        <f t="shared" si="172"/>
        <v>3183.597927083194</v>
      </c>
      <c r="F153" s="3">
        <f t="shared" si="172"/>
        <v>3183.597927083194</v>
      </c>
      <c r="G153" s="3" t="str">
        <f>VLOOKUP(A153*2,StkLUT!$B$1:$D$40,3,FALSE)</f>
        <v>Tulalip Fall Fing</v>
      </c>
    </row>
    <row r="154" spans="1:7" x14ac:dyDescent="0.25">
      <c r="A154">
        <f t="shared" si="163"/>
        <v>10</v>
      </c>
      <c r="B154">
        <f t="shared" ref="B154:C154" si="173">B138</f>
        <v>4</v>
      </c>
      <c r="C154">
        <f t="shared" si="173"/>
        <v>1</v>
      </c>
      <c r="D154" s="3">
        <f>VLOOKUP(A154,Growth!$C$1:$J$40,2,FALSE)*(1-EXP(-VLOOKUP(A154,Growth!$C$1:$J$40,3,FALSE)*((((B154-1)*12)+VLOOKUP(C154,Parameters!$A$14:$B$17,2,FALSE))-VLOOKUP(A154,Growth!$C$1:$J$40,4,FALSE))))</f>
        <v>712.3378727310544</v>
      </c>
      <c r="E154" s="3">
        <f>IF(VLOOKUP(A154*2,StkLUT!$B$1:$C$40,2,FALSE)=1,(D154^Parameters!$B$11)*Parameters!$B$10,IF(VLOOKUP(A154*2,StkLUT!$B$1:$C$40,2,FALSE)=2,(D154^Parameters!$C$11)*Parameters!$C$10,IF(VLOOKUP(A154*2,StkLUT!$B$1:$C$40,2,FALSE)=3,(D154^Parameters!$D$11)*Parameters!$D$10)))</f>
        <v>6664.550044675867</v>
      </c>
      <c r="F154" s="3">
        <f>IF(D154&gt;Parameters!$B$4,E154*(Parameters!$B$5+(Parameters!$B$6-Parameters!$B$5)*1/(1+EXP(-Parameters!$B$2*(D154-Parameters!$B$3)))),0)</f>
        <v>6664.550044675867</v>
      </c>
      <c r="G154" s="3" t="str">
        <f>VLOOKUP(A154*2,StkLUT!$B$1:$D$40,3,FALSE)</f>
        <v>Tulalip Fall Fing</v>
      </c>
    </row>
    <row r="155" spans="1:7" x14ac:dyDescent="0.25">
      <c r="A155">
        <f t="shared" si="163"/>
        <v>10</v>
      </c>
      <c r="B155">
        <f t="shared" ref="B155:C155" si="174">B139</f>
        <v>4</v>
      </c>
      <c r="C155">
        <f t="shared" si="174"/>
        <v>2</v>
      </c>
      <c r="D155" s="3">
        <f>VLOOKUP(A155,Growth!$C$1:$J$40,2,FALSE)*(1-EXP(-VLOOKUP(A155,Growth!$C$1:$J$40,3,FALSE)*((((B155-1)*12)+VLOOKUP(C155,Parameters!$A$14:$B$17,2,FALSE))-VLOOKUP(A155,Growth!$C$1:$J$40,4,FALSE))))</f>
        <v>752.11579935094096</v>
      </c>
      <c r="E155" s="3">
        <f>IF(VLOOKUP(A155*2,StkLUT!$B$1:$C$40,2,FALSE)=1,(D155^Parameters!$B$11)*Parameters!$B$10,IF(VLOOKUP(A155*2,StkLUT!$B$1:$C$40,2,FALSE)=2,(D155^Parameters!$C$11)*Parameters!$C$10,IF(VLOOKUP(A155*2,StkLUT!$B$1:$C$40,2,FALSE)=3,(D155^Parameters!$D$11)*Parameters!$D$10)))</f>
        <v>7905.7208357044956</v>
      </c>
      <c r="F155" s="3">
        <f>IF(D155&gt;Parameters!$B$4,E155*(Parameters!$B$5+(Parameters!$B$6-Parameters!$B$5)*1/(1+EXP(-Parameters!$B$2*(D155-Parameters!$B$3)))),0)</f>
        <v>7905.7208357044956</v>
      </c>
      <c r="G155" s="3" t="str">
        <f>VLOOKUP(A155*2,StkLUT!$B$1:$D$40,3,FALSE)</f>
        <v>Tulalip Fall Fing</v>
      </c>
    </row>
    <row r="156" spans="1:7" x14ac:dyDescent="0.25">
      <c r="A156">
        <f t="shared" si="163"/>
        <v>10</v>
      </c>
      <c r="B156">
        <f t="shared" ref="B156:C156" si="175">B140</f>
        <v>4</v>
      </c>
      <c r="C156">
        <f t="shared" si="175"/>
        <v>3</v>
      </c>
      <c r="D156" s="3">
        <f>VLOOKUP(A156,Growth!$C$1:$J$40,2,FALSE)*(1-EXP(-VLOOKUP(A156,Growth!$C$1:$J$40,3,FALSE)*((((B156-1)*12)+VLOOKUP(C156,Parameters!$A$14:$B$17,2,FALSE))-VLOOKUP(A156,Growth!$C$1:$J$40,4,FALSE))))</f>
        <v>771.2858862313858</v>
      </c>
      <c r="E156" s="3">
        <f>IF(VLOOKUP(A156*2,StkLUT!$B$1:$C$40,2,FALSE)=1,(D156^Parameters!$B$11)*Parameters!$B$10,IF(VLOOKUP(A156*2,StkLUT!$B$1:$C$40,2,FALSE)=2,(D156^Parameters!$C$11)*Parameters!$C$10,IF(VLOOKUP(A156*2,StkLUT!$B$1:$C$40,2,FALSE)=3,(D156^Parameters!$D$11)*Parameters!$D$10)))</f>
        <v>8556.5083442359974</v>
      </c>
      <c r="F156" s="3">
        <f>IF(D156&gt;Parameters!$B$4,E156*(Parameters!$B$5+(Parameters!$B$6-Parameters!$B$5)*1/(1+EXP(-Parameters!$B$2*(D156-Parameters!$B$3)))),0)</f>
        <v>8556.5083442359974</v>
      </c>
      <c r="G156" s="3" t="str">
        <f>VLOOKUP(A156*2,StkLUT!$B$1:$D$40,3,FALSE)</f>
        <v>Tulalip Fall Fing</v>
      </c>
    </row>
    <row r="157" spans="1:7" x14ac:dyDescent="0.25">
      <c r="A157">
        <f t="shared" si="163"/>
        <v>10</v>
      </c>
      <c r="B157">
        <f t="shared" ref="B157:C157" si="176">B141</f>
        <v>4</v>
      </c>
      <c r="C157">
        <f t="shared" si="176"/>
        <v>4</v>
      </c>
      <c r="D157" s="3">
        <f t="shared" ref="D157:F157" si="177">D154</f>
        <v>712.3378727310544</v>
      </c>
      <c r="E157" s="3">
        <f t="shared" si="177"/>
        <v>6664.550044675867</v>
      </c>
      <c r="F157" s="3">
        <f t="shared" si="177"/>
        <v>6664.550044675867</v>
      </c>
      <c r="G157" s="3" t="str">
        <f>VLOOKUP(A157*2,StkLUT!$B$1:$D$40,3,FALSE)</f>
        <v>Tulalip Fall Fing</v>
      </c>
    </row>
    <row r="158" spans="1:7" x14ac:dyDescent="0.25">
      <c r="A158">
        <f t="shared" si="163"/>
        <v>10</v>
      </c>
      <c r="B158">
        <f t="shared" ref="B158:C158" si="178">B142</f>
        <v>5</v>
      </c>
      <c r="C158">
        <f t="shared" si="178"/>
        <v>1</v>
      </c>
      <c r="D158" s="3">
        <f>VLOOKUP(A158,Growth!$C$1:$J$40,2,FALSE)*(1-EXP(-VLOOKUP(A158,Growth!$C$1:$J$40,3,FALSE)*((((B158-1)*12)+VLOOKUP(C158,Parameters!$A$14:$B$17,2,FALSE))-VLOOKUP(A158,Growth!$C$1:$J$40,4,FALSE))))</f>
        <v>804.28422439359031</v>
      </c>
      <c r="E158" s="3">
        <f>IF(VLOOKUP(A158*2,StkLUT!$B$1:$C$40,2,FALSE)=1,(D158^Parameters!$B$11)*Parameters!$B$10,IF(VLOOKUP(A158*2,StkLUT!$B$1:$C$40,2,FALSE)=2,(D158^Parameters!$C$11)*Parameters!$C$10,IF(VLOOKUP(A158*2,StkLUT!$B$1:$C$40,2,FALSE)=3,(D158^Parameters!$D$11)*Parameters!$D$10)))</f>
        <v>9760.6972445613028</v>
      </c>
      <c r="F158" s="3">
        <f>IF(D158&gt;Parameters!$B$4,E158*(Parameters!$B$5+(Parameters!$B$6-Parameters!$B$5)*1/(1+EXP(-Parameters!$B$2*(D158-Parameters!$B$3)))),0)</f>
        <v>9760.6972445613028</v>
      </c>
      <c r="G158" s="3" t="str">
        <f>VLOOKUP(A158*2,StkLUT!$B$1:$D$40,3,FALSE)</f>
        <v>Tulalip Fall Fing</v>
      </c>
    </row>
    <row r="159" spans="1:7" x14ac:dyDescent="0.25">
      <c r="A159">
        <f t="shared" si="163"/>
        <v>10</v>
      </c>
      <c r="B159">
        <f t="shared" ref="B159:C159" si="179">B143</f>
        <v>5</v>
      </c>
      <c r="C159">
        <f t="shared" si="179"/>
        <v>2</v>
      </c>
      <c r="D159" s="3">
        <f>VLOOKUP(A159,Growth!$C$1:$J$40,2,FALSE)*(1-EXP(-VLOOKUP(A159,Growth!$C$1:$J$40,3,FALSE)*((((B159-1)*12)+VLOOKUP(C159,Parameters!$A$14:$B$17,2,FALSE))-VLOOKUP(A159,Growth!$C$1:$J$40,4,FALSE))))</f>
        <v>828.79498307214112</v>
      </c>
      <c r="E159" s="3">
        <f>IF(VLOOKUP(A159*2,StkLUT!$B$1:$C$40,2,FALSE)=1,(D159^Parameters!$B$11)*Parameters!$B$10,IF(VLOOKUP(A159*2,StkLUT!$B$1:$C$40,2,FALSE)=2,(D159^Parameters!$C$11)*Parameters!$C$10,IF(VLOOKUP(A159*2,StkLUT!$B$1:$C$40,2,FALSE)=3,(D159^Parameters!$D$11)*Parameters!$D$10)))</f>
        <v>10726.49669213374</v>
      </c>
      <c r="F159" s="3">
        <f>IF(D159&gt;Parameters!$B$4,E159*(Parameters!$B$5+(Parameters!$B$6-Parameters!$B$5)*1/(1+EXP(-Parameters!$B$2*(D159-Parameters!$B$3)))),0)</f>
        <v>10726.49669213374</v>
      </c>
      <c r="G159" s="3" t="str">
        <f>VLOOKUP(A159*2,StkLUT!$B$1:$D$40,3,FALSE)</f>
        <v>Tulalip Fall Fing</v>
      </c>
    </row>
    <row r="160" spans="1:7" x14ac:dyDescent="0.25">
      <c r="A160">
        <f t="shared" si="163"/>
        <v>10</v>
      </c>
      <c r="B160">
        <f t="shared" ref="B160:C160" si="180">B144</f>
        <v>5</v>
      </c>
      <c r="C160">
        <f t="shared" si="180"/>
        <v>3</v>
      </c>
      <c r="D160" s="3">
        <f>VLOOKUP(A160,Growth!$C$1:$J$40,2,FALSE)*(1-EXP(-VLOOKUP(A160,Growth!$C$1:$J$40,3,FALSE)*((((B160-1)*12)+VLOOKUP(C160,Parameters!$A$14:$B$17,2,FALSE))-VLOOKUP(A160,Growth!$C$1:$J$40,4,FALSE))))</f>
        <v>840.60739797911947</v>
      </c>
      <c r="E160" s="3">
        <f>IF(VLOOKUP(A160*2,StkLUT!$B$1:$C$40,2,FALSE)=1,(D160^Parameters!$B$11)*Parameters!$B$10,IF(VLOOKUP(A160*2,StkLUT!$B$1:$C$40,2,FALSE)=2,(D160^Parameters!$C$11)*Parameters!$C$10,IF(VLOOKUP(A160*2,StkLUT!$B$1:$C$40,2,FALSE)=3,(D160^Parameters!$D$11)*Parameters!$D$10)))</f>
        <v>11214.375079617568</v>
      </c>
      <c r="F160" s="3">
        <f>IF(D160&gt;Parameters!$B$4,E160*(Parameters!$B$5+(Parameters!$B$6-Parameters!$B$5)*1/(1+EXP(-Parameters!$B$2*(D160-Parameters!$B$3)))),0)</f>
        <v>11214.375079617568</v>
      </c>
      <c r="G160" s="3" t="str">
        <f>VLOOKUP(A160*2,StkLUT!$B$1:$D$40,3,FALSE)</f>
        <v>Tulalip Fall Fing</v>
      </c>
    </row>
    <row r="161" spans="1:7" x14ac:dyDescent="0.25">
      <c r="A161">
        <f t="shared" si="163"/>
        <v>10</v>
      </c>
      <c r="B161">
        <f t="shared" ref="B161:C161" si="181">B145</f>
        <v>5</v>
      </c>
      <c r="C161">
        <f t="shared" si="181"/>
        <v>4</v>
      </c>
      <c r="D161" s="3">
        <f t="shared" ref="D161:F181" si="182">D158</f>
        <v>804.28422439359031</v>
      </c>
      <c r="E161" s="3">
        <f t="shared" si="182"/>
        <v>9760.6972445613028</v>
      </c>
      <c r="F161" s="3">
        <f t="shared" si="182"/>
        <v>9760.6972445613028</v>
      </c>
      <c r="G161" s="3" t="str">
        <f>VLOOKUP(A161*2,StkLUT!$B$1:$D$40,3,FALSE)</f>
        <v>Tulalip Fall Fing</v>
      </c>
    </row>
    <row r="162" spans="1:7" x14ac:dyDescent="0.25">
      <c r="A162">
        <f t="shared" si="163"/>
        <v>11</v>
      </c>
      <c r="B162">
        <f t="shared" ref="B162:C162" si="183">B146</f>
        <v>2</v>
      </c>
      <c r="C162">
        <f t="shared" si="183"/>
        <v>1</v>
      </c>
      <c r="D162" s="3">
        <f>VLOOKUP(A162,Growth!$C$1:$J$40,2,FALSE)*(1-EXP(-VLOOKUP(A162,Growth!$C$1:$J$40,3,FALSE)*((((B162-1)*12)+VLOOKUP(C162,Parameters!$A$14:$B$17,2,FALSE))-VLOOKUP(A162,Growth!$C$1:$J$40,4,FALSE))))</f>
        <v>320.95872777108025</v>
      </c>
      <c r="E162" s="3">
        <f>IF(VLOOKUP(A162*2,StkLUT!$B$1:$C$40,2,FALSE)=1,(D162^Parameters!$B$11)*Parameters!$B$10,IF(VLOOKUP(A162*2,StkLUT!$B$1:$C$40,2,FALSE)=2,(D162^Parameters!$C$11)*Parameters!$C$10,IF(VLOOKUP(A162*2,StkLUT!$B$1:$C$40,2,FALSE)=3,(D162^Parameters!$D$11)*Parameters!$D$10)))</f>
        <v>543.93678399591897</v>
      </c>
      <c r="F162" s="3">
        <f>IF(D162&gt;Parameters!$B$4,E162*(Parameters!$B$5+(Parameters!$B$6-Parameters!$B$5)*1/(1+EXP(-Parameters!$B$2*(D162-Parameters!$B$3)))),0)</f>
        <v>543.93678399591897</v>
      </c>
      <c r="G162" s="3" t="str">
        <f>VLOOKUP(A162*2,StkLUT!$B$1:$D$40,3,FALSE)</f>
        <v>Mid PS Fall Fing</v>
      </c>
    </row>
    <row r="163" spans="1:7" x14ac:dyDescent="0.25">
      <c r="A163">
        <f t="shared" si="163"/>
        <v>11</v>
      </c>
      <c r="B163">
        <f t="shared" ref="B163:C163" si="184">B147</f>
        <v>2</v>
      </c>
      <c r="C163">
        <f t="shared" si="184"/>
        <v>2</v>
      </c>
      <c r="D163" s="3">
        <f>VLOOKUP(A163,Growth!$C$1:$J$40,2,FALSE)*(1-EXP(-VLOOKUP(A163,Growth!$C$1:$J$40,3,FALSE)*((((B163-1)*12)+VLOOKUP(C163,Parameters!$A$14:$B$17,2,FALSE))-VLOOKUP(A163,Growth!$C$1:$J$40,4,FALSE))))</f>
        <v>425.7229320061009</v>
      </c>
      <c r="E163" s="3">
        <f>IF(VLOOKUP(A163*2,StkLUT!$B$1:$C$40,2,FALSE)=1,(D163^Parameters!$B$11)*Parameters!$B$10,IF(VLOOKUP(A163*2,StkLUT!$B$1:$C$40,2,FALSE)=2,(D163^Parameters!$C$11)*Parameters!$C$10,IF(VLOOKUP(A163*2,StkLUT!$B$1:$C$40,2,FALSE)=3,(D163^Parameters!$D$11)*Parameters!$D$10)))</f>
        <v>1321.6757643328206</v>
      </c>
      <c r="F163" s="3">
        <f>IF(D163&gt;Parameters!$B$4,E163*(Parameters!$B$5+(Parameters!$B$6-Parameters!$B$5)*1/(1+EXP(-Parameters!$B$2*(D163-Parameters!$B$3)))),0)</f>
        <v>1321.6757643328206</v>
      </c>
      <c r="G163" s="3" t="str">
        <f>VLOOKUP(A163*2,StkLUT!$B$1:$D$40,3,FALSE)</f>
        <v>Mid PS Fall Fing</v>
      </c>
    </row>
    <row r="164" spans="1:7" x14ac:dyDescent="0.25">
      <c r="A164">
        <f t="shared" si="163"/>
        <v>11</v>
      </c>
      <c r="B164">
        <f t="shared" ref="B164:C164" si="185">B148</f>
        <v>2</v>
      </c>
      <c r="C164">
        <f t="shared" si="185"/>
        <v>3</v>
      </c>
      <c r="D164" s="3">
        <f>VLOOKUP(A164,Growth!$C$1:$J$40,2,FALSE)*(1-EXP(-VLOOKUP(A164,Growth!$C$1:$J$40,3,FALSE)*((((B164-1)*12)+VLOOKUP(C164,Parameters!$A$14:$B$17,2,FALSE))-VLOOKUP(A164,Growth!$C$1:$J$40,4,FALSE))))</f>
        <v>476.21170977316473</v>
      </c>
      <c r="E164" s="3">
        <f>IF(VLOOKUP(A164*2,StkLUT!$B$1:$C$40,2,FALSE)=1,(D164^Parameters!$B$11)*Parameters!$B$10,IF(VLOOKUP(A164*2,StkLUT!$B$1:$C$40,2,FALSE)=2,(D164^Parameters!$C$11)*Parameters!$C$10,IF(VLOOKUP(A164*2,StkLUT!$B$1:$C$40,2,FALSE)=3,(D164^Parameters!$D$11)*Parameters!$D$10)))</f>
        <v>1879.7679742988689</v>
      </c>
      <c r="F164" s="3">
        <f>IF(D164&gt;Parameters!$B$4,E164*(Parameters!$B$5+(Parameters!$B$6-Parameters!$B$5)*1/(1+EXP(-Parameters!$B$2*(D164-Parameters!$B$3)))),0)</f>
        <v>1879.7679742988689</v>
      </c>
      <c r="G164" s="3" t="str">
        <f>VLOOKUP(A164*2,StkLUT!$B$1:$D$40,3,FALSE)</f>
        <v>Mid PS Fall Fing</v>
      </c>
    </row>
    <row r="165" spans="1:7" x14ac:dyDescent="0.25">
      <c r="A165">
        <f t="shared" si="163"/>
        <v>11</v>
      </c>
      <c r="B165">
        <f t="shared" ref="B165:C165" si="186">B149</f>
        <v>2</v>
      </c>
      <c r="C165">
        <f t="shared" si="186"/>
        <v>4</v>
      </c>
      <c r="D165" s="3">
        <f t="shared" ref="D165" si="187">D162</f>
        <v>320.95872777108025</v>
      </c>
      <c r="E165" s="3">
        <f t="shared" si="161"/>
        <v>543.93678399591897</v>
      </c>
      <c r="F165" s="3">
        <f t="shared" si="161"/>
        <v>543.93678399591897</v>
      </c>
      <c r="G165" s="3" t="str">
        <f>VLOOKUP(A165*2,StkLUT!$B$1:$D$40,3,FALSE)</f>
        <v>Mid PS Fall Fing</v>
      </c>
    </row>
    <row r="166" spans="1:7" x14ac:dyDescent="0.25">
      <c r="A166">
        <f t="shared" si="163"/>
        <v>11</v>
      </c>
      <c r="B166">
        <f t="shared" ref="B166:C166" si="188">B150</f>
        <v>3</v>
      </c>
      <c r="C166">
        <f t="shared" si="188"/>
        <v>1</v>
      </c>
      <c r="D166" s="3">
        <f>VLOOKUP(A166,Growth!$C$1:$J$40,2,FALSE)*(1-EXP(-VLOOKUP(A166,Growth!$C$1:$J$40,3,FALSE)*((((B166-1)*12)+VLOOKUP(C166,Parameters!$A$14:$B$17,2,FALSE))-VLOOKUP(A166,Growth!$C$1:$J$40,4,FALSE))))</f>
        <v>563.12032800449174</v>
      </c>
      <c r="E166" s="3">
        <f>IF(VLOOKUP(A166*2,StkLUT!$B$1:$C$40,2,FALSE)=1,(D166^Parameters!$B$11)*Parameters!$B$10,IF(VLOOKUP(A166*2,StkLUT!$B$1:$C$40,2,FALSE)=2,(D166^Parameters!$C$11)*Parameters!$C$10,IF(VLOOKUP(A166*2,StkLUT!$B$1:$C$40,2,FALSE)=3,(D166^Parameters!$D$11)*Parameters!$D$10)))</f>
        <v>3183.597927083194</v>
      </c>
      <c r="F166" s="3">
        <f>IF(D166&gt;Parameters!$B$4,E166*(Parameters!$B$5+(Parameters!$B$6-Parameters!$B$5)*1/(1+EXP(-Parameters!$B$2*(D166-Parameters!$B$3)))),0)</f>
        <v>3183.597927083194</v>
      </c>
      <c r="G166" s="3" t="str">
        <f>VLOOKUP(A166*2,StkLUT!$B$1:$D$40,3,FALSE)</f>
        <v>Mid PS Fall Fing</v>
      </c>
    </row>
    <row r="167" spans="1:7" x14ac:dyDescent="0.25">
      <c r="A167">
        <f t="shared" si="163"/>
        <v>11</v>
      </c>
      <c r="B167">
        <f t="shared" ref="B167:C167" si="189">B151</f>
        <v>3</v>
      </c>
      <c r="C167">
        <f t="shared" si="189"/>
        <v>2</v>
      </c>
      <c r="D167" s="3">
        <f>VLOOKUP(A167,Growth!$C$1:$J$40,2,FALSE)*(1-EXP(-VLOOKUP(A167,Growth!$C$1:$J$40,3,FALSE)*((((B167-1)*12)+VLOOKUP(C167,Parameters!$A$14:$B$17,2,FALSE))-VLOOKUP(A167,Growth!$C$1:$J$40,4,FALSE))))</f>
        <v>627.67497794120391</v>
      </c>
      <c r="E167" s="3">
        <f>IF(VLOOKUP(A167*2,StkLUT!$B$1:$C$40,2,FALSE)=1,(D167^Parameters!$B$11)*Parameters!$B$10,IF(VLOOKUP(A167*2,StkLUT!$B$1:$C$40,2,FALSE)=2,(D167^Parameters!$C$11)*Parameters!$C$10,IF(VLOOKUP(A167*2,StkLUT!$B$1:$C$40,2,FALSE)=3,(D167^Parameters!$D$11)*Parameters!$D$10)))</f>
        <v>4477.7428808521727</v>
      </c>
      <c r="F167" s="3">
        <f>IF(D167&gt;Parameters!$B$4,E167*(Parameters!$B$5+(Parameters!$B$6-Parameters!$B$5)*1/(1+EXP(-Parameters!$B$2*(D167-Parameters!$B$3)))),0)</f>
        <v>4477.7428808521727</v>
      </c>
      <c r="G167" s="3" t="str">
        <f>VLOOKUP(A167*2,StkLUT!$B$1:$D$40,3,FALSE)</f>
        <v>Mid PS Fall Fing</v>
      </c>
    </row>
    <row r="168" spans="1:7" x14ac:dyDescent="0.25">
      <c r="A168">
        <f t="shared" si="163"/>
        <v>11</v>
      </c>
      <c r="B168">
        <f t="shared" ref="B168:C168" si="190">B152</f>
        <v>3</v>
      </c>
      <c r="C168">
        <f t="shared" si="190"/>
        <v>3</v>
      </c>
      <c r="D168" s="3">
        <f>VLOOKUP(A168,Growth!$C$1:$J$40,2,FALSE)*(1-EXP(-VLOOKUP(A168,Growth!$C$1:$J$40,3,FALSE)*((((B168-1)*12)+VLOOKUP(C168,Parameters!$A$14:$B$17,2,FALSE))-VLOOKUP(A168,Growth!$C$1:$J$40,4,FALSE))))</f>
        <v>658.78565546970049</v>
      </c>
      <c r="E168" s="3">
        <f>IF(VLOOKUP(A168*2,StkLUT!$B$1:$C$40,2,FALSE)=1,(D168^Parameters!$B$11)*Parameters!$B$10,IF(VLOOKUP(A168*2,StkLUT!$B$1:$C$40,2,FALSE)=2,(D168^Parameters!$C$11)*Parameters!$C$10,IF(VLOOKUP(A168*2,StkLUT!$B$1:$C$40,2,FALSE)=3,(D168^Parameters!$D$11)*Parameters!$D$10)))</f>
        <v>5213.0445836916988</v>
      </c>
      <c r="F168" s="3">
        <f>IF(D168&gt;Parameters!$B$4,E168*(Parameters!$B$5+(Parameters!$B$6-Parameters!$B$5)*1/(1+EXP(-Parameters!$B$2*(D168-Parameters!$B$3)))),0)</f>
        <v>5213.0445836916988</v>
      </c>
      <c r="G168" s="3" t="str">
        <f>VLOOKUP(A168*2,StkLUT!$B$1:$D$40,3,FALSE)</f>
        <v>Mid PS Fall Fing</v>
      </c>
    </row>
    <row r="169" spans="1:7" x14ac:dyDescent="0.25">
      <c r="A169">
        <f t="shared" si="163"/>
        <v>11</v>
      </c>
      <c r="B169">
        <f t="shared" ref="B169:C169" si="191">B153</f>
        <v>3</v>
      </c>
      <c r="C169">
        <f t="shared" si="191"/>
        <v>4</v>
      </c>
      <c r="D169" s="3">
        <f t="shared" ref="D169" si="192">D166</f>
        <v>563.12032800449174</v>
      </c>
      <c r="E169" s="3">
        <f t="shared" si="167"/>
        <v>3183.597927083194</v>
      </c>
      <c r="F169" s="3">
        <f t="shared" si="167"/>
        <v>3183.597927083194</v>
      </c>
      <c r="G169" s="3" t="str">
        <f>VLOOKUP(A169*2,StkLUT!$B$1:$D$40,3,FALSE)</f>
        <v>Mid PS Fall Fing</v>
      </c>
    </row>
    <row r="170" spans="1:7" x14ac:dyDescent="0.25">
      <c r="A170">
        <f t="shared" si="163"/>
        <v>11</v>
      </c>
      <c r="B170">
        <f t="shared" ref="B170:C170" si="193">B154</f>
        <v>4</v>
      </c>
      <c r="C170">
        <f t="shared" si="193"/>
        <v>1</v>
      </c>
      <c r="D170" s="3">
        <f>VLOOKUP(A170,Growth!$C$1:$J$40,2,FALSE)*(1-EXP(-VLOOKUP(A170,Growth!$C$1:$J$40,3,FALSE)*((((B170-1)*12)+VLOOKUP(C170,Parameters!$A$14:$B$17,2,FALSE))-VLOOKUP(A170,Growth!$C$1:$J$40,4,FALSE))))</f>
        <v>712.3378727310544</v>
      </c>
      <c r="E170" s="3">
        <f>IF(VLOOKUP(A170*2,StkLUT!$B$1:$C$40,2,FALSE)=1,(D170^Parameters!$B$11)*Parameters!$B$10,IF(VLOOKUP(A170*2,StkLUT!$B$1:$C$40,2,FALSE)=2,(D170^Parameters!$C$11)*Parameters!$C$10,IF(VLOOKUP(A170*2,StkLUT!$B$1:$C$40,2,FALSE)=3,(D170^Parameters!$D$11)*Parameters!$D$10)))</f>
        <v>6664.550044675867</v>
      </c>
      <c r="F170" s="3">
        <f>IF(D170&gt;Parameters!$B$4,E170*(Parameters!$B$5+(Parameters!$B$6-Parameters!$B$5)*1/(1+EXP(-Parameters!$B$2*(D170-Parameters!$B$3)))),0)</f>
        <v>6664.550044675867</v>
      </c>
      <c r="G170" s="3" t="str">
        <f>VLOOKUP(A170*2,StkLUT!$B$1:$D$40,3,FALSE)</f>
        <v>Mid PS Fall Fing</v>
      </c>
    </row>
    <row r="171" spans="1:7" x14ac:dyDescent="0.25">
      <c r="A171">
        <f t="shared" si="163"/>
        <v>11</v>
      </c>
      <c r="B171">
        <f t="shared" ref="B171:C171" si="194">B155</f>
        <v>4</v>
      </c>
      <c r="C171">
        <f t="shared" si="194"/>
        <v>2</v>
      </c>
      <c r="D171" s="3">
        <f>VLOOKUP(A171,Growth!$C$1:$J$40,2,FALSE)*(1-EXP(-VLOOKUP(A171,Growth!$C$1:$J$40,3,FALSE)*((((B171-1)*12)+VLOOKUP(C171,Parameters!$A$14:$B$17,2,FALSE))-VLOOKUP(A171,Growth!$C$1:$J$40,4,FALSE))))</f>
        <v>752.11579935094096</v>
      </c>
      <c r="E171" s="3">
        <f>IF(VLOOKUP(A171*2,StkLUT!$B$1:$C$40,2,FALSE)=1,(D171^Parameters!$B$11)*Parameters!$B$10,IF(VLOOKUP(A171*2,StkLUT!$B$1:$C$40,2,FALSE)=2,(D171^Parameters!$C$11)*Parameters!$C$10,IF(VLOOKUP(A171*2,StkLUT!$B$1:$C$40,2,FALSE)=3,(D171^Parameters!$D$11)*Parameters!$D$10)))</f>
        <v>7905.7208357044956</v>
      </c>
      <c r="F171" s="3">
        <f>IF(D171&gt;Parameters!$B$4,E171*(Parameters!$B$5+(Parameters!$B$6-Parameters!$B$5)*1/(1+EXP(-Parameters!$B$2*(D171-Parameters!$B$3)))),0)</f>
        <v>7905.7208357044956</v>
      </c>
      <c r="G171" s="3" t="str">
        <f>VLOOKUP(A171*2,StkLUT!$B$1:$D$40,3,FALSE)</f>
        <v>Mid PS Fall Fing</v>
      </c>
    </row>
    <row r="172" spans="1:7" x14ac:dyDescent="0.25">
      <c r="A172">
        <f t="shared" si="163"/>
        <v>11</v>
      </c>
      <c r="B172">
        <f t="shared" ref="B172:C172" si="195">B156</f>
        <v>4</v>
      </c>
      <c r="C172">
        <f t="shared" si="195"/>
        <v>3</v>
      </c>
      <c r="D172" s="3">
        <f>VLOOKUP(A172,Growth!$C$1:$J$40,2,FALSE)*(1-EXP(-VLOOKUP(A172,Growth!$C$1:$J$40,3,FALSE)*((((B172-1)*12)+VLOOKUP(C172,Parameters!$A$14:$B$17,2,FALSE))-VLOOKUP(A172,Growth!$C$1:$J$40,4,FALSE))))</f>
        <v>771.2858862313858</v>
      </c>
      <c r="E172" s="3">
        <f>IF(VLOOKUP(A172*2,StkLUT!$B$1:$C$40,2,FALSE)=1,(D172^Parameters!$B$11)*Parameters!$B$10,IF(VLOOKUP(A172*2,StkLUT!$B$1:$C$40,2,FALSE)=2,(D172^Parameters!$C$11)*Parameters!$C$10,IF(VLOOKUP(A172*2,StkLUT!$B$1:$C$40,2,FALSE)=3,(D172^Parameters!$D$11)*Parameters!$D$10)))</f>
        <v>8556.5083442359974</v>
      </c>
      <c r="F172" s="3">
        <f>IF(D172&gt;Parameters!$B$4,E172*(Parameters!$B$5+(Parameters!$B$6-Parameters!$B$5)*1/(1+EXP(-Parameters!$B$2*(D172-Parameters!$B$3)))),0)</f>
        <v>8556.5083442359974</v>
      </c>
      <c r="G172" s="3" t="str">
        <f>VLOOKUP(A172*2,StkLUT!$B$1:$D$40,3,FALSE)</f>
        <v>Mid PS Fall Fing</v>
      </c>
    </row>
    <row r="173" spans="1:7" x14ac:dyDescent="0.25">
      <c r="A173">
        <f t="shared" si="163"/>
        <v>11</v>
      </c>
      <c r="B173">
        <f t="shared" ref="B173:C173" si="196">B157</f>
        <v>4</v>
      </c>
      <c r="C173">
        <f t="shared" si="196"/>
        <v>4</v>
      </c>
      <c r="D173" s="3">
        <f t="shared" ref="D173:F173" si="197">D170</f>
        <v>712.3378727310544</v>
      </c>
      <c r="E173" s="3">
        <f t="shared" si="197"/>
        <v>6664.550044675867</v>
      </c>
      <c r="F173" s="3">
        <f t="shared" si="197"/>
        <v>6664.550044675867</v>
      </c>
      <c r="G173" s="3" t="str">
        <f>VLOOKUP(A173*2,StkLUT!$B$1:$D$40,3,FALSE)</f>
        <v>Mid PS Fall Fing</v>
      </c>
    </row>
    <row r="174" spans="1:7" x14ac:dyDescent="0.25">
      <c r="A174">
        <f t="shared" si="163"/>
        <v>11</v>
      </c>
      <c r="B174">
        <f t="shared" ref="B174:C174" si="198">B158</f>
        <v>5</v>
      </c>
      <c r="C174">
        <f t="shared" si="198"/>
        <v>1</v>
      </c>
      <c r="D174" s="3">
        <f>VLOOKUP(A174,Growth!$C$1:$J$40,2,FALSE)*(1-EXP(-VLOOKUP(A174,Growth!$C$1:$J$40,3,FALSE)*((((B174-1)*12)+VLOOKUP(C174,Parameters!$A$14:$B$17,2,FALSE))-VLOOKUP(A174,Growth!$C$1:$J$40,4,FALSE))))</f>
        <v>804.28422439359031</v>
      </c>
      <c r="E174" s="3">
        <f>IF(VLOOKUP(A174*2,StkLUT!$B$1:$C$40,2,FALSE)=1,(D174^Parameters!$B$11)*Parameters!$B$10,IF(VLOOKUP(A174*2,StkLUT!$B$1:$C$40,2,FALSE)=2,(D174^Parameters!$C$11)*Parameters!$C$10,IF(VLOOKUP(A174*2,StkLUT!$B$1:$C$40,2,FALSE)=3,(D174^Parameters!$D$11)*Parameters!$D$10)))</f>
        <v>9760.6972445613028</v>
      </c>
      <c r="F174" s="3">
        <f>IF(D174&gt;Parameters!$B$4,E174*(Parameters!$B$5+(Parameters!$B$6-Parameters!$B$5)*1/(1+EXP(-Parameters!$B$2*(D174-Parameters!$B$3)))),0)</f>
        <v>9760.6972445613028</v>
      </c>
      <c r="G174" s="3" t="str">
        <f>VLOOKUP(A174*2,StkLUT!$B$1:$D$40,3,FALSE)</f>
        <v>Mid PS Fall Fing</v>
      </c>
    </row>
    <row r="175" spans="1:7" x14ac:dyDescent="0.25">
      <c r="A175">
        <f t="shared" si="163"/>
        <v>11</v>
      </c>
      <c r="B175">
        <f t="shared" ref="B175:C175" si="199">B159</f>
        <v>5</v>
      </c>
      <c r="C175">
        <f t="shared" si="199"/>
        <v>2</v>
      </c>
      <c r="D175" s="3">
        <f>VLOOKUP(A175,Growth!$C$1:$J$40,2,FALSE)*(1-EXP(-VLOOKUP(A175,Growth!$C$1:$J$40,3,FALSE)*((((B175-1)*12)+VLOOKUP(C175,Parameters!$A$14:$B$17,2,FALSE))-VLOOKUP(A175,Growth!$C$1:$J$40,4,FALSE))))</f>
        <v>828.79498307214112</v>
      </c>
      <c r="E175" s="3">
        <f>IF(VLOOKUP(A175*2,StkLUT!$B$1:$C$40,2,FALSE)=1,(D175^Parameters!$B$11)*Parameters!$B$10,IF(VLOOKUP(A175*2,StkLUT!$B$1:$C$40,2,FALSE)=2,(D175^Parameters!$C$11)*Parameters!$C$10,IF(VLOOKUP(A175*2,StkLUT!$B$1:$C$40,2,FALSE)=3,(D175^Parameters!$D$11)*Parameters!$D$10)))</f>
        <v>10726.49669213374</v>
      </c>
      <c r="F175" s="3">
        <f>IF(D175&gt;Parameters!$B$4,E175*(Parameters!$B$5+(Parameters!$B$6-Parameters!$B$5)*1/(1+EXP(-Parameters!$B$2*(D175-Parameters!$B$3)))),0)</f>
        <v>10726.49669213374</v>
      </c>
      <c r="G175" s="3" t="str">
        <f>VLOOKUP(A175*2,StkLUT!$B$1:$D$40,3,FALSE)</f>
        <v>Mid PS Fall Fing</v>
      </c>
    </row>
    <row r="176" spans="1:7" x14ac:dyDescent="0.25">
      <c r="A176">
        <f t="shared" si="163"/>
        <v>11</v>
      </c>
      <c r="B176">
        <f t="shared" ref="B176:C176" si="200">B160</f>
        <v>5</v>
      </c>
      <c r="C176">
        <f t="shared" si="200"/>
        <v>3</v>
      </c>
      <c r="D176" s="3">
        <f>VLOOKUP(A176,Growth!$C$1:$J$40,2,FALSE)*(1-EXP(-VLOOKUP(A176,Growth!$C$1:$J$40,3,FALSE)*((((B176-1)*12)+VLOOKUP(C176,Parameters!$A$14:$B$17,2,FALSE))-VLOOKUP(A176,Growth!$C$1:$J$40,4,FALSE))))</f>
        <v>840.60739797911947</v>
      </c>
      <c r="E176" s="3">
        <f>IF(VLOOKUP(A176*2,StkLUT!$B$1:$C$40,2,FALSE)=1,(D176^Parameters!$B$11)*Parameters!$B$10,IF(VLOOKUP(A176*2,StkLUT!$B$1:$C$40,2,FALSE)=2,(D176^Parameters!$C$11)*Parameters!$C$10,IF(VLOOKUP(A176*2,StkLUT!$B$1:$C$40,2,FALSE)=3,(D176^Parameters!$D$11)*Parameters!$D$10)))</f>
        <v>11214.375079617568</v>
      </c>
      <c r="F176" s="3">
        <f>IF(D176&gt;Parameters!$B$4,E176*(Parameters!$B$5+(Parameters!$B$6-Parameters!$B$5)*1/(1+EXP(-Parameters!$B$2*(D176-Parameters!$B$3)))),0)</f>
        <v>11214.375079617568</v>
      </c>
      <c r="G176" s="3" t="str">
        <f>VLOOKUP(A176*2,StkLUT!$B$1:$D$40,3,FALSE)</f>
        <v>Mid PS Fall Fing</v>
      </c>
    </row>
    <row r="177" spans="1:7" x14ac:dyDescent="0.25">
      <c r="A177">
        <f t="shared" si="163"/>
        <v>11</v>
      </c>
      <c r="B177">
        <f t="shared" ref="B177:C177" si="201">B161</f>
        <v>5</v>
      </c>
      <c r="C177">
        <f t="shared" si="201"/>
        <v>4</v>
      </c>
      <c r="D177" s="3">
        <f t="shared" ref="D177:F177" si="202">D174</f>
        <v>804.28422439359031</v>
      </c>
      <c r="E177" s="3">
        <f t="shared" si="202"/>
        <v>9760.6972445613028</v>
      </c>
      <c r="F177" s="3">
        <f t="shared" si="202"/>
        <v>9760.6972445613028</v>
      </c>
      <c r="G177" s="3" t="str">
        <f>VLOOKUP(A177*2,StkLUT!$B$1:$D$40,3,FALSE)</f>
        <v>Mid PS Fall Fing</v>
      </c>
    </row>
    <row r="178" spans="1:7" x14ac:dyDescent="0.25">
      <c r="A178">
        <f t="shared" si="163"/>
        <v>12</v>
      </c>
      <c r="B178">
        <f t="shared" ref="B178:C178" si="203">B162</f>
        <v>2</v>
      </c>
      <c r="C178">
        <f t="shared" si="203"/>
        <v>1</v>
      </c>
      <c r="D178" s="3">
        <f>VLOOKUP(A178,Growth!$C$1:$J$40,2,FALSE)*(1-EXP(-VLOOKUP(A178,Growth!$C$1:$J$40,3,FALSE)*((((B178-1)*12)+VLOOKUP(C178,Parameters!$A$14:$B$17,2,FALSE))-VLOOKUP(A178,Growth!$C$1:$J$40,4,FALSE))))</f>
        <v>247.85568411630206</v>
      </c>
      <c r="E178" s="3">
        <f>IF(VLOOKUP(A178*2,StkLUT!$B$1:$C$40,2,FALSE)=1,(D178^Parameters!$B$11)*Parameters!$B$10,IF(VLOOKUP(A178*2,StkLUT!$B$1:$C$40,2,FALSE)=2,(D178^Parameters!$C$11)*Parameters!$C$10,IF(VLOOKUP(A178*2,StkLUT!$B$1:$C$40,2,FALSE)=3,(D178^Parameters!$D$11)*Parameters!$D$10)))</f>
        <v>241.40469651778432</v>
      </c>
      <c r="F178" s="3">
        <f>IF(D178&gt;Parameters!$B$4,E178*(Parameters!$B$5+(Parameters!$B$6-Parameters!$B$5)*1/(1+EXP(-Parameters!$B$2*(D178-Parameters!$B$3)))),0)</f>
        <v>241.40469651778432</v>
      </c>
      <c r="G178" s="3" t="str">
        <f>VLOOKUP(A178*2,StkLUT!$B$1:$D$40,3,FALSE)</f>
        <v>UW Accelerated</v>
      </c>
    </row>
    <row r="179" spans="1:7" x14ac:dyDescent="0.25">
      <c r="A179">
        <f t="shared" si="163"/>
        <v>12</v>
      </c>
      <c r="B179">
        <f t="shared" ref="B179:C179" si="204">B163</f>
        <v>2</v>
      </c>
      <c r="C179">
        <f t="shared" si="204"/>
        <v>2</v>
      </c>
      <c r="D179" s="3">
        <f>VLOOKUP(A179,Growth!$C$1:$J$40,2,FALSE)*(1-EXP(-VLOOKUP(A179,Growth!$C$1:$J$40,3,FALSE)*((((B179-1)*12)+VLOOKUP(C179,Parameters!$A$14:$B$17,2,FALSE))-VLOOKUP(A179,Growth!$C$1:$J$40,4,FALSE))))</f>
        <v>358.53084003416819</v>
      </c>
      <c r="E179" s="3">
        <f>IF(VLOOKUP(A179*2,StkLUT!$B$1:$C$40,2,FALSE)=1,(D179^Parameters!$B$11)*Parameters!$B$10,IF(VLOOKUP(A179*2,StkLUT!$B$1:$C$40,2,FALSE)=2,(D179^Parameters!$C$11)*Parameters!$C$10,IF(VLOOKUP(A179*2,StkLUT!$B$1:$C$40,2,FALSE)=3,(D179^Parameters!$D$11)*Parameters!$D$10)))</f>
        <v>770.29215280413143</v>
      </c>
      <c r="F179" s="3">
        <f>IF(D179&gt;Parameters!$B$4,E179*(Parameters!$B$5+(Parameters!$B$6-Parameters!$B$5)*1/(1+EXP(-Parameters!$B$2*(D179-Parameters!$B$3)))),0)</f>
        <v>770.29215280413143</v>
      </c>
      <c r="G179" s="3" t="str">
        <f>VLOOKUP(A179*2,StkLUT!$B$1:$D$40,3,FALSE)</f>
        <v>UW Accelerated</v>
      </c>
    </row>
    <row r="180" spans="1:7" x14ac:dyDescent="0.25">
      <c r="A180">
        <f t="shared" si="163"/>
        <v>12</v>
      </c>
      <c r="B180">
        <f t="shared" ref="B180:C180" si="205">B164</f>
        <v>2</v>
      </c>
      <c r="C180">
        <f t="shared" si="205"/>
        <v>3</v>
      </c>
      <c r="D180" s="3">
        <f>VLOOKUP(A180,Growth!$C$1:$J$40,2,FALSE)*(1-EXP(-VLOOKUP(A180,Growth!$C$1:$J$40,3,FALSE)*((((B180-1)*12)+VLOOKUP(C180,Parameters!$A$14:$B$17,2,FALSE))-VLOOKUP(A180,Growth!$C$1:$J$40,4,FALSE))))</f>
        <v>412.94311188376685</v>
      </c>
      <c r="E180" s="3">
        <f>IF(VLOOKUP(A180*2,StkLUT!$B$1:$C$40,2,FALSE)=1,(D180^Parameters!$B$11)*Parameters!$B$10,IF(VLOOKUP(A180*2,StkLUT!$B$1:$C$40,2,FALSE)=2,(D180^Parameters!$C$11)*Parameters!$C$10,IF(VLOOKUP(A180*2,StkLUT!$B$1:$C$40,2,FALSE)=3,(D180^Parameters!$D$11)*Parameters!$D$10)))</f>
        <v>1200.9408193058025</v>
      </c>
      <c r="F180" s="3">
        <f>IF(D180&gt;Parameters!$B$4,E180*(Parameters!$B$5+(Parameters!$B$6-Parameters!$B$5)*1/(1+EXP(-Parameters!$B$2*(D180-Parameters!$B$3)))),0)</f>
        <v>1200.9408193058025</v>
      </c>
      <c r="G180" s="3" t="str">
        <f>VLOOKUP(A180*2,StkLUT!$B$1:$D$40,3,FALSE)</f>
        <v>UW Accelerated</v>
      </c>
    </row>
    <row r="181" spans="1:7" x14ac:dyDescent="0.25">
      <c r="A181">
        <f t="shared" si="163"/>
        <v>12</v>
      </c>
      <c r="B181">
        <f t="shared" ref="B181:C181" si="206">B165</f>
        <v>2</v>
      </c>
      <c r="C181">
        <f t="shared" si="206"/>
        <v>4</v>
      </c>
      <c r="D181" s="3">
        <f t="shared" si="182"/>
        <v>247.85568411630206</v>
      </c>
      <c r="E181" s="3">
        <f t="shared" si="182"/>
        <v>241.40469651778432</v>
      </c>
      <c r="F181" s="3">
        <f t="shared" si="182"/>
        <v>241.40469651778432</v>
      </c>
      <c r="G181" s="3" t="str">
        <f>VLOOKUP(A181*2,StkLUT!$B$1:$D$40,3,FALSE)</f>
        <v>UW Accelerated</v>
      </c>
    </row>
    <row r="182" spans="1:7" x14ac:dyDescent="0.25">
      <c r="A182">
        <f t="shared" si="163"/>
        <v>12</v>
      </c>
      <c r="B182">
        <f t="shared" ref="B182:C182" si="207">B166</f>
        <v>3</v>
      </c>
      <c r="C182">
        <f t="shared" si="207"/>
        <v>1</v>
      </c>
      <c r="D182" s="3">
        <f>VLOOKUP(A182,Growth!$C$1:$J$40,2,FALSE)*(1-EXP(-VLOOKUP(A182,Growth!$C$1:$J$40,3,FALSE)*((((B182-1)*12)+VLOOKUP(C182,Parameters!$A$14:$B$17,2,FALSE))-VLOOKUP(A182,Growth!$C$1:$J$40,4,FALSE))))</f>
        <v>508.57232777730144</v>
      </c>
      <c r="E182" s="3">
        <f>IF(VLOOKUP(A182*2,StkLUT!$B$1:$C$40,2,FALSE)=1,(D182^Parameters!$B$11)*Parameters!$B$10,IF(VLOOKUP(A182*2,StkLUT!$B$1:$C$40,2,FALSE)=2,(D182^Parameters!$C$11)*Parameters!$C$10,IF(VLOOKUP(A182*2,StkLUT!$B$1:$C$40,2,FALSE)=3,(D182^Parameters!$D$11)*Parameters!$D$10)))</f>
        <v>2311.2410516373052</v>
      </c>
      <c r="F182" s="3">
        <f>IF(D182&gt;Parameters!$B$4,E182*(Parameters!$B$5+(Parameters!$B$6-Parameters!$B$5)*1/(1+EXP(-Parameters!$B$2*(D182-Parameters!$B$3)))),0)</f>
        <v>2311.2410516373052</v>
      </c>
      <c r="G182" s="3" t="str">
        <f>VLOOKUP(A182*2,StkLUT!$B$1:$D$40,3,FALSE)</f>
        <v>UW Accelerated</v>
      </c>
    </row>
    <row r="183" spans="1:7" x14ac:dyDescent="0.25">
      <c r="A183">
        <f t="shared" si="163"/>
        <v>12</v>
      </c>
      <c r="B183">
        <f t="shared" ref="B183:C183" si="208">B167</f>
        <v>3</v>
      </c>
      <c r="C183">
        <f t="shared" si="208"/>
        <v>2</v>
      </c>
      <c r="D183" s="3">
        <f>VLOOKUP(A183,Growth!$C$1:$J$40,2,FALSE)*(1-EXP(-VLOOKUP(A183,Growth!$C$1:$J$40,3,FALSE)*((((B183-1)*12)+VLOOKUP(C183,Parameters!$A$14:$B$17,2,FALSE))-VLOOKUP(A183,Growth!$C$1:$J$40,4,FALSE))))</f>
        <v>581.53583297965747</v>
      </c>
      <c r="E183" s="3">
        <f>IF(VLOOKUP(A183*2,StkLUT!$B$1:$C$40,2,FALSE)=1,(D183^Parameters!$B$11)*Parameters!$B$10,IF(VLOOKUP(A183*2,StkLUT!$B$1:$C$40,2,FALSE)=2,(D183^Parameters!$C$11)*Parameters!$C$10,IF(VLOOKUP(A183*2,StkLUT!$B$1:$C$40,2,FALSE)=3,(D183^Parameters!$D$11)*Parameters!$D$10)))</f>
        <v>3522.431065183112</v>
      </c>
      <c r="F183" s="3">
        <f>IF(D183&gt;Parameters!$B$4,E183*(Parameters!$B$5+(Parameters!$B$6-Parameters!$B$5)*1/(1+EXP(-Parameters!$B$2*(D183-Parameters!$B$3)))),0)</f>
        <v>3522.431065183112</v>
      </c>
      <c r="G183" s="3" t="str">
        <f>VLOOKUP(A183*2,StkLUT!$B$1:$D$40,3,FALSE)</f>
        <v>UW Accelerated</v>
      </c>
    </row>
    <row r="184" spans="1:7" x14ac:dyDescent="0.25">
      <c r="A184">
        <f t="shared" si="163"/>
        <v>12</v>
      </c>
      <c r="B184">
        <f t="shared" ref="B184:C184" si="209">B168</f>
        <v>3</v>
      </c>
      <c r="C184">
        <f t="shared" si="209"/>
        <v>3</v>
      </c>
      <c r="D184" s="3">
        <f>VLOOKUP(A184,Growth!$C$1:$J$40,2,FALSE)*(1-EXP(-VLOOKUP(A184,Growth!$C$1:$J$40,3,FALSE)*((((B184-1)*12)+VLOOKUP(C184,Parameters!$A$14:$B$17,2,FALSE))-VLOOKUP(A184,Growth!$C$1:$J$40,4,FALSE))))</f>
        <v>617.40756993132254</v>
      </c>
      <c r="E184" s="3">
        <f>IF(VLOOKUP(A184*2,StkLUT!$B$1:$C$40,2,FALSE)=1,(D184^Parameters!$B$11)*Parameters!$B$10,IF(VLOOKUP(A184*2,StkLUT!$B$1:$C$40,2,FALSE)=2,(D184^Parameters!$C$11)*Parameters!$C$10,IF(VLOOKUP(A184*2,StkLUT!$B$1:$C$40,2,FALSE)=3,(D184^Parameters!$D$11)*Parameters!$D$10)))</f>
        <v>4251.5399492929027</v>
      </c>
      <c r="F184" s="3">
        <f>IF(D184&gt;Parameters!$B$4,E184*(Parameters!$B$5+(Parameters!$B$6-Parameters!$B$5)*1/(1+EXP(-Parameters!$B$2*(D184-Parameters!$B$3)))),0)</f>
        <v>4251.5399492929027</v>
      </c>
      <c r="G184" s="3" t="str">
        <f>VLOOKUP(A184*2,StkLUT!$B$1:$D$40,3,FALSE)</f>
        <v>UW Accelerated</v>
      </c>
    </row>
    <row r="185" spans="1:7" x14ac:dyDescent="0.25">
      <c r="A185">
        <f t="shared" si="163"/>
        <v>12</v>
      </c>
      <c r="B185">
        <f t="shared" ref="B185:C185" si="210">B169</f>
        <v>3</v>
      </c>
      <c r="C185">
        <f t="shared" si="210"/>
        <v>4</v>
      </c>
      <c r="D185" s="3">
        <f t="shared" ref="D185:F205" si="211">D182</f>
        <v>508.57232777730144</v>
      </c>
      <c r="E185" s="3">
        <f t="shared" si="211"/>
        <v>2311.2410516373052</v>
      </c>
      <c r="F185" s="3">
        <f t="shared" si="211"/>
        <v>2311.2410516373052</v>
      </c>
      <c r="G185" s="3" t="str">
        <f>VLOOKUP(A185*2,StkLUT!$B$1:$D$40,3,FALSE)</f>
        <v>UW Accelerated</v>
      </c>
    </row>
    <row r="186" spans="1:7" x14ac:dyDescent="0.25">
      <c r="A186">
        <f t="shared" si="163"/>
        <v>12</v>
      </c>
      <c r="B186">
        <f t="shared" ref="B186:C186" si="212">B170</f>
        <v>4</v>
      </c>
      <c r="C186">
        <f t="shared" si="212"/>
        <v>1</v>
      </c>
      <c r="D186" s="3">
        <f>VLOOKUP(A186,Growth!$C$1:$J$40,2,FALSE)*(1-EXP(-VLOOKUP(A186,Growth!$C$1:$J$40,3,FALSE)*((((B186-1)*12)+VLOOKUP(C186,Parameters!$A$14:$B$17,2,FALSE))-VLOOKUP(A186,Growth!$C$1:$J$40,4,FALSE))))</f>
        <v>680.45191564268748</v>
      </c>
      <c r="E186" s="3">
        <f>IF(VLOOKUP(A186*2,StkLUT!$B$1:$C$40,2,FALSE)=1,(D186^Parameters!$B$11)*Parameters!$B$10,IF(VLOOKUP(A186*2,StkLUT!$B$1:$C$40,2,FALSE)=2,(D186^Parameters!$C$11)*Parameters!$C$10,IF(VLOOKUP(A186*2,StkLUT!$B$1:$C$40,2,FALSE)=3,(D186^Parameters!$D$11)*Parameters!$D$10)))</f>
        <v>5771.1316661724932</v>
      </c>
      <c r="F186" s="3">
        <f>IF(D186&gt;Parameters!$B$4,E186*(Parameters!$B$5+(Parameters!$B$6-Parameters!$B$5)*1/(1+EXP(-Parameters!$B$2*(D186-Parameters!$B$3)))),0)</f>
        <v>5771.1316661724932</v>
      </c>
      <c r="G186" s="3" t="str">
        <f>VLOOKUP(A186*2,StkLUT!$B$1:$D$40,3,FALSE)</f>
        <v>UW Accelerated</v>
      </c>
    </row>
    <row r="187" spans="1:7" x14ac:dyDescent="0.25">
      <c r="A187">
        <f t="shared" si="163"/>
        <v>12</v>
      </c>
      <c r="B187">
        <f t="shared" ref="B187:C187" si="213">B171</f>
        <v>4</v>
      </c>
      <c r="C187">
        <f t="shared" si="213"/>
        <v>2</v>
      </c>
      <c r="D187" s="3">
        <f>VLOOKUP(A187,Growth!$C$1:$J$40,2,FALSE)*(1-EXP(-VLOOKUP(A187,Growth!$C$1:$J$40,3,FALSE)*((((B187-1)*12)+VLOOKUP(C187,Parameters!$A$14:$B$17,2,FALSE))-VLOOKUP(A187,Growth!$C$1:$J$40,4,FALSE))))</f>
        <v>728.55370549121517</v>
      </c>
      <c r="E187" s="3">
        <f>IF(VLOOKUP(A187*2,StkLUT!$B$1:$C$40,2,FALSE)=1,(D187^Parameters!$B$11)*Parameters!$B$10,IF(VLOOKUP(A187*2,StkLUT!$B$1:$C$40,2,FALSE)=2,(D187^Parameters!$C$11)*Parameters!$C$10,IF(VLOOKUP(A187*2,StkLUT!$B$1:$C$40,2,FALSE)=3,(D187^Parameters!$D$11)*Parameters!$D$10)))</f>
        <v>7153.1172582982545</v>
      </c>
      <c r="F187" s="3">
        <f>IF(D187&gt;Parameters!$B$4,E187*(Parameters!$B$5+(Parameters!$B$6-Parameters!$B$5)*1/(1+EXP(-Parameters!$B$2*(D187-Parameters!$B$3)))),0)</f>
        <v>7153.1172582982545</v>
      </c>
      <c r="G187" s="3" t="str">
        <f>VLOOKUP(A187*2,StkLUT!$B$1:$D$40,3,FALSE)</f>
        <v>UW Accelerated</v>
      </c>
    </row>
    <row r="188" spans="1:7" x14ac:dyDescent="0.25">
      <c r="A188">
        <f t="shared" si="163"/>
        <v>12</v>
      </c>
      <c r="B188">
        <f t="shared" ref="B188:C188" si="214">B172</f>
        <v>4</v>
      </c>
      <c r="C188">
        <f t="shared" si="214"/>
        <v>3</v>
      </c>
      <c r="D188" s="3">
        <f>VLOOKUP(A188,Growth!$C$1:$J$40,2,FALSE)*(1-EXP(-VLOOKUP(A188,Growth!$C$1:$J$40,3,FALSE)*((((B188-1)*12)+VLOOKUP(C188,Parameters!$A$14:$B$17,2,FALSE))-VLOOKUP(A188,Growth!$C$1:$J$40,4,FALSE))))</f>
        <v>752.20244259019648</v>
      </c>
      <c r="E188" s="3">
        <f>IF(VLOOKUP(A188*2,StkLUT!$B$1:$C$40,2,FALSE)=1,(D188^Parameters!$B$11)*Parameters!$B$10,IF(VLOOKUP(A188*2,StkLUT!$B$1:$C$40,2,FALSE)=2,(D188^Parameters!$C$11)*Parameters!$C$10,IF(VLOOKUP(A188*2,StkLUT!$B$1:$C$40,2,FALSE)=3,(D188^Parameters!$D$11)*Parameters!$D$10)))</f>
        <v>7908.5836253056032</v>
      </c>
      <c r="F188" s="3">
        <f>IF(D188&gt;Parameters!$B$4,E188*(Parameters!$B$5+(Parameters!$B$6-Parameters!$B$5)*1/(1+EXP(-Parameters!$B$2*(D188-Parameters!$B$3)))),0)</f>
        <v>7908.5836253056032</v>
      </c>
      <c r="G188" s="3" t="str">
        <f>VLOOKUP(A188*2,StkLUT!$B$1:$D$40,3,FALSE)</f>
        <v>UW Accelerated</v>
      </c>
    </row>
    <row r="189" spans="1:7" x14ac:dyDescent="0.25">
      <c r="A189">
        <f t="shared" si="163"/>
        <v>12</v>
      </c>
      <c r="B189">
        <f t="shared" ref="B189:C189" si="215">B173</f>
        <v>4</v>
      </c>
      <c r="C189">
        <f t="shared" si="215"/>
        <v>4</v>
      </c>
      <c r="D189" s="3">
        <f t="shared" ref="D189:F209" si="216">D186</f>
        <v>680.45191564268748</v>
      </c>
      <c r="E189" s="3">
        <f t="shared" si="216"/>
        <v>5771.1316661724932</v>
      </c>
      <c r="F189" s="3">
        <f t="shared" si="216"/>
        <v>5771.1316661724932</v>
      </c>
      <c r="G189" s="3" t="str">
        <f>VLOOKUP(A189*2,StkLUT!$B$1:$D$40,3,FALSE)</f>
        <v>UW Accelerated</v>
      </c>
    </row>
    <row r="190" spans="1:7" x14ac:dyDescent="0.25">
      <c r="A190">
        <f t="shared" si="163"/>
        <v>12</v>
      </c>
      <c r="B190">
        <f t="shared" ref="B190:C190" si="217">B174</f>
        <v>5</v>
      </c>
      <c r="C190">
        <f t="shared" si="217"/>
        <v>1</v>
      </c>
      <c r="D190" s="3">
        <f>VLOOKUP(A190,Growth!$C$1:$J$40,2,FALSE)*(1-EXP(-VLOOKUP(A190,Growth!$C$1:$J$40,3,FALSE)*((((B190-1)*12)+VLOOKUP(C190,Parameters!$A$14:$B$17,2,FALSE))-VLOOKUP(A190,Growth!$C$1:$J$40,4,FALSE))))</f>
        <v>793.76494510615396</v>
      </c>
      <c r="E190" s="3">
        <f>IF(VLOOKUP(A190*2,StkLUT!$B$1:$C$40,2,FALSE)=1,(D190^Parameters!$B$11)*Parameters!$B$10,IF(VLOOKUP(A190*2,StkLUT!$B$1:$C$40,2,FALSE)=2,(D190^Parameters!$C$11)*Parameters!$C$10,IF(VLOOKUP(A190*2,StkLUT!$B$1:$C$40,2,FALSE)=3,(D190^Parameters!$D$11)*Parameters!$D$10)))</f>
        <v>9365.0546338067415</v>
      </c>
      <c r="F190" s="3">
        <f>IF(D190&gt;Parameters!$B$4,E190*(Parameters!$B$5+(Parameters!$B$6-Parameters!$B$5)*1/(1+EXP(-Parameters!$B$2*(D190-Parameters!$B$3)))),0)</f>
        <v>9365.0546338067415</v>
      </c>
      <c r="G190" s="3" t="str">
        <f>VLOOKUP(A190*2,StkLUT!$B$1:$D$40,3,FALSE)</f>
        <v>UW Accelerated</v>
      </c>
    </row>
    <row r="191" spans="1:7" x14ac:dyDescent="0.25">
      <c r="A191">
        <f t="shared" si="163"/>
        <v>12</v>
      </c>
      <c r="B191">
        <f t="shared" ref="B191:C191" si="218">B175</f>
        <v>5</v>
      </c>
      <c r="C191">
        <f t="shared" si="218"/>
        <v>2</v>
      </c>
      <c r="D191" s="3">
        <f>VLOOKUP(A191,Growth!$C$1:$J$40,2,FALSE)*(1-EXP(-VLOOKUP(A191,Growth!$C$1:$J$40,3,FALSE)*((((B191-1)*12)+VLOOKUP(C191,Parameters!$A$14:$B$17,2,FALSE))-VLOOKUP(A191,Growth!$C$1:$J$40,4,FALSE))))</f>
        <v>825.47644498838861</v>
      </c>
      <c r="E191" s="3">
        <f>IF(VLOOKUP(A191*2,StkLUT!$B$1:$C$40,2,FALSE)=1,(D191^Parameters!$B$11)*Parameters!$B$10,IF(VLOOKUP(A191*2,StkLUT!$B$1:$C$40,2,FALSE)=2,(D191^Parameters!$C$11)*Parameters!$C$10,IF(VLOOKUP(A191*2,StkLUT!$B$1:$C$40,2,FALSE)=3,(D191^Parameters!$D$11)*Parameters!$D$10)))</f>
        <v>10592.084844540279</v>
      </c>
      <c r="F191" s="3">
        <f>IF(D191&gt;Parameters!$B$4,E191*(Parameters!$B$5+(Parameters!$B$6-Parameters!$B$5)*1/(1+EXP(-Parameters!$B$2*(D191-Parameters!$B$3)))),0)</f>
        <v>10592.084844540279</v>
      </c>
      <c r="G191" s="3" t="str">
        <f>VLOOKUP(A191*2,StkLUT!$B$1:$D$40,3,FALSE)</f>
        <v>UW Accelerated</v>
      </c>
    </row>
    <row r="192" spans="1:7" x14ac:dyDescent="0.25">
      <c r="A192">
        <f t="shared" si="163"/>
        <v>12</v>
      </c>
      <c r="B192">
        <f t="shared" ref="B192:C192" si="219">B176</f>
        <v>5</v>
      </c>
      <c r="C192">
        <f t="shared" si="219"/>
        <v>3</v>
      </c>
      <c r="D192" s="3">
        <f>VLOOKUP(A192,Growth!$C$1:$J$40,2,FALSE)*(1-EXP(-VLOOKUP(A192,Growth!$C$1:$J$40,3,FALSE)*((((B192-1)*12)+VLOOKUP(C192,Parameters!$A$14:$B$17,2,FALSE))-VLOOKUP(A192,Growth!$C$1:$J$40,4,FALSE))))</f>
        <v>841.06706908139802</v>
      </c>
      <c r="E192" s="3">
        <f>IF(VLOOKUP(A192*2,StkLUT!$B$1:$C$40,2,FALSE)=1,(D192^Parameters!$B$11)*Parameters!$B$10,IF(VLOOKUP(A192*2,StkLUT!$B$1:$C$40,2,FALSE)=2,(D192^Parameters!$C$11)*Parameters!$C$10,IF(VLOOKUP(A192*2,StkLUT!$B$1:$C$40,2,FALSE)=3,(D192^Parameters!$D$11)*Parameters!$D$10)))</f>
        <v>11233.660446172684</v>
      </c>
      <c r="F192" s="3">
        <f>IF(D192&gt;Parameters!$B$4,E192*(Parameters!$B$5+(Parameters!$B$6-Parameters!$B$5)*1/(1+EXP(-Parameters!$B$2*(D192-Parameters!$B$3)))),0)</f>
        <v>11233.660446172684</v>
      </c>
      <c r="G192" s="3" t="str">
        <f>VLOOKUP(A192*2,StkLUT!$B$1:$D$40,3,FALSE)</f>
        <v>UW Accelerated</v>
      </c>
    </row>
    <row r="193" spans="1:7" x14ac:dyDescent="0.25">
      <c r="A193">
        <f t="shared" si="163"/>
        <v>12</v>
      </c>
      <c r="B193">
        <f t="shared" ref="B193:C193" si="220">B177</f>
        <v>5</v>
      </c>
      <c r="C193">
        <f t="shared" si="220"/>
        <v>4</v>
      </c>
      <c r="D193" s="3">
        <f t="shared" ref="D193:F193" si="221">D190</f>
        <v>793.76494510615396</v>
      </c>
      <c r="E193" s="3">
        <f t="shared" si="221"/>
        <v>9365.0546338067415</v>
      </c>
      <c r="F193" s="3">
        <f t="shared" si="221"/>
        <v>9365.0546338067415</v>
      </c>
      <c r="G193" s="3" t="str">
        <f>VLOOKUP(A193*2,StkLUT!$B$1:$D$40,3,FALSE)</f>
        <v>UW Accelerated</v>
      </c>
    </row>
    <row r="194" spans="1:7" x14ac:dyDescent="0.25">
      <c r="A194">
        <f t="shared" si="163"/>
        <v>13</v>
      </c>
      <c r="B194">
        <f t="shared" ref="B194:C194" si="222">B178</f>
        <v>2</v>
      </c>
      <c r="C194">
        <f t="shared" si="222"/>
        <v>1</v>
      </c>
      <c r="D194" s="3">
        <f>VLOOKUP(A194,Growth!$C$1:$J$40,2,FALSE)*(1-EXP(-VLOOKUP(A194,Growth!$C$1:$J$40,3,FALSE)*((((B194-1)*12)+VLOOKUP(C194,Parameters!$A$14:$B$17,2,FALSE))-VLOOKUP(A194,Growth!$C$1:$J$40,4,FALSE))))</f>
        <v>320.95872777108025</v>
      </c>
      <c r="E194" s="3">
        <f>IF(VLOOKUP(A194*2,StkLUT!$B$1:$C$40,2,FALSE)=1,(D194^Parameters!$B$11)*Parameters!$B$10,IF(VLOOKUP(A194*2,StkLUT!$B$1:$C$40,2,FALSE)=2,(D194^Parameters!$C$11)*Parameters!$C$10,IF(VLOOKUP(A194*2,StkLUT!$B$1:$C$40,2,FALSE)=3,(D194^Parameters!$D$11)*Parameters!$D$10)))</f>
        <v>543.93678399591897</v>
      </c>
      <c r="F194" s="3">
        <f>IF(D194&gt;Parameters!$B$4,E194*(Parameters!$B$5+(Parameters!$B$6-Parameters!$B$5)*1/(1+EXP(-Parameters!$B$2*(D194-Parameters!$B$3)))),0)</f>
        <v>543.93678399591897</v>
      </c>
      <c r="G194" s="3" t="str">
        <f>VLOOKUP(A194*2,StkLUT!$B$1:$D$40,3,FALSE)</f>
        <v>South Puget Sound Fall Fing</v>
      </c>
    </row>
    <row r="195" spans="1:7" x14ac:dyDescent="0.25">
      <c r="A195">
        <f t="shared" si="163"/>
        <v>13</v>
      </c>
      <c r="B195">
        <f t="shared" ref="B195:C195" si="223">B179</f>
        <v>2</v>
      </c>
      <c r="C195">
        <f t="shared" si="223"/>
        <v>2</v>
      </c>
      <c r="D195" s="3">
        <f>VLOOKUP(A195,Growth!$C$1:$J$40,2,FALSE)*(1-EXP(-VLOOKUP(A195,Growth!$C$1:$J$40,3,FALSE)*((((B195-1)*12)+VLOOKUP(C195,Parameters!$A$14:$B$17,2,FALSE))-VLOOKUP(A195,Growth!$C$1:$J$40,4,FALSE))))</f>
        <v>425.7229320061009</v>
      </c>
      <c r="E195" s="3">
        <f>IF(VLOOKUP(A195*2,StkLUT!$B$1:$C$40,2,FALSE)=1,(D195^Parameters!$B$11)*Parameters!$B$10,IF(VLOOKUP(A195*2,StkLUT!$B$1:$C$40,2,FALSE)=2,(D195^Parameters!$C$11)*Parameters!$C$10,IF(VLOOKUP(A195*2,StkLUT!$B$1:$C$40,2,FALSE)=3,(D195^Parameters!$D$11)*Parameters!$D$10)))</f>
        <v>1321.6757643328206</v>
      </c>
      <c r="F195" s="3">
        <f>IF(D195&gt;Parameters!$B$4,E195*(Parameters!$B$5+(Parameters!$B$6-Parameters!$B$5)*1/(1+EXP(-Parameters!$B$2*(D195-Parameters!$B$3)))),0)</f>
        <v>1321.6757643328206</v>
      </c>
      <c r="G195" s="3" t="str">
        <f>VLOOKUP(A195*2,StkLUT!$B$1:$D$40,3,FALSE)</f>
        <v>South Puget Sound Fall Fing</v>
      </c>
    </row>
    <row r="196" spans="1:7" x14ac:dyDescent="0.25">
      <c r="A196">
        <f t="shared" si="163"/>
        <v>13</v>
      </c>
      <c r="B196">
        <f t="shared" ref="B196:C196" si="224">B180</f>
        <v>2</v>
      </c>
      <c r="C196">
        <f t="shared" si="224"/>
        <v>3</v>
      </c>
      <c r="D196" s="3">
        <f>VLOOKUP(A196,Growth!$C$1:$J$40,2,FALSE)*(1-EXP(-VLOOKUP(A196,Growth!$C$1:$J$40,3,FALSE)*((((B196-1)*12)+VLOOKUP(C196,Parameters!$A$14:$B$17,2,FALSE))-VLOOKUP(A196,Growth!$C$1:$J$40,4,FALSE))))</f>
        <v>476.21170977316473</v>
      </c>
      <c r="E196" s="3">
        <f>IF(VLOOKUP(A196*2,StkLUT!$B$1:$C$40,2,FALSE)=1,(D196^Parameters!$B$11)*Parameters!$B$10,IF(VLOOKUP(A196*2,StkLUT!$B$1:$C$40,2,FALSE)=2,(D196^Parameters!$C$11)*Parameters!$C$10,IF(VLOOKUP(A196*2,StkLUT!$B$1:$C$40,2,FALSE)=3,(D196^Parameters!$D$11)*Parameters!$D$10)))</f>
        <v>1879.7679742988689</v>
      </c>
      <c r="F196" s="3">
        <f>IF(D196&gt;Parameters!$B$4,E196*(Parameters!$B$5+(Parameters!$B$6-Parameters!$B$5)*1/(1+EXP(-Parameters!$B$2*(D196-Parameters!$B$3)))),0)</f>
        <v>1879.7679742988689</v>
      </c>
      <c r="G196" s="3" t="str">
        <f>VLOOKUP(A196*2,StkLUT!$B$1:$D$40,3,FALSE)</f>
        <v>South Puget Sound Fall Fing</v>
      </c>
    </row>
    <row r="197" spans="1:7" x14ac:dyDescent="0.25">
      <c r="A197">
        <f t="shared" si="163"/>
        <v>13</v>
      </c>
      <c r="B197">
        <f t="shared" ref="B197:C197" si="225">B181</f>
        <v>2</v>
      </c>
      <c r="C197">
        <f t="shared" si="225"/>
        <v>4</v>
      </c>
      <c r="D197" s="3">
        <f t="shared" ref="D197:F197" si="226">D194</f>
        <v>320.95872777108025</v>
      </c>
      <c r="E197" s="3">
        <f t="shared" si="226"/>
        <v>543.93678399591897</v>
      </c>
      <c r="F197" s="3">
        <f t="shared" si="226"/>
        <v>543.93678399591897</v>
      </c>
      <c r="G197" s="3" t="str">
        <f>VLOOKUP(A197*2,StkLUT!$B$1:$D$40,3,FALSE)</f>
        <v>South Puget Sound Fall Fing</v>
      </c>
    </row>
    <row r="198" spans="1:7" x14ac:dyDescent="0.25">
      <c r="A198">
        <f t="shared" si="163"/>
        <v>13</v>
      </c>
      <c r="B198">
        <f t="shared" ref="B198:C198" si="227">B182</f>
        <v>3</v>
      </c>
      <c r="C198">
        <f t="shared" si="227"/>
        <v>1</v>
      </c>
      <c r="D198" s="3">
        <f>VLOOKUP(A198,Growth!$C$1:$J$40,2,FALSE)*(1-EXP(-VLOOKUP(A198,Growth!$C$1:$J$40,3,FALSE)*((((B198-1)*12)+VLOOKUP(C198,Parameters!$A$14:$B$17,2,FALSE))-VLOOKUP(A198,Growth!$C$1:$J$40,4,FALSE))))</f>
        <v>563.12032800449174</v>
      </c>
      <c r="E198" s="3">
        <f>IF(VLOOKUP(A198*2,StkLUT!$B$1:$C$40,2,FALSE)=1,(D198^Parameters!$B$11)*Parameters!$B$10,IF(VLOOKUP(A198*2,StkLUT!$B$1:$C$40,2,FALSE)=2,(D198^Parameters!$C$11)*Parameters!$C$10,IF(VLOOKUP(A198*2,StkLUT!$B$1:$C$40,2,FALSE)=3,(D198^Parameters!$D$11)*Parameters!$D$10)))</f>
        <v>3183.597927083194</v>
      </c>
      <c r="F198" s="3">
        <f>IF(D198&gt;Parameters!$B$4,E198*(Parameters!$B$5+(Parameters!$B$6-Parameters!$B$5)*1/(1+EXP(-Parameters!$B$2*(D198-Parameters!$B$3)))),0)</f>
        <v>3183.597927083194</v>
      </c>
      <c r="G198" s="3" t="str">
        <f>VLOOKUP(A198*2,StkLUT!$B$1:$D$40,3,FALSE)</f>
        <v>South Puget Sound Fall Fing</v>
      </c>
    </row>
    <row r="199" spans="1:7" x14ac:dyDescent="0.25">
      <c r="A199">
        <f t="shared" si="163"/>
        <v>13</v>
      </c>
      <c r="B199">
        <f t="shared" ref="B199:C199" si="228">B183</f>
        <v>3</v>
      </c>
      <c r="C199">
        <f t="shared" si="228"/>
        <v>2</v>
      </c>
      <c r="D199" s="3">
        <f>VLOOKUP(A199,Growth!$C$1:$J$40,2,FALSE)*(1-EXP(-VLOOKUP(A199,Growth!$C$1:$J$40,3,FALSE)*((((B199-1)*12)+VLOOKUP(C199,Parameters!$A$14:$B$17,2,FALSE))-VLOOKUP(A199,Growth!$C$1:$J$40,4,FALSE))))</f>
        <v>627.67497794120391</v>
      </c>
      <c r="E199" s="3">
        <f>IF(VLOOKUP(A199*2,StkLUT!$B$1:$C$40,2,FALSE)=1,(D199^Parameters!$B$11)*Parameters!$B$10,IF(VLOOKUP(A199*2,StkLUT!$B$1:$C$40,2,FALSE)=2,(D199^Parameters!$C$11)*Parameters!$C$10,IF(VLOOKUP(A199*2,StkLUT!$B$1:$C$40,2,FALSE)=3,(D199^Parameters!$D$11)*Parameters!$D$10)))</f>
        <v>4477.7428808521727</v>
      </c>
      <c r="F199" s="3">
        <f>IF(D199&gt;Parameters!$B$4,E199*(Parameters!$B$5+(Parameters!$B$6-Parameters!$B$5)*1/(1+EXP(-Parameters!$B$2*(D199-Parameters!$B$3)))),0)</f>
        <v>4477.7428808521727</v>
      </c>
      <c r="G199" s="3" t="str">
        <f>VLOOKUP(A199*2,StkLUT!$B$1:$D$40,3,FALSE)</f>
        <v>South Puget Sound Fall Fing</v>
      </c>
    </row>
    <row r="200" spans="1:7" x14ac:dyDescent="0.25">
      <c r="A200">
        <f t="shared" si="163"/>
        <v>13</v>
      </c>
      <c r="B200">
        <f t="shared" ref="B200:C200" si="229">B184</f>
        <v>3</v>
      </c>
      <c r="C200">
        <f t="shared" si="229"/>
        <v>3</v>
      </c>
      <c r="D200" s="3">
        <f>VLOOKUP(A200,Growth!$C$1:$J$40,2,FALSE)*(1-EXP(-VLOOKUP(A200,Growth!$C$1:$J$40,3,FALSE)*((((B200-1)*12)+VLOOKUP(C200,Parameters!$A$14:$B$17,2,FALSE))-VLOOKUP(A200,Growth!$C$1:$J$40,4,FALSE))))</f>
        <v>658.78565546970049</v>
      </c>
      <c r="E200" s="3">
        <f>IF(VLOOKUP(A200*2,StkLUT!$B$1:$C$40,2,FALSE)=1,(D200^Parameters!$B$11)*Parameters!$B$10,IF(VLOOKUP(A200*2,StkLUT!$B$1:$C$40,2,FALSE)=2,(D200^Parameters!$C$11)*Parameters!$C$10,IF(VLOOKUP(A200*2,StkLUT!$B$1:$C$40,2,FALSE)=3,(D200^Parameters!$D$11)*Parameters!$D$10)))</f>
        <v>5213.0445836916988</v>
      </c>
      <c r="F200" s="3">
        <f>IF(D200&gt;Parameters!$B$4,E200*(Parameters!$B$5+(Parameters!$B$6-Parameters!$B$5)*1/(1+EXP(-Parameters!$B$2*(D200-Parameters!$B$3)))),0)</f>
        <v>5213.0445836916988</v>
      </c>
      <c r="G200" s="3" t="str">
        <f>VLOOKUP(A200*2,StkLUT!$B$1:$D$40,3,FALSE)</f>
        <v>South Puget Sound Fall Fing</v>
      </c>
    </row>
    <row r="201" spans="1:7" x14ac:dyDescent="0.25">
      <c r="A201">
        <f t="shared" si="163"/>
        <v>13</v>
      </c>
      <c r="B201">
        <f t="shared" ref="B201:C201" si="230">B185</f>
        <v>3</v>
      </c>
      <c r="C201">
        <f t="shared" si="230"/>
        <v>4</v>
      </c>
      <c r="D201" s="3">
        <f t="shared" ref="D201:F221" si="231">D198</f>
        <v>563.12032800449174</v>
      </c>
      <c r="E201" s="3">
        <f t="shared" si="231"/>
        <v>3183.597927083194</v>
      </c>
      <c r="F201" s="3">
        <f t="shared" si="231"/>
        <v>3183.597927083194</v>
      </c>
      <c r="G201" s="3" t="str">
        <f>VLOOKUP(A201*2,StkLUT!$B$1:$D$40,3,FALSE)</f>
        <v>South Puget Sound Fall Fing</v>
      </c>
    </row>
    <row r="202" spans="1:7" x14ac:dyDescent="0.25">
      <c r="A202">
        <f t="shared" si="163"/>
        <v>13</v>
      </c>
      <c r="B202">
        <f t="shared" ref="B202:C202" si="232">B186</f>
        <v>4</v>
      </c>
      <c r="C202">
        <f t="shared" si="232"/>
        <v>1</v>
      </c>
      <c r="D202" s="3">
        <f>VLOOKUP(A202,Growth!$C$1:$J$40,2,FALSE)*(1-EXP(-VLOOKUP(A202,Growth!$C$1:$J$40,3,FALSE)*((((B202-1)*12)+VLOOKUP(C202,Parameters!$A$14:$B$17,2,FALSE))-VLOOKUP(A202,Growth!$C$1:$J$40,4,FALSE))))</f>
        <v>712.3378727310544</v>
      </c>
      <c r="E202" s="3">
        <f>IF(VLOOKUP(A202*2,StkLUT!$B$1:$C$40,2,FALSE)=1,(D202^Parameters!$B$11)*Parameters!$B$10,IF(VLOOKUP(A202*2,StkLUT!$B$1:$C$40,2,FALSE)=2,(D202^Parameters!$C$11)*Parameters!$C$10,IF(VLOOKUP(A202*2,StkLUT!$B$1:$C$40,2,FALSE)=3,(D202^Parameters!$D$11)*Parameters!$D$10)))</f>
        <v>6664.550044675867</v>
      </c>
      <c r="F202" s="3">
        <f>IF(D202&gt;Parameters!$B$4,E202*(Parameters!$B$5+(Parameters!$B$6-Parameters!$B$5)*1/(1+EXP(-Parameters!$B$2*(D202-Parameters!$B$3)))),0)</f>
        <v>6664.550044675867</v>
      </c>
      <c r="G202" s="3" t="str">
        <f>VLOOKUP(A202*2,StkLUT!$B$1:$D$40,3,FALSE)</f>
        <v>South Puget Sound Fall Fing</v>
      </c>
    </row>
    <row r="203" spans="1:7" x14ac:dyDescent="0.25">
      <c r="A203">
        <f t="shared" si="163"/>
        <v>13</v>
      </c>
      <c r="B203">
        <f t="shared" ref="B203:C203" si="233">B187</f>
        <v>4</v>
      </c>
      <c r="C203">
        <f t="shared" si="233"/>
        <v>2</v>
      </c>
      <c r="D203" s="3">
        <f>VLOOKUP(A203,Growth!$C$1:$J$40,2,FALSE)*(1-EXP(-VLOOKUP(A203,Growth!$C$1:$J$40,3,FALSE)*((((B203-1)*12)+VLOOKUP(C203,Parameters!$A$14:$B$17,2,FALSE))-VLOOKUP(A203,Growth!$C$1:$J$40,4,FALSE))))</f>
        <v>752.11579935094096</v>
      </c>
      <c r="E203" s="3">
        <f>IF(VLOOKUP(A203*2,StkLUT!$B$1:$C$40,2,FALSE)=1,(D203^Parameters!$B$11)*Parameters!$B$10,IF(VLOOKUP(A203*2,StkLUT!$B$1:$C$40,2,FALSE)=2,(D203^Parameters!$C$11)*Parameters!$C$10,IF(VLOOKUP(A203*2,StkLUT!$B$1:$C$40,2,FALSE)=3,(D203^Parameters!$D$11)*Parameters!$D$10)))</f>
        <v>7905.7208357044956</v>
      </c>
      <c r="F203" s="3">
        <f>IF(D203&gt;Parameters!$B$4,E203*(Parameters!$B$5+(Parameters!$B$6-Parameters!$B$5)*1/(1+EXP(-Parameters!$B$2*(D203-Parameters!$B$3)))),0)</f>
        <v>7905.7208357044956</v>
      </c>
      <c r="G203" s="3" t="str">
        <f>VLOOKUP(A203*2,StkLUT!$B$1:$D$40,3,FALSE)</f>
        <v>South Puget Sound Fall Fing</v>
      </c>
    </row>
    <row r="204" spans="1:7" x14ac:dyDescent="0.25">
      <c r="A204">
        <f t="shared" si="163"/>
        <v>13</v>
      </c>
      <c r="B204">
        <f t="shared" ref="B204:C204" si="234">B188</f>
        <v>4</v>
      </c>
      <c r="C204">
        <f t="shared" si="234"/>
        <v>3</v>
      </c>
      <c r="D204" s="3">
        <f>VLOOKUP(A204,Growth!$C$1:$J$40,2,FALSE)*(1-EXP(-VLOOKUP(A204,Growth!$C$1:$J$40,3,FALSE)*((((B204-1)*12)+VLOOKUP(C204,Parameters!$A$14:$B$17,2,FALSE))-VLOOKUP(A204,Growth!$C$1:$J$40,4,FALSE))))</f>
        <v>771.2858862313858</v>
      </c>
      <c r="E204" s="3">
        <f>IF(VLOOKUP(A204*2,StkLUT!$B$1:$C$40,2,FALSE)=1,(D204^Parameters!$B$11)*Parameters!$B$10,IF(VLOOKUP(A204*2,StkLUT!$B$1:$C$40,2,FALSE)=2,(D204^Parameters!$C$11)*Parameters!$C$10,IF(VLOOKUP(A204*2,StkLUT!$B$1:$C$40,2,FALSE)=3,(D204^Parameters!$D$11)*Parameters!$D$10)))</f>
        <v>8556.5083442359974</v>
      </c>
      <c r="F204" s="3">
        <f>IF(D204&gt;Parameters!$B$4,E204*(Parameters!$B$5+(Parameters!$B$6-Parameters!$B$5)*1/(1+EXP(-Parameters!$B$2*(D204-Parameters!$B$3)))),0)</f>
        <v>8556.5083442359974</v>
      </c>
      <c r="G204" s="3" t="str">
        <f>VLOOKUP(A204*2,StkLUT!$B$1:$D$40,3,FALSE)</f>
        <v>South Puget Sound Fall Fing</v>
      </c>
    </row>
    <row r="205" spans="1:7" x14ac:dyDescent="0.25">
      <c r="A205">
        <f t="shared" si="163"/>
        <v>13</v>
      </c>
      <c r="B205">
        <f t="shared" ref="B205:C205" si="235">B189</f>
        <v>4</v>
      </c>
      <c r="C205">
        <f t="shared" si="235"/>
        <v>4</v>
      </c>
      <c r="D205" s="3">
        <f t="shared" ref="D205" si="236">D202</f>
        <v>712.3378727310544</v>
      </c>
      <c r="E205" s="3">
        <f t="shared" si="211"/>
        <v>6664.550044675867</v>
      </c>
      <c r="F205" s="3">
        <f t="shared" si="211"/>
        <v>6664.550044675867</v>
      </c>
      <c r="G205" s="3" t="str">
        <f>VLOOKUP(A205*2,StkLUT!$B$1:$D$40,3,FALSE)</f>
        <v>South Puget Sound Fall Fing</v>
      </c>
    </row>
    <row r="206" spans="1:7" x14ac:dyDescent="0.25">
      <c r="A206">
        <f t="shared" si="163"/>
        <v>13</v>
      </c>
      <c r="B206">
        <f t="shared" ref="B206:C206" si="237">B190</f>
        <v>5</v>
      </c>
      <c r="C206">
        <f t="shared" si="237"/>
        <v>1</v>
      </c>
      <c r="D206" s="3">
        <f>VLOOKUP(A206,Growth!$C$1:$J$40,2,FALSE)*(1-EXP(-VLOOKUP(A206,Growth!$C$1:$J$40,3,FALSE)*((((B206-1)*12)+VLOOKUP(C206,Parameters!$A$14:$B$17,2,FALSE))-VLOOKUP(A206,Growth!$C$1:$J$40,4,FALSE))))</f>
        <v>804.28422439359031</v>
      </c>
      <c r="E206" s="3">
        <f>IF(VLOOKUP(A206*2,StkLUT!$B$1:$C$40,2,FALSE)=1,(D206^Parameters!$B$11)*Parameters!$B$10,IF(VLOOKUP(A206*2,StkLUT!$B$1:$C$40,2,FALSE)=2,(D206^Parameters!$C$11)*Parameters!$C$10,IF(VLOOKUP(A206*2,StkLUT!$B$1:$C$40,2,FALSE)=3,(D206^Parameters!$D$11)*Parameters!$D$10)))</f>
        <v>9760.6972445613028</v>
      </c>
      <c r="F206" s="3">
        <f>IF(D206&gt;Parameters!$B$4,E206*(Parameters!$B$5+(Parameters!$B$6-Parameters!$B$5)*1/(1+EXP(-Parameters!$B$2*(D206-Parameters!$B$3)))),0)</f>
        <v>9760.6972445613028</v>
      </c>
      <c r="G206" s="3" t="str">
        <f>VLOOKUP(A206*2,StkLUT!$B$1:$D$40,3,FALSE)</f>
        <v>South Puget Sound Fall Fing</v>
      </c>
    </row>
    <row r="207" spans="1:7" x14ac:dyDescent="0.25">
      <c r="A207">
        <f t="shared" si="163"/>
        <v>13</v>
      </c>
      <c r="B207">
        <f t="shared" ref="B207:C207" si="238">B191</f>
        <v>5</v>
      </c>
      <c r="C207">
        <f t="shared" si="238"/>
        <v>2</v>
      </c>
      <c r="D207" s="3">
        <f>VLOOKUP(A207,Growth!$C$1:$J$40,2,FALSE)*(1-EXP(-VLOOKUP(A207,Growth!$C$1:$J$40,3,FALSE)*((((B207-1)*12)+VLOOKUP(C207,Parameters!$A$14:$B$17,2,FALSE))-VLOOKUP(A207,Growth!$C$1:$J$40,4,FALSE))))</f>
        <v>828.79498307214112</v>
      </c>
      <c r="E207" s="3">
        <f>IF(VLOOKUP(A207*2,StkLUT!$B$1:$C$40,2,FALSE)=1,(D207^Parameters!$B$11)*Parameters!$B$10,IF(VLOOKUP(A207*2,StkLUT!$B$1:$C$40,2,FALSE)=2,(D207^Parameters!$C$11)*Parameters!$C$10,IF(VLOOKUP(A207*2,StkLUT!$B$1:$C$40,2,FALSE)=3,(D207^Parameters!$D$11)*Parameters!$D$10)))</f>
        <v>10726.49669213374</v>
      </c>
      <c r="F207" s="3">
        <f>IF(D207&gt;Parameters!$B$4,E207*(Parameters!$B$5+(Parameters!$B$6-Parameters!$B$5)*1/(1+EXP(-Parameters!$B$2*(D207-Parameters!$B$3)))),0)</f>
        <v>10726.49669213374</v>
      </c>
      <c r="G207" s="3" t="str">
        <f>VLOOKUP(A207*2,StkLUT!$B$1:$D$40,3,FALSE)</f>
        <v>South Puget Sound Fall Fing</v>
      </c>
    </row>
    <row r="208" spans="1:7" x14ac:dyDescent="0.25">
      <c r="A208">
        <f t="shared" si="163"/>
        <v>13</v>
      </c>
      <c r="B208">
        <f t="shared" ref="B208:C208" si="239">B192</f>
        <v>5</v>
      </c>
      <c r="C208">
        <f t="shared" si="239"/>
        <v>3</v>
      </c>
      <c r="D208" s="3">
        <f>VLOOKUP(A208,Growth!$C$1:$J$40,2,FALSE)*(1-EXP(-VLOOKUP(A208,Growth!$C$1:$J$40,3,FALSE)*((((B208-1)*12)+VLOOKUP(C208,Parameters!$A$14:$B$17,2,FALSE))-VLOOKUP(A208,Growth!$C$1:$J$40,4,FALSE))))</f>
        <v>840.60739797911947</v>
      </c>
      <c r="E208" s="3">
        <f>IF(VLOOKUP(A208*2,StkLUT!$B$1:$C$40,2,FALSE)=1,(D208^Parameters!$B$11)*Parameters!$B$10,IF(VLOOKUP(A208*2,StkLUT!$B$1:$C$40,2,FALSE)=2,(D208^Parameters!$C$11)*Parameters!$C$10,IF(VLOOKUP(A208*2,StkLUT!$B$1:$C$40,2,FALSE)=3,(D208^Parameters!$D$11)*Parameters!$D$10)))</f>
        <v>11214.375079617568</v>
      </c>
      <c r="F208" s="3">
        <f>IF(D208&gt;Parameters!$B$4,E208*(Parameters!$B$5+(Parameters!$B$6-Parameters!$B$5)*1/(1+EXP(-Parameters!$B$2*(D208-Parameters!$B$3)))),0)</f>
        <v>11214.375079617568</v>
      </c>
      <c r="G208" s="3" t="str">
        <f>VLOOKUP(A208*2,StkLUT!$B$1:$D$40,3,FALSE)</f>
        <v>South Puget Sound Fall Fing</v>
      </c>
    </row>
    <row r="209" spans="1:7" x14ac:dyDescent="0.25">
      <c r="A209">
        <f t="shared" si="163"/>
        <v>13</v>
      </c>
      <c r="B209">
        <f t="shared" ref="B209:C209" si="240">B193</f>
        <v>5</v>
      </c>
      <c r="C209">
        <f t="shared" si="240"/>
        <v>4</v>
      </c>
      <c r="D209" s="3">
        <f t="shared" ref="D209" si="241">D206</f>
        <v>804.28422439359031</v>
      </c>
      <c r="E209" s="3">
        <f t="shared" si="216"/>
        <v>9760.6972445613028</v>
      </c>
      <c r="F209" s="3">
        <f t="shared" si="216"/>
        <v>9760.6972445613028</v>
      </c>
      <c r="G209" s="3" t="str">
        <f>VLOOKUP(A209*2,StkLUT!$B$1:$D$40,3,FALSE)</f>
        <v>South Puget Sound Fall Fing</v>
      </c>
    </row>
    <row r="210" spans="1:7" x14ac:dyDescent="0.25">
      <c r="A210">
        <f t="shared" si="163"/>
        <v>14</v>
      </c>
      <c r="B210">
        <f t="shared" ref="B210:C210" si="242">B194</f>
        <v>2</v>
      </c>
      <c r="C210">
        <f t="shared" si="242"/>
        <v>1</v>
      </c>
      <c r="D210" s="3">
        <f>VLOOKUP(A210,Growth!$C$1:$J$40,2,FALSE)*(1-EXP(-VLOOKUP(A210,Growth!$C$1:$J$40,3,FALSE)*((((B210-1)*12)+VLOOKUP(C210,Parameters!$A$14:$B$17,2,FALSE))-VLOOKUP(A210,Growth!$C$1:$J$40,4,FALSE))))</f>
        <v>247.85568411630206</v>
      </c>
      <c r="E210" s="3">
        <f>IF(VLOOKUP(A210*2,StkLUT!$B$1:$C$40,2,FALSE)=1,(D210^Parameters!$B$11)*Parameters!$B$10,IF(VLOOKUP(A210*2,StkLUT!$B$1:$C$40,2,FALSE)=2,(D210^Parameters!$C$11)*Parameters!$C$10,IF(VLOOKUP(A210*2,StkLUT!$B$1:$C$40,2,FALSE)=3,(D210^Parameters!$D$11)*Parameters!$D$10)))</f>
        <v>241.40469651778432</v>
      </c>
      <c r="F210" s="3">
        <f>IF(D210&gt;Parameters!$B$4,E210*(Parameters!$B$5+(Parameters!$B$6-Parameters!$B$5)*1/(1+EXP(-Parameters!$B$2*(D210-Parameters!$B$3)))),0)</f>
        <v>241.40469651778432</v>
      </c>
      <c r="G210" s="3" t="str">
        <f>VLOOKUP(A210*2,StkLUT!$B$1:$D$40,3,FALSE)</f>
        <v>South Puget Sound Fall Year</v>
      </c>
    </row>
    <row r="211" spans="1:7" x14ac:dyDescent="0.25">
      <c r="A211">
        <f t="shared" ref="A211:A274" si="243">A195+1</f>
        <v>14</v>
      </c>
      <c r="B211">
        <f t="shared" ref="B211:C211" si="244">B195</f>
        <v>2</v>
      </c>
      <c r="C211">
        <f t="shared" si="244"/>
        <v>2</v>
      </c>
      <c r="D211" s="3">
        <f>VLOOKUP(A211,Growth!$C$1:$J$40,2,FALSE)*(1-EXP(-VLOOKUP(A211,Growth!$C$1:$J$40,3,FALSE)*((((B211-1)*12)+VLOOKUP(C211,Parameters!$A$14:$B$17,2,FALSE))-VLOOKUP(A211,Growth!$C$1:$J$40,4,FALSE))))</f>
        <v>358.53084003416819</v>
      </c>
      <c r="E211" s="3">
        <f>IF(VLOOKUP(A211*2,StkLUT!$B$1:$C$40,2,FALSE)=1,(D211^Parameters!$B$11)*Parameters!$B$10,IF(VLOOKUP(A211*2,StkLUT!$B$1:$C$40,2,FALSE)=2,(D211^Parameters!$C$11)*Parameters!$C$10,IF(VLOOKUP(A211*2,StkLUT!$B$1:$C$40,2,FALSE)=3,(D211^Parameters!$D$11)*Parameters!$D$10)))</f>
        <v>770.29215280413143</v>
      </c>
      <c r="F211" s="3">
        <f>IF(D211&gt;Parameters!$B$4,E211*(Parameters!$B$5+(Parameters!$B$6-Parameters!$B$5)*1/(1+EXP(-Parameters!$B$2*(D211-Parameters!$B$3)))),0)</f>
        <v>770.29215280413143</v>
      </c>
      <c r="G211" s="3" t="str">
        <f>VLOOKUP(A211*2,StkLUT!$B$1:$D$40,3,FALSE)</f>
        <v>South Puget Sound Fall Year</v>
      </c>
    </row>
    <row r="212" spans="1:7" x14ac:dyDescent="0.25">
      <c r="A212">
        <f t="shared" si="243"/>
        <v>14</v>
      </c>
      <c r="B212">
        <f t="shared" ref="B212:C212" si="245">B196</f>
        <v>2</v>
      </c>
      <c r="C212">
        <f t="shared" si="245"/>
        <v>3</v>
      </c>
      <c r="D212" s="3">
        <f>VLOOKUP(A212,Growth!$C$1:$J$40,2,FALSE)*(1-EXP(-VLOOKUP(A212,Growth!$C$1:$J$40,3,FALSE)*((((B212-1)*12)+VLOOKUP(C212,Parameters!$A$14:$B$17,2,FALSE))-VLOOKUP(A212,Growth!$C$1:$J$40,4,FALSE))))</f>
        <v>412.94311188376685</v>
      </c>
      <c r="E212" s="3">
        <f>IF(VLOOKUP(A212*2,StkLUT!$B$1:$C$40,2,FALSE)=1,(D212^Parameters!$B$11)*Parameters!$B$10,IF(VLOOKUP(A212*2,StkLUT!$B$1:$C$40,2,FALSE)=2,(D212^Parameters!$C$11)*Parameters!$C$10,IF(VLOOKUP(A212*2,StkLUT!$B$1:$C$40,2,FALSE)=3,(D212^Parameters!$D$11)*Parameters!$D$10)))</f>
        <v>1200.9408193058025</v>
      </c>
      <c r="F212" s="3">
        <f>IF(D212&gt;Parameters!$B$4,E212*(Parameters!$B$5+(Parameters!$B$6-Parameters!$B$5)*1/(1+EXP(-Parameters!$B$2*(D212-Parameters!$B$3)))),0)</f>
        <v>1200.9408193058025</v>
      </c>
      <c r="G212" s="3" t="str">
        <f>VLOOKUP(A212*2,StkLUT!$B$1:$D$40,3,FALSE)</f>
        <v>South Puget Sound Fall Year</v>
      </c>
    </row>
    <row r="213" spans="1:7" x14ac:dyDescent="0.25">
      <c r="A213">
        <f t="shared" si="243"/>
        <v>14</v>
      </c>
      <c r="B213">
        <f t="shared" ref="B213:C213" si="246">B197</f>
        <v>2</v>
      </c>
      <c r="C213">
        <f t="shared" si="246"/>
        <v>4</v>
      </c>
      <c r="D213" s="3">
        <f t="shared" ref="D213:F213" si="247">D210</f>
        <v>247.85568411630206</v>
      </c>
      <c r="E213" s="3">
        <f t="shared" si="247"/>
        <v>241.40469651778432</v>
      </c>
      <c r="F213" s="3">
        <f t="shared" si="247"/>
        <v>241.40469651778432</v>
      </c>
      <c r="G213" s="3" t="str">
        <f>VLOOKUP(A213*2,StkLUT!$B$1:$D$40,3,FALSE)</f>
        <v>South Puget Sound Fall Year</v>
      </c>
    </row>
    <row r="214" spans="1:7" x14ac:dyDescent="0.25">
      <c r="A214">
        <f t="shared" si="243"/>
        <v>14</v>
      </c>
      <c r="B214">
        <f t="shared" ref="B214:C214" si="248">B198</f>
        <v>3</v>
      </c>
      <c r="C214">
        <f t="shared" si="248"/>
        <v>1</v>
      </c>
      <c r="D214" s="3">
        <f>VLOOKUP(A214,Growth!$C$1:$J$40,2,FALSE)*(1-EXP(-VLOOKUP(A214,Growth!$C$1:$J$40,3,FALSE)*((((B214-1)*12)+VLOOKUP(C214,Parameters!$A$14:$B$17,2,FALSE))-VLOOKUP(A214,Growth!$C$1:$J$40,4,FALSE))))</f>
        <v>508.57232777730144</v>
      </c>
      <c r="E214" s="3">
        <f>IF(VLOOKUP(A214*2,StkLUT!$B$1:$C$40,2,FALSE)=1,(D214^Parameters!$B$11)*Parameters!$B$10,IF(VLOOKUP(A214*2,StkLUT!$B$1:$C$40,2,FALSE)=2,(D214^Parameters!$C$11)*Parameters!$C$10,IF(VLOOKUP(A214*2,StkLUT!$B$1:$C$40,2,FALSE)=3,(D214^Parameters!$D$11)*Parameters!$D$10)))</f>
        <v>2311.2410516373052</v>
      </c>
      <c r="F214" s="3">
        <f>IF(D214&gt;Parameters!$B$4,E214*(Parameters!$B$5+(Parameters!$B$6-Parameters!$B$5)*1/(1+EXP(-Parameters!$B$2*(D214-Parameters!$B$3)))),0)</f>
        <v>2311.2410516373052</v>
      </c>
      <c r="G214" s="3" t="str">
        <f>VLOOKUP(A214*2,StkLUT!$B$1:$D$40,3,FALSE)</f>
        <v>South Puget Sound Fall Year</v>
      </c>
    </row>
    <row r="215" spans="1:7" x14ac:dyDescent="0.25">
      <c r="A215">
        <f t="shared" si="243"/>
        <v>14</v>
      </c>
      <c r="B215">
        <f t="shared" ref="B215:C215" si="249">B199</f>
        <v>3</v>
      </c>
      <c r="C215">
        <f t="shared" si="249"/>
        <v>2</v>
      </c>
      <c r="D215" s="3">
        <f>VLOOKUP(A215,Growth!$C$1:$J$40,2,FALSE)*(1-EXP(-VLOOKUP(A215,Growth!$C$1:$J$40,3,FALSE)*((((B215-1)*12)+VLOOKUP(C215,Parameters!$A$14:$B$17,2,FALSE))-VLOOKUP(A215,Growth!$C$1:$J$40,4,FALSE))))</f>
        <v>581.53583297965747</v>
      </c>
      <c r="E215" s="3">
        <f>IF(VLOOKUP(A215*2,StkLUT!$B$1:$C$40,2,FALSE)=1,(D215^Parameters!$B$11)*Parameters!$B$10,IF(VLOOKUP(A215*2,StkLUT!$B$1:$C$40,2,FALSE)=2,(D215^Parameters!$C$11)*Parameters!$C$10,IF(VLOOKUP(A215*2,StkLUT!$B$1:$C$40,2,FALSE)=3,(D215^Parameters!$D$11)*Parameters!$D$10)))</f>
        <v>3522.431065183112</v>
      </c>
      <c r="F215" s="3">
        <f>IF(D215&gt;Parameters!$B$4,E215*(Parameters!$B$5+(Parameters!$B$6-Parameters!$B$5)*1/(1+EXP(-Parameters!$B$2*(D215-Parameters!$B$3)))),0)</f>
        <v>3522.431065183112</v>
      </c>
      <c r="G215" s="3" t="str">
        <f>VLOOKUP(A215*2,StkLUT!$B$1:$D$40,3,FALSE)</f>
        <v>South Puget Sound Fall Year</v>
      </c>
    </row>
    <row r="216" spans="1:7" x14ac:dyDescent="0.25">
      <c r="A216">
        <f t="shared" si="243"/>
        <v>14</v>
      </c>
      <c r="B216">
        <f t="shared" ref="B216:C216" si="250">B200</f>
        <v>3</v>
      </c>
      <c r="C216">
        <f t="shared" si="250"/>
        <v>3</v>
      </c>
      <c r="D216" s="3">
        <f>VLOOKUP(A216,Growth!$C$1:$J$40,2,FALSE)*(1-EXP(-VLOOKUP(A216,Growth!$C$1:$J$40,3,FALSE)*((((B216-1)*12)+VLOOKUP(C216,Parameters!$A$14:$B$17,2,FALSE))-VLOOKUP(A216,Growth!$C$1:$J$40,4,FALSE))))</f>
        <v>617.40756993132254</v>
      </c>
      <c r="E216" s="3">
        <f>IF(VLOOKUP(A216*2,StkLUT!$B$1:$C$40,2,FALSE)=1,(D216^Parameters!$B$11)*Parameters!$B$10,IF(VLOOKUP(A216*2,StkLUT!$B$1:$C$40,2,FALSE)=2,(D216^Parameters!$C$11)*Parameters!$C$10,IF(VLOOKUP(A216*2,StkLUT!$B$1:$C$40,2,FALSE)=3,(D216^Parameters!$D$11)*Parameters!$D$10)))</f>
        <v>4251.5399492929027</v>
      </c>
      <c r="F216" s="3">
        <f>IF(D216&gt;Parameters!$B$4,E216*(Parameters!$B$5+(Parameters!$B$6-Parameters!$B$5)*1/(1+EXP(-Parameters!$B$2*(D216-Parameters!$B$3)))),0)</f>
        <v>4251.5399492929027</v>
      </c>
      <c r="G216" s="3" t="str">
        <f>VLOOKUP(A216*2,StkLUT!$B$1:$D$40,3,FALSE)</f>
        <v>South Puget Sound Fall Year</v>
      </c>
    </row>
    <row r="217" spans="1:7" x14ac:dyDescent="0.25">
      <c r="A217">
        <f t="shared" si="243"/>
        <v>14</v>
      </c>
      <c r="B217">
        <f t="shared" ref="B217:C217" si="251">B201</f>
        <v>3</v>
      </c>
      <c r="C217">
        <f t="shared" si="251"/>
        <v>4</v>
      </c>
      <c r="D217" s="3">
        <f t="shared" ref="D217:F217" si="252">D214</f>
        <v>508.57232777730144</v>
      </c>
      <c r="E217" s="3">
        <f t="shared" si="252"/>
        <v>2311.2410516373052</v>
      </c>
      <c r="F217" s="3">
        <f t="shared" si="252"/>
        <v>2311.2410516373052</v>
      </c>
      <c r="G217" s="3" t="str">
        <f>VLOOKUP(A217*2,StkLUT!$B$1:$D$40,3,FALSE)</f>
        <v>South Puget Sound Fall Year</v>
      </c>
    </row>
    <row r="218" spans="1:7" x14ac:dyDescent="0.25">
      <c r="A218">
        <f t="shared" si="243"/>
        <v>14</v>
      </c>
      <c r="B218">
        <f t="shared" ref="B218:C218" si="253">B202</f>
        <v>4</v>
      </c>
      <c r="C218">
        <f t="shared" si="253"/>
        <v>1</v>
      </c>
      <c r="D218" s="3">
        <f>VLOOKUP(A218,Growth!$C$1:$J$40,2,FALSE)*(1-EXP(-VLOOKUP(A218,Growth!$C$1:$J$40,3,FALSE)*((((B218-1)*12)+VLOOKUP(C218,Parameters!$A$14:$B$17,2,FALSE))-VLOOKUP(A218,Growth!$C$1:$J$40,4,FALSE))))</f>
        <v>680.45191564268748</v>
      </c>
      <c r="E218" s="3">
        <f>IF(VLOOKUP(A218*2,StkLUT!$B$1:$C$40,2,FALSE)=1,(D218^Parameters!$B$11)*Parameters!$B$10,IF(VLOOKUP(A218*2,StkLUT!$B$1:$C$40,2,FALSE)=2,(D218^Parameters!$C$11)*Parameters!$C$10,IF(VLOOKUP(A218*2,StkLUT!$B$1:$C$40,2,FALSE)=3,(D218^Parameters!$D$11)*Parameters!$D$10)))</f>
        <v>5771.1316661724932</v>
      </c>
      <c r="F218" s="3">
        <f>IF(D218&gt;Parameters!$B$4,E218*(Parameters!$B$5+(Parameters!$B$6-Parameters!$B$5)*1/(1+EXP(-Parameters!$B$2*(D218-Parameters!$B$3)))),0)</f>
        <v>5771.1316661724932</v>
      </c>
      <c r="G218" s="3" t="str">
        <f>VLOOKUP(A218*2,StkLUT!$B$1:$D$40,3,FALSE)</f>
        <v>South Puget Sound Fall Year</v>
      </c>
    </row>
    <row r="219" spans="1:7" x14ac:dyDescent="0.25">
      <c r="A219">
        <f t="shared" si="243"/>
        <v>14</v>
      </c>
      <c r="B219">
        <f t="shared" ref="B219:C219" si="254">B203</f>
        <v>4</v>
      </c>
      <c r="C219">
        <f t="shared" si="254"/>
        <v>2</v>
      </c>
      <c r="D219" s="3">
        <f>VLOOKUP(A219,Growth!$C$1:$J$40,2,FALSE)*(1-EXP(-VLOOKUP(A219,Growth!$C$1:$J$40,3,FALSE)*((((B219-1)*12)+VLOOKUP(C219,Parameters!$A$14:$B$17,2,FALSE))-VLOOKUP(A219,Growth!$C$1:$J$40,4,FALSE))))</f>
        <v>728.55370549121517</v>
      </c>
      <c r="E219" s="3">
        <f>IF(VLOOKUP(A219*2,StkLUT!$B$1:$C$40,2,FALSE)=1,(D219^Parameters!$B$11)*Parameters!$B$10,IF(VLOOKUP(A219*2,StkLUT!$B$1:$C$40,2,FALSE)=2,(D219^Parameters!$C$11)*Parameters!$C$10,IF(VLOOKUP(A219*2,StkLUT!$B$1:$C$40,2,FALSE)=3,(D219^Parameters!$D$11)*Parameters!$D$10)))</f>
        <v>7153.1172582982545</v>
      </c>
      <c r="F219" s="3">
        <f>IF(D219&gt;Parameters!$B$4,E219*(Parameters!$B$5+(Parameters!$B$6-Parameters!$B$5)*1/(1+EXP(-Parameters!$B$2*(D219-Parameters!$B$3)))),0)</f>
        <v>7153.1172582982545</v>
      </c>
      <c r="G219" s="3" t="str">
        <f>VLOOKUP(A219*2,StkLUT!$B$1:$D$40,3,FALSE)</f>
        <v>South Puget Sound Fall Year</v>
      </c>
    </row>
    <row r="220" spans="1:7" x14ac:dyDescent="0.25">
      <c r="A220">
        <f t="shared" si="243"/>
        <v>14</v>
      </c>
      <c r="B220">
        <f t="shared" ref="B220:C220" si="255">B204</f>
        <v>4</v>
      </c>
      <c r="C220">
        <f t="shared" si="255"/>
        <v>3</v>
      </c>
      <c r="D220" s="3">
        <f>VLOOKUP(A220,Growth!$C$1:$J$40,2,FALSE)*(1-EXP(-VLOOKUP(A220,Growth!$C$1:$J$40,3,FALSE)*((((B220-1)*12)+VLOOKUP(C220,Parameters!$A$14:$B$17,2,FALSE))-VLOOKUP(A220,Growth!$C$1:$J$40,4,FALSE))))</f>
        <v>752.20244259019648</v>
      </c>
      <c r="E220" s="3">
        <f>IF(VLOOKUP(A220*2,StkLUT!$B$1:$C$40,2,FALSE)=1,(D220^Parameters!$B$11)*Parameters!$B$10,IF(VLOOKUP(A220*2,StkLUT!$B$1:$C$40,2,FALSE)=2,(D220^Parameters!$C$11)*Parameters!$C$10,IF(VLOOKUP(A220*2,StkLUT!$B$1:$C$40,2,FALSE)=3,(D220^Parameters!$D$11)*Parameters!$D$10)))</f>
        <v>7908.5836253056032</v>
      </c>
      <c r="F220" s="3">
        <f>IF(D220&gt;Parameters!$B$4,E220*(Parameters!$B$5+(Parameters!$B$6-Parameters!$B$5)*1/(1+EXP(-Parameters!$B$2*(D220-Parameters!$B$3)))),0)</f>
        <v>7908.5836253056032</v>
      </c>
      <c r="G220" s="3" t="str">
        <f>VLOOKUP(A220*2,StkLUT!$B$1:$D$40,3,FALSE)</f>
        <v>South Puget Sound Fall Year</v>
      </c>
    </row>
    <row r="221" spans="1:7" x14ac:dyDescent="0.25">
      <c r="A221">
        <f t="shared" si="243"/>
        <v>14</v>
      </c>
      <c r="B221">
        <f t="shared" ref="B221:C221" si="256">B205</f>
        <v>4</v>
      </c>
      <c r="C221">
        <f t="shared" si="256"/>
        <v>4</v>
      </c>
      <c r="D221" s="3">
        <f t="shared" si="231"/>
        <v>680.45191564268748</v>
      </c>
      <c r="E221" s="3">
        <f t="shared" si="231"/>
        <v>5771.1316661724932</v>
      </c>
      <c r="F221" s="3">
        <f t="shared" si="231"/>
        <v>5771.1316661724932</v>
      </c>
      <c r="G221" s="3" t="str">
        <f>VLOOKUP(A221*2,StkLUT!$B$1:$D$40,3,FALSE)</f>
        <v>South Puget Sound Fall Year</v>
      </c>
    </row>
    <row r="222" spans="1:7" x14ac:dyDescent="0.25">
      <c r="A222">
        <f t="shared" si="243"/>
        <v>14</v>
      </c>
      <c r="B222">
        <f t="shared" ref="B222:C222" si="257">B206</f>
        <v>5</v>
      </c>
      <c r="C222">
        <f t="shared" si="257"/>
        <v>1</v>
      </c>
      <c r="D222" s="3">
        <f>VLOOKUP(A222,Growth!$C$1:$J$40,2,FALSE)*(1-EXP(-VLOOKUP(A222,Growth!$C$1:$J$40,3,FALSE)*((((B222-1)*12)+VLOOKUP(C222,Parameters!$A$14:$B$17,2,FALSE))-VLOOKUP(A222,Growth!$C$1:$J$40,4,FALSE))))</f>
        <v>793.76494510615396</v>
      </c>
      <c r="E222" s="3">
        <f>IF(VLOOKUP(A222*2,StkLUT!$B$1:$C$40,2,FALSE)=1,(D222^Parameters!$B$11)*Parameters!$B$10,IF(VLOOKUP(A222*2,StkLUT!$B$1:$C$40,2,FALSE)=2,(D222^Parameters!$C$11)*Parameters!$C$10,IF(VLOOKUP(A222*2,StkLUT!$B$1:$C$40,2,FALSE)=3,(D222^Parameters!$D$11)*Parameters!$D$10)))</f>
        <v>9365.0546338067415</v>
      </c>
      <c r="F222" s="3">
        <f>IF(D222&gt;Parameters!$B$4,E222*(Parameters!$B$5+(Parameters!$B$6-Parameters!$B$5)*1/(1+EXP(-Parameters!$B$2*(D222-Parameters!$B$3)))),0)</f>
        <v>9365.0546338067415</v>
      </c>
      <c r="G222" s="3" t="str">
        <f>VLOOKUP(A222*2,StkLUT!$B$1:$D$40,3,FALSE)</f>
        <v>South Puget Sound Fall Year</v>
      </c>
    </row>
    <row r="223" spans="1:7" x14ac:dyDescent="0.25">
      <c r="A223">
        <f t="shared" si="243"/>
        <v>14</v>
      </c>
      <c r="B223">
        <f t="shared" ref="B223:C223" si="258">B207</f>
        <v>5</v>
      </c>
      <c r="C223">
        <f t="shared" si="258"/>
        <v>2</v>
      </c>
      <c r="D223" s="3">
        <f>VLOOKUP(A223,Growth!$C$1:$J$40,2,FALSE)*(1-EXP(-VLOOKUP(A223,Growth!$C$1:$J$40,3,FALSE)*((((B223-1)*12)+VLOOKUP(C223,Parameters!$A$14:$B$17,2,FALSE))-VLOOKUP(A223,Growth!$C$1:$J$40,4,FALSE))))</f>
        <v>825.47644498838861</v>
      </c>
      <c r="E223" s="3">
        <f>IF(VLOOKUP(A223*2,StkLUT!$B$1:$C$40,2,FALSE)=1,(D223^Parameters!$B$11)*Parameters!$B$10,IF(VLOOKUP(A223*2,StkLUT!$B$1:$C$40,2,FALSE)=2,(D223^Parameters!$C$11)*Parameters!$C$10,IF(VLOOKUP(A223*2,StkLUT!$B$1:$C$40,2,FALSE)=3,(D223^Parameters!$D$11)*Parameters!$D$10)))</f>
        <v>10592.084844540279</v>
      </c>
      <c r="F223" s="3">
        <f>IF(D223&gt;Parameters!$B$4,E223*(Parameters!$B$5+(Parameters!$B$6-Parameters!$B$5)*1/(1+EXP(-Parameters!$B$2*(D223-Parameters!$B$3)))),0)</f>
        <v>10592.084844540279</v>
      </c>
      <c r="G223" s="3" t="str">
        <f>VLOOKUP(A223*2,StkLUT!$B$1:$D$40,3,FALSE)</f>
        <v>South Puget Sound Fall Year</v>
      </c>
    </row>
    <row r="224" spans="1:7" x14ac:dyDescent="0.25">
      <c r="A224">
        <f t="shared" si="243"/>
        <v>14</v>
      </c>
      <c r="B224">
        <f t="shared" ref="B224:C224" si="259">B208</f>
        <v>5</v>
      </c>
      <c r="C224">
        <f t="shared" si="259"/>
        <v>3</v>
      </c>
      <c r="D224" s="3">
        <f>VLOOKUP(A224,Growth!$C$1:$J$40,2,FALSE)*(1-EXP(-VLOOKUP(A224,Growth!$C$1:$J$40,3,FALSE)*((((B224-1)*12)+VLOOKUP(C224,Parameters!$A$14:$B$17,2,FALSE))-VLOOKUP(A224,Growth!$C$1:$J$40,4,FALSE))))</f>
        <v>841.06706908139802</v>
      </c>
      <c r="E224" s="3">
        <f>IF(VLOOKUP(A224*2,StkLUT!$B$1:$C$40,2,FALSE)=1,(D224^Parameters!$B$11)*Parameters!$B$10,IF(VLOOKUP(A224*2,StkLUT!$B$1:$C$40,2,FALSE)=2,(D224^Parameters!$C$11)*Parameters!$C$10,IF(VLOOKUP(A224*2,StkLUT!$B$1:$C$40,2,FALSE)=3,(D224^Parameters!$D$11)*Parameters!$D$10)))</f>
        <v>11233.660446172684</v>
      </c>
      <c r="F224" s="3">
        <f>IF(D224&gt;Parameters!$B$4,E224*(Parameters!$B$5+(Parameters!$B$6-Parameters!$B$5)*1/(1+EXP(-Parameters!$B$2*(D224-Parameters!$B$3)))),0)</f>
        <v>11233.660446172684</v>
      </c>
      <c r="G224" s="3" t="str">
        <f>VLOOKUP(A224*2,StkLUT!$B$1:$D$40,3,FALSE)</f>
        <v>South Puget Sound Fall Year</v>
      </c>
    </row>
    <row r="225" spans="1:7" x14ac:dyDescent="0.25">
      <c r="A225">
        <f t="shared" si="243"/>
        <v>14</v>
      </c>
      <c r="B225">
        <f t="shared" ref="B225:C225" si="260">B209</f>
        <v>5</v>
      </c>
      <c r="C225">
        <f t="shared" si="260"/>
        <v>4</v>
      </c>
      <c r="D225" s="3">
        <f t="shared" ref="D225:F245" si="261">D222</f>
        <v>793.76494510615396</v>
      </c>
      <c r="E225" s="3">
        <f t="shared" si="261"/>
        <v>9365.0546338067415</v>
      </c>
      <c r="F225" s="3">
        <f t="shared" si="261"/>
        <v>9365.0546338067415</v>
      </c>
      <c r="G225" s="3" t="str">
        <f>VLOOKUP(A225*2,StkLUT!$B$1:$D$40,3,FALSE)</f>
        <v>South Puget Sound Fall Year</v>
      </c>
    </row>
    <row r="226" spans="1:7" x14ac:dyDescent="0.25">
      <c r="A226">
        <f t="shared" si="243"/>
        <v>15</v>
      </c>
      <c r="B226">
        <f t="shared" ref="B226:C226" si="262">B210</f>
        <v>2</v>
      </c>
      <c r="C226">
        <f t="shared" si="262"/>
        <v>1</v>
      </c>
      <c r="D226" s="3">
        <f>VLOOKUP(A226,Growth!$C$1:$J$40,2,FALSE)*(1-EXP(-VLOOKUP(A226,Growth!$C$1:$J$40,3,FALSE)*((((B226-1)*12)+VLOOKUP(C226,Parameters!$A$14:$B$17,2,FALSE))-VLOOKUP(A226,Growth!$C$1:$J$40,4,FALSE))))</f>
        <v>320.95872777108025</v>
      </c>
      <c r="E226" s="3">
        <f>IF(VLOOKUP(A226*2,StkLUT!$B$1:$C$40,2,FALSE)=1,(D226^Parameters!$B$11)*Parameters!$B$10,IF(VLOOKUP(A226*2,StkLUT!$B$1:$C$40,2,FALSE)=2,(D226^Parameters!$C$11)*Parameters!$C$10,IF(VLOOKUP(A226*2,StkLUT!$B$1:$C$40,2,FALSE)=3,(D226^Parameters!$D$11)*Parameters!$D$10)))</f>
        <v>738.81541754094326</v>
      </c>
      <c r="F226" s="3">
        <f>IF(D226&gt;Parameters!$B$4,E226*(Parameters!$B$5+(Parameters!$B$6-Parameters!$B$5)*1/(1+EXP(-Parameters!$B$2*(D226-Parameters!$B$3)))),0)</f>
        <v>738.81541754094326</v>
      </c>
      <c r="G226" s="3" t="str">
        <f>VLOOKUP(A226*2,StkLUT!$B$1:$D$40,3,FALSE)</f>
        <v>White River Spring Fing</v>
      </c>
    </row>
    <row r="227" spans="1:7" x14ac:dyDescent="0.25">
      <c r="A227">
        <f t="shared" si="243"/>
        <v>15</v>
      </c>
      <c r="B227">
        <f t="shared" ref="B227:C227" si="263">B211</f>
        <v>2</v>
      </c>
      <c r="C227">
        <f t="shared" si="263"/>
        <v>2</v>
      </c>
      <c r="D227" s="3">
        <f>VLOOKUP(A227,Growth!$C$1:$J$40,2,FALSE)*(1-EXP(-VLOOKUP(A227,Growth!$C$1:$J$40,3,FALSE)*((((B227-1)*12)+VLOOKUP(C227,Parameters!$A$14:$B$17,2,FALSE))-VLOOKUP(A227,Growth!$C$1:$J$40,4,FALSE))))</f>
        <v>425.7229320061009</v>
      </c>
      <c r="E227" s="3">
        <f>IF(VLOOKUP(A227*2,StkLUT!$B$1:$C$40,2,FALSE)=1,(D227^Parameters!$B$11)*Parameters!$B$10,IF(VLOOKUP(A227*2,StkLUT!$B$1:$C$40,2,FALSE)=2,(D227^Parameters!$C$11)*Parameters!$C$10,IF(VLOOKUP(A227*2,StkLUT!$B$1:$C$40,2,FALSE)=3,(D227^Parameters!$D$11)*Parameters!$D$10)))</f>
        <v>1784.5807825550012</v>
      </c>
      <c r="F227" s="3">
        <f>IF(D227&gt;Parameters!$B$4,E227*(Parameters!$B$5+(Parameters!$B$6-Parameters!$B$5)*1/(1+EXP(-Parameters!$B$2*(D227-Parameters!$B$3)))),0)</f>
        <v>1784.5807825550012</v>
      </c>
      <c r="G227" s="3" t="str">
        <f>VLOOKUP(A227*2,StkLUT!$B$1:$D$40,3,FALSE)</f>
        <v>White River Spring Fing</v>
      </c>
    </row>
    <row r="228" spans="1:7" x14ac:dyDescent="0.25">
      <c r="A228">
        <f t="shared" si="243"/>
        <v>15</v>
      </c>
      <c r="B228">
        <f t="shared" ref="B228:C228" si="264">B212</f>
        <v>2</v>
      </c>
      <c r="C228">
        <f t="shared" si="264"/>
        <v>3</v>
      </c>
      <c r="D228" s="3">
        <f>VLOOKUP(A228,Growth!$C$1:$J$40,2,FALSE)*(1-EXP(-VLOOKUP(A228,Growth!$C$1:$J$40,3,FALSE)*((((B228-1)*12)+VLOOKUP(C228,Parameters!$A$14:$B$17,2,FALSE))-VLOOKUP(A228,Growth!$C$1:$J$40,4,FALSE))))</f>
        <v>476.21170977316473</v>
      </c>
      <c r="E228" s="3">
        <f>IF(VLOOKUP(A228*2,StkLUT!$B$1:$C$40,2,FALSE)=1,(D228^Parameters!$B$11)*Parameters!$B$10,IF(VLOOKUP(A228*2,StkLUT!$B$1:$C$40,2,FALSE)=2,(D228^Parameters!$C$11)*Parameters!$C$10,IF(VLOOKUP(A228*2,StkLUT!$B$1:$C$40,2,FALSE)=3,(D228^Parameters!$D$11)*Parameters!$D$10)))</f>
        <v>2532.1731431341527</v>
      </c>
      <c r="F228" s="3">
        <f>IF(D228&gt;Parameters!$B$4,E228*(Parameters!$B$5+(Parameters!$B$6-Parameters!$B$5)*1/(1+EXP(-Parameters!$B$2*(D228-Parameters!$B$3)))),0)</f>
        <v>2532.1731431341527</v>
      </c>
      <c r="G228" s="3" t="str">
        <f>VLOOKUP(A228*2,StkLUT!$B$1:$D$40,3,FALSE)</f>
        <v>White River Spring Fing</v>
      </c>
    </row>
    <row r="229" spans="1:7" x14ac:dyDescent="0.25">
      <c r="A229">
        <f t="shared" si="243"/>
        <v>15</v>
      </c>
      <c r="B229">
        <f t="shared" ref="B229:C229" si="265">B213</f>
        <v>2</v>
      </c>
      <c r="C229">
        <f t="shared" si="265"/>
        <v>4</v>
      </c>
      <c r="D229" s="3">
        <f t="shared" ref="D229:F249" si="266">D226</f>
        <v>320.95872777108025</v>
      </c>
      <c r="E229" s="3">
        <f t="shared" si="266"/>
        <v>738.81541754094326</v>
      </c>
      <c r="F229" s="3">
        <f t="shared" si="266"/>
        <v>738.81541754094326</v>
      </c>
      <c r="G229" s="3" t="str">
        <f>VLOOKUP(A229*2,StkLUT!$B$1:$D$40,3,FALSE)</f>
        <v>White River Spring Fing</v>
      </c>
    </row>
    <row r="230" spans="1:7" x14ac:dyDescent="0.25">
      <c r="A230">
        <f t="shared" si="243"/>
        <v>15</v>
      </c>
      <c r="B230">
        <f t="shared" ref="B230:C230" si="267">B214</f>
        <v>3</v>
      </c>
      <c r="C230">
        <f t="shared" si="267"/>
        <v>1</v>
      </c>
      <c r="D230" s="3">
        <f>VLOOKUP(A230,Growth!$C$1:$J$40,2,FALSE)*(1-EXP(-VLOOKUP(A230,Growth!$C$1:$J$40,3,FALSE)*((((B230-1)*12)+VLOOKUP(C230,Parameters!$A$14:$B$17,2,FALSE))-VLOOKUP(A230,Growth!$C$1:$J$40,4,FALSE))))</f>
        <v>563.12032800449174</v>
      </c>
      <c r="E230" s="3">
        <f>IF(VLOOKUP(A230*2,StkLUT!$B$1:$C$40,2,FALSE)=1,(D230^Parameters!$B$11)*Parameters!$B$10,IF(VLOOKUP(A230*2,StkLUT!$B$1:$C$40,2,FALSE)=2,(D230^Parameters!$C$11)*Parameters!$C$10,IF(VLOOKUP(A230*2,StkLUT!$B$1:$C$40,2,FALSE)=3,(D230^Parameters!$D$11)*Parameters!$D$10)))</f>
        <v>4273.4491578037732</v>
      </c>
      <c r="F230" s="3">
        <f>IF(D230&gt;Parameters!$B$4,E230*(Parameters!$B$5+(Parameters!$B$6-Parameters!$B$5)*1/(1+EXP(-Parameters!$B$2*(D230-Parameters!$B$3)))),0)</f>
        <v>4273.4491578037732</v>
      </c>
      <c r="G230" s="3" t="str">
        <f>VLOOKUP(A230*2,StkLUT!$B$1:$D$40,3,FALSE)</f>
        <v>White River Spring Fing</v>
      </c>
    </row>
    <row r="231" spans="1:7" x14ac:dyDescent="0.25">
      <c r="A231">
        <f t="shared" si="243"/>
        <v>15</v>
      </c>
      <c r="B231">
        <f t="shared" ref="B231:C231" si="268">B215</f>
        <v>3</v>
      </c>
      <c r="C231">
        <f t="shared" si="268"/>
        <v>2</v>
      </c>
      <c r="D231" s="3">
        <f>VLOOKUP(A231,Growth!$C$1:$J$40,2,FALSE)*(1-EXP(-VLOOKUP(A231,Growth!$C$1:$J$40,3,FALSE)*((((B231-1)*12)+VLOOKUP(C231,Parameters!$A$14:$B$17,2,FALSE))-VLOOKUP(A231,Growth!$C$1:$J$40,4,FALSE))))</f>
        <v>627.67497794120391</v>
      </c>
      <c r="E231" s="3">
        <f>IF(VLOOKUP(A231*2,StkLUT!$B$1:$C$40,2,FALSE)=1,(D231^Parameters!$B$11)*Parameters!$B$10,IF(VLOOKUP(A231*2,StkLUT!$B$1:$C$40,2,FALSE)=2,(D231^Parameters!$C$11)*Parameters!$C$10,IF(VLOOKUP(A231*2,StkLUT!$B$1:$C$40,2,FALSE)=3,(D231^Parameters!$D$11)*Parameters!$D$10)))</f>
        <v>5996.9395957622874</v>
      </c>
      <c r="F231" s="3">
        <f>IF(D231&gt;Parameters!$B$4,E231*(Parameters!$B$5+(Parameters!$B$6-Parameters!$B$5)*1/(1+EXP(-Parameters!$B$2*(D231-Parameters!$B$3)))),0)</f>
        <v>5996.9395957622874</v>
      </c>
      <c r="G231" s="3" t="str">
        <f>VLOOKUP(A231*2,StkLUT!$B$1:$D$40,3,FALSE)</f>
        <v>White River Spring Fing</v>
      </c>
    </row>
    <row r="232" spans="1:7" x14ac:dyDescent="0.25">
      <c r="A232">
        <f t="shared" si="243"/>
        <v>15</v>
      </c>
      <c r="B232">
        <f t="shared" ref="B232:C232" si="269">B216</f>
        <v>3</v>
      </c>
      <c r="C232">
        <f t="shared" si="269"/>
        <v>3</v>
      </c>
      <c r="D232" s="3">
        <f>VLOOKUP(A232,Growth!$C$1:$J$40,2,FALSE)*(1-EXP(-VLOOKUP(A232,Growth!$C$1:$J$40,3,FALSE)*((((B232-1)*12)+VLOOKUP(C232,Parameters!$A$14:$B$17,2,FALSE))-VLOOKUP(A232,Growth!$C$1:$J$40,4,FALSE))))</f>
        <v>658.78565546970049</v>
      </c>
      <c r="E232" s="3">
        <f>IF(VLOOKUP(A232*2,StkLUT!$B$1:$C$40,2,FALSE)=1,(D232^Parameters!$B$11)*Parameters!$B$10,IF(VLOOKUP(A232*2,StkLUT!$B$1:$C$40,2,FALSE)=2,(D232^Parameters!$C$11)*Parameters!$C$10,IF(VLOOKUP(A232*2,StkLUT!$B$1:$C$40,2,FALSE)=3,(D232^Parameters!$D$11)*Parameters!$D$10)))</f>
        <v>6974.6234532490844</v>
      </c>
      <c r="F232" s="3">
        <f>IF(D232&gt;Parameters!$B$4,E232*(Parameters!$B$5+(Parameters!$B$6-Parameters!$B$5)*1/(1+EXP(-Parameters!$B$2*(D232-Parameters!$B$3)))),0)</f>
        <v>6974.6234532490844</v>
      </c>
      <c r="G232" s="3" t="str">
        <f>VLOOKUP(A232*2,StkLUT!$B$1:$D$40,3,FALSE)</f>
        <v>White River Spring Fing</v>
      </c>
    </row>
    <row r="233" spans="1:7" x14ac:dyDescent="0.25">
      <c r="A233">
        <f t="shared" si="243"/>
        <v>15</v>
      </c>
      <c r="B233">
        <f t="shared" ref="B233:C233" si="270">B217</f>
        <v>3</v>
      </c>
      <c r="C233">
        <f t="shared" si="270"/>
        <v>4</v>
      </c>
      <c r="D233" s="3">
        <f t="shared" ref="D233:F233" si="271">D230</f>
        <v>563.12032800449174</v>
      </c>
      <c r="E233" s="3">
        <f t="shared" si="271"/>
        <v>4273.4491578037732</v>
      </c>
      <c r="F233" s="3">
        <f t="shared" si="271"/>
        <v>4273.4491578037732</v>
      </c>
      <c r="G233" s="3" t="str">
        <f>VLOOKUP(A233*2,StkLUT!$B$1:$D$40,3,FALSE)</f>
        <v>White River Spring Fing</v>
      </c>
    </row>
    <row r="234" spans="1:7" x14ac:dyDescent="0.25">
      <c r="A234">
        <f t="shared" si="243"/>
        <v>15</v>
      </c>
      <c r="B234">
        <f t="shared" ref="B234:C234" si="272">B218</f>
        <v>4</v>
      </c>
      <c r="C234">
        <f t="shared" si="272"/>
        <v>1</v>
      </c>
      <c r="D234" s="3">
        <f>VLOOKUP(A234,Growth!$C$1:$J$40,2,FALSE)*(1-EXP(-VLOOKUP(A234,Growth!$C$1:$J$40,3,FALSE)*((((B234-1)*12)+VLOOKUP(C234,Parameters!$A$14:$B$17,2,FALSE))-VLOOKUP(A234,Growth!$C$1:$J$40,4,FALSE))))</f>
        <v>712.3378727310544</v>
      </c>
      <c r="E234" s="3">
        <f>IF(VLOOKUP(A234*2,StkLUT!$B$1:$C$40,2,FALSE)=1,(D234^Parameters!$B$11)*Parameters!$B$10,IF(VLOOKUP(A234*2,StkLUT!$B$1:$C$40,2,FALSE)=2,(D234^Parameters!$C$11)*Parameters!$C$10,IF(VLOOKUP(A234*2,StkLUT!$B$1:$C$40,2,FALSE)=3,(D234^Parameters!$D$11)*Parameters!$D$10)))</f>
        <v>8901.9957009353602</v>
      </c>
      <c r="F234" s="3">
        <f>IF(D234&gt;Parameters!$B$4,E234*(Parameters!$B$5+(Parameters!$B$6-Parameters!$B$5)*1/(1+EXP(-Parameters!$B$2*(D234-Parameters!$B$3)))),0)</f>
        <v>8901.9957009353602</v>
      </c>
      <c r="G234" s="3" t="str">
        <f>VLOOKUP(A234*2,StkLUT!$B$1:$D$40,3,FALSE)</f>
        <v>White River Spring Fing</v>
      </c>
    </row>
    <row r="235" spans="1:7" x14ac:dyDescent="0.25">
      <c r="A235">
        <f t="shared" si="243"/>
        <v>15</v>
      </c>
      <c r="B235">
        <f t="shared" ref="B235:C235" si="273">B219</f>
        <v>4</v>
      </c>
      <c r="C235">
        <f t="shared" si="273"/>
        <v>2</v>
      </c>
      <c r="D235" s="3">
        <f>VLOOKUP(A235,Growth!$C$1:$J$40,2,FALSE)*(1-EXP(-VLOOKUP(A235,Growth!$C$1:$J$40,3,FALSE)*((((B235-1)*12)+VLOOKUP(C235,Parameters!$A$14:$B$17,2,FALSE))-VLOOKUP(A235,Growth!$C$1:$J$40,4,FALSE))))</f>
        <v>752.11579935094096</v>
      </c>
      <c r="E235" s="3">
        <f>IF(VLOOKUP(A235*2,StkLUT!$B$1:$C$40,2,FALSE)=1,(D235^Parameters!$B$11)*Parameters!$B$10,IF(VLOOKUP(A235*2,StkLUT!$B$1:$C$40,2,FALSE)=2,(D235^Parameters!$C$11)*Parameters!$C$10,IF(VLOOKUP(A235*2,StkLUT!$B$1:$C$40,2,FALSE)=3,(D235^Parameters!$D$11)*Parameters!$D$10)))</f>
        <v>10547.813667237098</v>
      </c>
      <c r="F235" s="3">
        <f>IF(D235&gt;Parameters!$B$4,E235*(Parameters!$B$5+(Parameters!$B$6-Parameters!$B$5)*1/(1+EXP(-Parameters!$B$2*(D235-Parameters!$B$3)))),0)</f>
        <v>10547.813667237098</v>
      </c>
      <c r="G235" s="3" t="str">
        <f>VLOOKUP(A235*2,StkLUT!$B$1:$D$40,3,FALSE)</f>
        <v>White River Spring Fing</v>
      </c>
    </row>
    <row r="236" spans="1:7" x14ac:dyDescent="0.25">
      <c r="A236">
        <f t="shared" si="243"/>
        <v>15</v>
      </c>
      <c r="B236">
        <f t="shared" ref="B236:C236" si="274">B220</f>
        <v>4</v>
      </c>
      <c r="C236">
        <f t="shared" si="274"/>
        <v>3</v>
      </c>
      <c r="D236" s="3">
        <f>VLOOKUP(A236,Growth!$C$1:$J$40,2,FALSE)*(1-EXP(-VLOOKUP(A236,Growth!$C$1:$J$40,3,FALSE)*((((B236-1)*12)+VLOOKUP(C236,Parameters!$A$14:$B$17,2,FALSE))-VLOOKUP(A236,Growth!$C$1:$J$40,4,FALSE))))</f>
        <v>771.2858862313858</v>
      </c>
      <c r="E236" s="3">
        <f>IF(VLOOKUP(A236*2,StkLUT!$B$1:$C$40,2,FALSE)=1,(D236^Parameters!$B$11)*Parameters!$B$10,IF(VLOOKUP(A236*2,StkLUT!$B$1:$C$40,2,FALSE)=2,(D236^Parameters!$C$11)*Parameters!$C$10,IF(VLOOKUP(A236*2,StkLUT!$B$1:$C$40,2,FALSE)=3,(D236^Parameters!$D$11)*Parameters!$D$10)))</f>
        <v>11410.062113657417</v>
      </c>
      <c r="F236" s="3">
        <f>IF(D236&gt;Parameters!$B$4,E236*(Parameters!$B$5+(Parameters!$B$6-Parameters!$B$5)*1/(1+EXP(-Parameters!$B$2*(D236-Parameters!$B$3)))),0)</f>
        <v>11410.062113657417</v>
      </c>
      <c r="G236" s="3" t="str">
        <f>VLOOKUP(A236*2,StkLUT!$B$1:$D$40,3,FALSE)</f>
        <v>White River Spring Fing</v>
      </c>
    </row>
    <row r="237" spans="1:7" x14ac:dyDescent="0.25">
      <c r="A237">
        <f t="shared" si="243"/>
        <v>15</v>
      </c>
      <c r="B237">
        <f t="shared" ref="B237:C237" si="275">B221</f>
        <v>4</v>
      </c>
      <c r="C237">
        <f t="shared" si="275"/>
        <v>4</v>
      </c>
      <c r="D237" s="3">
        <f t="shared" ref="D237:F237" si="276">D234</f>
        <v>712.3378727310544</v>
      </c>
      <c r="E237" s="3">
        <f t="shared" si="276"/>
        <v>8901.9957009353602</v>
      </c>
      <c r="F237" s="3">
        <f t="shared" si="276"/>
        <v>8901.9957009353602</v>
      </c>
      <c r="G237" s="3" t="str">
        <f>VLOOKUP(A237*2,StkLUT!$B$1:$D$40,3,FALSE)</f>
        <v>White River Spring Fing</v>
      </c>
    </row>
    <row r="238" spans="1:7" x14ac:dyDescent="0.25">
      <c r="A238">
        <f t="shared" si="243"/>
        <v>15</v>
      </c>
      <c r="B238">
        <f t="shared" ref="B238:C238" si="277">B222</f>
        <v>5</v>
      </c>
      <c r="C238">
        <f t="shared" si="277"/>
        <v>1</v>
      </c>
      <c r="D238" s="3">
        <f>VLOOKUP(A238,Growth!$C$1:$J$40,2,FALSE)*(1-EXP(-VLOOKUP(A238,Growth!$C$1:$J$40,3,FALSE)*((((B238-1)*12)+VLOOKUP(C238,Parameters!$A$14:$B$17,2,FALSE))-VLOOKUP(A238,Growth!$C$1:$J$40,4,FALSE))))</f>
        <v>804.28422439359031</v>
      </c>
      <c r="E238" s="3">
        <f>IF(VLOOKUP(A238*2,StkLUT!$B$1:$C$40,2,FALSE)=1,(D238^Parameters!$B$11)*Parameters!$B$10,IF(VLOOKUP(A238*2,StkLUT!$B$1:$C$40,2,FALSE)=2,(D238^Parameters!$C$11)*Parameters!$C$10,IF(VLOOKUP(A238*2,StkLUT!$B$1:$C$40,2,FALSE)=3,(D238^Parameters!$D$11)*Parameters!$D$10)))</f>
        <v>13004.396275891087</v>
      </c>
      <c r="F238" s="3">
        <f>IF(D238&gt;Parameters!$B$4,E238*(Parameters!$B$5+(Parameters!$B$6-Parameters!$B$5)*1/(1+EXP(-Parameters!$B$2*(D238-Parameters!$B$3)))),0)</f>
        <v>13004.396275891087</v>
      </c>
      <c r="G238" s="3" t="str">
        <f>VLOOKUP(A238*2,StkLUT!$B$1:$D$40,3,FALSE)</f>
        <v>White River Spring Fing</v>
      </c>
    </row>
    <row r="239" spans="1:7" x14ac:dyDescent="0.25">
      <c r="A239">
        <f t="shared" si="243"/>
        <v>15</v>
      </c>
      <c r="B239">
        <f t="shared" ref="B239:C239" si="278">B223</f>
        <v>5</v>
      </c>
      <c r="C239">
        <f t="shared" si="278"/>
        <v>2</v>
      </c>
      <c r="D239" s="3">
        <f>VLOOKUP(A239,Growth!$C$1:$J$40,2,FALSE)*(1-EXP(-VLOOKUP(A239,Growth!$C$1:$J$40,3,FALSE)*((((B239-1)*12)+VLOOKUP(C239,Parameters!$A$14:$B$17,2,FALSE))-VLOOKUP(A239,Growth!$C$1:$J$40,4,FALSE))))</f>
        <v>828.79498307214112</v>
      </c>
      <c r="E239" s="3">
        <f>IF(VLOOKUP(A239*2,StkLUT!$B$1:$C$40,2,FALSE)=1,(D239^Parameters!$B$11)*Parameters!$B$10,IF(VLOOKUP(A239*2,StkLUT!$B$1:$C$40,2,FALSE)=2,(D239^Parameters!$C$11)*Parameters!$C$10,IF(VLOOKUP(A239*2,StkLUT!$B$1:$C$40,2,FALSE)=3,(D239^Parameters!$D$11)*Parameters!$D$10)))</f>
        <v>14282.145964078911</v>
      </c>
      <c r="F239" s="3">
        <f>IF(D239&gt;Parameters!$B$4,E239*(Parameters!$B$5+(Parameters!$B$6-Parameters!$B$5)*1/(1+EXP(-Parameters!$B$2*(D239-Parameters!$B$3)))),0)</f>
        <v>14282.145964078911</v>
      </c>
      <c r="G239" s="3" t="str">
        <f>VLOOKUP(A239*2,StkLUT!$B$1:$D$40,3,FALSE)</f>
        <v>White River Spring Fing</v>
      </c>
    </row>
    <row r="240" spans="1:7" x14ac:dyDescent="0.25">
      <c r="A240">
        <f t="shared" si="243"/>
        <v>15</v>
      </c>
      <c r="B240">
        <f t="shared" ref="B240:C240" si="279">B224</f>
        <v>5</v>
      </c>
      <c r="C240">
        <f t="shared" si="279"/>
        <v>3</v>
      </c>
      <c r="D240" s="3">
        <f>VLOOKUP(A240,Growth!$C$1:$J$40,2,FALSE)*(1-EXP(-VLOOKUP(A240,Growth!$C$1:$J$40,3,FALSE)*((((B240-1)*12)+VLOOKUP(C240,Parameters!$A$14:$B$17,2,FALSE))-VLOOKUP(A240,Growth!$C$1:$J$40,4,FALSE))))</f>
        <v>840.60739797911947</v>
      </c>
      <c r="E240" s="3">
        <f>IF(VLOOKUP(A240*2,StkLUT!$B$1:$C$40,2,FALSE)=1,(D240^Parameters!$B$11)*Parameters!$B$10,IF(VLOOKUP(A240*2,StkLUT!$B$1:$C$40,2,FALSE)=2,(D240^Parameters!$C$11)*Parameters!$C$10,IF(VLOOKUP(A240*2,StkLUT!$B$1:$C$40,2,FALSE)=3,(D240^Parameters!$D$11)*Parameters!$D$10)))</f>
        <v>14927.310743839878</v>
      </c>
      <c r="F240" s="3">
        <f>IF(D240&gt;Parameters!$B$4,E240*(Parameters!$B$5+(Parameters!$B$6-Parameters!$B$5)*1/(1+EXP(-Parameters!$B$2*(D240-Parameters!$B$3)))),0)</f>
        <v>14927.310743839878</v>
      </c>
      <c r="G240" s="3" t="str">
        <f>VLOOKUP(A240*2,StkLUT!$B$1:$D$40,3,FALSE)</f>
        <v>White River Spring Fing</v>
      </c>
    </row>
    <row r="241" spans="1:7" x14ac:dyDescent="0.25">
      <c r="A241">
        <f t="shared" si="243"/>
        <v>15</v>
      </c>
      <c r="B241">
        <f t="shared" ref="B241:C241" si="280">B225</f>
        <v>5</v>
      </c>
      <c r="C241">
        <f t="shared" si="280"/>
        <v>4</v>
      </c>
      <c r="D241" s="3">
        <f t="shared" ref="D241:F261" si="281">D238</f>
        <v>804.28422439359031</v>
      </c>
      <c r="E241" s="3">
        <f t="shared" si="281"/>
        <v>13004.396275891087</v>
      </c>
      <c r="F241" s="3">
        <f t="shared" si="281"/>
        <v>13004.396275891087</v>
      </c>
      <c r="G241" s="3" t="str">
        <f>VLOOKUP(A241*2,StkLUT!$B$1:$D$40,3,FALSE)</f>
        <v>White River Spring Fing</v>
      </c>
    </row>
    <row r="242" spans="1:7" x14ac:dyDescent="0.25">
      <c r="A242">
        <f t="shared" si="243"/>
        <v>16</v>
      </c>
      <c r="B242">
        <f t="shared" ref="B242:C242" si="282">B226</f>
        <v>2</v>
      </c>
      <c r="C242">
        <f t="shared" si="282"/>
        <v>1</v>
      </c>
      <c r="D242" s="3">
        <f>VLOOKUP(A242,Growth!$C$1:$J$40,2,FALSE)*(1-EXP(-VLOOKUP(A242,Growth!$C$1:$J$40,3,FALSE)*((((B242-1)*12)+VLOOKUP(C242,Parameters!$A$14:$B$17,2,FALSE))-VLOOKUP(A242,Growth!$C$1:$J$40,4,FALSE))))</f>
        <v>320.95872777108025</v>
      </c>
      <c r="E242" s="3">
        <f>IF(VLOOKUP(A242*2,StkLUT!$B$1:$C$40,2,FALSE)=1,(D242^Parameters!$B$11)*Parameters!$B$10,IF(VLOOKUP(A242*2,StkLUT!$B$1:$C$40,2,FALSE)=2,(D242^Parameters!$C$11)*Parameters!$C$10,IF(VLOOKUP(A242*2,StkLUT!$B$1:$C$40,2,FALSE)=3,(D242^Parameters!$D$11)*Parameters!$D$10)))</f>
        <v>543.93678399591897</v>
      </c>
      <c r="F242" s="3">
        <f>IF(D242&gt;Parameters!$B$4,E242*(Parameters!$B$5+(Parameters!$B$6-Parameters!$B$5)*1/(1+EXP(-Parameters!$B$2*(D242-Parameters!$B$3)))),0)</f>
        <v>543.93678399591897</v>
      </c>
      <c r="G242" s="3" t="str">
        <f>VLOOKUP(A242*2,StkLUT!$B$1:$D$40,3,FALSE)</f>
        <v>Hood Canal Fall Fing</v>
      </c>
    </row>
    <row r="243" spans="1:7" x14ac:dyDescent="0.25">
      <c r="A243">
        <f t="shared" si="243"/>
        <v>16</v>
      </c>
      <c r="B243">
        <f t="shared" ref="B243:C243" si="283">B227</f>
        <v>2</v>
      </c>
      <c r="C243">
        <f t="shared" si="283"/>
        <v>2</v>
      </c>
      <c r="D243" s="3">
        <f>VLOOKUP(A243,Growth!$C$1:$J$40,2,FALSE)*(1-EXP(-VLOOKUP(A243,Growth!$C$1:$J$40,3,FALSE)*((((B243-1)*12)+VLOOKUP(C243,Parameters!$A$14:$B$17,2,FALSE))-VLOOKUP(A243,Growth!$C$1:$J$40,4,FALSE))))</f>
        <v>425.7229320061009</v>
      </c>
      <c r="E243" s="3">
        <f>IF(VLOOKUP(A243*2,StkLUT!$B$1:$C$40,2,FALSE)=1,(D243^Parameters!$B$11)*Parameters!$B$10,IF(VLOOKUP(A243*2,StkLUT!$B$1:$C$40,2,FALSE)=2,(D243^Parameters!$C$11)*Parameters!$C$10,IF(VLOOKUP(A243*2,StkLUT!$B$1:$C$40,2,FALSE)=3,(D243^Parameters!$D$11)*Parameters!$D$10)))</f>
        <v>1321.6757643328206</v>
      </c>
      <c r="F243" s="3">
        <f>IF(D243&gt;Parameters!$B$4,E243*(Parameters!$B$5+(Parameters!$B$6-Parameters!$B$5)*1/(1+EXP(-Parameters!$B$2*(D243-Parameters!$B$3)))),0)</f>
        <v>1321.6757643328206</v>
      </c>
      <c r="G243" s="3" t="str">
        <f>VLOOKUP(A243*2,StkLUT!$B$1:$D$40,3,FALSE)</f>
        <v>Hood Canal Fall Fing</v>
      </c>
    </row>
    <row r="244" spans="1:7" x14ac:dyDescent="0.25">
      <c r="A244">
        <f t="shared" si="243"/>
        <v>16</v>
      </c>
      <c r="B244">
        <f t="shared" ref="B244:C244" si="284">B228</f>
        <v>2</v>
      </c>
      <c r="C244">
        <f t="shared" si="284"/>
        <v>3</v>
      </c>
      <c r="D244" s="3">
        <f>VLOOKUP(A244,Growth!$C$1:$J$40,2,FALSE)*(1-EXP(-VLOOKUP(A244,Growth!$C$1:$J$40,3,FALSE)*((((B244-1)*12)+VLOOKUP(C244,Parameters!$A$14:$B$17,2,FALSE))-VLOOKUP(A244,Growth!$C$1:$J$40,4,FALSE))))</f>
        <v>476.21170977316473</v>
      </c>
      <c r="E244" s="3">
        <f>IF(VLOOKUP(A244*2,StkLUT!$B$1:$C$40,2,FALSE)=1,(D244^Parameters!$B$11)*Parameters!$B$10,IF(VLOOKUP(A244*2,StkLUT!$B$1:$C$40,2,FALSE)=2,(D244^Parameters!$C$11)*Parameters!$C$10,IF(VLOOKUP(A244*2,StkLUT!$B$1:$C$40,2,FALSE)=3,(D244^Parameters!$D$11)*Parameters!$D$10)))</f>
        <v>1879.7679742988689</v>
      </c>
      <c r="F244" s="3">
        <f>IF(D244&gt;Parameters!$B$4,E244*(Parameters!$B$5+(Parameters!$B$6-Parameters!$B$5)*1/(1+EXP(-Parameters!$B$2*(D244-Parameters!$B$3)))),0)</f>
        <v>1879.7679742988689</v>
      </c>
      <c r="G244" s="3" t="str">
        <f>VLOOKUP(A244*2,StkLUT!$B$1:$D$40,3,FALSE)</f>
        <v>Hood Canal Fall Fing</v>
      </c>
    </row>
    <row r="245" spans="1:7" x14ac:dyDescent="0.25">
      <c r="A245">
        <f t="shared" si="243"/>
        <v>16</v>
      </c>
      <c r="B245">
        <f t="shared" ref="B245:C245" si="285">B229</f>
        <v>2</v>
      </c>
      <c r="C245">
        <f t="shared" si="285"/>
        <v>4</v>
      </c>
      <c r="D245" s="3">
        <f t="shared" ref="D245" si="286">D242</f>
        <v>320.95872777108025</v>
      </c>
      <c r="E245" s="3">
        <f t="shared" si="261"/>
        <v>543.93678399591897</v>
      </c>
      <c r="F245" s="3">
        <f t="shared" si="261"/>
        <v>543.93678399591897</v>
      </c>
      <c r="G245" s="3" t="str">
        <f>VLOOKUP(A245*2,StkLUT!$B$1:$D$40,3,FALSE)</f>
        <v>Hood Canal Fall Fing</v>
      </c>
    </row>
    <row r="246" spans="1:7" x14ac:dyDescent="0.25">
      <c r="A246">
        <f t="shared" si="243"/>
        <v>16</v>
      </c>
      <c r="B246">
        <f t="shared" ref="B246:C246" si="287">B230</f>
        <v>3</v>
      </c>
      <c r="C246">
        <f t="shared" si="287"/>
        <v>1</v>
      </c>
      <c r="D246" s="3">
        <f>VLOOKUP(A246,Growth!$C$1:$J$40,2,FALSE)*(1-EXP(-VLOOKUP(A246,Growth!$C$1:$J$40,3,FALSE)*((((B246-1)*12)+VLOOKUP(C246,Parameters!$A$14:$B$17,2,FALSE))-VLOOKUP(A246,Growth!$C$1:$J$40,4,FALSE))))</f>
        <v>563.12032800449174</v>
      </c>
      <c r="E246" s="3">
        <f>IF(VLOOKUP(A246*2,StkLUT!$B$1:$C$40,2,FALSE)=1,(D246^Parameters!$B$11)*Parameters!$B$10,IF(VLOOKUP(A246*2,StkLUT!$B$1:$C$40,2,FALSE)=2,(D246^Parameters!$C$11)*Parameters!$C$10,IF(VLOOKUP(A246*2,StkLUT!$B$1:$C$40,2,FALSE)=3,(D246^Parameters!$D$11)*Parameters!$D$10)))</f>
        <v>3183.597927083194</v>
      </c>
      <c r="F246" s="3">
        <f>IF(D246&gt;Parameters!$B$4,E246*(Parameters!$B$5+(Parameters!$B$6-Parameters!$B$5)*1/(1+EXP(-Parameters!$B$2*(D246-Parameters!$B$3)))),0)</f>
        <v>3183.597927083194</v>
      </c>
      <c r="G246" s="3" t="str">
        <f>VLOOKUP(A246*2,StkLUT!$B$1:$D$40,3,FALSE)</f>
        <v>Hood Canal Fall Fing</v>
      </c>
    </row>
    <row r="247" spans="1:7" x14ac:dyDescent="0.25">
      <c r="A247">
        <f t="shared" si="243"/>
        <v>16</v>
      </c>
      <c r="B247">
        <f t="shared" ref="B247:C247" si="288">B231</f>
        <v>3</v>
      </c>
      <c r="C247">
        <f t="shared" si="288"/>
        <v>2</v>
      </c>
      <c r="D247" s="3">
        <f>VLOOKUP(A247,Growth!$C$1:$J$40,2,FALSE)*(1-EXP(-VLOOKUP(A247,Growth!$C$1:$J$40,3,FALSE)*((((B247-1)*12)+VLOOKUP(C247,Parameters!$A$14:$B$17,2,FALSE))-VLOOKUP(A247,Growth!$C$1:$J$40,4,FALSE))))</f>
        <v>627.67497794120391</v>
      </c>
      <c r="E247" s="3">
        <f>IF(VLOOKUP(A247*2,StkLUT!$B$1:$C$40,2,FALSE)=1,(D247^Parameters!$B$11)*Parameters!$B$10,IF(VLOOKUP(A247*2,StkLUT!$B$1:$C$40,2,FALSE)=2,(D247^Parameters!$C$11)*Parameters!$C$10,IF(VLOOKUP(A247*2,StkLUT!$B$1:$C$40,2,FALSE)=3,(D247^Parameters!$D$11)*Parameters!$D$10)))</f>
        <v>4477.7428808521727</v>
      </c>
      <c r="F247" s="3">
        <f>IF(D247&gt;Parameters!$B$4,E247*(Parameters!$B$5+(Parameters!$B$6-Parameters!$B$5)*1/(1+EXP(-Parameters!$B$2*(D247-Parameters!$B$3)))),0)</f>
        <v>4477.7428808521727</v>
      </c>
      <c r="G247" s="3" t="str">
        <f>VLOOKUP(A247*2,StkLUT!$B$1:$D$40,3,FALSE)</f>
        <v>Hood Canal Fall Fing</v>
      </c>
    </row>
    <row r="248" spans="1:7" x14ac:dyDescent="0.25">
      <c r="A248">
        <f t="shared" si="243"/>
        <v>16</v>
      </c>
      <c r="B248">
        <f t="shared" ref="B248:C248" si="289">B232</f>
        <v>3</v>
      </c>
      <c r="C248">
        <f t="shared" si="289"/>
        <v>3</v>
      </c>
      <c r="D248" s="3">
        <f>VLOOKUP(A248,Growth!$C$1:$J$40,2,FALSE)*(1-EXP(-VLOOKUP(A248,Growth!$C$1:$J$40,3,FALSE)*((((B248-1)*12)+VLOOKUP(C248,Parameters!$A$14:$B$17,2,FALSE))-VLOOKUP(A248,Growth!$C$1:$J$40,4,FALSE))))</f>
        <v>658.78565546970049</v>
      </c>
      <c r="E248" s="3">
        <f>IF(VLOOKUP(A248*2,StkLUT!$B$1:$C$40,2,FALSE)=1,(D248^Parameters!$B$11)*Parameters!$B$10,IF(VLOOKUP(A248*2,StkLUT!$B$1:$C$40,2,FALSE)=2,(D248^Parameters!$C$11)*Parameters!$C$10,IF(VLOOKUP(A248*2,StkLUT!$B$1:$C$40,2,FALSE)=3,(D248^Parameters!$D$11)*Parameters!$D$10)))</f>
        <v>5213.0445836916988</v>
      </c>
      <c r="F248" s="3">
        <f>IF(D248&gt;Parameters!$B$4,E248*(Parameters!$B$5+(Parameters!$B$6-Parameters!$B$5)*1/(1+EXP(-Parameters!$B$2*(D248-Parameters!$B$3)))),0)</f>
        <v>5213.0445836916988</v>
      </c>
      <c r="G248" s="3" t="str">
        <f>VLOOKUP(A248*2,StkLUT!$B$1:$D$40,3,FALSE)</f>
        <v>Hood Canal Fall Fing</v>
      </c>
    </row>
    <row r="249" spans="1:7" x14ac:dyDescent="0.25">
      <c r="A249">
        <f t="shared" si="243"/>
        <v>16</v>
      </c>
      <c r="B249">
        <f t="shared" ref="B249:C249" si="290">B233</f>
        <v>3</v>
      </c>
      <c r="C249">
        <f t="shared" si="290"/>
        <v>4</v>
      </c>
      <c r="D249" s="3">
        <f t="shared" ref="D249" si="291">D246</f>
        <v>563.12032800449174</v>
      </c>
      <c r="E249" s="3">
        <f t="shared" si="266"/>
        <v>3183.597927083194</v>
      </c>
      <c r="F249" s="3">
        <f t="shared" si="266"/>
        <v>3183.597927083194</v>
      </c>
      <c r="G249" s="3" t="str">
        <f>VLOOKUP(A249*2,StkLUT!$B$1:$D$40,3,FALSE)</f>
        <v>Hood Canal Fall Fing</v>
      </c>
    </row>
    <row r="250" spans="1:7" x14ac:dyDescent="0.25">
      <c r="A250">
        <f t="shared" si="243"/>
        <v>16</v>
      </c>
      <c r="B250">
        <f t="shared" ref="B250:C250" si="292">B234</f>
        <v>4</v>
      </c>
      <c r="C250">
        <f t="shared" si="292"/>
        <v>1</v>
      </c>
      <c r="D250" s="3">
        <f>VLOOKUP(A250,Growth!$C$1:$J$40,2,FALSE)*(1-EXP(-VLOOKUP(A250,Growth!$C$1:$J$40,3,FALSE)*((((B250-1)*12)+VLOOKUP(C250,Parameters!$A$14:$B$17,2,FALSE))-VLOOKUP(A250,Growth!$C$1:$J$40,4,FALSE))))</f>
        <v>712.3378727310544</v>
      </c>
      <c r="E250" s="3">
        <f>IF(VLOOKUP(A250*2,StkLUT!$B$1:$C$40,2,FALSE)=1,(D250^Parameters!$B$11)*Parameters!$B$10,IF(VLOOKUP(A250*2,StkLUT!$B$1:$C$40,2,FALSE)=2,(D250^Parameters!$C$11)*Parameters!$C$10,IF(VLOOKUP(A250*2,StkLUT!$B$1:$C$40,2,FALSE)=3,(D250^Parameters!$D$11)*Parameters!$D$10)))</f>
        <v>6664.550044675867</v>
      </c>
      <c r="F250" s="3">
        <f>IF(D250&gt;Parameters!$B$4,E250*(Parameters!$B$5+(Parameters!$B$6-Parameters!$B$5)*1/(1+EXP(-Parameters!$B$2*(D250-Parameters!$B$3)))),0)</f>
        <v>6664.550044675867</v>
      </c>
      <c r="G250" s="3" t="str">
        <f>VLOOKUP(A250*2,StkLUT!$B$1:$D$40,3,FALSE)</f>
        <v>Hood Canal Fall Fing</v>
      </c>
    </row>
    <row r="251" spans="1:7" x14ac:dyDescent="0.25">
      <c r="A251">
        <f t="shared" si="243"/>
        <v>16</v>
      </c>
      <c r="B251">
        <f t="shared" ref="B251:C251" si="293">B235</f>
        <v>4</v>
      </c>
      <c r="C251">
        <f t="shared" si="293"/>
        <v>2</v>
      </c>
      <c r="D251" s="3">
        <f>VLOOKUP(A251,Growth!$C$1:$J$40,2,FALSE)*(1-EXP(-VLOOKUP(A251,Growth!$C$1:$J$40,3,FALSE)*((((B251-1)*12)+VLOOKUP(C251,Parameters!$A$14:$B$17,2,FALSE))-VLOOKUP(A251,Growth!$C$1:$J$40,4,FALSE))))</f>
        <v>752.11579935094096</v>
      </c>
      <c r="E251" s="3">
        <f>IF(VLOOKUP(A251*2,StkLUT!$B$1:$C$40,2,FALSE)=1,(D251^Parameters!$B$11)*Parameters!$B$10,IF(VLOOKUP(A251*2,StkLUT!$B$1:$C$40,2,FALSE)=2,(D251^Parameters!$C$11)*Parameters!$C$10,IF(VLOOKUP(A251*2,StkLUT!$B$1:$C$40,2,FALSE)=3,(D251^Parameters!$D$11)*Parameters!$D$10)))</f>
        <v>7905.7208357044956</v>
      </c>
      <c r="F251" s="3">
        <f>IF(D251&gt;Parameters!$B$4,E251*(Parameters!$B$5+(Parameters!$B$6-Parameters!$B$5)*1/(1+EXP(-Parameters!$B$2*(D251-Parameters!$B$3)))),0)</f>
        <v>7905.7208357044956</v>
      </c>
      <c r="G251" s="3" t="str">
        <f>VLOOKUP(A251*2,StkLUT!$B$1:$D$40,3,FALSE)</f>
        <v>Hood Canal Fall Fing</v>
      </c>
    </row>
    <row r="252" spans="1:7" x14ac:dyDescent="0.25">
      <c r="A252">
        <f t="shared" si="243"/>
        <v>16</v>
      </c>
      <c r="B252">
        <f t="shared" ref="B252:C252" si="294">B236</f>
        <v>4</v>
      </c>
      <c r="C252">
        <f t="shared" si="294"/>
        <v>3</v>
      </c>
      <c r="D252" s="3">
        <f>VLOOKUP(A252,Growth!$C$1:$J$40,2,FALSE)*(1-EXP(-VLOOKUP(A252,Growth!$C$1:$J$40,3,FALSE)*((((B252-1)*12)+VLOOKUP(C252,Parameters!$A$14:$B$17,2,FALSE))-VLOOKUP(A252,Growth!$C$1:$J$40,4,FALSE))))</f>
        <v>771.2858862313858</v>
      </c>
      <c r="E252" s="3">
        <f>IF(VLOOKUP(A252*2,StkLUT!$B$1:$C$40,2,FALSE)=1,(D252^Parameters!$B$11)*Parameters!$B$10,IF(VLOOKUP(A252*2,StkLUT!$B$1:$C$40,2,FALSE)=2,(D252^Parameters!$C$11)*Parameters!$C$10,IF(VLOOKUP(A252*2,StkLUT!$B$1:$C$40,2,FALSE)=3,(D252^Parameters!$D$11)*Parameters!$D$10)))</f>
        <v>8556.5083442359974</v>
      </c>
      <c r="F252" s="3">
        <f>IF(D252&gt;Parameters!$B$4,E252*(Parameters!$B$5+(Parameters!$B$6-Parameters!$B$5)*1/(1+EXP(-Parameters!$B$2*(D252-Parameters!$B$3)))),0)</f>
        <v>8556.5083442359974</v>
      </c>
      <c r="G252" s="3" t="str">
        <f>VLOOKUP(A252*2,StkLUT!$B$1:$D$40,3,FALSE)</f>
        <v>Hood Canal Fall Fing</v>
      </c>
    </row>
    <row r="253" spans="1:7" x14ac:dyDescent="0.25">
      <c r="A253">
        <f t="shared" si="243"/>
        <v>16</v>
      </c>
      <c r="B253">
        <f t="shared" ref="B253:C253" si="295">B237</f>
        <v>4</v>
      </c>
      <c r="C253">
        <f t="shared" si="295"/>
        <v>4</v>
      </c>
      <c r="D253" s="3">
        <f t="shared" ref="D253:F253" si="296">D250</f>
        <v>712.3378727310544</v>
      </c>
      <c r="E253" s="3">
        <f t="shared" si="296"/>
        <v>6664.550044675867</v>
      </c>
      <c r="F253" s="3">
        <f t="shared" si="296"/>
        <v>6664.550044675867</v>
      </c>
      <c r="G253" s="3" t="str">
        <f>VLOOKUP(A253*2,StkLUT!$B$1:$D$40,3,FALSE)</f>
        <v>Hood Canal Fall Fing</v>
      </c>
    </row>
    <row r="254" spans="1:7" x14ac:dyDescent="0.25">
      <c r="A254">
        <f t="shared" si="243"/>
        <v>16</v>
      </c>
      <c r="B254">
        <f t="shared" ref="B254:C254" si="297">B238</f>
        <v>5</v>
      </c>
      <c r="C254">
        <f t="shared" si="297"/>
        <v>1</v>
      </c>
      <c r="D254" s="3">
        <f>VLOOKUP(A254,Growth!$C$1:$J$40,2,FALSE)*(1-EXP(-VLOOKUP(A254,Growth!$C$1:$J$40,3,FALSE)*((((B254-1)*12)+VLOOKUP(C254,Parameters!$A$14:$B$17,2,FALSE))-VLOOKUP(A254,Growth!$C$1:$J$40,4,FALSE))))</f>
        <v>804.28422439359031</v>
      </c>
      <c r="E254" s="3">
        <f>IF(VLOOKUP(A254*2,StkLUT!$B$1:$C$40,2,FALSE)=1,(D254^Parameters!$B$11)*Parameters!$B$10,IF(VLOOKUP(A254*2,StkLUT!$B$1:$C$40,2,FALSE)=2,(D254^Parameters!$C$11)*Parameters!$C$10,IF(VLOOKUP(A254*2,StkLUT!$B$1:$C$40,2,FALSE)=3,(D254^Parameters!$D$11)*Parameters!$D$10)))</f>
        <v>9760.6972445613028</v>
      </c>
      <c r="F254" s="3">
        <f>IF(D254&gt;Parameters!$B$4,E254*(Parameters!$B$5+(Parameters!$B$6-Parameters!$B$5)*1/(1+EXP(-Parameters!$B$2*(D254-Parameters!$B$3)))),0)</f>
        <v>9760.6972445613028</v>
      </c>
      <c r="G254" s="3" t="str">
        <f>VLOOKUP(A254*2,StkLUT!$B$1:$D$40,3,FALSE)</f>
        <v>Hood Canal Fall Fing</v>
      </c>
    </row>
    <row r="255" spans="1:7" x14ac:dyDescent="0.25">
      <c r="A255">
        <f t="shared" si="243"/>
        <v>16</v>
      </c>
      <c r="B255">
        <f t="shared" ref="B255:C255" si="298">B239</f>
        <v>5</v>
      </c>
      <c r="C255">
        <f t="shared" si="298"/>
        <v>2</v>
      </c>
      <c r="D255" s="3">
        <f>VLOOKUP(A255,Growth!$C$1:$J$40,2,FALSE)*(1-EXP(-VLOOKUP(A255,Growth!$C$1:$J$40,3,FALSE)*((((B255-1)*12)+VLOOKUP(C255,Parameters!$A$14:$B$17,2,FALSE))-VLOOKUP(A255,Growth!$C$1:$J$40,4,FALSE))))</f>
        <v>828.79498307214112</v>
      </c>
      <c r="E255" s="3">
        <f>IF(VLOOKUP(A255*2,StkLUT!$B$1:$C$40,2,FALSE)=1,(D255^Parameters!$B$11)*Parameters!$B$10,IF(VLOOKUP(A255*2,StkLUT!$B$1:$C$40,2,FALSE)=2,(D255^Parameters!$C$11)*Parameters!$C$10,IF(VLOOKUP(A255*2,StkLUT!$B$1:$C$40,2,FALSE)=3,(D255^Parameters!$D$11)*Parameters!$D$10)))</f>
        <v>10726.49669213374</v>
      </c>
      <c r="F255" s="3">
        <f>IF(D255&gt;Parameters!$B$4,E255*(Parameters!$B$5+(Parameters!$B$6-Parameters!$B$5)*1/(1+EXP(-Parameters!$B$2*(D255-Parameters!$B$3)))),0)</f>
        <v>10726.49669213374</v>
      </c>
      <c r="G255" s="3" t="str">
        <f>VLOOKUP(A255*2,StkLUT!$B$1:$D$40,3,FALSE)</f>
        <v>Hood Canal Fall Fing</v>
      </c>
    </row>
    <row r="256" spans="1:7" x14ac:dyDescent="0.25">
      <c r="A256">
        <f t="shared" si="243"/>
        <v>16</v>
      </c>
      <c r="B256">
        <f t="shared" ref="B256:C256" si="299">B240</f>
        <v>5</v>
      </c>
      <c r="C256">
        <f t="shared" si="299"/>
        <v>3</v>
      </c>
      <c r="D256" s="3">
        <f>VLOOKUP(A256,Growth!$C$1:$J$40,2,FALSE)*(1-EXP(-VLOOKUP(A256,Growth!$C$1:$J$40,3,FALSE)*((((B256-1)*12)+VLOOKUP(C256,Parameters!$A$14:$B$17,2,FALSE))-VLOOKUP(A256,Growth!$C$1:$J$40,4,FALSE))))</f>
        <v>840.60739797911947</v>
      </c>
      <c r="E256" s="3">
        <f>IF(VLOOKUP(A256*2,StkLUT!$B$1:$C$40,2,FALSE)=1,(D256^Parameters!$B$11)*Parameters!$B$10,IF(VLOOKUP(A256*2,StkLUT!$B$1:$C$40,2,FALSE)=2,(D256^Parameters!$C$11)*Parameters!$C$10,IF(VLOOKUP(A256*2,StkLUT!$B$1:$C$40,2,FALSE)=3,(D256^Parameters!$D$11)*Parameters!$D$10)))</f>
        <v>11214.375079617568</v>
      </c>
      <c r="F256" s="3">
        <f>IF(D256&gt;Parameters!$B$4,E256*(Parameters!$B$5+(Parameters!$B$6-Parameters!$B$5)*1/(1+EXP(-Parameters!$B$2*(D256-Parameters!$B$3)))),0)</f>
        <v>11214.375079617568</v>
      </c>
      <c r="G256" s="3" t="str">
        <f>VLOOKUP(A256*2,StkLUT!$B$1:$D$40,3,FALSE)</f>
        <v>Hood Canal Fall Fing</v>
      </c>
    </row>
    <row r="257" spans="1:7" x14ac:dyDescent="0.25">
      <c r="A257">
        <f t="shared" si="243"/>
        <v>16</v>
      </c>
      <c r="B257">
        <f t="shared" ref="B257:C257" si="300">B241</f>
        <v>5</v>
      </c>
      <c r="C257">
        <f t="shared" si="300"/>
        <v>4</v>
      </c>
      <c r="D257" s="3">
        <f t="shared" ref="D257:F257" si="301">D254</f>
        <v>804.28422439359031</v>
      </c>
      <c r="E257" s="3">
        <f t="shared" si="301"/>
        <v>9760.6972445613028</v>
      </c>
      <c r="F257" s="3">
        <f t="shared" si="301"/>
        <v>9760.6972445613028</v>
      </c>
      <c r="G257" s="3" t="str">
        <f>VLOOKUP(A257*2,StkLUT!$B$1:$D$40,3,FALSE)</f>
        <v>Hood Canal Fall Fing</v>
      </c>
    </row>
    <row r="258" spans="1:7" x14ac:dyDescent="0.25">
      <c r="A258">
        <f t="shared" si="243"/>
        <v>17</v>
      </c>
      <c r="B258">
        <f t="shared" ref="B258:C258" si="302">B242</f>
        <v>2</v>
      </c>
      <c r="C258">
        <f t="shared" si="302"/>
        <v>1</v>
      </c>
      <c r="D258" s="3">
        <f>VLOOKUP(A258,Growth!$C$1:$J$40,2,FALSE)*(1-EXP(-VLOOKUP(A258,Growth!$C$1:$J$40,3,FALSE)*((((B258-1)*12)+VLOOKUP(C258,Parameters!$A$14:$B$17,2,FALSE))-VLOOKUP(A258,Growth!$C$1:$J$40,4,FALSE))))</f>
        <v>247.85568411630206</v>
      </c>
      <c r="E258" s="3">
        <f>IF(VLOOKUP(A258*2,StkLUT!$B$1:$C$40,2,FALSE)=1,(D258^Parameters!$B$11)*Parameters!$B$10,IF(VLOOKUP(A258*2,StkLUT!$B$1:$C$40,2,FALSE)=2,(D258^Parameters!$C$11)*Parameters!$C$10,IF(VLOOKUP(A258*2,StkLUT!$B$1:$C$40,2,FALSE)=3,(D258^Parameters!$D$11)*Parameters!$D$10)))</f>
        <v>241.40469651778432</v>
      </c>
      <c r="F258" s="3">
        <f>IF(D258&gt;Parameters!$B$4,E258*(Parameters!$B$5+(Parameters!$B$6-Parameters!$B$5)*1/(1+EXP(-Parameters!$B$2*(D258-Parameters!$B$3)))),0)</f>
        <v>241.40469651778432</v>
      </c>
      <c r="G258" s="3" t="str">
        <f>VLOOKUP(A258*2,StkLUT!$B$1:$D$40,3,FALSE)</f>
        <v>Hood Canal Fall Year</v>
      </c>
    </row>
    <row r="259" spans="1:7" x14ac:dyDescent="0.25">
      <c r="A259">
        <f t="shared" si="243"/>
        <v>17</v>
      </c>
      <c r="B259">
        <f t="shared" ref="B259:C259" si="303">B243</f>
        <v>2</v>
      </c>
      <c r="C259">
        <f t="shared" si="303"/>
        <v>2</v>
      </c>
      <c r="D259" s="3">
        <f>VLOOKUP(A259,Growth!$C$1:$J$40,2,FALSE)*(1-EXP(-VLOOKUP(A259,Growth!$C$1:$J$40,3,FALSE)*((((B259-1)*12)+VLOOKUP(C259,Parameters!$A$14:$B$17,2,FALSE))-VLOOKUP(A259,Growth!$C$1:$J$40,4,FALSE))))</f>
        <v>358.53084003416819</v>
      </c>
      <c r="E259" s="3">
        <f>IF(VLOOKUP(A259*2,StkLUT!$B$1:$C$40,2,FALSE)=1,(D259^Parameters!$B$11)*Parameters!$B$10,IF(VLOOKUP(A259*2,StkLUT!$B$1:$C$40,2,FALSE)=2,(D259^Parameters!$C$11)*Parameters!$C$10,IF(VLOOKUP(A259*2,StkLUT!$B$1:$C$40,2,FALSE)=3,(D259^Parameters!$D$11)*Parameters!$D$10)))</f>
        <v>770.29215280413143</v>
      </c>
      <c r="F259" s="3">
        <f>IF(D259&gt;Parameters!$B$4,E259*(Parameters!$B$5+(Parameters!$B$6-Parameters!$B$5)*1/(1+EXP(-Parameters!$B$2*(D259-Parameters!$B$3)))),0)</f>
        <v>770.29215280413143</v>
      </c>
      <c r="G259" s="3" t="str">
        <f>VLOOKUP(A259*2,StkLUT!$B$1:$D$40,3,FALSE)</f>
        <v>Hood Canal Fall Year</v>
      </c>
    </row>
    <row r="260" spans="1:7" x14ac:dyDescent="0.25">
      <c r="A260">
        <f t="shared" si="243"/>
        <v>17</v>
      </c>
      <c r="B260">
        <f t="shared" ref="B260:C260" si="304">B244</f>
        <v>2</v>
      </c>
      <c r="C260">
        <f t="shared" si="304"/>
        <v>3</v>
      </c>
      <c r="D260" s="3">
        <f>VLOOKUP(A260,Growth!$C$1:$J$40,2,FALSE)*(1-EXP(-VLOOKUP(A260,Growth!$C$1:$J$40,3,FALSE)*((((B260-1)*12)+VLOOKUP(C260,Parameters!$A$14:$B$17,2,FALSE))-VLOOKUP(A260,Growth!$C$1:$J$40,4,FALSE))))</f>
        <v>412.94311188376685</v>
      </c>
      <c r="E260" s="3">
        <f>IF(VLOOKUP(A260*2,StkLUT!$B$1:$C$40,2,FALSE)=1,(D260^Parameters!$B$11)*Parameters!$B$10,IF(VLOOKUP(A260*2,StkLUT!$B$1:$C$40,2,FALSE)=2,(D260^Parameters!$C$11)*Parameters!$C$10,IF(VLOOKUP(A260*2,StkLUT!$B$1:$C$40,2,FALSE)=3,(D260^Parameters!$D$11)*Parameters!$D$10)))</f>
        <v>1200.9408193058025</v>
      </c>
      <c r="F260" s="3">
        <f>IF(D260&gt;Parameters!$B$4,E260*(Parameters!$B$5+(Parameters!$B$6-Parameters!$B$5)*1/(1+EXP(-Parameters!$B$2*(D260-Parameters!$B$3)))),0)</f>
        <v>1200.9408193058025</v>
      </c>
      <c r="G260" s="3" t="str">
        <f>VLOOKUP(A260*2,StkLUT!$B$1:$D$40,3,FALSE)</f>
        <v>Hood Canal Fall Year</v>
      </c>
    </row>
    <row r="261" spans="1:7" x14ac:dyDescent="0.25">
      <c r="A261">
        <f t="shared" si="243"/>
        <v>17</v>
      </c>
      <c r="B261">
        <f t="shared" ref="B261:C261" si="305">B245</f>
        <v>2</v>
      </c>
      <c r="C261">
        <f t="shared" si="305"/>
        <v>4</v>
      </c>
      <c r="D261" s="3">
        <f t="shared" si="281"/>
        <v>247.85568411630206</v>
      </c>
      <c r="E261" s="3">
        <f t="shared" si="281"/>
        <v>241.40469651778432</v>
      </c>
      <c r="F261" s="3">
        <f t="shared" si="281"/>
        <v>241.40469651778432</v>
      </c>
      <c r="G261" s="3" t="str">
        <f>VLOOKUP(A261*2,StkLUT!$B$1:$D$40,3,FALSE)</f>
        <v>Hood Canal Fall Year</v>
      </c>
    </row>
    <row r="262" spans="1:7" x14ac:dyDescent="0.25">
      <c r="A262">
        <f t="shared" si="243"/>
        <v>17</v>
      </c>
      <c r="B262">
        <f t="shared" ref="B262:C262" si="306">B246</f>
        <v>3</v>
      </c>
      <c r="C262">
        <f t="shared" si="306"/>
        <v>1</v>
      </c>
      <c r="D262" s="3">
        <f>VLOOKUP(A262,Growth!$C$1:$J$40,2,FALSE)*(1-EXP(-VLOOKUP(A262,Growth!$C$1:$J$40,3,FALSE)*((((B262-1)*12)+VLOOKUP(C262,Parameters!$A$14:$B$17,2,FALSE))-VLOOKUP(A262,Growth!$C$1:$J$40,4,FALSE))))</f>
        <v>508.57232777730144</v>
      </c>
      <c r="E262" s="3">
        <f>IF(VLOOKUP(A262*2,StkLUT!$B$1:$C$40,2,FALSE)=1,(D262^Parameters!$B$11)*Parameters!$B$10,IF(VLOOKUP(A262*2,StkLUT!$B$1:$C$40,2,FALSE)=2,(D262^Parameters!$C$11)*Parameters!$C$10,IF(VLOOKUP(A262*2,StkLUT!$B$1:$C$40,2,FALSE)=3,(D262^Parameters!$D$11)*Parameters!$D$10)))</f>
        <v>2311.2410516373052</v>
      </c>
      <c r="F262" s="3">
        <f>IF(D262&gt;Parameters!$B$4,E262*(Parameters!$B$5+(Parameters!$B$6-Parameters!$B$5)*1/(1+EXP(-Parameters!$B$2*(D262-Parameters!$B$3)))),0)</f>
        <v>2311.2410516373052</v>
      </c>
      <c r="G262" s="3" t="str">
        <f>VLOOKUP(A262*2,StkLUT!$B$1:$D$40,3,FALSE)</f>
        <v>Hood Canal Fall Year</v>
      </c>
    </row>
    <row r="263" spans="1:7" x14ac:dyDescent="0.25">
      <c r="A263">
        <f t="shared" si="243"/>
        <v>17</v>
      </c>
      <c r="B263">
        <f t="shared" ref="B263:C263" si="307">B247</f>
        <v>3</v>
      </c>
      <c r="C263">
        <f t="shared" si="307"/>
        <v>2</v>
      </c>
      <c r="D263" s="3">
        <f>VLOOKUP(A263,Growth!$C$1:$J$40,2,FALSE)*(1-EXP(-VLOOKUP(A263,Growth!$C$1:$J$40,3,FALSE)*((((B263-1)*12)+VLOOKUP(C263,Parameters!$A$14:$B$17,2,FALSE))-VLOOKUP(A263,Growth!$C$1:$J$40,4,FALSE))))</f>
        <v>581.53583297965747</v>
      </c>
      <c r="E263" s="3">
        <f>IF(VLOOKUP(A263*2,StkLUT!$B$1:$C$40,2,FALSE)=1,(D263^Parameters!$B$11)*Parameters!$B$10,IF(VLOOKUP(A263*2,StkLUT!$B$1:$C$40,2,FALSE)=2,(D263^Parameters!$C$11)*Parameters!$C$10,IF(VLOOKUP(A263*2,StkLUT!$B$1:$C$40,2,FALSE)=3,(D263^Parameters!$D$11)*Parameters!$D$10)))</f>
        <v>3522.431065183112</v>
      </c>
      <c r="F263" s="3">
        <f>IF(D263&gt;Parameters!$B$4,E263*(Parameters!$B$5+(Parameters!$B$6-Parameters!$B$5)*1/(1+EXP(-Parameters!$B$2*(D263-Parameters!$B$3)))),0)</f>
        <v>3522.431065183112</v>
      </c>
      <c r="G263" s="3" t="str">
        <f>VLOOKUP(A263*2,StkLUT!$B$1:$D$40,3,FALSE)</f>
        <v>Hood Canal Fall Year</v>
      </c>
    </row>
    <row r="264" spans="1:7" x14ac:dyDescent="0.25">
      <c r="A264">
        <f t="shared" si="243"/>
        <v>17</v>
      </c>
      <c r="B264">
        <f t="shared" ref="B264:C264" si="308">B248</f>
        <v>3</v>
      </c>
      <c r="C264">
        <f t="shared" si="308"/>
        <v>3</v>
      </c>
      <c r="D264" s="3">
        <f>VLOOKUP(A264,Growth!$C$1:$J$40,2,FALSE)*(1-EXP(-VLOOKUP(A264,Growth!$C$1:$J$40,3,FALSE)*((((B264-1)*12)+VLOOKUP(C264,Parameters!$A$14:$B$17,2,FALSE))-VLOOKUP(A264,Growth!$C$1:$J$40,4,FALSE))))</f>
        <v>617.40756993132254</v>
      </c>
      <c r="E264" s="3">
        <f>IF(VLOOKUP(A264*2,StkLUT!$B$1:$C$40,2,FALSE)=1,(D264^Parameters!$B$11)*Parameters!$B$10,IF(VLOOKUP(A264*2,StkLUT!$B$1:$C$40,2,FALSE)=2,(D264^Parameters!$C$11)*Parameters!$C$10,IF(VLOOKUP(A264*2,StkLUT!$B$1:$C$40,2,FALSE)=3,(D264^Parameters!$D$11)*Parameters!$D$10)))</f>
        <v>4251.5399492929027</v>
      </c>
      <c r="F264" s="3">
        <f>IF(D264&gt;Parameters!$B$4,E264*(Parameters!$B$5+(Parameters!$B$6-Parameters!$B$5)*1/(1+EXP(-Parameters!$B$2*(D264-Parameters!$B$3)))),0)</f>
        <v>4251.5399492929027</v>
      </c>
      <c r="G264" s="3" t="str">
        <f>VLOOKUP(A264*2,StkLUT!$B$1:$D$40,3,FALSE)</f>
        <v>Hood Canal Fall Year</v>
      </c>
    </row>
    <row r="265" spans="1:7" x14ac:dyDescent="0.25">
      <c r="A265">
        <f t="shared" si="243"/>
        <v>17</v>
      </c>
      <c r="B265">
        <f t="shared" ref="B265:C265" si="309">B249</f>
        <v>3</v>
      </c>
      <c r="C265">
        <f t="shared" si="309"/>
        <v>4</v>
      </c>
      <c r="D265" s="3">
        <f t="shared" ref="D265:F285" si="310">D262</f>
        <v>508.57232777730144</v>
      </c>
      <c r="E265" s="3">
        <f t="shared" si="310"/>
        <v>2311.2410516373052</v>
      </c>
      <c r="F265" s="3">
        <f t="shared" si="310"/>
        <v>2311.2410516373052</v>
      </c>
      <c r="G265" s="3" t="str">
        <f>VLOOKUP(A265*2,StkLUT!$B$1:$D$40,3,FALSE)</f>
        <v>Hood Canal Fall Year</v>
      </c>
    </row>
    <row r="266" spans="1:7" x14ac:dyDescent="0.25">
      <c r="A266">
        <f t="shared" si="243"/>
        <v>17</v>
      </c>
      <c r="B266">
        <f t="shared" ref="B266:C266" si="311">B250</f>
        <v>4</v>
      </c>
      <c r="C266">
        <f t="shared" si="311"/>
        <v>1</v>
      </c>
      <c r="D266" s="3">
        <f>VLOOKUP(A266,Growth!$C$1:$J$40,2,FALSE)*(1-EXP(-VLOOKUP(A266,Growth!$C$1:$J$40,3,FALSE)*((((B266-1)*12)+VLOOKUP(C266,Parameters!$A$14:$B$17,2,FALSE))-VLOOKUP(A266,Growth!$C$1:$J$40,4,FALSE))))</f>
        <v>680.45191564268748</v>
      </c>
      <c r="E266" s="3">
        <f>IF(VLOOKUP(A266*2,StkLUT!$B$1:$C$40,2,FALSE)=1,(D266^Parameters!$B$11)*Parameters!$B$10,IF(VLOOKUP(A266*2,StkLUT!$B$1:$C$40,2,FALSE)=2,(D266^Parameters!$C$11)*Parameters!$C$10,IF(VLOOKUP(A266*2,StkLUT!$B$1:$C$40,2,FALSE)=3,(D266^Parameters!$D$11)*Parameters!$D$10)))</f>
        <v>5771.1316661724932</v>
      </c>
      <c r="F266" s="3">
        <f>IF(D266&gt;Parameters!$B$4,E266*(Parameters!$B$5+(Parameters!$B$6-Parameters!$B$5)*1/(1+EXP(-Parameters!$B$2*(D266-Parameters!$B$3)))),0)</f>
        <v>5771.1316661724932</v>
      </c>
      <c r="G266" s="3" t="str">
        <f>VLOOKUP(A266*2,StkLUT!$B$1:$D$40,3,FALSE)</f>
        <v>Hood Canal Fall Year</v>
      </c>
    </row>
    <row r="267" spans="1:7" x14ac:dyDescent="0.25">
      <c r="A267">
        <f t="shared" si="243"/>
        <v>17</v>
      </c>
      <c r="B267">
        <f t="shared" ref="B267:C267" si="312">B251</f>
        <v>4</v>
      </c>
      <c r="C267">
        <f t="shared" si="312"/>
        <v>2</v>
      </c>
      <c r="D267" s="3">
        <f>VLOOKUP(A267,Growth!$C$1:$J$40,2,FALSE)*(1-EXP(-VLOOKUP(A267,Growth!$C$1:$J$40,3,FALSE)*((((B267-1)*12)+VLOOKUP(C267,Parameters!$A$14:$B$17,2,FALSE))-VLOOKUP(A267,Growth!$C$1:$J$40,4,FALSE))))</f>
        <v>728.55370549121517</v>
      </c>
      <c r="E267" s="3">
        <f>IF(VLOOKUP(A267*2,StkLUT!$B$1:$C$40,2,FALSE)=1,(D267^Parameters!$B$11)*Parameters!$B$10,IF(VLOOKUP(A267*2,StkLUT!$B$1:$C$40,2,FALSE)=2,(D267^Parameters!$C$11)*Parameters!$C$10,IF(VLOOKUP(A267*2,StkLUT!$B$1:$C$40,2,FALSE)=3,(D267^Parameters!$D$11)*Parameters!$D$10)))</f>
        <v>7153.1172582982545</v>
      </c>
      <c r="F267" s="3">
        <f>IF(D267&gt;Parameters!$B$4,E267*(Parameters!$B$5+(Parameters!$B$6-Parameters!$B$5)*1/(1+EXP(-Parameters!$B$2*(D267-Parameters!$B$3)))),0)</f>
        <v>7153.1172582982545</v>
      </c>
      <c r="G267" s="3" t="str">
        <f>VLOOKUP(A267*2,StkLUT!$B$1:$D$40,3,FALSE)</f>
        <v>Hood Canal Fall Year</v>
      </c>
    </row>
    <row r="268" spans="1:7" x14ac:dyDescent="0.25">
      <c r="A268">
        <f t="shared" si="243"/>
        <v>17</v>
      </c>
      <c r="B268">
        <f t="shared" ref="B268:C268" si="313">B252</f>
        <v>4</v>
      </c>
      <c r="C268">
        <f t="shared" si="313"/>
        <v>3</v>
      </c>
      <c r="D268" s="3">
        <f>VLOOKUP(A268,Growth!$C$1:$J$40,2,FALSE)*(1-EXP(-VLOOKUP(A268,Growth!$C$1:$J$40,3,FALSE)*((((B268-1)*12)+VLOOKUP(C268,Parameters!$A$14:$B$17,2,FALSE))-VLOOKUP(A268,Growth!$C$1:$J$40,4,FALSE))))</f>
        <v>752.20244259019648</v>
      </c>
      <c r="E268" s="3">
        <f>IF(VLOOKUP(A268*2,StkLUT!$B$1:$C$40,2,FALSE)=1,(D268^Parameters!$B$11)*Parameters!$B$10,IF(VLOOKUP(A268*2,StkLUT!$B$1:$C$40,2,FALSE)=2,(D268^Parameters!$C$11)*Parameters!$C$10,IF(VLOOKUP(A268*2,StkLUT!$B$1:$C$40,2,FALSE)=3,(D268^Parameters!$D$11)*Parameters!$D$10)))</f>
        <v>7908.5836253056032</v>
      </c>
      <c r="F268" s="3">
        <f>IF(D268&gt;Parameters!$B$4,E268*(Parameters!$B$5+(Parameters!$B$6-Parameters!$B$5)*1/(1+EXP(-Parameters!$B$2*(D268-Parameters!$B$3)))),0)</f>
        <v>7908.5836253056032</v>
      </c>
      <c r="G268" s="3" t="str">
        <f>VLOOKUP(A268*2,StkLUT!$B$1:$D$40,3,FALSE)</f>
        <v>Hood Canal Fall Year</v>
      </c>
    </row>
    <row r="269" spans="1:7" x14ac:dyDescent="0.25">
      <c r="A269">
        <f t="shared" si="243"/>
        <v>17</v>
      </c>
      <c r="B269">
        <f t="shared" ref="B269:C269" si="314">B253</f>
        <v>4</v>
      </c>
      <c r="C269">
        <f t="shared" si="314"/>
        <v>4</v>
      </c>
      <c r="D269" s="3">
        <f t="shared" ref="D269:F289" si="315">D266</f>
        <v>680.45191564268748</v>
      </c>
      <c r="E269" s="3">
        <f t="shared" si="315"/>
        <v>5771.1316661724932</v>
      </c>
      <c r="F269" s="3">
        <f t="shared" si="315"/>
        <v>5771.1316661724932</v>
      </c>
      <c r="G269" s="3" t="str">
        <f>VLOOKUP(A269*2,StkLUT!$B$1:$D$40,3,FALSE)</f>
        <v>Hood Canal Fall Year</v>
      </c>
    </row>
    <row r="270" spans="1:7" x14ac:dyDescent="0.25">
      <c r="A270">
        <f t="shared" si="243"/>
        <v>17</v>
      </c>
      <c r="B270">
        <f t="shared" ref="B270:C270" si="316">B254</f>
        <v>5</v>
      </c>
      <c r="C270">
        <f t="shared" si="316"/>
        <v>1</v>
      </c>
      <c r="D270" s="3">
        <f>VLOOKUP(A270,Growth!$C$1:$J$40,2,FALSE)*(1-EXP(-VLOOKUP(A270,Growth!$C$1:$J$40,3,FALSE)*((((B270-1)*12)+VLOOKUP(C270,Parameters!$A$14:$B$17,2,FALSE))-VLOOKUP(A270,Growth!$C$1:$J$40,4,FALSE))))</f>
        <v>793.76494510615396</v>
      </c>
      <c r="E270" s="3">
        <f>IF(VLOOKUP(A270*2,StkLUT!$B$1:$C$40,2,FALSE)=1,(D270^Parameters!$B$11)*Parameters!$B$10,IF(VLOOKUP(A270*2,StkLUT!$B$1:$C$40,2,FALSE)=2,(D270^Parameters!$C$11)*Parameters!$C$10,IF(VLOOKUP(A270*2,StkLUT!$B$1:$C$40,2,FALSE)=3,(D270^Parameters!$D$11)*Parameters!$D$10)))</f>
        <v>9365.0546338067415</v>
      </c>
      <c r="F270" s="3">
        <f>IF(D270&gt;Parameters!$B$4,E270*(Parameters!$B$5+(Parameters!$B$6-Parameters!$B$5)*1/(1+EXP(-Parameters!$B$2*(D270-Parameters!$B$3)))),0)</f>
        <v>9365.0546338067415</v>
      </c>
      <c r="G270" s="3" t="str">
        <f>VLOOKUP(A270*2,StkLUT!$B$1:$D$40,3,FALSE)</f>
        <v>Hood Canal Fall Year</v>
      </c>
    </row>
    <row r="271" spans="1:7" x14ac:dyDescent="0.25">
      <c r="A271">
        <f t="shared" si="243"/>
        <v>17</v>
      </c>
      <c r="B271">
        <f t="shared" ref="B271:C271" si="317">B255</f>
        <v>5</v>
      </c>
      <c r="C271">
        <f t="shared" si="317"/>
        <v>2</v>
      </c>
      <c r="D271" s="3">
        <f>VLOOKUP(A271,Growth!$C$1:$J$40,2,FALSE)*(1-EXP(-VLOOKUP(A271,Growth!$C$1:$J$40,3,FALSE)*((((B271-1)*12)+VLOOKUP(C271,Parameters!$A$14:$B$17,2,FALSE))-VLOOKUP(A271,Growth!$C$1:$J$40,4,FALSE))))</f>
        <v>825.47644498838861</v>
      </c>
      <c r="E271" s="3">
        <f>IF(VLOOKUP(A271*2,StkLUT!$B$1:$C$40,2,FALSE)=1,(D271^Parameters!$B$11)*Parameters!$B$10,IF(VLOOKUP(A271*2,StkLUT!$B$1:$C$40,2,FALSE)=2,(D271^Parameters!$C$11)*Parameters!$C$10,IF(VLOOKUP(A271*2,StkLUT!$B$1:$C$40,2,FALSE)=3,(D271^Parameters!$D$11)*Parameters!$D$10)))</f>
        <v>10592.084844540279</v>
      </c>
      <c r="F271" s="3">
        <f>IF(D271&gt;Parameters!$B$4,E271*(Parameters!$B$5+(Parameters!$B$6-Parameters!$B$5)*1/(1+EXP(-Parameters!$B$2*(D271-Parameters!$B$3)))),0)</f>
        <v>10592.084844540279</v>
      </c>
      <c r="G271" s="3" t="str">
        <f>VLOOKUP(A271*2,StkLUT!$B$1:$D$40,3,FALSE)</f>
        <v>Hood Canal Fall Year</v>
      </c>
    </row>
    <row r="272" spans="1:7" x14ac:dyDescent="0.25">
      <c r="A272">
        <f t="shared" si="243"/>
        <v>17</v>
      </c>
      <c r="B272">
        <f t="shared" ref="B272:C272" si="318">B256</f>
        <v>5</v>
      </c>
      <c r="C272">
        <f t="shared" si="318"/>
        <v>3</v>
      </c>
      <c r="D272" s="3">
        <f>VLOOKUP(A272,Growth!$C$1:$J$40,2,FALSE)*(1-EXP(-VLOOKUP(A272,Growth!$C$1:$J$40,3,FALSE)*((((B272-1)*12)+VLOOKUP(C272,Parameters!$A$14:$B$17,2,FALSE))-VLOOKUP(A272,Growth!$C$1:$J$40,4,FALSE))))</f>
        <v>841.06706908139802</v>
      </c>
      <c r="E272" s="3">
        <f>IF(VLOOKUP(A272*2,StkLUT!$B$1:$C$40,2,FALSE)=1,(D272^Parameters!$B$11)*Parameters!$B$10,IF(VLOOKUP(A272*2,StkLUT!$B$1:$C$40,2,FALSE)=2,(D272^Parameters!$C$11)*Parameters!$C$10,IF(VLOOKUP(A272*2,StkLUT!$B$1:$C$40,2,FALSE)=3,(D272^Parameters!$D$11)*Parameters!$D$10)))</f>
        <v>11233.660446172684</v>
      </c>
      <c r="F272" s="3">
        <f>IF(D272&gt;Parameters!$B$4,E272*(Parameters!$B$5+(Parameters!$B$6-Parameters!$B$5)*1/(1+EXP(-Parameters!$B$2*(D272-Parameters!$B$3)))),0)</f>
        <v>11233.660446172684</v>
      </c>
      <c r="G272" s="3" t="str">
        <f>VLOOKUP(A272*2,StkLUT!$B$1:$D$40,3,FALSE)</f>
        <v>Hood Canal Fall Year</v>
      </c>
    </row>
    <row r="273" spans="1:7" x14ac:dyDescent="0.25">
      <c r="A273">
        <f t="shared" si="243"/>
        <v>17</v>
      </c>
      <c r="B273">
        <f t="shared" ref="B273:C273" si="319">B257</f>
        <v>5</v>
      </c>
      <c r="C273">
        <f t="shared" si="319"/>
        <v>4</v>
      </c>
      <c r="D273" s="3">
        <f t="shared" ref="D273:F273" si="320">D270</f>
        <v>793.76494510615396</v>
      </c>
      <c r="E273" s="3">
        <f t="shared" si="320"/>
        <v>9365.0546338067415</v>
      </c>
      <c r="F273" s="3">
        <f t="shared" si="320"/>
        <v>9365.0546338067415</v>
      </c>
      <c r="G273" s="3" t="str">
        <f>VLOOKUP(A273*2,StkLUT!$B$1:$D$40,3,FALSE)</f>
        <v>Hood Canal Fall Year</v>
      </c>
    </row>
    <row r="274" spans="1:7" x14ac:dyDescent="0.25">
      <c r="A274">
        <f t="shared" si="243"/>
        <v>18</v>
      </c>
      <c r="B274">
        <f t="shared" ref="B274:C274" si="321">B258</f>
        <v>2</v>
      </c>
      <c r="C274">
        <f t="shared" si="321"/>
        <v>1</v>
      </c>
      <c r="D274" s="3">
        <f>VLOOKUP(A274,Growth!$C$1:$J$40,2,FALSE)*(1-EXP(-VLOOKUP(A274,Growth!$C$1:$J$40,3,FALSE)*((((B274-1)*12)+VLOOKUP(C274,Parameters!$A$14:$B$17,2,FALSE))-VLOOKUP(A274,Growth!$C$1:$J$40,4,FALSE))))</f>
        <v>320.95872777108025</v>
      </c>
      <c r="E274" s="3">
        <f>IF(VLOOKUP(A274*2,StkLUT!$B$1:$C$40,2,FALSE)=1,(D274^Parameters!$B$11)*Parameters!$B$10,IF(VLOOKUP(A274*2,StkLUT!$B$1:$C$40,2,FALSE)=2,(D274^Parameters!$C$11)*Parameters!$C$10,IF(VLOOKUP(A274*2,StkLUT!$B$1:$C$40,2,FALSE)=3,(D274^Parameters!$D$11)*Parameters!$D$10)))</f>
        <v>543.93678399591897</v>
      </c>
      <c r="F274" s="3">
        <f>IF(D274&gt;Parameters!$B$4,E274*(Parameters!$B$5+(Parameters!$B$6-Parameters!$B$5)*1/(1+EXP(-Parameters!$B$2*(D274-Parameters!$B$3)))),0)</f>
        <v>543.93678399591897</v>
      </c>
      <c r="G274" s="3" t="str">
        <f>VLOOKUP(A274*2,StkLUT!$B$1:$D$40,3,FALSE)</f>
        <v>JDF Tribs Fall</v>
      </c>
    </row>
    <row r="275" spans="1:7" x14ac:dyDescent="0.25">
      <c r="A275">
        <f t="shared" ref="A275:A338" si="322">A259+1</f>
        <v>18</v>
      </c>
      <c r="B275">
        <f t="shared" ref="B275:C275" si="323">B259</f>
        <v>2</v>
      </c>
      <c r="C275">
        <f t="shared" si="323"/>
        <v>2</v>
      </c>
      <c r="D275" s="3">
        <f>VLOOKUP(A275,Growth!$C$1:$J$40,2,FALSE)*(1-EXP(-VLOOKUP(A275,Growth!$C$1:$J$40,3,FALSE)*((((B275-1)*12)+VLOOKUP(C275,Parameters!$A$14:$B$17,2,FALSE))-VLOOKUP(A275,Growth!$C$1:$J$40,4,FALSE))))</f>
        <v>425.7229320061009</v>
      </c>
      <c r="E275" s="3">
        <f>IF(VLOOKUP(A275*2,StkLUT!$B$1:$C$40,2,FALSE)=1,(D275^Parameters!$B$11)*Parameters!$B$10,IF(VLOOKUP(A275*2,StkLUT!$B$1:$C$40,2,FALSE)=2,(D275^Parameters!$C$11)*Parameters!$C$10,IF(VLOOKUP(A275*2,StkLUT!$B$1:$C$40,2,FALSE)=3,(D275^Parameters!$D$11)*Parameters!$D$10)))</f>
        <v>1321.6757643328206</v>
      </c>
      <c r="F275" s="3">
        <f>IF(D275&gt;Parameters!$B$4,E275*(Parameters!$B$5+(Parameters!$B$6-Parameters!$B$5)*1/(1+EXP(-Parameters!$B$2*(D275-Parameters!$B$3)))),0)</f>
        <v>1321.6757643328206</v>
      </c>
      <c r="G275" s="3" t="str">
        <f>VLOOKUP(A275*2,StkLUT!$B$1:$D$40,3,FALSE)</f>
        <v>JDF Tribs Fall</v>
      </c>
    </row>
    <row r="276" spans="1:7" x14ac:dyDescent="0.25">
      <c r="A276">
        <f t="shared" si="322"/>
        <v>18</v>
      </c>
      <c r="B276">
        <f t="shared" ref="B276:C276" si="324">B260</f>
        <v>2</v>
      </c>
      <c r="C276">
        <f t="shared" si="324"/>
        <v>3</v>
      </c>
      <c r="D276" s="3">
        <f>VLOOKUP(A276,Growth!$C$1:$J$40,2,FALSE)*(1-EXP(-VLOOKUP(A276,Growth!$C$1:$J$40,3,FALSE)*((((B276-1)*12)+VLOOKUP(C276,Parameters!$A$14:$B$17,2,FALSE))-VLOOKUP(A276,Growth!$C$1:$J$40,4,FALSE))))</f>
        <v>476.21170977316473</v>
      </c>
      <c r="E276" s="3">
        <f>IF(VLOOKUP(A276*2,StkLUT!$B$1:$C$40,2,FALSE)=1,(D276^Parameters!$B$11)*Parameters!$B$10,IF(VLOOKUP(A276*2,StkLUT!$B$1:$C$40,2,FALSE)=2,(D276^Parameters!$C$11)*Parameters!$C$10,IF(VLOOKUP(A276*2,StkLUT!$B$1:$C$40,2,FALSE)=3,(D276^Parameters!$D$11)*Parameters!$D$10)))</f>
        <v>1879.7679742988689</v>
      </c>
      <c r="F276" s="3">
        <f>IF(D276&gt;Parameters!$B$4,E276*(Parameters!$B$5+(Parameters!$B$6-Parameters!$B$5)*1/(1+EXP(-Parameters!$B$2*(D276-Parameters!$B$3)))),0)</f>
        <v>1879.7679742988689</v>
      </c>
      <c r="G276" s="3" t="str">
        <f>VLOOKUP(A276*2,StkLUT!$B$1:$D$40,3,FALSE)</f>
        <v>JDF Tribs Fall</v>
      </c>
    </row>
    <row r="277" spans="1:7" x14ac:dyDescent="0.25">
      <c r="A277">
        <f t="shared" si="322"/>
        <v>18</v>
      </c>
      <c r="B277">
        <f t="shared" ref="B277:C277" si="325">B261</f>
        <v>2</v>
      </c>
      <c r="C277">
        <f t="shared" si="325"/>
        <v>4</v>
      </c>
      <c r="D277" s="3">
        <f t="shared" ref="D277:F277" si="326">D274</f>
        <v>320.95872777108025</v>
      </c>
      <c r="E277" s="3">
        <f t="shared" si="326"/>
        <v>543.93678399591897</v>
      </c>
      <c r="F277" s="3">
        <f t="shared" si="326"/>
        <v>543.93678399591897</v>
      </c>
      <c r="G277" s="3" t="str">
        <f>VLOOKUP(A277*2,StkLUT!$B$1:$D$40,3,FALSE)</f>
        <v>JDF Tribs Fall</v>
      </c>
    </row>
    <row r="278" spans="1:7" x14ac:dyDescent="0.25">
      <c r="A278">
        <f t="shared" si="322"/>
        <v>18</v>
      </c>
      <c r="B278">
        <f t="shared" ref="B278:C278" si="327">B262</f>
        <v>3</v>
      </c>
      <c r="C278">
        <f t="shared" si="327"/>
        <v>1</v>
      </c>
      <c r="D278" s="3">
        <f>VLOOKUP(A278,Growth!$C$1:$J$40,2,FALSE)*(1-EXP(-VLOOKUP(A278,Growth!$C$1:$J$40,3,FALSE)*((((B278-1)*12)+VLOOKUP(C278,Parameters!$A$14:$B$17,2,FALSE))-VLOOKUP(A278,Growth!$C$1:$J$40,4,FALSE))))</f>
        <v>563.12032800449174</v>
      </c>
      <c r="E278" s="3">
        <f>IF(VLOOKUP(A278*2,StkLUT!$B$1:$C$40,2,FALSE)=1,(D278^Parameters!$B$11)*Parameters!$B$10,IF(VLOOKUP(A278*2,StkLUT!$B$1:$C$40,2,FALSE)=2,(D278^Parameters!$C$11)*Parameters!$C$10,IF(VLOOKUP(A278*2,StkLUT!$B$1:$C$40,2,FALSE)=3,(D278^Parameters!$D$11)*Parameters!$D$10)))</f>
        <v>3183.597927083194</v>
      </c>
      <c r="F278" s="3">
        <f>IF(D278&gt;Parameters!$B$4,E278*(Parameters!$B$5+(Parameters!$B$6-Parameters!$B$5)*1/(1+EXP(-Parameters!$B$2*(D278-Parameters!$B$3)))),0)</f>
        <v>3183.597927083194</v>
      </c>
      <c r="G278" s="3" t="str">
        <f>VLOOKUP(A278*2,StkLUT!$B$1:$D$40,3,FALSE)</f>
        <v>JDF Tribs Fall</v>
      </c>
    </row>
    <row r="279" spans="1:7" x14ac:dyDescent="0.25">
      <c r="A279">
        <f t="shared" si="322"/>
        <v>18</v>
      </c>
      <c r="B279">
        <f t="shared" ref="B279:C279" si="328">B263</f>
        <v>3</v>
      </c>
      <c r="C279">
        <f t="shared" si="328"/>
        <v>2</v>
      </c>
      <c r="D279" s="3">
        <f>VLOOKUP(A279,Growth!$C$1:$J$40,2,FALSE)*(1-EXP(-VLOOKUP(A279,Growth!$C$1:$J$40,3,FALSE)*((((B279-1)*12)+VLOOKUP(C279,Parameters!$A$14:$B$17,2,FALSE))-VLOOKUP(A279,Growth!$C$1:$J$40,4,FALSE))))</f>
        <v>627.67497794120391</v>
      </c>
      <c r="E279" s="3">
        <f>IF(VLOOKUP(A279*2,StkLUT!$B$1:$C$40,2,FALSE)=1,(D279^Parameters!$B$11)*Parameters!$B$10,IF(VLOOKUP(A279*2,StkLUT!$B$1:$C$40,2,FALSE)=2,(D279^Parameters!$C$11)*Parameters!$C$10,IF(VLOOKUP(A279*2,StkLUT!$B$1:$C$40,2,FALSE)=3,(D279^Parameters!$D$11)*Parameters!$D$10)))</f>
        <v>4477.7428808521727</v>
      </c>
      <c r="F279" s="3">
        <f>IF(D279&gt;Parameters!$B$4,E279*(Parameters!$B$5+(Parameters!$B$6-Parameters!$B$5)*1/(1+EXP(-Parameters!$B$2*(D279-Parameters!$B$3)))),0)</f>
        <v>4477.7428808521727</v>
      </c>
      <c r="G279" s="3" t="str">
        <f>VLOOKUP(A279*2,StkLUT!$B$1:$D$40,3,FALSE)</f>
        <v>JDF Tribs Fall</v>
      </c>
    </row>
    <row r="280" spans="1:7" x14ac:dyDescent="0.25">
      <c r="A280">
        <f t="shared" si="322"/>
        <v>18</v>
      </c>
      <c r="B280">
        <f t="shared" ref="B280:C280" si="329">B264</f>
        <v>3</v>
      </c>
      <c r="C280">
        <f t="shared" si="329"/>
        <v>3</v>
      </c>
      <c r="D280" s="3">
        <f>VLOOKUP(A280,Growth!$C$1:$J$40,2,FALSE)*(1-EXP(-VLOOKUP(A280,Growth!$C$1:$J$40,3,FALSE)*((((B280-1)*12)+VLOOKUP(C280,Parameters!$A$14:$B$17,2,FALSE))-VLOOKUP(A280,Growth!$C$1:$J$40,4,FALSE))))</f>
        <v>658.78565546970049</v>
      </c>
      <c r="E280" s="3">
        <f>IF(VLOOKUP(A280*2,StkLUT!$B$1:$C$40,2,FALSE)=1,(D280^Parameters!$B$11)*Parameters!$B$10,IF(VLOOKUP(A280*2,StkLUT!$B$1:$C$40,2,FALSE)=2,(D280^Parameters!$C$11)*Parameters!$C$10,IF(VLOOKUP(A280*2,StkLUT!$B$1:$C$40,2,FALSE)=3,(D280^Parameters!$D$11)*Parameters!$D$10)))</f>
        <v>5213.0445836916988</v>
      </c>
      <c r="F280" s="3">
        <f>IF(D280&gt;Parameters!$B$4,E280*(Parameters!$B$5+(Parameters!$B$6-Parameters!$B$5)*1/(1+EXP(-Parameters!$B$2*(D280-Parameters!$B$3)))),0)</f>
        <v>5213.0445836916988</v>
      </c>
      <c r="G280" s="3" t="str">
        <f>VLOOKUP(A280*2,StkLUT!$B$1:$D$40,3,FALSE)</f>
        <v>JDF Tribs Fall</v>
      </c>
    </row>
    <row r="281" spans="1:7" x14ac:dyDescent="0.25">
      <c r="A281">
        <f t="shared" si="322"/>
        <v>18</v>
      </c>
      <c r="B281">
        <f t="shared" ref="B281:C281" si="330">B265</f>
        <v>3</v>
      </c>
      <c r="C281">
        <f t="shared" si="330"/>
        <v>4</v>
      </c>
      <c r="D281" s="3">
        <f t="shared" ref="D281:F301" si="331">D278</f>
        <v>563.12032800449174</v>
      </c>
      <c r="E281" s="3">
        <f t="shared" si="331"/>
        <v>3183.597927083194</v>
      </c>
      <c r="F281" s="3">
        <f t="shared" si="331"/>
        <v>3183.597927083194</v>
      </c>
      <c r="G281" s="3" t="str">
        <f>VLOOKUP(A281*2,StkLUT!$B$1:$D$40,3,FALSE)</f>
        <v>JDF Tribs Fall</v>
      </c>
    </row>
    <row r="282" spans="1:7" x14ac:dyDescent="0.25">
      <c r="A282">
        <f t="shared" si="322"/>
        <v>18</v>
      </c>
      <c r="B282">
        <f t="shared" ref="B282:C282" si="332">B266</f>
        <v>4</v>
      </c>
      <c r="C282">
        <f t="shared" si="332"/>
        <v>1</v>
      </c>
      <c r="D282" s="3">
        <f>VLOOKUP(A282,Growth!$C$1:$J$40,2,FALSE)*(1-EXP(-VLOOKUP(A282,Growth!$C$1:$J$40,3,FALSE)*((((B282-1)*12)+VLOOKUP(C282,Parameters!$A$14:$B$17,2,FALSE))-VLOOKUP(A282,Growth!$C$1:$J$40,4,FALSE))))</f>
        <v>712.3378727310544</v>
      </c>
      <c r="E282" s="3">
        <f>IF(VLOOKUP(A282*2,StkLUT!$B$1:$C$40,2,FALSE)=1,(D282^Parameters!$B$11)*Parameters!$B$10,IF(VLOOKUP(A282*2,StkLUT!$B$1:$C$40,2,FALSE)=2,(D282^Parameters!$C$11)*Parameters!$C$10,IF(VLOOKUP(A282*2,StkLUT!$B$1:$C$40,2,FALSE)=3,(D282^Parameters!$D$11)*Parameters!$D$10)))</f>
        <v>6664.550044675867</v>
      </c>
      <c r="F282" s="3">
        <f>IF(D282&gt;Parameters!$B$4,E282*(Parameters!$B$5+(Parameters!$B$6-Parameters!$B$5)*1/(1+EXP(-Parameters!$B$2*(D282-Parameters!$B$3)))),0)</f>
        <v>6664.550044675867</v>
      </c>
      <c r="G282" s="3" t="str">
        <f>VLOOKUP(A282*2,StkLUT!$B$1:$D$40,3,FALSE)</f>
        <v>JDF Tribs Fall</v>
      </c>
    </row>
    <row r="283" spans="1:7" x14ac:dyDescent="0.25">
      <c r="A283">
        <f t="shared" si="322"/>
        <v>18</v>
      </c>
      <c r="B283">
        <f t="shared" ref="B283:C283" si="333">B267</f>
        <v>4</v>
      </c>
      <c r="C283">
        <f t="shared" si="333"/>
        <v>2</v>
      </c>
      <c r="D283" s="3">
        <f>VLOOKUP(A283,Growth!$C$1:$J$40,2,FALSE)*(1-EXP(-VLOOKUP(A283,Growth!$C$1:$J$40,3,FALSE)*((((B283-1)*12)+VLOOKUP(C283,Parameters!$A$14:$B$17,2,FALSE))-VLOOKUP(A283,Growth!$C$1:$J$40,4,FALSE))))</f>
        <v>752.11579935094096</v>
      </c>
      <c r="E283" s="3">
        <f>IF(VLOOKUP(A283*2,StkLUT!$B$1:$C$40,2,FALSE)=1,(D283^Parameters!$B$11)*Parameters!$B$10,IF(VLOOKUP(A283*2,StkLUT!$B$1:$C$40,2,FALSE)=2,(D283^Parameters!$C$11)*Parameters!$C$10,IF(VLOOKUP(A283*2,StkLUT!$B$1:$C$40,2,FALSE)=3,(D283^Parameters!$D$11)*Parameters!$D$10)))</f>
        <v>7905.7208357044956</v>
      </c>
      <c r="F283" s="3">
        <f>IF(D283&gt;Parameters!$B$4,E283*(Parameters!$B$5+(Parameters!$B$6-Parameters!$B$5)*1/(1+EXP(-Parameters!$B$2*(D283-Parameters!$B$3)))),0)</f>
        <v>7905.7208357044956</v>
      </c>
      <c r="G283" s="3" t="str">
        <f>VLOOKUP(A283*2,StkLUT!$B$1:$D$40,3,FALSE)</f>
        <v>JDF Tribs Fall</v>
      </c>
    </row>
    <row r="284" spans="1:7" x14ac:dyDescent="0.25">
      <c r="A284">
        <f t="shared" si="322"/>
        <v>18</v>
      </c>
      <c r="B284">
        <f t="shared" ref="B284:C284" si="334">B268</f>
        <v>4</v>
      </c>
      <c r="C284">
        <f t="shared" si="334"/>
        <v>3</v>
      </c>
      <c r="D284" s="3">
        <f>VLOOKUP(A284,Growth!$C$1:$J$40,2,FALSE)*(1-EXP(-VLOOKUP(A284,Growth!$C$1:$J$40,3,FALSE)*((((B284-1)*12)+VLOOKUP(C284,Parameters!$A$14:$B$17,2,FALSE))-VLOOKUP(A284,Growth!$C$1:$J$40,4,FALSE))))</f>
        <v>771.2858862313858</v>
      </c>
      <c r="E284" s="3">
        <f>IF(VLOOKUP(A284*2,StkLUT!$B$1:$C$40,2,FALSE)=1,(D284^Parameters!$B$11)*Parameters!$B$10,IF(VLOOKUP(A284*2,StkLUT!$B$1:$C$40,2,FALSE)=2,(D284^Parameters!$C$11)*Parameters!$C$10,IF(VLOOKUP(A284*2,StkLUT!$B$1:$C$40,2,FALSE)=3,(D284^Parameters!$D$11)*Parameters!$D$10)))</f>
        <v>8556.5083442359974</v>
      </c>
      <c r="F284" s="3">
        <f>IF(D284&gt;Parameters!$B$4,E284*(Parameters!$B$5+(Parameters!$B$6-Parameters!$B$5)*1/(1+EXP(-Parameters!$B$2*(D284-Parameters!$B$3)))),0)</f>
        <v>8556.5083442359974</v>
      </c>
      <c r="G284" s="3" t="str">
        <f>VLOOKUP(A284*2,StkLUT!$B$1:$D$40,3,FALSE)</f>
        <v>JDF Tribs Fall</v>
      </c>
    </row>
    <row r="285" spans="1:7" x14ac:dyDescent="0.25">
      <c r="A285">
        <f t="shared" si="322"/>
        <v>18</v>
      </c>
      <c r="B285">
        <f t="shared" ref="B285:C285" si="335">B269</f>
        <v>4</v>
      </c>
      <c r="C285">
        <f t="shared" si="335"/>
        <v>4</v>
      </c>
      <c r="D285" s="3">
        <f t="shared" ref="D285" si="336">D282</f>
        <v>712.3378727310544</v>
      </c>
      <c r="E285" s="3">
        <f t="shared" si="310"/>
        <v>6664.550044675867</v>
      </c>
      <c r="F285" s="3">
        <f t="shared" si="310"/>
        <v>6664.550044675867</v>
      </c>
      <c r="G285" s="3" t="str">
        <f>VLOOKUP(A285*2,StkLUT!$B$1:$D$40,3,FALSE)</f>
        <v>JDF Tribs Fall</v>
      </c>
    </row>
    <row r="286" spans="1:7" x14ac:dyDescent="0.25">
      <c r="A286">
        <f t="shared" si="322"/>
        <v>18</v>
      </c>
      <c r="B286">
        <f t="shared" ref="B286:C286" si="337">B270</f>
        <v>5</v>
      </c>
      <c r="C286">
        <f t="shared" si="337"/>
        <v>1</v>
      </c>
      <c r="D286" s="3">
        <f>VLOOKUP(A286,Growth!$C$1:$J$40,2,FALSE)*(1-EXP(-VLOOKUP(A286,Growth!$C$1:$J$40,3,FALSE)*((((B286-1)*12)+VLOOKUP(C286,Parameters!$A$14:$B$17,2,FALSE))-VLOOKUP(A286,Growth!$C$1:$J$40,4,FALSE))))</f>
        <v>804.28422439359031</v>
      </c>
      <c r="E286" s="3">
        <f>IF(VLOOKUP(A286*2,StkLUT!$B$1:$C$40,2,FALSE)=1,(D286^Parameters!$B$11)*Parameters!$B$10,IF(VLOOKUP(A286*2,StkLUT!$B$1:$C$40,2,FALSE)=2,(D286^Parameters!$C$11)*Parameters!$C$10,IF(VLOOKUP(A286*2,StkLUT!$B$1:$C$40,2,FALSE)=3,(D286^Parameters!$D$11)*Parameters!$D$10)))</f>
        <v>9760.6972445613028</v>
      </c>
      <c r="F286" s="3">
        <f>IF(D286&gt;Parameters!$B$4,E286*(Parameters!$B$5+(Parameters!$B$6-Parameters!$B$5)*1/(1+EXP(-Parameters!$B$2*(D286-Parameters!$B$3)))),0)</f>
        <v>9760.6972445613028</v>
      </c>
      <c r="G286" s="3" t="str">
        <f>VLOOKUP(A286*2,StkLUT!$B$1:$D$40,3,FALSE)</f>
        <v>JDF Tribs Fall</v>
      </c>
    </row>
    <row r="287" spans="1:7" x14ac:dyDescent="0.25">
      <c r="A287">
        <f t="shared" si="322"/>
        <v>18</v>
      </c>
      <c r="B287">
        <f t="shared" ref="B287:C287" si="338">B271</f>
        <v>5</v>
      </c>
      <c r="C287">
        <f t="shared" si="338"/>
        <v>2</v>
      </c>
      <c r="D287" s="3">
        <f>VLOOKUP(A287,Growth!$C$1:$J$40,2,FALSE)*(1-EXP(-VLOOKUP(A287,Growth!$C$1:$J$40,3,FALSE)*((((B287-1)*12)+VLOOKUP(C287,Parameters!$A$14:$B$17,2,FALSE))-VLOOKUP(A287,Growth!$C$1:$J$40,4,FALSE))))</f>
        <v>828.79498307214112</v>
      </c>
      <c r="E287" s="3">
        <f>IF(VLOOKUP(A287*2,StkLUT!$B$1:$C$40,2,FALSE)=1,(D287^Parameters!$B$11)*Parameters!$B$10,IF(VLOOKUP(A287*2,StkLUT!$B$1:$C$40,2,FALSE)=2,(D287^Parameters!$C$11)*Parameters!$C$10,IF(VLOOKUP(A287*2,StkLUT!$B$1:$C$40,2,FALSE)=3,(D287^Parameters!$D$11)*Parameters!$D$10)))</f>
        <v>10726.49669213374</v>
      </c>
      <c r="F287" s="3">
        <f>IF(D287&gt;Parameters!$B$4,E287*(Parameters!$B$5+(Parameters!$B$6-Parameters!$B$5)*1/(1+EXP(-Parameters!$B$2*(D287-Parameters!$B$3)))),0)</f>
        <v>10726.49669213374</v>
      </c>
      <c r="G287" s="3" t="str">
        <f>VLOOKUP(A287*2,StkLUT!$B$1:$D$40,3,FALSE)</f>
        <v>JDF Tribs Fall</v>
      </c>
    </row>
    <row r="288" spans="1:7" x14ac:dyDescent="0.25">
      <c r="A288">
        <f t="shared" si="322"/>
        <v>18</v>
      </c>
      <c r="B288">
        <f t="shared" ref="B288:C288" si="339">B272</f>
        <v>5</v>
      </c>
      <c r="C288">
        <f t="shared" si="339"/>
        <v>3</v>
      </c>
      <c r="D288" s="3">
        <f>VLOOKUP(A288,Growth!$C$1:$J$40,2,FALSE)*(1-EXP(-VLOOKUP(A288,Growth!$C$1:$J$40,3,FALSE)*((((B288-1)*12)+VLOOKUP(C288,Parameters!$A$14:$B$17,2,FALSE))-VLOOKUP(A288,Growth!$C$1:$J$40,4,FALSE))))</f>
        <v>840.60739797911947</v>
      </c>
      <c r="E288" s="3">
        <f>IF(VLOOKUP(A288*2,StkLUT!$B$1:$C$40,2,FALSE)=1,(D288^Parameters!$B$11)*Parameters!$B$10,IF(VLOOKUP(A288*2,StkLUT!$B$1:$C$40,2,FALSE)=2,(D288^Parameters!$C$11)*Parameters!$C$10,IF(VLOOKUP(A288*2,StkLUT!$B$1:$C$40,2,FALSE)=3,(D288^Parameters!$D$11)*Parameters!$D$10)))</f>
        <v>11214.375079617568</v>
      </c>
      <c r="F288" s="3">
        <f>IF(D288&gt;Parameters!$B$4,E288*(Parameters!$B$5+(Parameters!$B$6-Parameters!$B$5)*1/(1+EXP(-Parameters!$B$2*(D288-Parameters!$B$3)))),0)</f>
        <v>11214.375079617568</v>
      </c>
      <c r="G288" s="3" t="str">
        <f>VLOOKUP(A288*2,StkLUT!$B$1:$D$40,3,FALSE)</f>
        <v>JDF Tribs Fall</v>
      </c>
    </row>
    <row r="289" spans="1:7" x14ac:dyDescent="0.25">
      <c r="A289">
        <f t="shared" si="322"/>
        <v>18</v>
      </c>
      <c r="B289">
        <f t="shared" ref="B289:C289" si="340">B273</f>
        <v>5</v>
      </c>
      <c r="C289">
        <f t="shared" si="340"/>
        <v>4</v>
      </c>
      <c r="D289" s="3">
        <f t="shared" ref="D289" si="341">D286</f>
        <v>804.28422439359031</v>
      </c>
      <c r="E289" s="3">
        <f t="shared" si="315"/>
        <v>9760.6972445613028</v>
      </c>
      <c r="F289" s="3">
        <f t="shared" si="315"/>
        <v>9760.6972445613028</v>
      </c>
      <c r="G289" s="3" t="str">
        <f>VLOOKUP(A289*2,StkLUT!$B$1:$D$40,3,FALSE)</f>
        <v>JDF Tribs Fall</v>
      </c>
    </row>
    <row r="290" spans="1:7" x14ac:dyDescent="0.25">
      <c r="A290">
        <f t="shared" si="322"/>
        <v>19</v>
      </c>
      <c r="B290">
        <f t="shared" ref="B290:C290" si="342">B274</f>
        <v>2</v>
      </c>
      <c r="C290">
        <f t="shared" si="342"/>
        <v>1</v>
      </c>
      <c r="D290" s="3">
        <f>VLOOKUP(A290,Growth!$C$1:$J$40,2,FALSE)*(1-EXP(-VLOOKUP(A290,Growth!$C$1:$J$40,3,FALSE)*((((B290-1)*12)+VLOOKUP(C290,Parameters!$A$14:$B$17,2,FALSE))-VLOOKUP(A290,Growth!$C$1:$J$40,4,FALSE))))</f>
        <v>335.61747229780195</v>
      </c>
      <c r="E290" s="3">
        <f>IF(VLOOKUP(A290*2,StkLUT!$B$1:$C$40,2,FALSE)=1,(D290^Parameters!$B$11)*Parameters!$B$10,IF(VLOOKUP(A290*2,StkLUT!$B$1:$C$40,2,FALSE)=2,(D290^Parameters!$C$11)*Parameters!$C$10,IF(VLOOKUP(A290*2,StkLUT!$B$1:$C$40,2,FALSE)=3,(D290^Parameters!$D$11)*Parameters!$D$10)))</f>
        <v>625.90451499410131</v>
      </c>
      <c r="F290" s="3">
        <f>IF(D290&gt;Parameters!$B$4,E290*(Parameters!$B$5+(Parameters!$B$6-Parameters!$B$5)*1/(1+EXP(-Parameters!$B$2*(D290-Parameters!$B$3)))),0)</f>
        <v>625.90451499410131</v>
      </c>
      <c r="G290" s="3" t="str">
        <f>VLOOKUP(A290*2,StkLUT!$B$1:$D$40,3,FALSE)</f>
        <v>CR Oregon Hatchery Tule</v>
      </c>
    </row>
    <row r="291" spans="1:7" x14ac:dyDescent="0.25">
      <c r="A291">
        <f t="shared" si="322"/>
        <v>19</v>
      </c>
      <c r="B291">
        <f t="shared" ref="B291:C291" si="343">B275</f>
        <v>2</v>
      </c>
      <c r="C291">
        <f t="shared" si="343"/>
        <v>2</v>
      </c>
      <c r="D291" s="3">
        <f>VLOOKUP(A291,Growth!$C$1:$J$40,2,FALSE)*(1-EXP(-VLOOKUP(A291,Growth!$C$1:$J$40,3,FALSE)*((((B291-1)*12)+VLOOKUP(C291,Parameters!$A$14:$B$17,2,FALSE))-VLOOKUP(A291,Growth!$C$1:$J$40,4,FALSE))))</f>
        <v>456.0831078390118</v>
      </c>
      <c r="E291" s="3">
        <f>IF(VLOOKUP(A291*2,StkLUT!$B$1:$C$40,2,FALSE)=1,(D291^Parameters!$B$11)*Parameters!$B$10,IF(VLOOKUP(A291*2,StkLUT!$B$1:$C$40,2,FALSE)=2,(D291^Parameters!$C$11)*Parameters!$C$10,IF(VLOOKUP(A291*2,StkLUT!$B$1:$C$40,2,FALSE)=3,(D291^Parameters!$D$11)*Parameters!$D$10)))</f>
        <v>1641.1711643713836</v>
      </c>
      <c r="F291" s="3">
        <f>IF(D291&gt;Parameters!$B$4,E291*(Parameters!$B$5+(Parameters!$B$6-Parameters!$B$5)*1/(1+EXP(-Parameters!$B$2*(D291-Parameters!$B$3)))),0)</f>
        <v>1641.1711643713836</v>
      </c>
      <c r="G291" s="3" t="str">
        <f>VLOOKUP(A291*2,StkLUT!$B$1:$D$40,3,FALSE)</f>
        <v>CR Oregon Hatchery Tule</v>
      </c>
    </row>
    <row r="292" spans="1:7" x14ac:dyDescent="0.25">
      <c r="A292">
        <f t="shared" si="322"/>
        <v>19</v>
      </c>
      <c r="B292">
        <f t="shared" ref="B292:C292" si="344">B276</f>
        <v>2</v>
      </c>
      <c r="C292">
        <f t="shared" si="344"/>
        <v>3</v>
      </c>
      <c r="D292" s="3">
        <f>VLOOKUP(A292,Growth!$C$1:$J$40,2,FALSE)*(1-EXP(-VLOOKUP(A292,Growth!$C$1:$J$40,3,FALSE)*((((B292-1)*12)+VLOOKUP(C292,Parameters!$A$14:$B$17,2,FALSE))-VLOOKUP(A292,Growth!$C$1:$J$40,4,FALSE))))</f>
        <v>512.34614161716797</v>
      </c>
      <c r="E292" s="3">
        <f>IF(VLOOKUP(A292*2,StkLUT!$B$1:$C$40,2,FALSE)=1,(D292^Parameters!$B$11)*Parameters!$B$10,IF(VLOOKUP(A292*2,StkLUT!$B$1:$C$40,2,FALSE)=2,(D292^Parameters!$C$11)*Parameters!$C$10,IF(VLOOKUP(A292*2,StkLUT!$B$1:$C$40,2,FALSE)=3,(D292^Parameters!$D$11)*Parameters!$D$10)))</f>
        <v>2365.5743993016281</v>
      </c>
      <c r="F292" s="3">
        <f>IF(D292&gt;Parameters!$B$4,E292*(Parameters!$B$5+(Parameters!$B$6-Parameters!$B$5)*1/(1+EXP(-Parameters!$B$2*(D292-Parameters!$B$3)))),0)</f>
        <v>2365.5743993016281</v>
      </c>
      <c r="G292" s="3" t="str">
        <f>VLOOKUP(A292*2,StkLUT!$B$1:$D$40,3,FALSE)</f>
        <v>CR Oregon Hatchery Tule</v>
      </c>
    </row>
    <row r="293" spans="1:7" x14ac:dyDescent="0.25">
      <c r="A293">
        <f t="shared" si="322"/>
        <v>19</v>
      </c>
      <c r="B293">
        <f t="shared" ref="B293:C293" si="345">B277</f>
        <v>2</v>
      </c>
      <c r="C293">
        <f t="shared" si="345"/>
        <v>4</v>
      </c>
      <c r="D293" s="3">
        <f t="shared" ref="D293:F293" si="346">D290</f>
        <v>335.61747229780195</v>
      </c>
      <c r="E293" s="3">
        <f t="shared" si="346"/>
        <v>625.90451499410131</v>
      </c>
      <c r="F293" s="3">
        <f t="shared" si="346"/>
        <v>625.90451499410131</v>
      </c>
      <c r="G293" s="3" t="str">
        <f>VLOOKUP(A293*2,StkLUT!$B$1:$D$40,3,FALSE)</f>
        <v>CR Oregon Hatchery Tule</v>
      </c>
    </row>
    <row r="294" spans="1:7" x14ac:dyDescent="0.25">
      <c r="A294">
        <f t="shared" si="322"/>
        <v>19</v>
      </c>
      <c r="B294">
        <f t="shared" ref="B294:C294" si="347">B278</f>
        <v>3</v>
      </c>
      <c r="C294">
        <f t="shared" si="347"/>
        <v>1</v>
      </c>
      <c r="D294" s="3">
        <f>VLOOKUP(A294,Growth!$C$1:$J$40,2,FALSE)*(1-EXP(-VLOOKUP(A294,Growth!$C$1:$J$40,3,FALSE)*((((B294-1)*12)+VLOOKUP(C294,Parameters!$A$14:$B$17,2,FALSE))-VLOOKUP(A294,Growth!$C$1:$J$40,4,FALSE))))</f>
        <v>606.09770166713213</v>
      </c>
      <c r="E294" s="3">
        <f>IF(VLOOKUP(A294*2,StkLUT!$B$1:$C$40,2,FALSE)=1,(D294^Parameters!$B$11)*Parameters!$B$10,IF(VLOOKUP(A294*2,StkLUT!$B$1:$C$40,2,FALSE)=2,(D294^Parameters!$C$11)*Parameters!$C$10,IF(VLOOKUP(A294*2,StkLUT!$B$1:$C$40,2,FALSE)=3,(D294^Parameters!$D$11)*Parameters!$D$10)))</f>
        <v>4011.5308278749353</v>
      </c>
      <c r="F294" s="3">
        <f>IF(D294&gt;Parameters!$B$4,E294*(Parameters!$B$5+(Parameters!$B$6-Parameters!$B$5)*1/(1+EXP(-Parameters!$B$2*(D294-Parameters!$B$3)))),0)</f>
        <v>4011.5308278749353</v>
      </c>
      <c r="G294" s="3" t="str">
        <f>VLOOKUP(A294*2,StkLUT!$B$1:$D$40,3,FALSE)</f>
        <v>CR Oregon Hatchery Tule</v>
      </c>
    </row>
    <row r="295" spans="1:7" x14ac:dyDescent="0.25">
      <c r="A295">
        <f t="shared" si="322"/>
        <v>19</v>
      </c>
      <c r="B295">
        <f t="shared" ref="B295:C295" si="348">B279</f>
        <v>3</v>
      </c>
      <c r="C295">
        <f t="shared" si="348"/>
        <v>2</v>
      </c>
      <c r="D295" s="3">
        <f>VLOOKUP(A295,Growth!$C$1:$J$40,2,FALSE)*(1-EXP(-VLOOKUP(A295,Growth!$C$1:$J$40,3,FALSE)*((((B295-1)*12)+VLOOKUP(C295,Parameters!$A$14:$B$17,2,FALSE))-VLOOKUP(A295,Growth!$C$1:$J$40,4,FALSE))))</f>
        <v>672.86440679302802</v>
      </c>
      <c r="E295" s="3">
        <f>IF(VLOOKUP(A295*2,StkLUT!$B$1:$C$40,2,FALSE)=1,(D295^Parameters!$B$11)*Parameters!$B$10,IF(VLOOKUP(A295*2,StkLUT!$B$1:$C$40,2,FALSE)=2,(D295^Parameters!$C$11)*Parameters!$C$10,IF(VLOOKUP(A295*2,StkLUT!$B$1:$C$40,2,FALSE)=3,(D295^Parameters!$D$11)*Parameters!$D$10)))</f>
        <v>5571.2793195441045</v>
      </c>
      <c r="F295" s="3">
        <f>IF(D295&gt;Parameters!$B$4,E295*(Parameters!$B$5+(Parameters!$B$6-Parameters!$B$5)*1/(1+EXP(-Parameters!$B$2*(D295-Parameters!$B$3)))),0)</f>
        <v>5571.2793195441045</v>
      </c>
      <c r="G295" s="3" t="str">
        <f>VLOOKUP(A295*2,StkLUT!$B$1:$D$40,3,FALSE)</f>
        <v>CR Oregon Hatchery Tule</v>
      </c>
    </row>
    <row r="296" spans="1:7" x14ac:dyDescent="0.25">
      <c r="A296">
        <f t="shared" si="322"/>
        <v>19</v>
      </c>
      <c r="B296">
        <f t="shared" ref="B296:C296" si="349">B280</f>
        <v>3</v>
      </c>
      <c r="C296">
        <f t="shared" si="349"/>
        <v>3</v>
      </c>
      <c r="D296" s="3">
        <f>VLOOKUP(A296,Growth!$C$1:$J$40,2,FALSE)*(1-EXP(-VLOOKUP(A296,Growth!$C$1:$J$40,3,FALSE)*((((B296-1)*12)+VLOOKUP(C296,Parameters!$A$14:$B$17,2,FALSE))-VLOOKUP(A296,Growth!$C$1:$J$40,4,FALSE))))</f>
        <v>704.04755183582688</v>
      </c>
      <c r="E296" s="3">
        <f>IF(VLOOKUP(A296*2,StkLUT!$B$1:$C$40,2,FALSE)=1,(D296^Parameters!$B$11)*Parameters!$B$10,IF(VLOOKUP(A296*2,StkLUT!$B$1:$C$40,2,FALSE)=2,(D296^Parameters!$C$11)*Parameters!$C$10,IF(VLOOKUP(A296*2,StkLUT!$B$1:$C$40,2,FALSE)=3,(D296^Parameters!$D$11)*Parameters!$D$10)))</f>
        <v>6423.7952271691065</v>
      </c>
      <c r="F296" s="3">
        <f>IF(D296&gt;Parameters!$B$4,E296*(Parameters!$B$5+(Parameters!$B$6-Parameters!$B$5)*1/(1+EXP(-Parameters!$B$2*(D296-Parameters!$B$3)))),0)</f>
        <v>6423.7952271691065</v>
      </c>
      <c r="G296" s="3" t="str">
        <f>VLOOKUP(A296*2,StkLUT!$B$1:$D$40,3,FALSE)</f>
        <v>CR Oregon Hatchery Tule</v>
      </c>
    </row>
    <row r="297" spans="1:7" x14ac:dyDescent="0.25">
      <c r="A297">
        <f t="shared" si="322"/>
        <v>19</v>
      </c>
      <c r="B297">
        <f t="shared" ref="B297:C297" si="350">B281</f>
        <v>3</v>
      </c>
      <c r="C297">
        <f t="shared" si="350"/>
        <v>4</v>
      </c>
      <c r="D297" s="3">
        <f t="shared" ref="D297:F297" si="351">D294</f>
        <v>606.09770166713213</v>
      </c>
      <c r="E297" s="3">
        <f t="shared" si="351"/>
        <v>4011.5308278749353</v>
      </c>
      <c r="F297" s="3">
        <f t="shared" si="351"/>
        <v>4011.5308278749353</v>
      </c>
      <c r="G297" s="3" t="str">
        <f>VLOOKUP(A297*2,StkLUT!$B$1:$D$40,3,FALSE)</f>
        <v>CR Oregon Hatchery Tule</v>
      </c>
    </row>
    <row r="298" spans="1:7" x14ac:dyDescent="0.25">
      <c r="A298">
        <f t="shared" si="322"/>
        <v>19</v>
      </c>
      <c r="B298">
        <f t="shared" ref="B298:C298" si="352">B282</f>
        <v>4</v>
      </c>
      <c r="C298">
        <f t="shared" si="352"/>
        <v>1</v>
      </c>
      <c r="D298" s="3">
        <f>VLOOKUP(A298,Growth!$C$1:$J$40,2,FALSE)*(1-EXP(-VLOOKUP(A298,Growth!$C$1:$J$40,3,FALSE)*((((B298-1)*12)+VLOOKUP(C298,Parameters!$A$14:$B$17,2,FALSE))-VLOOKUP(A298,Growth!$C$1:$J$40,4,FALSE))))</f>
        <v>756.0082851754803</v>
      </c>
      <c r="E298" s="3">
        <f>IF(VLOOKUP(A298*2,StkLUT!$B$1:$C$40,2,FALSE)=1,(D298^Parameters!$B$11)*Parameters!$B$10,IF(VLOOKUP(A298*2,StkLUT!$B$1:$C$40,2,FALSE)=2,(D298^Parameters!$C$11)*Parameters!$C$10,IF(VLOOKUP(A298*2,StkLUT!$B$1:$C$40,2,FALSE)=3,(D298^Parameters!$D$11)*Parameters!$D$10)))</f>
        <v>8035.0315764499483</v>
      </c>
      <c r="F298" s="3">
        <f>IF(D298&gt;Parameters!$B$4,E298*(Parameters!$B$5+(Parameters!$B$6-Parameters!$B$5)*1/(1+EXP(-Parameters!$B$2*(D298-Parameters!$B$3)))),0)</f>
        <v>8035.0315764499483</v>
      </c>
      <c r="G298" s="3" t="str">
        <f>VLOOKUP(A298*2,StkLUT!$B$1:$D$40,3,FALSE)</f>
        <v>CR Oregon Hatchery Tule</v>
      </c>
    </row>
    <row r="299" spans="1:7" x14ac:dyDescent="0.25">
      <c r="A299">
        <f t="shared" si="322"/>
        <v>19</v>
      </c>
      <c r="B299">
        <f t="shared" ref="B299:C299" si="353">B283</f>
        <v>4</v>
      </c>
      <c r="C299">
        <f t="shared" si="353"/>
        <v>2</v>
      </c>
      <c r="D299" s="3">
        <f>VLOOKUP(A299,Growth!$C$1:$J$40,2,FALSE)*(1-EXP(-VLOOKUP(A299,Growth!$C$1:$J$40,3,FALSE)*((((B299-1)*12)+VLOOKUP(C299,Parameters!$A$14:$B$17,2,FALSE))-VLOOKUP(A299,Growth!$C$1:$J$40,4,FALSE))))</f>
        <v>793.01297031528009</v>
      </c>
      <c r="E299" s="3">
        <f>IF(VLOOKUP(A299*2,StkLUT!$B$1:$C$40,2,FALSE)=1,(D299^Parameters!$B$11)*Parameters!$B$10,IF(VLOOKUP(A299*2,StkLUT!$B$1:$C$40,2,FALSE)=2,(D299^Parameters!$C$11)*Parameters!$C$10,IF(VLOOKUP(A299*2,StkLUT!$B$1:$C$40,2,FALSE)=3,(D299^Parameters!$D$11)*Parameters!$D$10)))</f>
        <v>9337.1982234805782</v>
      </c>
      <c r="F299" s="3">
        <f>IF(D299&gt;Parameters!$B$4,E299*(Parameters!$B$5+(Parameters!$B$6-Parameters!$B$5)*1/(1+EXP(-Parameters!$B$2*(D299-Parameters!$B$3)))),0)</f>
        <v>9337.1982234805782</v>
      </c>
      <c r="G299" s="3" t="str">
        <f>VLOOKUP(A299*2,StkLUT!$B$1:$D$40,3,FALSE)</f>
        <v>CR Oregon Hatchery Tule</v>
      </c>
    </row>
    <row r="300" spans="1:7" x14ac:dyDescent="0.25">
      <c r="A300">
        <f t="shared" si="322"/>
        <v>19</v>
      </c>
      <c r="B300">
        <f t="shared" ref="B300:C300" si="354">B284</f>
        <v>4</v>
      </c>
      <c r="C300">
        <f t="shared" si="354"/>
        <v>3</v>
      </c>
      <c r="D300" s="3">
        <f>VLOOKUP(A300,Growth!$C$1:$J$40,2,FALSE)*(1-EXP(-VLOOKUP(A300,Growth!$C$1:$J$40,3,FALSE)*((((B300-1)*12)+VLOOKUP(C300,Parameters!$A$14:$B$17,2,FALSE))-VLOOKUP(A300,Growth!$C$1:$J$40,4,FALSE))))</f>
        <v>810.29587295068256</v>
      </c>
      <c r="E300" s="3">
        <f>IF(VLOOKUP(A300*2,StkLUT!$B$1:$C$40,2,FALSE)=1,(D300^Parameters!$B$11)*Parameters!$B$10,IF(VLOOKUP(A300*2,StkLUT!$B$1:$C$40,2,FALSE)=2,(D300^Parameters!$C$11)*Parameters!$C$10,IF(VLOOKUP(A300*2,StkLUT!$B$1:$C$40,2,FALSE)=3,(D300^Parameters!$D$11)*Parameters!$D$10)))</f>
        <v>9991.8416991936501</v>
      </c>
      <c r="F300" s="3">
        <f>IF(D300&gt;Parameters!$B$4,E300*(Parameters!$B$5+(Parameters!$B$6-Parameters!$B$5)*1/(1+EXP(-Parameters!$B$2*(D300-Parameters!$B$3)))),0)</f>
        <v>9991.8416991936501</v>
      </c>
      <c r="G300" s="3" t="str">
        <f>VLOOKUP(A300*2,StkLUT!$B$1:$D$40,3,FALSE)</f>
        <v>CR Oregon Hatchery Tule</v>
      </c>
    </row>
    <row r="301" spans="1:7" x14ac:dyDescent="0.25">
      <c r="A301">
        <f t="shared" si="322"/>
        <v>19</v>
      </c>
      <c r="B301">
        <f t="shared" ref="B301:C301" si="355">B285</f>
        <v>4</v>
      </c>
      <c r="C301">
        <f t="shared" si="355"/>
        <v>4</v>
      </c>
      <c r="D301" s="3">
        <f t="shared" si="331"/>
        <v>756.0082851754803</v>
      </c>
      <c r="E301" s="3">
        <f t="shared" si="331"/>
        <v>8035.0315764499483</v>
      </c>
      <c r="F301" s="3">
        <f t="shared" si="331"/>
        <v>8035.0315764499483</v>
      </c>
      <c r="G301" s="3" t="str">
        <f>VLOOKUP(A301*2,StkLUT!$B$1:$D$40,3,FALSE)</f>
        <v>CR Oregon Hatchery Tule</v>
      </c>
    </row>
    <row r="302" spans="1:7" x14ac:dyDescent="0.25">
      <c r="A302">
        <f t="shared" si="322"/>
        <v>19</v>
      </c>
      <c r="B302">
        <f t="shared" ref="B302:C302" si="356">B286</f>
        <v>5</v>
      </c>
      <c r="C302">
        <f t="shared" si="356"/>
        <v>1</v>
      </c>
      <c r="D302" s="3">
        <f>VLOOKUP(A302,Growth!$C$1:$J$40,2,FALSE)*(1-EXP(-VLOOKUP(A302,Growth!$C$1:$J$40,3,FALSE)*((((B302-1)*12)+VLOOKUP(C302,Parameters!$A$14:$B$17,2,FALSE))-VLOOKUP(A302,Growth!$C$1:$J$40,4,FALSE))))</f>
        <v>839.09451702397223</v>
      </c>
      <c r="E302" s="3">
        <f>IF(VLOOKUP(A302*2,StkLUT!$B$1:$C$40,2,FALSE)=1,(D302^Parameters!$B$11)*Parameters!$B$10,IF(VLOOKUP(A302*2,StkLUT!$B$1:$C$40,2,FALSE)=2,(D302^Parameters!$C$11)*Parameters!$C$10,IF(VLOOKUP(A302*2,StkLUT!$B$1:$C$40,2,FALSE)=3,(D302^Parameters!$D$11)*Parameters!$D$10)))</f>
        <v>11151.062024993425</v>
      </c>
      <c r="F302" s="3">
        <f>IF(D302&gt;Parameters!$B$4,E302*(Parameters!$B$5+(Parameters!$B$6-Parameters!$B$5)*1/(1+EXP(-Parameters!$B$2*(D302-Parameters!$B$3)))),0)</f>
        <v>11151.062024993425</v>
      </c>
      <c r="G302" s="3" t="str">
        <f>VLOOKUP(A302*2,StkLUT!$B$1:$D$40,3,FALSE)</f>
        <v>CR Oregon Hatchery Tule</v>
      </c>
    </row>
    <row r="303" spans="1:7" x14ac:dyDescent="0.25">
      <c r="A303">
        <f t="shared" si="322"/>
        <v>19</v>
      </c>
      <c r="B303">
        <f t="shared" ref="B303:C303" si="357">B287</f>
        <v>5</v>
      </c>
      <c r="C303">
        <f t="shared" si="357"/>
        <v>2</v>
      </c>
      <c r="D303" s="3">
        <f>VLOOKUP(A303,Growth!$C$1:$J$40,2,FALSE)*(1-EXP(-VLOOKUP(A303,Growth!$C$1:$J$40,3,FALSE)*((((B303-1)*12)+VLOOKUP(C303,Parameters!$A$14:$B$17,2,FALSE))-VLOOKUP(A303,Growth!$C$1:$J$40,4,FALSE))))</f>
        <v>859.60394188945975</v>
      </c>
      <c r="E303" s="3">
        <f>IF(VLOOKUP(A303*2,StkLUT!$B$1:$C$40,2,FALSE)=1,(D303^Parameters!$B$11)*Parameters!$B$10,IF(VLOOKUP(A303*2,StkLUT!$B$1:$C$40,2,FALSE)=2,(D303^Parameters!$C$11)*Parameters!$C$10,IF(VLOOKUP(A303*2,StkLUT!$B$1:$C$40,2,FALSE)=3,(D303^Parameters!$D$11)*Parameters!$D$10)))</f>
        <v>12030.35634390218</v>
      </c>
      <c r="F303" s="3">
        <f>IF(D303&gt;Parameters!$B$4,E303*(Parameters!$B$5+(Parameters!$B$6-Parameters!$B$5)*1/(1+EXP(-Parameters!$B$2*(D303-Parameters!$B$3)))),0)</f>
        <v>12030.35634390218</v>
      </c>
      <c r="G303" s="3" t="str">
        <f>VLOOKUP(A303*2,StkLUT!$B$1:$D$40,3,FALSE)</f>
        <v>CR Oregon Hatchery Tule</v>
      </c>
    </row>
    <row r="304" spans="1:7" x14ac:dyDescent="0.25">
      <c r="A304">
        <f t="shared" si="322"/>
        <v>19</v>
      </c>
      <c r="B304">
        <f t="shared" ref="B304:C304" si="358">B288</f>
        <v>5</v>
      </c>
      <c r="C304">
        <f t="shared" si="358"/>
        <v>3</v>
      </c>
      <c r="D304" s="3">
        <f>VLOOKUP(A304,Growth!$C$1:$J$40,2,FALSE)*(1-EXP(-VLOOKUP(A304,Growth!$C$1:$J$40,3,FALSE)*((((B304-1)*12)+VLOOKUP(C304,Parameters!$A$14:$B$17,2,FALSE))-VLOOKUP(A304,Growth!$C$1:$J$40,4,FALSE))))</f>
        <v>869.18279364077716</v>
      </c>
      <c r="E304" s="3">
        <f>IF(VLOOKUP(A304*2,StkLUT!$B$1:$C$40,2,FALSE)=1,(D304^Parameters!$B$11)*Parameters!$B$10,IF(VLOOKUP(A304*2,StkLUT!$B$1:$C$40,2,FALSE)=2,(D304^Parameters!$C$11)*Parameters!$C$10,IF(VLOOKUP(A304*2,StkLUT!$B$1:$C$40,2,FALSE)=3,(D304^Parameters!$D$11)*Parameters!$D$10)))</f>
        <v>12456.753684451543</v>
      </c>
      <c r="F304" s="3">
        <f>IF(D304&gt;Parameters!$B$4,E304*(Parameters!$B$5+(Parameters!$B$6-Parameters!$B$5)*1/(1+EXP(-Parameters!$B$2*(D304-Parameters!$B$3)))),0)</f>
        <v>12456.753684451543</v>
      </c>
      <c r="G304" s="3" t="str">
        <f>VLOOKUP(A304*2,StkLUT!$B$1:$D$40,3,FALSE)</f>
        <v>CR Oregon Hatchery Tule</v>
      </c>
    </row>
    <row r="305" spans="1:7" x14ac:dyDescent="0.25">
      <c r="A305">
        <f t="shared" si="322"/>
        <v>19</v>
      </c>
      <c r="B305">
        <f t="shared" ref="B305:C305" si="359">B289</f>
        <v>5</v>
      </c>
      <c r="C305">
        <f t="shared" si="359"/>
        <v>4</v>
      </c>
      <c r="D305" s="3">
        <f t="shared" ref="D305:F325" si="360">D302</f>
        <v>839.09451702397223</v>
      </c>
      <c r="E305" s="3">
        <f t="shared" si="360"/>
        <v>11151.062024993425</v>
      </c>
      <c r="F305" s="3">
        <f t="shared" si="360"/>
        <v>11151.062024993425</v>
      </c>
      <c r="G305" s="3" t="str">
        <f>VLOOKUP(A305*2,StkLUT!$B$1:$D$40,3,FALSE)</f>
        <v>CR Oregon Hatchery Tule</v>
      </c>
    </row>
    <row r="306" spans="1:7" x14ac:dyDescent="0.25">
      <c r="A306">
        <f t="shared" si="322"/>
        <v>20</v>
      </c>
      <c r="B306">
        <f t="shared" ref="B306:C306" si="361">B290</f>
        <v>2</v>
      </c>
      <c r="C306">
        <f t="shared" si="361"/>
        <v>1</v>
      </c>
      <c r="D306" s="3">
        <f>VLOOKUP(A306,Growth!$C$1:$J$40,2,FALSE)*(1-EXP(-VLOOKUP(A306,Growth!$C$1:$J$40,3,FALSE)*((((B306-1)*12)+VLOOKUP(C306,Parameters!$A$14:$B$17,2,FALSE))-VLOOKUP(A306,Growth!$C$1:$J$40,4,FALSE))))</f>
        <v>335.61747229780195</v>
      </c>
      <c r="E306" s="3">
        <f>IF(VLOOKUP(A306*2,StkLUT!$B$1:$C$40,2,FALSE)=1,(D306^Parameters!$B$11)*Parameters!$B$10,IF(VLOOKUP(A306*2,StkLUT!$B$1:$C$40,2,FALSE)=2,(D306^Parameters!$C$11)*Parameters!$C$10,IF(VLOOKUP(A306*2,StkLUT!$B$1:$C$40,2,FALSE)=3,(D306^Parameters!$D$11)*Parameters!$D$10)))</f>
        <v>625.90451499410131</v>
      </c>
      <c r="F306" s="3">
        <f>IF(D306&gt;Parameters!$B$4,E306*(Parameters!$B$5+(Parameters!$B$6-Parameters!$B$5)*1/(1+EXP(-Parameters!$B$2*(D306-Parameters!$B$3)))),0)</f>
        <v>625.90451499410131</v>
      </c>
      <c r="G306" s="3" t="str">
        <f>VLOOKUP(A306*2,StkLUT!$B$1:$D$40,3,FALSE)</f>
        <v>CR Washington Hatchery Tule</v>
      </c>
    </row>
    <row r="307" spans="1:7" x14ac:dyDescent="0.25">
      <c r="A307">
        <f t="shared" si="322"/>
        <v>20</v>
      </c>
      <c r="B307">
        <f t="shared" ref="B307:C307" si="362">B291</f>
        <v>2</v>
      </c>
      <c r="C307">
        <f t="shared" si="362"/>
        <v>2</v>
      </c>
      <c r="D307" s="3">
        <f>VLOOKUP(A307,Growth!$C$1:$J$40,2,FALSE)*(1-EXP(-VLOOKUP(A307,Growth!$C$1:$J$40,3,FALSE)*((((B307-1)*12)+VLOOKUP(C307,Parameters!$A$14:$B$17,2,FALSE))-VLOOKUP(A307,Growth!$C$1:$J$40,4,FALSE))))</f>
        <v>456.0831078390118</v>
      </c>
      <c r="E307" s="3">
        <f>IF(VLOOKUP(A307*2,StkLUT!$B$1:$C$40,2,FALSE)=1,(D307^Parameters!$B$11)*Parameters!$B$10,IF(VLOOKUP(A307*2,StkLUT!$B$1:$C$40,2,FALSE)=2,(D307^Parameters!$C$11)*Parameters!$C$10,IF(VLOOKUP(A307*2,StkLUT!$B$1:$C$40,2,FALSE)=3,(D307^Parameters!$D$11)*Parameters!$D$10)))</f>
        <v>1641.1711643713836</v>
      </c>
      <c r="F307" s="3">
        <f>IF(D307&gt;Parameters!$B$4,E307*(Parameters!$B$5+(Parameters!$B$6-Parameters!$B$5)*1/(1+EXP(-Parameters!$B$2*(D307-Parameters!$B$3)))),0)</f>
        <v>1641.1711643713836</v>
      </c>
      <c r="G307" s="3" t="str">
        <f>VLOOKUP(A307*2,StkLUT!$B$1:$D$40,3,FALSE)</f>
        <v>CR Washington Hatchery Tule</v>
      </c>
    </row>
    <row r="308" spans="1:7" x14ac:dyDescent="0.25">
      <c r="A308">
        <f t="shared" si="322"/>
        <v>20</v>
      </c>
      <c r="B308">
        <f t="shared" ref="B308:C308" si="363">B292</f>
        <v>2</v>
      </c>
      <c r="C308">
        <f t="shared" si="363"/>
        <v>3</v>
      </c>
      <c r="D308" s="3">
        <f>VLOOKUP(A308,Growth!$C$1:$J$40,2,FALSE)*(1-EXP(-VLOOKUP(A308,Growth!$C$1:$J$40,3,FALSE)*((((B308-1)*12)+VLOOKUP(C308,Parameters!$A$14:$B$17,2,FALSE))-VLOOKUP(A308,Growth!$C$1:$J$40,4,FALSE))))</f>
        <v>512.34614161716797</v>
      </c>
      <c r="E308" s="3">
        <f>IF(VLOOKUP(A308*2,StkLUT!$B$1:$C$40,2,FALSE)=1,(D308^Parameters!$B$11)*Parameters!$B$10,IF(VLOOKUP(A308*2,StkLUT!$B$1:$C$40,2,FALSE)=2,(D308^Parameters!$C$11)*Parameters!$C$10,IF(VLOOKUP(A308*2,StkLUT!$B$1:$C$40,2,FALSE)=3,(D308^Parameters!$D$11)*Parameters!$D$10)))</f>
        <v>2365.5743993016281</v>
      </c>
      <c r="F308" s="3">
        <f>IF(D308&gt;Parameters!$B$4,E308*(Parameters!$B$5+(Parameters!$B$6-Parameters!$B$5)*1/(1+EXP(-Parameters!$B$2*(D308-Parameters!$B$3)))),0)</f>
        <v>2365.5743993016281</v>
      </c>
      <c r="G308" s="3" t="str">
        <f>VLOOKUP(A308*2,StkLUT!$B$1:$D$40,3,FALSE)</f>
        <v>CR Washington Hatchery Tule</v>
      </c>
    </row>
    <row r="309" spans="1:7" x14ac:dyDescent="0.25">
      <c r="A309">
        <f t="shared" si="322"/>
        <v>20</v>
      </c>
      <c r="B309">
        <f t="shared" ref="B309:C309" si="364">B293</f>
        <v>2</v>
      </c>
      <c r="C309">
        <f t="shared" si="364"/>
        <v>4</v>
      </c>
      <c r="D309" s="3">
        <f t="shared" ref="D309:F329" si="365">D306</f>
        <v>335.61747229780195</v>
      </c>
      <c r="E309" s="3">
        <f t="shared" si="365"/>
        <v>625.90451499410131</v>
      </c>
      <c r="F309" s="3">
        <f t="shared" si="365"/>
        <v>625.90451499410131</v>
      </c>
      <c r="G309" s="3" t="str">
        <f>VLOOKUP(A309*2,StkLUT!$B$1:$D$40,3,FALSE)</f>
        <v>CR Washington Hatchery Tule</v>
      </c>
    </row>
    <row r="310" spans="1:7" x14ac:dyDescent="0.25">
      <c r="A310">
        <f t="shared" si="322"/>
        <v>20</v>
      </c>
      <c r="B310">
        <f t="shared" ref="B310:C310" si="366">B294</f>
        <v>3</v>
      </c>
      <c r="C310">
        <f t="shared" si="366"/>
        <v>1</v>
      </c>
      <c r="D310" s="3">
        <f>VLOOKUP(A310,Growth!$C$1:$J$40,2,FALSE)*(1-EXP(-VLOOKUP(A310,Growth!$C$1:$J$40,3,FALSE)*((((B310-1)*12)+VLOOKUP(C310,Parameters!$A$14:$B$17,2,FALSE))-VLOOKUP(A310,Growth!$C$1:$J$40,4,FALSE))))</f>
        <v>606.09770166713213</v>
      </c>
      <c r="E310" s="3">
        <f>IF(VLOOKUP(A310*2,StkLUT!$B$1:$C$40,2,FALSE)=1,(D310^Parameters!$B$11)*Parameters!$B$10,IF(VLOOKUP(A310*2,StkLUT!$B$1:$C$40,2,FALSE)=2,(D310^Parameters!$C$11)*Parameters!$C$10,IF(VLOOKUP(A310*2,StkLUT!$B$1:$C$40,2,FALSE)=3,(D310^Parameters!$D$11)*Parameters!$D$10)))</f>
        <v>4011.5308278749353</v>
      </c>
      <c r="F310" s="3">
        <f>IF(D310&gt;Parameters!$B$4,E310*(Parameters!$B$5+(Parameters!$B$6-Parameters!$B$5)*1/(1+EXP(-Parameters!$B$2*(D310-Parameters!$B$3)))),0)</f>
        <v>4011.5308278749353</v>
      </c>
      <c r="G310" s="3" t="str">
        <f>VLOOKUP(A310*2,StkLUT!$B$1:$D$40,3,FALSE)</f>
        <v>CR Washington Hatchery Tule</v>
      </c>
    </row>
    <row r="311" spans="1:7" x14ac:dyDescent="0.25">
      <c r="A311">
        <f t="shared" si="322"/>
        <v>20</v>
      </c>
      <c r="B311">
        <f t="shared" ref="B311:C311" si="367">B295</f>
        <v>3</v>
      </c>
      <c r="C311">
        <f t="shared" si="367"/>
        <v>2</v>
      </c>
      <c r="D311" s="3">
        <f>VLOOKUP(A311,Growth!$C$1:$J$40,2,FALSE)*(1-EXP(-VLOOKUP(A311,Growth!$C$1:$J$40,3,FALSE)*((((B311-1)*12)+VLOOKUP(C311,Parameters!$A$14:$B$17,2,FALSE))-VLOOKUP(A311,Growth!$C$1:$J$40,4,FALSE))))</f>
        <v>672.86440679302802</v>
      </c>
      <c r="E311" s="3">
        <f>IF(VLOOKUP(A311*2,StkLUT!$B$1:$C$40,2,FALSE)=1,(D311^Parameters!$B$11)*Parameters!$B$10,IF(VLOOKUP(A311*2,StkLUT!$B$1:$C$40,2,FALSE)=2,(D311^Parameters!$C$11)*Parameters!$C$10,IF(VLOOKUP(A311*2,StkLUT!$B$1:$C$40,2,FALSE)=3,(D311^Parameters!$D$11)*Parameters!$D$10)))</f>
        <v>5571.2793195441045</v>
      </c>
      <c r="F311" s="3">
        <f>IF(D311&gt;Parameters!$B$4,E311*(Parameters!$B$5+(Parameters!$B$6-Parameters!$B$5)*1/(1+EXP(-Parameters!$B$2*(D311-Parameters!$B$3)))),0)</f>
        <v>5571.2793195441045</v>
      </c>
      <c r="G311" s="3" t="str">
        <f>VLOOKUP(A311*2,StkLUT!$B$1:$D$40,3,FALSE)</f>
        <v>CR Washington Hatchery Tule</v>
      </c>
    </row>
    <row r="312" spans="1:7" x14ac:dyDescent="0.25">
      <c r="A312">
        <f t="shared" si="322"/>
        <v>20</v>
      </c>
      <c r="B312">
        <f t="shared" ref="B312:C312" si="368">B296</f>
        <v>3</v>
      </c>
      <c r="C312">
        <f t="shared" si="368"/>
        <v>3</v>
      </c>
      <c r="D312" s="3">
        <f>VLOOKUP(A312,Growth!$C$1:$J$40,2,FALSE)*(1-EXP(-VLOOKUP(A312,Growth!$C$1:$J$40,3,FALSE)*((((B312-1)*12)+VLOOKUP(C312,Parameters!$A$14:$B$17,2,FALSE))-VLOOKUP(A312,Growth!$C$1:$J$40,4,FALSE))))</f>
        <v>704.04755183582688</v>
      </c>
      <c r="E312" s="3">
        <f>IF(VLOOKUP(A312*2,StkLUT!$B$1:$C$40,2,FALSE)=1,(D312^Parameters!$B$11)*Parameters!$B$10,IF(VLOOKUP(A312*2,StkLUT!$B$1:$C$40,2,FALSE)=2,(D312^Parameters!$C$11)*Parameters!$C$10,IF(VLOOKUP(A312*2,StkLUT!$B$1:$C$40,2,FALSE)=3,(D312^Parameters!$D$11)*Parameters!$D$10)))</f>
        <v>6423.7952271691065</v>
      </c>
      <c r="F312" s="3">
        <f>IF(D312&gt;Parameters!$B$4,E312*(Parameters!$B$5+(Parameters!$B$6-Parameters!$B$5)*1/(1+EXP(-Parameters!$B$2*(D312-Parameters!$B$3)))),0)</f>
        <v>6423.7952271691065</v>
      </c>
      <c r="G312" s="3" t="str">
        <f>VLOOKUP(A312*2,StkLUT!$B$1:$D$40,3,FALSE)</f>
        <v>CR Washington Hatchery Tule</v>
      </c>
    </row>
    <row r="313" spans="1:7" x14ac:dyDescent="0.25">
      <c r="A313">
        <f t="shared" si="322"/>
        <v>20</v>
      </c>
      <c r="B313">
        <f t="shared" ref="B313:C313" si="369">B297</f>
        <v>3</v>
      </c>
      <c r="C313">
        <f t="shared" si="369"/>
        <v>4</v>
      </c>
      <c r="D313" s="3">
        <f t="shared" ref="D313:F313" si="370">D310</f>
        <v>606.09770166713213</v>
      </c>
      <c r="E313" s="3">
        <f t="shared" si="370"/>
        <v>4011.5308278749353</v>
      </c>
      <c r="F313" s="3">
        <f t="shared" si="370"/>
        <v>4011.5308278749353</v>
      </c>
      <c r="G313" s="3" t="str">
        <f>VLOOKUP(A313*2,StkLUT!$B$1:$D$40,3,FALSE)</f>
        <v>CR Washington Hatchery Tule</v>
      </c>
    </row>
    <row r="314" spans="1:7" x14ac:dyDescent="0.25">
      <c r="A314">
        <f t="shared" si="322"/>
        <v>20</v>
      </c>
      <c r="B314">
        <f t="shared" ref="B314:C314" si="371">B298</f>
        <v>4</v>
      </c>
      <c r="C314">
        <f t="shared" si="371"/>
        <v>1</v>
      </c>
      <c r="D314" s="3">
        <f>VLOOKUP(A314,Growth!$C$1:$J$40,2,FALSE)*(1-EXP(-VLOOKUP(A314,Growth!$C$1:$J$40,3,FALSE)*((((B314-1)*12)+VLOOKUP(C314,Parameters!$A$14:$B$17,2,FALSE))-VLOOKUP(A314,Growth!$C$1:$J$40,4,FALSE))))</f>
        <v>756.0082851754803</v>
      </c>
      <c r="E314" s="3">
        <f>IF(VLOOKUP(A314*2,StkLUT!$B$1:$C$40,2,FALSE)=1,(D314^Parameters!$B$11)*Parameters!$B$10,IF(VLOOKUP(A314*2,StkLUT!$B$1:$C$40,2,FALSE)=2,(D314^Parameters!$C$11)*Parameters!$C$10,IF(VLOOKUP(A314*2,StkLUT!$B$1:$C$40,2,FALSE)=3,(D314^Parameters!$D$11)*Parameters!$D$10)))</f>
        <v>8035.0315764499483</v>
      </c>
      <c r="F314" s="3">
        <f>IF(D314&gt;Parameters!$B$4,E314*(Parameters!$B$5+(Parameters!$B$6-Parameters!$B$5)*1/(1+EXP(-Parameters!$B$2*(D314-Parameters!$B$3)))),0)</f>
        <v>8035.0315764499483</v>
      </c>
      <c r="G314" s="3" t="str">
        <f>VLOOKUP(A314*2,StkLUT!$B$1:$D$40,3,FALSE)</f>
        <v>CR Washington Hatchery Tule</v>
      </c>
    </row>
    <row r="315" spans="1:7" x14ac:dyDescent="0.25">
      <c r="A315">
        <f t="shared" si="322"/>
        <v>20</v>
      </c>
      <c r="B315">
        <f t="shared" ref="B315:C315" si="372">B299</f>
        <v>4</v>
      </c>
      <c r="C315">
        <f t="shared" si="372"/>
        <v>2</v>
      </c>
      <c r="D315" s="3">
        <f>VLOOKUP(A315,Growth!$C$1:$J$40,2,FALSE)*(1-EXP(-VLOOKUP(A315,Growth!$C$1:$J$40,3,FALSE)*((((B315-1)*12)+VLOOKUP(C315,Parameters!$A$14:$B$17,2,FALSE))-VLOOKUP(A315,Growth!$C$1:$J$40,4,FALSE))))</f>
        <v>793.01297031528009</v>
      </c>
      <c r="E315" s="3">
        <f>IF(VLOOKUP(A315*2,StkLUT!$B$1:$C$40,2,FALSE)=1,(D315^Parameters!$B$11)*Parameters!$B$10,IF(VLOOKUP(A315*2,StkLUT!$B$1:$C$40,2,FALSE)=2,(D315^Parameters!$C$11)*Parameters!$C$10,IF(VLOOKUP(A315*2,StkLUT!$B$1:$C$40,2,FALSE)=3,(D315^Parameters!$D$11)*Parameters!$D$10)))</f>
        <v>9337.1982234805782</v>
      </c>
      <c r="F315" s="3">
        <f>IF(D315&gt;Parameters!$B$4,E315*(Parameters!$B$5+(Parameters!$B$6-Parameters!$B$5)*1/(1+EXP(-Parameters!$B$2*(D315-Parameters!$B$3)))),0)</f>
        <v>9337.1982234805782</v>
      </c>
      <c r="G315" s="3" t="str">
        <f>VLOOKUP(A315*2,StkLUT!$B$1:$D$40,3,FALSE)</f>
        <v>CR Washington Hatchery Tule</v>
      </c>
    </row>
    <row r="316" spans="1:7" x14ac:dyDescent="0.25">
      <c r="A316">
        <f t="shared" si="322"/>
        <v>20</v>
      </c>
      <c r="B316">
        <f t="shared" ref="B316:C316" si="373">B300</f>
        <v>4</v>
      </c>
      <c r="C316">
        <f t="shared" si="373"/>
        <v>3</v>
      </c>
      <c r="D316" s="3">
        <f>VLOOKUP(A316,Growth!$C$1:$J$40,2,FALSE)*(1-EXP(-VLOOKUP(A316,Growth!$C$1:$J$40,3,FALSE)*((((B316-1)*12)+VLOOKUP(C316,Parameters!$A$14:$B$17,2,FALSE))-VLOOKUP(A316,Growth!$C$1:$J$40,4,FALSE))))</f>
        <v>810.29587295068256</v>
      </c>
      <c r="E316" s="3">
        <f>IF(VLOOKUP(A316*2,StkLUT!$B$1:$C$40,2,FALSE)=1,(D316^Parameters!$B$11)*Parameters!$B$10,IF(VLOOKUP(A316*2,StkLUT!$B$1:$C$40,2,FALSE)=2,(D316^Parameters!$C$11)*Parameters!$C$10,IF(VLOOKUP(A316*2,StkLUT!$B$1:$C$40,2,FALSE)=3,(D316^Parameters!$D$11)*Parameters!$D$10)))</f>
        <v>9991.8416991936501</v>
      </c>
      <c r="F316" s="3">
        <f>IF(D316&gt;Parameters!$B$4,E316*(Parameters!$B$5+(Parameters!$B$6-Parameters!$B$5)*1/(1+EXP(-Parameters!$B$2*(D316-Parameters!$B$3)))),0)</f>
        <v>9991.8416991936501</v>
      </c>
      <c r="G316" s="3" t="str">
        <f>VLOOKUP(A316*2,StkLUT!$B$1:$D$40,3,FALSE)</f>
        <v>CR Washington Hatchery Tule</v>
      </c>
    </row>
    <row r="317" spans="1:7" x14ac:dyDescent="0.25">
      <c r="A317">
        <f t="shared" si="322"/>
        <v>20</v>
      </c>
      <c r="B317">
        <f t="shared" ref="B317:C317" si="374">B301</f>
        <v>4</v>
      </c>
      <c r="C317">
        <f t="shared" si="374"/>
        <v>4</v>
      </c>
      <c r="D317" s="3">
        <f t="shared" ref="D317:F317" si="375">D314</f>
        <v>756.0082851754803</v>
      </c>
      <c r="E317" s="3">
        <f t="shared" si="375"/>
        <v>8035.0315764499483</v>
      </c>
      <c r="F317" s="3">
        <f t="shared" si="375"/>
        <v>8035.0315764499483</v>
      </c>
      <c r="G317" s="3" t="str">
        <f>VLOOKUP(A317*2,StkLUT!$B$1:$D$40,3,FALSE)</f>
        <v>CR Washington Hatchery Tule</v>
      </c>
    </row>
    <row r="318" spans="1:7" x14ac:dyDescent="0.25">
      <c r="A318">
        <f t="shared" si="322"/>
        <v>20</v>
      </c>
      <c r="B318">
        <f t="shared" ref="B318:C318" si="376">B302</f>
        <v>5</v>
      </c>
      <c r="C318">
        <f t="shared" si="376"/>
        <v>1</v>
      </c>
      <c r="D318" s="3">
        <f>VLOOKUP(A318,Growth!$C$1:$J$40,2,FALSE)*(1-EXP(-VLOOKUP(A318,Growth!$C$1:$J$40,3,FALSE)*((((B318-1)*12)+VLOOKUP(C318,Parameters!$A$14:$B$17,2,FALSE))-VLOOKUP(A318,Growth!$C$1:$J$40,4,FALSE))))</f>
        <v>839.09451702397223</v>
      </c>
      <c r="E318" s="3">
        <f>IF(VLOOKUP(A318*2,StkLUT!$B$1:$C$40,2,FALSE)=1,(D318^Parameters!$B$11)*Parameters!$B$10,IF(VLOOKUP(A318*2,StkLUT!$B$1:$C$40,2,FALSE)=2,(D318^Parameters!$C$11)*Parameters!$C$10,IF(VLOOKUP(A318*2,StkLUT!$B$1:$C$40,2,FALSE)=3,(D318^Parameters!$D$11)*Parameters!$D$10)))</f>
        <v>11151.062024993425</v>
      </c>
      <c r="F318" s="3">
        <f>IF(D318&gt;Parameters!$B$4,E318*(Parameters!$B$5+(Parameters!$B$6-Parameters!$B$5)*1/(1+EXP(-Parameters!$B$2*(D318-Parameters!$B$3)))),0)</f>
        <v>11151.062024993425</v>
      </c>
      <c r="G318" s="3" t="str">
        <f>VLOOKUP(A318*2,StkLUT!$B$1:$D$40,3,FALSE)</f>
        <v>CR Washington Hatchery Tule</v>
      </c>
    </row>
    <row r="319" spans="1:7" x14ac:dyDescent="0.25">
      <c r="A319">
        <f t="shared" si="322"/>
        <v>20</v>
      </c>
      <c r="B319">
        <f t="shared" ref="B319:C319" si="377">B303</f>
        <v>5</v>
      </c>
      <c r="C319">
        <f t="shared" si="377"/>
        <v>2</v>
      </c>
      <c r="D319" s="3">
        <f>VLOOKUP(A319,Growth!$C$1:$J$40,2,FALSE)*(1-EXP(-VLOOKUP(A319,Growth!$C$1:$J$40,3,FALSE)*((((B319-1)*12)+VLOOKUP(C319,Parameters!$A$14:$B$17,2,FALSE))-VLOOKUP(A319,Growth!$C$1:$J$40,4,FALSE))))</f>
        <v>859.60394188945975</v>
      </c>
      <c r="E319" s="3">
        <f>IF(VLOOKUP(A319*2,StkLUT!$B$1:$C$40,2,FALSE)=1,(D319^Parameters!$B$11)*Parameters!$B$10,IF(VLOOKUP(A319*2,StkLUT!$B$1:$C$40,2,FALSE)=2,(D319^Parameters!$C$11)*Parameters!$C$10,IF(VLOOKUP(A319*2,StkLUT!$B$1:$C$40,2,FALSE)=3,(D319^Parameters!$D$11)*Parameters!$D$10)))</f>
        <v>12030.35634390218</v>
      </c>
      <c r="F319" s="3">
        <f>IF(D319&gt;Parameters!$B$4,E319*(Parameters!$B$5+(Parameters!$B$6-Parameters!$B$5)*1/(1+EXP(-Parameters!$B$2*(D319-Parameters!$B$3)))),0)</f>
        <v>12030.35634390218</v>
      </c>
      <c r="G319" s="3" t="str">
        <f>VLOOKUP(A319*2,StkLUT!$B$1:$D$40,3,FALSE)</f>
        <v>CR Washington Hatchery Tule</v>
      </c>
    </row>
    <row r="320" spans="1:7" x14ac:dyDescent="0.25">
      <c r="A320">
        <f t="shared" si="322"/>
        <v>20</v>
      </c>
      <c r="B320">
        <f t="shared" ref="B320:C320" si="378">B304</f>
        <v>5</v>
      </c>
      <c r="C320">
        <f t="shared" si="378"/>
        <v>3</v>
      </c>
      <c r="D320" s="3">
        <f>VLOOKUP(A320,Growth!$C$1:$J$40,2,FALSE)*(1-EXP(-VLOOKUP(A320,Growth!$C$1:$J$40,3,FALSE)*((((B320-1)*12)+VLOOKUP(C320,Parameters!$A$14:$B$17,2,FALSE))-VLOOKUP(A320,Growth!$C$1:$J$40,4,FALSE))))</f>
        <v>869.18279364077716</v>
      </c>
      <c r="E320" s="3">
        <f>IF(VLOOKUP(A320*2,StkLUT!$B$1:$C$40,2,FALSE)=1,(D320^Parameters!$B$11)*Parameters!$B$10,IF(VLOOKUP(A320*2,StkLUT!$B$1:$C$40,2,FALSE)=2,(D320^Parameters!$C$11)*Parameters!$C$10,IF(VLOOKUP(A320*2,StkLUT!$B$1:$C$40,2,FALSE)=3,(D320^Parameters!$D$11)*Parameters!$D$10)))</f>
        <v>12456.753684451543</v>
      </c>
      <c r="F320" s="3">
        <f>IF(D320&gt;Parameters!$B$4,E320*(Parameters!$B$5+(Parameters!$B$6-Parameters!$B$5)*1/(1+EXP(-Parameters!$B$2*(D320-Parameters!$B$3)))),0)</f>
        <v>12456.753684451543</v>
      </c>
      <c r="G320" s="3" t="str">
        <f>VLOOKUP(A320*2,StkLUT!$B$1:$D$40,3,FALSE)</f>
        <v>CR Washington Hatchery Tule</v>
      </c>
    </row>
    <row r="321" spans="1:7" x14ac:dyDescent="0.25">
      <c r="A321">
        <f t="shared" si="322"/>
        <v>20</v>
      </c>
      <c r="B321">
        <f t="shared" ref="B321:C321" si="379">B305</f>
        <v>5</v>
      </c>
      <c r="C321">
        <f t="shared" si="379"/>
        <v>4</v>
      </c>
      <c r="D321" s="3">
        <f t="shared" ref="D321:F341" si="380">D318</f>
        <v>839.09451702397223</v>
      </c>
      <c r="E321" s="3">
        <f t="shared" si="380"/>
        <v>11151.062024993425</v>
      </c>
      <c r="F321" s="3">
        <f t="shared" si="380"/>
        <v>11151.062024993425</v>
      </c>
      <c r="G321" s="3" t="str">
        <f>VLOOKUP(A321*2,StkLUT!$B$1:$D$40,3,FALSE)</f>
        <v>CR Washington Hatchery Tule</v>
      </c>
    </row>
    <row r="322" spans="1:7" x14ac:dyDescent="0.25">
      <c r="A322">
        <f t="shared" si="322"/>
        <v>21</v>
      </c>
      <c r="B322">
        <f t="shared" ref="B322:C322" si="381">B306</f>
        <v>2</v>
      </c>
      <c r="C322">
        <f t="shared" si="381"/>
        <v>1</v>
      </c>
      <c r="D322" s="3">
        <f>VLOOKUP(A322,Growth!$C$1:$J$40,2,FALSE)*(1-EXP(-VLOOKUP(A322,Growth!$C$1:$J$40,3,FALSE)*((((B322-1)*12)+VLOOKUP(C322,Parameters!$A$14:$B$17,2,FALSE))-VLOOKUP(A322,Growth!$C$1:$J$40,4,FALSE))))</f>
        <v>256.09153117225208</v>
      </c>
      <c r="E322" s="3">
        <f>IF(VLOOKUP(A322*2,StkLUT!$B$1:$C$40,2,FALSE)=1,(D322^Parameters!$B$11)*Parameters!$B$10,IF(VLOOKUP(A322*2,StkLUT!$B$1:$C$40,2,FALSE)=2,(D322^Parameters!$C$11)*Parameters!$C$10,IF(VLOOKUP(A322*2,StkLUT!$B$1:$C$40,2,FALSE)=3,(D322^Parameters!$D$11)*Parameters!$D$10)))</f>
        <v>267.52525814479742</v>
      </c>
      <c r="F322" s="3">
        <f>IF(D322&gt;Parameters!$B$4,E322*(Parameters!$B$5+(Parameters!$B$6-Parameters!$B$5)*1/(1+EXP(-Parameters!$B$2*(D322-Parameters!$B$3)))),0)</f>
        <v>267.52525814479742</v>
      </c>
      <c r="G322" s="3" t="str">
        <f>VLOOKUP(A322*2,StkLUT!$B$1:$D$40,3,FALSE)</f>
        <v>Lower Columbia River Wild</v>
      </c>
    </row>
    <row r="323" spans="1:7" x14ac:dyDescent="0.25">
      <c r="A323">
        <f t="shared" si="322"/>
        <v>21</v>
      </c>
      <c r="B323">
        <f t="shared" ref="B323:C323" si="382">B307</f>
        <v>2</v>
      </c>
      <c r="C323">
        <f t="shared" si="382"/>
        <v>2</v>
      </c>
      <c r="D323" s="3">
        <f>VLOOKUP(A323,Growth!$C$1:$J$40,2,FALSE)*(1-EXP(-VLOOKUP(A323,Growth!$C$1:$J$40,3,FALSE)*((((B323-1)*12)+VLOOKUP(C323,Parameters!$A$14:$B$17,2,FALSE))-VLOOKUP(A323,Growth!$C$1:$J$40,4,FALSE))))</f>
        <v>361.76561811474897</v>
      </c>
      <c r="E323" s="3">
        <f>IF(VLOOKUP(A323*2,StkLUT!$B$1:$C$40,2,FALSE)=1,(D323^Parameters!$B$11)*Parameters!$B$10,IF(VLOOKUP(A323*2,StkLUT!$B$1:$C$40,2,FALSE)=2,(D323^Parameters!$C$11)*Parameters!$C$10,IF(VLOOKUP(A323*2,StkLUT!$B$1:$C$40,2,FALSE)=3,(D323^Parameters!$D$11)*Parameters!$D$10)))</f>
        <v>792.34732559158613</v>
      </c>
      <c r="F323" s="3">
        <f>IF(D323&gt;Parameters!$B$4,E323*(Parameters!$B$5+(Parameters!$B$6-Parameters!$B$5)*1/(1+EXP(-Parameters!$B$2*(D323-Parameters!$B$3)))),0)</f>
        <v>792.34732559158613</v>
      </c>
      <c r="G323" s="3" t="str">
        <f>VLOOKUP(A323*2,StkLUT!$B$1:$D$40,3,FALSE)</f>
        <v>Lower Columbia River Wild</v>
      </c>
    </row>
    <row r="324" spans="1:7" x14ac:dyDescent="0.25">
      <c r="A324">
        <f t="shared" si="322"/>
        <v>21</v>
      </c>
      <c r="B324">
        <f t="shared" ref="B324:C324" si="383">B308</f>
        <v>2</v>
      </c>
      <c r="C324">
        <f t="shared" si="383"/>
        <v>3</v>
      </c>
      <c r="D324" s="3">
        <f>VLOOKUP(A324,Growth!$C$1:$J$40,2,FALSE)*(1-EXP(-VLOOKUP(A324,Growth!$C$1:$J$40,3,FALSE)*((((B324-1)*12)+VLOOKUP(C324,Parameters!$A$14:$B$17,2,FALSE))-VLOOKUP(A324,Growth!$C$1:$J$40,4,FALSE))))</f>
        <v>413.52085533995154</v>
      </c>
      <c r="E324" s="3">
        <f>IF(VLOOKUP(A324*2,StkLUT!$B$1:$C$40,2,FALSE)=1,(D324^Parameters!$B$11)*Parameters!$B$10,IF(VLOOKUP(A324*2,StkLUT!$B$1:$C$40,2,FALSE)=2,(D324^Parameters!$C$11)*Parameters!$C$10,IF(VLOOKUP(A324*2,StkLUT!$B$1:$C$40,2,FALSE)=3,(D324^Parameters!$D$11)*Parameters!$D$10)))</f>
        <v>1206.2296749800048</v>
      </c>
      <c r="F324" s="3">
        <f>IF(D324&gt;Parameters!$B$4,E324*(Parameters!$B$5+(Parameters!$B$6-Parameters!$B$5)*1/(1+EXP(-Parameters!$B$2*(D324-Parameters!$B$3)))),0)</f>
        <v>1206.2296749800048</v>
      </c>
      <c r="G324" s="3" t="str">
        <f>VLOOKUP(A324*2,StkLUT!$B$1:$D$40,3,FALSE)</f>
        <v>Lower Columbia River Wild</v>
      </c>
    </row>
    <row r="325" spans="1:7" x14ac:dyDescent="0.25">
      <c r="A325">
        <f t="shared" si="322"/>
        <v>21</v>
      </c>
      <c r="B325">
        <f t="shared" ref="B325:C325" si="384">B309</f>
        <v>2</v>
      </c>
      <c r="C325">
        <f t="shared" si="384"/>
        <v>4</v>
      </c>
      <c r="D325" s="3">
        <f t="shared" ref="D325" si="385">D322</f>
        <v>256.09153117225208</v>
      </c>
      <c r="E325" s="3">
        <f t="shared" si="360"/>
        <v>267.52525814479742</v>
      </c>
      <c r="F325" s="3">
        <f t="shared" si="360"/>
        <v>267.52525814479742</v>
      </c>
      <c r="G325" s="3" t="str">
        <f>VLOOKUP(A325*2,StkLUT!$B$1:$D$40,3,FALSE)</f>
        <v>Lower Columbia River Wild</v>
      </c>
    </row>
    <row r="326" spans="1:7" x14ac:dyDescent="0.25">
      <c r="A326">
        <f t="shared" si="322"/>
        <v>21</v>
      </c>
      <c r="B326">
        <f t="shared" ref="B326:C326" si="386">B310</f>
        <v>3</v>
      </c>
      <c r="C326">
        <f t="shared" si="386"/>
        <v>1</v>
      </c>
      <c r="D326" s="3">
        <f>VLOOKUP(A326,Growth!$C$1:$J$40,2,FALSE)*(1-EXP(-VLOOKUP(A326,Growth!$C$1:$J$40,3,FALSE)*((((B326-1)*12)+VLOOKUP(C326,Parameters!$A$14:$B$17,2,FALSE))-VLOOKUP(A326,Growth!$C$1:$J$40,4,FALSE))))</f>
        <v>504.11809608608621</v>
      </c>
      <c r="E326" s="3">
        <f>IF(VLOOKUP(A326*2,StkLUT!$B$1:$C$40,2,FALSE)=1,(D326^Parameters!$B$11)*Parameters!$B$10,IF(VLOOKUP(A326*2,StkLUT!$B$1:$C$40,2,FALSE)=2,(D326^Parameters!$C$11)*Parameters!$C$10,IF(VLOOKUP(A326*2,StkLUT!$B$1:$C$40,2,FALSE)=3,(D326^Parameters!$D$11)*Parameters!$D$10)))</f>
        <v>2248.2137761112594</v>
      </c>
      <c r="F326" s="3">
        <f>IF(D326&gt;Parameters!$B$4,E326*(Parameters!$B$5+(Parameters!$B$6-Parameters!$B$5)*1/(1+EXP(-Parameters!$B$2*(D326-Parameters!$B$3)))),0)</f>
        <v>2248.2137761112594</v>
      </c>
      <c r="G326" s="3" t="str">
        <f>VLOOKUP(A326*2,StkLUT!$B$1:$D$40,3,FALSE)</f>
        <v>Lower Columbia River Wild</v>
      </c>
    </row>
    <row r="327" spans="1:7" x14ac:dyDescent="0.25">
      <c r="A327">
        <f t="shared" si="322"/>
        <v>21</v>
      </c>
      <c r="B327">
        <f t="shared" ref="B327:C327" si="387">B311</f>
        <v>3</v>
      </c>
      <c r="C327">
        <f t="shared" si="387"/>
        <v>2</v>
      </c>
      <c r="D327" s="3">
        <f>VLOOKUP(A327,Growth!$C$1:$J$40,2,FALSE)*(1-EXP(-VLOOKUP(A327,Growth!$C$1:$J$40,3,FALSE)*((((B327-1)*12)+VLOOKUP(C327,Parameters!$A$14:$B$17,2,FALSE))-VLOOKUP(A327,Growth!$C$1:$J$40,4,FALSE))))</f>
        <v>572.88755300070568</v>
      </c>
      <c r="E327" s="3">
        <f>IF(VLOOKUP(A327*2,StkLUT!$B$1:$C$40,2,FALSE)=1,(D327^Parameters!$B$11)*Parameters!$B$10,IF(VLOOKUP(A327*2,StkLUT!$B$1:$C$40,2,FALSE)=2,(D327^Parameters!$C$11)*Parameters!$C$10,IF(VLOOKUP(A327*2,StkLUT!$B$1:$C$40,2,FALSE)=3,(D327^Parameters!$D$11)*Parameters!$D$10)))</f>
        <v>3360.3979206352333</v>
      </c>
      <c r="F327" s="3">
        <f>IF(D327&gt;Parameters!$B$4,E327*(Parameters!$B$5+(Parameters!$B$6-Parameters!$B$5)*1/(1+EXP(-Parameters!$B$2*(D327-Parameters!$B$3)))),0)</f>
        <v>3360.3979206352333</v>
      </c>
      <c r="G327" s="3" t="str">
        <f>VLOOKUP(A327*2,StkLUT!$B$1:$D$40,3,FALSE)</f>
        <v>Lower Columbia River Wild</v>
      </c>
    </row>
    <row r="328" spans="1:7" x14ac:dyDescent="0.25">
      <c r="A328">
        <f t="shared" si="322"/>
        <v>21</v>
      </c>
      <c r="B328">
        <f t="shared" ref="B328:C328" si="388">B312</f>
        <v>3</v>
      </c>
      <c r="C328">
        <f t="shared" si="388"/>
        <v>3</v>
      </c>
      <c r="D328" s="3">
        <f>VLOOKUP(A328,Growth!$C$1:$J$40,2,FALSE)*(1-EXP(-VLOOKUP(A328,Growth!$C$1:$J$40,3,FALSE)*((((B328-1)*12)+VLOOKUP(C328,Parameters!$A$14:$B$17,2,FALSE))-VLOOKUP(A328,Growth!$C$1:$J$40,4,FALSE))))</f>
        <v>606.56827511000779</v>
      </c>
      <c r="E328" s="3">
        <f>IF(VLOOKUP(A328*2,StkLUT!$B$1:$C$40,2,FALSE)=1,(D328^Parameters!$B$11)*Parameters!$B$10,IF(VLOOKUP(A328*2,StkLUT!$B$1:$C$40,2,FALSE)=2,(D328^Parameters!$C$11)*Parameters!$C$10,IF(VLOOKUP(A328*2,StkLUT!$B$1:$C$40,2,FALSE)=3,(D328^Parameters!$D$11)*Parameters!$D$10)))</f>
        <v>4021.3279955911075</v>
      </c>
      <c r="F328" s="3">
        <f>IF(D328&gt;Parameters!$B$4,E328*(Parameters!$B$5+(Parameters!$B$6-Parameters!$B$5)*1/(1+EXP(-Parameters!$B$2*(D328-Parameters!$B$3)))),0)</f>
        <v>4021.3279955911075</v>
      </c>
      <c r="G328" s="3" t="str">
        <f>VLOOKUP(A328*2,StkLUT!$B$1:$D$40,3,FALSE)</f>
        <v>Lower Columbia River Wild</v>
      </c>
    </row>
    <row r="329" spans="1:7" x14ac:dyDescent="0.25">
      <c r="A329">
        <f t="shared" si="322"/>
        <v>21</v>
      </c>
      <c r="B329">
        <f t="shared" ref="B329:C329" si="389">B313</f>
        <v>3</v>
      </c>
      <c r="C329">
        <f t="shared" si="389"/>
        <v>4</v>
      </c>
      <c r="D329" s="3">
        <f t="shared" ref="D329" si="390">D326</f>
        <v>504.11809608608621</v>
      </c>
      <c r="E329" s="3">
        <f t="shared" si="365"/>
        <v>2248.2137761112594</v>
      </c>
      <c r="F329" s="3">
        <f t="shared" si="365"/>
        <v>2248.2137761112594</v>
      </c>
      <c r="G329" s="3" t="str">
        <f>VLOOKUP(A329*2,StkLUT!$B$1:$D$40,3,FALSE)</f>
        <v>Lower Columbia River Wild</v>
      </c>
    </row>
    <row r="330" spans="1:7" x14ac:dyDescent="0.25">
      <c r="A330">
        <f t="shared" si="322"/>
        <v>21</v>
      </c>
      <c r="B330">
        <f t="shared" ref="B330:C330" si="391">B314</f>
        <v>4</v>
      </c>
      <c r="C330">
        <f t="shared" si="391"/>
        <v>1</v>
      </c>
      <c r="D330" s="3">
        <f>VLOOKUP(A330,Growth!$C$1:$J$40,2,FALSE)*(1-EXP(-VLOOKUP(A330,Growth!$C$1:$J$40,3,FALSE)*((((B330-1)*12)+VLOOKUP(C330,Parameters!$A$14:$B$17,2,FALSE))-VLOOKUP(A330,Growth!$C$1:$J$40,4,FALSE))))</f>
        <v>665.52618261920611</v>
      </c>
      <c r="E330" s="3">
        <f>IF(VLOOKUP(A330*2,StkLUT!$B$1:$C$40,2,FALSE)=1,(D330^Parameters!$B$11)*Parameters!$B$10,IF(VLOOKUP(A330*2,StkLUT!$B$1:$C$40,2,FALSE)=2,(D330^Parameters!$C$11)*Parameters!$C$10,IF(VLOOKUP(A330*2,StkLUT!$B$1:$C$40,2,FALSE)=3,(D330^Parameters!$D$11)*Parameters!$D$10)))</f>
        <v>5382.5327226418294</v>
      </c>
      <c r="F330" s="3">
        <f>IF(D330&gt;Parameters!$B$4,E330*(Parameters!$B$5+(Parameters!$B$6-Parameters!$B$5)*1/(1+EXP(-Parameters!$B$2*(D330-Parameters!$B$3)))),0)</f>
        <v>5382.5327226418294</v>
      </c>
      <c r="G330" s="3" t="str">
        <f>VLOOKUP(A330*2,StkLUT!$B$1:$D$40,3,FALSE)</f>
        <v>Lower Columbia River Wild</v>
      </c>
    </row>
    <row r="331" spans="1:7" x14ac:dyDescent="0.25">
      <c r="A331">
        <f t="shared" si="322"/>
        <v>21</v>
      </c>
      <c r="B331">
        <f t="shared" ref="B331:C331" si="392">B315</f>
        <v>4</v>
      </c>
      <c r="C331">
        <f t="shared" si="392"/>
        <v>2</v>
      </c>
      <c r="D331" s="3">
        <f>VLOOKUP(A331,Growth!$C$1:$J$40,2,FALSE)*(1-EXP(-VLOOKUP(A331,Growth!$C$1:$J$40,3,FALSE)*((((B331-1)*12)+VLOOKUP(C331,Parameters!$A$14:$B$17,2,FALSE))-VLOOKUP(A331,Growth!$C$1:$J$40,4,FALSE))))</f>
        <v>710.27923742350413</v>
      </c>
      <c r="E331" s="3">
        <f>IF(VLOOKUP(A331*2,StkLUT!$B$1:$C$40,2,FALSE)=1,(D331^Parameters!$B$11)*Parameters!$B$10,IF(VLOOKUP(A331*2,StkLUT!$B$1:$C$40,2,FALSE)=2,(D331^Parameters!$C$11)*Parameters!$C$10,IF(VLOOKUP(A331*2,StkLUT!$B$1:$C$40,2,FALSE)=3,(D331^Parameters!$D$11)*Parameters!$D$10)))</f>
        <v>6604.2020063403279</v>
      </c>
      <c r="F331" s="3">
        <f>IF(D331&gt;Parameters!$B$4,E331*(Parameters!$B$5+(Parameters!$B$6-Parameters!$B$5)*1/(1+EXP(-Parameters!$B$2*(D331-Parameters!$B$3)))),0)</f>
        <v>6604.2020063403279</v>
      </c>
      <c r="G331" s="3" t="str">
        <f>VLOOKUP(A331*2,StkLUT!$B$1:$D$40,3,FALSE)</f>
        <v>Lower Columbia River Wild</v>
      </c>
    </row>
    <row r="332" spans="1:7" x14ac:dyDescent="0.25">
      <c r="A332">
        <f t="shared" si="322"/>
        <v>21</v>
      </c>
      <c r="B332">
        <f t="shared" ref="B332:C332" si="393">B316</f>
        <v>4</v>
      </c>
      <c r="C332">
        <f t="shared" si="393"/>
        <v>3</v>
      </c>
      <c r="D332" s="3">
        <f>VLOOKUP(A332,Growth!$C$1:$J$40,2,FALSE)*(1-EXP(-VLOOKUP(A332,Growth!$C$1:$J$40,3,FALSE)*((((B332-1)*12)+VLOOKUP(C332,Parameters!$A$14:$B$17,2,FALSE))-VLOOKUP(A332,Growth!$C$1:$J$40,4,FALSE))))</f>
        <v>732.19761907187649</v>
      </c>
      <c r="E332" s="3">
        <f>IF(VLOOKUP(A332*2,StkLUT!$B$1:$C$40,2,FALSE)=1,(D332^Parameters!$B$11)*Parameters!$B$10,IF(VLOOKUP(A332*2,StkLUT!$B$1:$C$40,2,FALSE)=2,(D332^Parameters!$C$11)*Parameters!$C$10,IF(VLOOKUP(A332*2,StkLUT!$B$1:$C$40,2,FALSE)=3,(D332^Parameters!$D$11)*Parameters!$D$10)))</f>
        <v>7266.1676013483602</v>
      </c>
      <c r="F332" s="3">
        <f>IF(D332&gt;Parameters!$B$4,E332*(Parameters!$B$5+(Parameters!$B$6-Parameters!$B$5)*1/(1+EXP(-Parameters!$B$2*(D332-Parameters!$B$3)))),0)</f>
        <v>7266.1676013483602</v>
      </c>
      <c r="G332" s="3" t="str">
        <f>VLOOKUP(A332*2,StkLUT!$B$1:$D$40,3,FALSE)</f>
        <v>Lower Columbia River Wild</v>
      </c>
    </row>
    <row r="333" spans="1:7" x14ac:dyDescent="0.25">
      <c r="A333">
        <f t="shared" si="322"/>
        <v>21</v>
      </c>
      <c r="B333">
        <f t="shared" ref="B333:C333" si="394">B317</f>
        <v>4</v>
      </c>
      <c r="C333">
        <f t="shared" si="394"/>
        <v>4</v>
      </c>
      <c r="D333" s="3">
        <f t="shared" ref="D333:F333" si="395">D330</f>
        <v>665.52618261920611</v>
      </c>
      <c r="E333" s="3">
        <f t="shared" si="395"/>
        <v>5382.5327226418294</v>
      </c>
      <c r="F333" s="3">
        <f t="shared" si="395"/>
        <v>5382.5327226418294</v>
      </c>
      <c r="G333" s="3" t="str">
        <f>VLOOKUP(A333*2,StkLUT!$B$1:$D$40,3,FALSE)</f>
        <v>Lower Columbia River Wild</v>
      </c>
    </row>
    <row r="334" spans="1:7" x14ac:dyDescent="0.25">
      <c r="A334">
        <f t="shared" si="322"/>
        <v>21</v>
      </c>
      <c r="B334">
        <f t="shared" ref="B334:C334" si="396">B318</f>
        <v>5</v>
      </c>
      <c r="C334">
        <f t="shared" si="396"/>
        <v>1</v>
      </c>
      <c r="D334" s="3">
        <f>VLOOKUP(A334,Growth!$C$1:$J$40,2,FALSE)*(1-EXP(-VLOOKUP(A334,Growth!$C$1:$J$40,3,FALSE)*((((B334-1)*12)+VLOOKUP(C334,Parameters!$A$14:$B$17,2,FALSE))-VLOOKUP(A334,Growth!$C$1:$J$40,4,FALSE))))</f>
        <v>770.56561824310381</v>
      </c>
      <c r="E334" s="3">
        <f>IF(VLOOKUP(A334*2,StkLUT!$B$1:$C$40,2,FALSE)=1,(D334^Parameters!$B$11)*Parameters!$B$10,IF(VLOOKUP(A334*2,StkLUT!$B$1:$C$40,2,FALSE)=2,(D334^Parameters!$C$11)*Parameters!$C$10,IF(VLOOKUP(A334*2,StkLUT!$B$1:$C$40,2,FALSE)=3,(D334^Parameters!$D$11)*Parameters!$D$10)))</f>
        <v>8531.419245535275</v>
      </c>
      <c r="F334" s="3">
        <f>IF(D334&gt;Parameters!$B$4,E334*(Parameters!$B$5+(Parameters!$B$6-Parameters!$B$5)*1/(1+EXP(-Parameters!$B$2*(D334-Parameters!$B$3)))),0)</f>
        <v>8531.419245535275</v>
      </c>
      <c r="G334" s="3" t="str">
        <f>VLOOKUP(A334*2,StkLUT!$B$1:$D$40,3,FALSE)</f>
        <v>Lower Columbia River Wild</v>
      </c>
    </row>
    <row r="335" spans="1:7" x14ac:dyDescent="0.25">
      <c r="A335">
        <f t="shared" si="322"/>
        <v>21</v>
      </c>
      <c r="B335">
        <f t="shared" ref="B335:C335" si="397">B319</f>
        <v>5</v>
      </c>
      <c r="C335">
        <f t="shared" si="397"/>
        <v>2</v>
      </c>
      <c r="D335" s="3">
        <f>VLOOKUP(A335,Growth!$C$1:$J$40,2,FALSE)*(1-EXP(-VLOOKUP(A335,Growth!$C$1:$J$40,3,FALSE)*((((B335-1)*12)+VLOOKUP(C335,Parameters!$A$14:$B$17,2,FALSE))-VLOOKUP(A335,Growth!$C$1:$J$40,4,FALSE))))</f>
        <v>799.68953464690946</v>
      </c>
      <c r="E335" s="3">
        <f>IF(VLOOKUP(A335*2,StkLUT!$B$1:$C$40,2,FALSE)=1,(D335^Parameters!$B$11)*Parameters!$B$10,IF(VLOOKUP(A335*2,StkLUT!$B$1:$C$40,2,FALSE)=2,(D335^Parameters!$C$11)*Parameters!$C$10,IF(VLOOKUP(A335*2,StkLUT!$B$1:$C$40,2,FALSE)=3,(D335^Parameters!$D$11)*Parameters!$D$10)))</f>
        <v>9586.5121062104499</v>
      </c>
      <c r="F335" s="3">
        <f>IF(D335&gt;Parameters!$B$4,E335*(Parameters!$B$5+(Parameters!$B$6-Parameters!$B$5)*1/(1+EXP(-Parameters!$B$2*(D335-Parameters!$B$3)))),0)</f>
        <v>9586.5121062104499</v>
      </c>
      <c r="G335" s="3" t="str">
        <f>VLOOKUP(A335*2,StkLUT!$B$1:$D$40,3,FALSE)</f>
        <v>Lower Columbia River Wild</v>
      </c>
    </row>
    <row r="336" spans="1:7" x14ac:dyDescent="0.25">
      <c r="A336">
        <f t="shared" si="322"/>
        <v>21</v>
      </c>
      <c r="B336">
        <f t="shared" ref="B336:C336" si="398">B320</f>
        <v>5</v>
      </c>
      <c r="C336">
        <f t="shared" si="398"/>
        <v>3</v>
      </c>
      <c r="D336" s="3">
        <f>VLOOKUP(A336,Growth!$C$1:$J$40,2,FALSE)*(1-EXP(-VLOOKUP(A336,Growth!$C$1:$J$40,3,FALSE)*((((B336-1)*12)+VLOOKUP(C336,Parameters!$A$14:$B$17,2,FALSE))-VLOOKUP(A336,Growth!$C$1:$J$40,4,FALSE))))</f>
        <v>813.95334563423444</v>
      </c>
      <c r="E336" s="3">
        <f>IF(VLOOKUP(A336*2,StkLUT!$B$1:$C$40,2,FALSE)=1,(D336^Parameters!$B$11)*Parameters!$B$10,IF(VLOOKUP(A336*2,StkLUT!$B$1:$C$40,2,FALSE)=2,(D336^Parameters!$C$11)*Parameters!$C$10,IF(VLOOKUP(A336*2,StkLUT!$B$1:$C$40,2,FALSE)=3,(D336^Parameters!$D$11)*Parameters!$D$10)))</f>
        <v>10134.279867518449</v>
      </c>
      <c r="F336" s="3">
        <f>IF(D336&gt;Parameters!$B$4,E336*(Parameters!$B$5+(Parameters!$B$6-Parameters!$B$5)*1/(1+EXP(-Parameters!$B$2*(D336-Parameters!$B$3)))),0)</f>
        <v>10134.279867518449</v>
      </c>
      <c r="G336" s="3" t="str">
        <f>VLOOKUP(A336*2,StkLUT!$B$1:$D$40,3,FALSE)</f>
        <v>Lower Columbia River Wild</v>
      </c>
    </row>
    <row r="337" spans="1:7" x14ac:dyDescent="0.25">
      <c r="A337">
        <f t="shared" si="322"/>
        <v>21</v>
      </c>
      <c r="B337">
        <f t="shared" ref="B337:C337" si="399">B321</f>
        <v>5</v>
      </c>
      <c r="C337">
        <f t="shared" si="399"/>
        <v>4</v>
      </c>
      <c r="D337" s="3">
        <f t="shared" ref="D337:F337" si="400">D334</f>
        <v>770.56561824310381</v>
      </c>
      <c r="E337" s="3">
        <f t="shared" si="400"/>
        <v>8531.419245535275</v>
      </c>
      <c r="F337" s="3">
        <f t="shared" si="400"/>
        <v>8531.419245535275</v>
      </c>
      <c r="G337" s="3" t="str">
        <f>VLOOKUP(A337*2,StkLUT!$B$1:$D$40,3,FALSE)</f>
        <v>Lower Columbia River Wild</v>
      </c>
    </row>
    <row r="338" spans="1:7" x14ac:dyDescent="0.25">
      <c r="A338">
        <f t="shared" si="322"/>
        <v>22</v>
      </c>
      <c r="B338">
        <f t="shared" ref="B338:C338" si="401">B322</f>
        <v>2</v>
      </c>
      <c r="C338">
        <f t="shared" si="401"/>
        <v>1</v>
      </c>
      <c r="D338" s="3">
        <f>VLOOKUP(A338,Growth!$C$1:$J$40,2,FALSE)*(1-EXP(-VLOOKUP(A338,Growth!$C$1:$J$40,3,FALSE)*((((B338-1)*12)+VLOOKUP(C338,Parameters!$A$14:$B$17,2,FALSE))-VLOOKUP(A338,Growth!$C$1:$J$40,4,FALSE))))</f>
        <v>335.61747229780195</v>
      </c>
      <c r="E338" s="3">
        <f>IF(VLOOKUP(A338*2,StkLUT!$B$1:$C$40,2,FALSE)=1,(D338^Parameters!$B$11)*Parameters!$B$10,IF(VLOOKUP(A338*2,StkLUT!$B$1:$C$40,2,FALSE)=2,(D338^Parameters!$C$11)*Parameters!$C$10,IF(VLOOKUP(A338*2,StkLUT!$B$1:$C$40,2,FALSE)=3,(D338^Parameters!$D$11)*Parameters!$D$10)))</f>
        <v>625.90451499410131</v>
      </c>
      <c r="F338" s="3">
        <f>IF(D338&gt;Parameters!$B$4,E338*(Parameters!$B$5+(Parameters!$B$6-Parameters!$B$5)*1/(1+EXP(-Parameters!$B$2*(D338-Parameters!$B$3)))),0)</f>
        <v>625.90451499410131</v>
      </c>
      <c r="G338" s="3" t="str">
        <f>VLOOKUP(A338*2,StkLUT!$B$1:$D$40,3,FALSE)</f>
        <v>CR Bonneville Pool Hatchery</v>
      </c>
    </row>
    <row r="339" spans="1:7" x14ac:dyDescent="0.25">
      <c r="A339">
        <f t="shared" ref="A339:A402" si="402">A323+1</f>
        <v>22</v>
      </c>
      <c r="B339">
        <f t="shared" ref="B339:C339" si="403">B323</f>
        <v>2</v>
      </c>
      <c r="C339">
        <f t="shared" si="403"/>
        <v>2</v>
      </c>
      <c r="D339" s="3">
        <f>VLOOKUP(A339,Growth!$C$1:$J$40,2,FALSE)*(1-EXP(-VLOOKUP(A339,Growth!$C$1:$J$40,3,FALSE)*((((B339-1)*12)+VLOOKUP(C339,Parameters!$A$14:$B$17,2,FALSE))-VLOOKUP(A339,Growth!$C$1:$J$40,4,FALSE))))</f>
        <v>456.0831078390118</v>
      </c>
      <c r="E339" s="3">
        <f>IF(VLOOKUP(A339*2,StkLUT!$B$1:$C$40,2,FALSE)=1,(D339^Parameters!$B$11)*Parameters!$B$10,IF(VLOOKUP(A339*2,StkLUT!$B$1:$C$40,2,FALSE)=2,(D339^Parameters!$C$11)*Parameters!$C$10,IF(VLOOKUP(A339*2,StkLUT!$B$1:$C$40,2,FALSE)=3,(D339^Parameters!$D$11)*Parameters!$D$10)))</f>
        <v>1641.1711643713836</v>
      </c>
      <c r="F339" s="3">
        <f>IF(D339&gt;Parameters!$B$4,E339*(Parameters!$B$5+(Parameters!$B$6-Parameters!$B$5)*1/(1+EXP(-Parameters!$B$2*(D339-Parameters!$B$3)))),0)</f>
        <v>1641.1711643713836</v>
      </c>
      <c r="G339" s="3" t="str">
        <f>VLOOKUP(A339*2,StkLUT!$B$1:$D$40,3,FALSE)</f>
        <v>CR Bonneville Pool Hatchery</v>
      </c>
    </row>
    <row r="340" spans="1:7" x14ac:dyDescent="0.25">
      <c r="A340">
        <f t="shared" si="402"/>
        <v>22</v>
      </c>
      <c r="B340">
        <f t="shared" ref="B340:C340" si="404">B324</f>
        <v>2</v>
      </c>
      <c r="C340">
        <f t="shared" si="404"/>
        <v>3</v>
      </c>
      <c r="D340" s="3">
        <f>VLOOKUP(A340,Growth!$C$1:$J$40,2,FALSE)*(1-EXP(-VLOOKUP(A340,Growth!$C$1:$J$40,3,FALSE)*((((B340-1)*12)+VLOOKUP(C340,Parameters!$A$14:$B$17,2,FALSE))-VLOOKUP(A340,Growth!$C$1:$J$40,4,FALSE))))</f>
        <v>512.34614161716797</v>
      </c>
      <c r="E340" s="3">
        <f>IF(VLOOKUP(A340*2,StkLUT!$B$1:$C$40,2,FALSE)=1,(D340^Parameters!$B$11)*Parameters!$B$10,IF(VLOOKUP(A340*2,StkLUT!$B$1:$C$40,2,FALSE)=2,(D340^Parameters!$C$11)*Parameters!$C$10,IF(VLOOKUP(A340*2,StkLUT!$B$1:$C$40,2,FALSE)=3,(D340^Parameters!$D$11)*Parameters!$D$10)))</f>
        <v>2365.5743993016281</v>
      </c>
      <c r="F340" s="3">
        <f>IF(D340&gt;Parameters!$B$4,E340*(Parameters!$B$5+(Parameters!$B$6-Parameters!$B$5)*1/(1+EXP(-Parameters!$B$2*(D340-Parameters!$B$3)))),0)</f>
        <v>2365.5743993016281</v>
      </c>
      <c r="G340" s="3" t="str">
        <f>VLOOKUP(A340*2,StkLUT!$B$1:$D$40,3,FALSE)</f>
        <v>CR Bonneville Pool Hatchery</v>
      </c>
    </row>
    <row r="341" spans="1:7" x14ac:dyDescent="0.25">
      <c r="A341">
        <f t="shared" si="402"/>
        <v>22</v>
      </c>
      <c r="B341">
        <f t="shared" ref="B341:C341" si="405">B325</f>
        <v>2</v>
      </c>
      <c r="C341">
        <f t="shared" si="405"/>
        <v>4</v>
      </c>
      <c r="D341" s="3">
        <f t="shared" si="380"/>
        <v>335.61747229780195</v>
      </c>
      <c r="E341" s="3">
        <f t="shared" si="380"/>
        <v>625.90451499410131</v>
      </c>
      <c r="F341" s="3">
        <f t="shared" si="380"/>
        <v>625.90451499410131</v>
      </c>
      <c r="G341" s="3" t="str">
        <f>VLOOKUP(A341*2,StkLUT!$B$1:$D$40,3,FALSE)</f>
        <v>CR Bonneville Pool Hatchery</v>
      </c>
    </row>
    <row r="342" spans="1:7" x14ac:dyDescent="0.25">
      <c r="A342">
        <f t="shared" si="402"/>
        <v>22</v>
      </c>
      <c r="B342">
        <f t="shared" ref="B342:C342" si="406">B326</f>
        <v>3</v>
      </c>
      <c r="C342">
        <f t="shared" si="406"/>
        <v>1</v>
      </c>
      <c r="D342" s="3">
        <f>VLOOKUP(A342,Growth!$C$1:$J$40,2,FALSE)*(1-EXP(-VLOOKUP(A342,Growth!$C$1:$J$40,3,FALSE)*((((B342-1)*12)+VLOOKUP(C342,Parameters!$A$14:$B$17,2,FALSE))-VLOOKUP(A342,Growth!$C$1:$J$40,4,FALSE))))</f>
        <v>606.09770166713213</v>
      </c>
      <c r="E342" s="3">
        <f>IF(VLOOKUP(A342*2,StkLUT!$B$1:$C$40,2,FALSE)=1,(D342^Parameters!$B$11)*Parameters!$B$10,IF(VLOOKUP(A342*2,StkLUT!$B$1:$C$40,2,FALSE)=2,(D342^Parameters!$C$11)*Parameters!$C$10,IF(VLOOKUP(A342*2,StkLUT!$B$1:$C$40,2,FALSE)=3,(D342^Parameters!$D$11)*Parameters!$D$10)))</f>
        <v>4011.5308278749353</v>
      </c>
      <c r="F342" s="3">
        <f>IF(D342&gt;Parameters!$B$4,E342*(Parameters!$B$5+(Parameters!$B$6-Parameters!$B$5)*1/(1+EXP(-Parameters!$B$2*(D342-Parameters!$B$3)))),0)</f>
        <v>4011.5308278749353</v>
      </c>
      <c r="G342" s="3" t="str">
        <f>VLOOKUP(A342*2,StkLUT!$B$1:$D$40,3,FALSE)</f>
        <v>CR Bonneville Pool Hatchery</v>
      </c>
    </row>
    <row r="343" spans="1:7" x14ac:dyDescent="0.25">
      <c r="A343">
        <f t="shared" si="402"/>
        <v>22</v>
      </c>
      <c r="B343">
        <f t="shared" ref="B343:C343" si="407">B327</f>
        <v>3</v>
      </c>
      <c r="C343">
        <f t="shared" si="407"/>
        <v>2</v>
      </c>
      <c r="D343" s="3">
        <f>VLOOKUP(A343,Growth!$C$1:$J$40,2,FALSE)*(1-EXP(-VLOOKUP(A343,Growth!$C$1:$J$40,3,FALSE)*((((B343-1)*12)+VLOOKUP(C343,Parameters!$A$14:$B$17,2,FALSE))-VLOOKUP(A343,Growth!$C$1:$J$40,4,FALSE))))</f>
        <v>672.86440679302802</v>
      </c>
      <c r="E343" s="3">
        <f>IF(VLOOKUP(A343*2,StkLUT!$B$1:$C$40,2,FALSE)=1,(D343^Parameters!$B$11)*Parameters!$B$10,IF(VLOOKUP(A343*2,StkLUT!$B$1:$C$40,2,FALSE)=2,(D343^Parameters!$C$11)*Parameters!$C$10,IF(VLOOKUP(A343*2,StkLUT!$B$1:$C$40,2,FALSE)=3,(D343^Parameters!$D$11)*Parameters!$D$10)))</f>
        <v>5571.2793195441045</v>
      </c>
      <c r="F343" s="3">
        <f>IF(D343&gt;Parameters!$B$4,E343*(Parameters!$B$5+(Parameters!$B$6-Parameters!$B$5)*1/(1+EXP(-Parameters!$B$2*(D343-Parameters!$B$3)))),0)</f>
        <v>5571.2793195441045</v>
      </c>
      <c r="G343" s="3" t="str">
        <f>VLOOKUP(A343*2,StkLUT!$B$1:$D$40,3,FALSE)</f>
        <v>CR Bonneville Pool Hatchery</v>
      </c>
    </row>
    <row r="344" spans="1:7" x14ac:dyDescent="0.25">
      <c r="A344">
        <f t="shared" si="402"/>
        <v>22</v>
      </c>
      <c r="B344">
        <f t="shared" ref="B344:C344" si="408">B328</f>
        <v>3</v>
      </c>
      <c r="C344">
        <f t="shared" si="408"/>
        <v>3</v>
      </c>
      <c r="D344" s="3">
        <f>VLOOKUP(A344,Growth!$C$1:$J$40,2,FALSE)*(1-EXP(-VLOOKUP(A344,Growth!$C$1:$J$40,3,FALSE)*((((B344-1)*12)+VLOOKUP(C344,Parameters!$A$14:$B$17,2,FALSE))-VLOOKUP(A344,Growth!$C$1:$J$40,4,FALSE))))</f>
        <v>704.04755183582688</v>
      </c>
      <c r="E344" s="3">
        <f>IF(VLOOKUP(A344*2,StkLUT!$B$1:$C$40,2,FALSE)=1,(D344^Parameters!$B$11)*Parameters!$B$10,IF(VLOOKUP(A344*2,StkLUT!$B$1:$C$40,2,FALSE)=2,(D344^Parameters!$C$11)*Parameters!$C$10,IF(VLOOKUP(A344*2,StkLUT!$B$1:$C$40,2,FALSE)=3,(D344^Parameters!$D$11)*Parameters!$D$10)))</f>
        <v>6423.7952271691065</v>
      </c>
      <c r="F344" s="3">
        <f>IF(D344&gt;Parameters!$B$4,E344*(Parameters!$B$5+(Parameters!$B$6-Parameters!$B$5)*1/(1+EXP(-Parameters!$B$2*(D344-Parameters!$B$3)))),0)</f>
        <v>6423.7952271691065</v>
      </c>
      <c r="G344" s="3" t="str">
        <f>VLOOKUP(A344*2,StkLUT!$B$1:$D$40,3,FALSE)</f>
        <v>CR Bonneville Pool Hatchery</v>
      </c>
    </row>
    <row r="345" spans="1:7" x14ac:dyDescent="0.25">
      <c r="A345">
        <f t="shared" si="402"/>
        <v>22</v>
      </c>
      <c r="B345">
        <f t="shared" ref="B345:C345" si="409">B329</f>
        <v>3</v>
      </c>
      <c r="C345">
        <f t="shared" si="409"/>
        <v>4</v>
      </c>
      <c r="D345" s="3">
        <f t="shared" ref="D345:F365" si="410">D342</f>
        <v>606.09770166713213</v>
      </c>
      <c r="E345" s="3">
        <f t="shared" si="410"/>
        <v>4011.5308278749353</v>
      </c>
      <c r="F345" s="3">
        <f t="shared" si="410"/>
        <v>4011.5308278749353</v>
      </c>
      <c r="G345" s="3" t="str">
        <f>VLOOKUP(A345*2,StkLUT!$B$1:$D$40,3,FALSE)</f>
        <v>CR Bonneville Pool Hatchery</v>
      </c>
    </row>
    <row r="346" spans="1:7" x14ac:dyDescent="0.25">
      <c r="A346">
        <f t="shared" si="402"/>
        <v>22</v>
      </c>
      <c r="B346">
        <f t="shared" ref="B346:C346" si="411">B330</f>
        <v>4</v>
      </c>
      <c r="C346">
        <f t="shared" si="411"/>
        <v>1</v>
      </c>
      <c r="D346" s="3">
        <f>VLOOKUP(A346,Growth!$C$1:$J$40,2,FALSE)*(1-EXP(-VLOOKUP(A346,Growth!$C$1:$J$40,3,FALSE)*((((B346-1)*12)+VLOOKUP(C346,Parameters!$A$14:$B$17,2,FALSE))-VLOOKUP(A346,Growth!$C$1:$J$40,4,FALSE))))</f>
        <v>756.0082851754803</v>
      </c>
      <c r="E346" s="3">
        <f>IF(VLOOKUP(A346*2,StkLUT!$B$1:$C$40,2,FALSE)=1,(D346^Parameters!$B$11)*Parameters!$B$10,IF(VLOOKUP(A346*2,StkLUT!$B$1:$C$40,2,FALSE)=2,(D346^Parameters!$C$11)*Parameters!$C$10,IF(VLOOKUP(A346*2,StkLUT!$B$1:$C$40,2,FALSE)=3,(D346^Parameters!$D$11)*Parameters!$D$10)))</f>
        <v>8035.0315764499483</v>
      </c>
      <c r="F346" s="3">
        <f>IF(D346&gt;Parameters!$B$4,E346*(Parameters!$B$5+(Parameters!$B$6-Parameters!$B$5)*1/(1+EXP(-Parameters!$B$2*(D346-Parameters!$B$3)))),0)</f>
        <v>8035.0315764499483</v>
      </c>
      <c r="G346" s="3" t="str">
        <f>VLOOKUP(A346*2,StkLUT!$B$1:$D$40,3,FALSE)</f>
        <v>CR Bonneville Pool Hatchery</v>
      </c>
    </row>
    <row r="347" spans="1:7" x14ac:dyDescent="0.25">
      <c r="A347">
        <f t="shared" si="402"/>
        <v>22</v>
      </c>
      <c r="B347">
        <f t="shared" ref="B347:C347" si="412">B331</f>
        <v>4</v>
      </c>
      <c r="C347">
        <f t="shared" si="412"/>
        <v>2</v>
      </c>
      <c r="D347" s="3">
        <f>VLOOKUP(A347,Growth!$C$1:$J$40,2,FALSE)*(1-EXP(-VLOOKUP(A347,Growth!$C$1:$J$40,3,FALSE)*((((B347-1)*12)+VLOOKUP(C347,Parameters!$A$14:$B$17,2,FALSE))-VLOOKUP(A347,Growth!$C$1:$J$40,4,FALSE))))</f>
        <v>793.01297031528009</v>
      </c>
      <c r="E347" s="3">
        <f>IF(VLOOKUP(A347*2,StkLUT!$B$1:$C$40,2,FALSE)=1,(D347^Parameters!$B$11)*Parameters!$B$10,IF(VLOOKUP(A347*2,StkLUT!$B$1:$C$40,2,FALSE)=2,(D347^Parameters!$C$11)*Parameters!$C$10,IF(VLOOKUP(A347*2,StkLUT!$B$1:$C$40,2,FALSE)=3,(D347^Parameters!$D$11)*Parameters!$D$10)))</f>
        <v>9337.1982234805782</v>
      </c>
      <c r="F347" s="3">
        <f>IF(D347&gt;Parameters!$B$4,E347*(Parameters!$B$5+(Parameters!$B$6-Parameters!$B$5)*1/(1+EXP(-Parameters!$B$2*(D347-Parameters!$B$3)))),0)</f>
        <v>9337.1982234805782</v>
      </c>
      <c r="G347" s="3" t="str">
        <f>VLOOKUP(A347*2,StkLUT!$B$1:$D$40,3,FALSE)</f>
        <v>CR Bonneville Pool Hatchery</v>
      </c>
    </row>
    <row r="348" spans="1:7" x14ac:dyDescent="0.25">
      <c r="A348">
        <f t="shared" si="402"/>
        <v>22</v>
      </c>
      <c r="B348">
        <f t="shared" ref="B348:C348" si="413">B332</f>
        <v>4</v>
      </c>
      <c r="C348">
        <f t="shared" si="413"/>
        <v>3</v>
      </c>
      <c r="D348" s="3">
        <f>VLOOKUP(A348,Growth!$C$1:$J$40,2,FALSE)*(1-EXP(-VLOOKUP(A348,Growth!$C$1:$J$40,3,FALSE)*((((B348-1)*12)+VLOOKUP(C348,Parameters!$A$14:$B$17,2,FALSE))-VLOOKUP(A348,Growth!$C$1:$J$40,4,FALSE))))</f>
        <v>810.29587295068256</v>
      </c>
      <c r="E348" s="3">
        <f>IF(VLOOKUP(A348*2,StkLUT!$B$1:$C$40,2,FALSE)=1,(D348^Parameters!$B$11)*Parameters!$B$10,IF(VLOOKUP(A348*2,StkLUT!$B$1:$C$40,2,FALSE)=2,(D348^Parameters!$C$11)*Parameters!$C$10,IF(VLOOKUP(A348*2,StkLUT!$B$1:$C$40,2,FALSE)=3,(D348^Parameters!$D$11)*Parameters!$D$10)))</f>
        <v>9991.8416991936501</v>
      </c>
      <c r="F348" s="3">
        <f>IF(D348&gt;Parameters!$B$4,E348*(Parameters!$B$5+(Parameters!$B$6-Parameters!$B$5)*1/(1+EXP(-Parameters!$B$2*(D348-Parameters!$B$3)))),0)</f>
        <v>9991.8416991936501</v>
      </c>
      <c r="G348" s="3" t="str">
        <f>VLOOKUP(A348*2,StkLUT!$B$1:$D$40,3,FALSE)</f>
        <v>CR Bonneville Pool Hatchery</v>
      </c>
    </row>
    <row r="349" spans="1:7" x14ac:dyDescent="0.25">
      <c r="A349">
        <f t="shared" si="402"/>
        <v>22</v>
      </c>
      <c r="B349">
        <f t="shared" ref="B349:C349" si="414">B333</f>
        <v>4</v>
      </c>
      <c r="C349">
        <f t="shared" si="414"/>
        <v>4</v>
      </c>
      <c r="D349" s="3">
        <f t="shared" ref="D349:F369" si="415">D346</f>
        <v>756.0082851754803</v>
      </c>
      <c r="E349" s="3">
        <f t="shared" si="415"/>
        <v>8035.0315764499483</v>
      </c>
      <c r="F349" s="3">
        <f t="shared" si="415"/>
        <v>8035.0315764499483</v>
      </c>
      <c r="G349" s="3" t="str">
        <f>VLOOKUP(A349*2,StkLUT!$B$1:$D$40,3,FALSE)</f>
        <v>CR Bonneville Pool Hatchery</v>
      </c>
    </row>
    <row r="350" spans="1:7" x14ac:dyDescent="0.25">
      <c r="A350">
        <f t="shared" si="402"/>
        <v>22</v>
      </c>
      <c r="B350">
        <f t="shared" ref="B350:C350" si="416">B334</f>
        <v>5</v>
      </c>
      <c r="C350">
        <f t="shared" si="416"/>
        <v>1</v>
      </c>
      <c r="D350" s="3">
        <f>VLOOKUP(A350,Growth!$C$1:$J$40,2,FALSE)*(1-EXP(-VLOOKUP(A350,Growth!$C$1:$J$40,3,FALSE)*((((B350-1)*12)+VLOOKUP(C350,Parameters!$A$14:$B$17,2,FALSE))-VLOOKUP(A350,Growth!$C$1:$J$40,4,FALSE))))</f>
        <v>839.09451702397223</v>
      </c>
      <c r="E350" s="3">
        <f>IF(VLOOKUP(A350*2,StkLUT!$B$1:$C$40,2,FALSE)=1,(D350^Parameters!$B$11)*Parameters!$B$10,IF(VLOOKUP(A350*2,StkLUT!$B$1:$C$40,2,FALSE)=2,(D350^Parameters!$C$11)*Parameters!$C$10,IF(VLOOKUP(A350*2,StkLUT!$B$1:$C$40,2,FALSE)=3,(D350^Parameters!$D$11)*Parameters!$D$10)))</f>
        <v>11151.062024993425</v>
      </c>
      <c r="F350" s="3">
        <f>IF(D350&gt;Parameters!$B$4,E350*(Parameters!$B$5+(Parameters!$B$6-Parameters!$B$5)*1/(1+EXP(-Parameters!$B$2*(D350-Parameters!$B$3)))),0)</f>
        <v>11151.062024993425</v>
      </c>
      <c r="G350" s="3" t="str">
        <f>VLOOKUP(A350*2,StkLUT!$B$1:$D$40,3,FALSE)</f>
        <v>CR Bonneville Pool Hatchery</v>
      </c>
    </row>
    <row r="351" spans="1:7" x14ac:dyDescent="0.25">
      <c r="A351">
        <f t="shared" si="402"/>
        <v>22</v>
      </c>
      <c r="B351">
        <f t="shared" ref="B351:C351" si="417">B335</f>
        <v>5</v>
      </c>
      <c r="C351">
        <f t="shared" si="417"/>
        <v>2</v>
      </c>
      <c r="D351" s="3">
        <f>VLOOKUP(A351,Growth!$C$1:$J$40,2,FALSE)*(1-EXP(-VLOOKUP(A351,Growth!$C$1:$J$40,3,FALSE)*((((B351-1)*12)+VLOOKUP(C351,Parameters!$A$14:$B$17,2,FALSE))-VLOOKUP(A351,Growth!$C$1:$J$40,4,FALSE))))</f>
        <v>859.60394188945975</v>
      </c>
      <c r="E351" s="3">
        <f>IF(VLOOKUP(A351*2,StkLUT!$B$1:$C$40,2,FALSE)=1,(D351^Parameters!$B$11)*Parameters!$B$10,IF(VLOOKUP(A351*2,StkLUT!$B$1:$C$40,2,FALSE)=2,(D351^Parameters!$C$11)*Parameters!$C$10,IF(VLOOKUP(A351*2,StkLUT!$B$1:$C$40,2,FALSE)=3,(D351^Parameters!$D$11)*Parameters!$D$10)))</f>
        <v>12030.35634390218</v>
      </c>
      <c r="F351" s="3">
        <f>IF(D351&gt;Parameters!$B$4,E351*(Parameters!$B$5+(Parameters!$B$6-Parameters!$B$5)*1/(1+EXP(-Parameters!$B$2*(D351-Parameters!$B$3)))),0)</f>
        <v>12030.35634390218</v>
      </c>
      <c r="G351" s="3" t="str">
        <f>VLOOKUP(A351*2,StkLUT!$B$1:$D$40,3,FALSE)</f>
        <v>CR Bonneville Pool Hatchery</v>
      </c>
    </row>
    <row r="352" spans="1:7" x14ac:dyDescent="0.25">
      <c r="A352">
        <f t="shared" si="402"/>
        <v>22</v>
      </c>
      <c r="B352">
        <f t="shared" ref="B352:C352" si="418">B336</f>
        <v>5</v>
      </c>
      <c r="C352">
        <f t="shared" si="418"/>
        <v>3</v>
      </c>
      <c r="D352" s="3">
        <f>VLOOKUP(A352,Growth!$C$1:$J$40,2,FALSE)*(1-EXP(-VLOOKUP(A352,Growth!$C$1:$J$40,3,FALSE)*((((B352-1)*12)+VLOOKUP(C352,Parameters!$A$14:$B$17,2,FALSE))-VLOOKUP(A352,Growth!$C$1:$J$40,4,FALSE))))</f>
        <v>869.18279364077716</v>
      </c>
      <c r="E352" s="3">
        <f>IF(VLOOKUP(A352*2,StkLUT!$B$1:$C$40,2,FALSE)=1,(D352^Parameters!$B$11)*Parameters!$B$10,IF(VLOOKUP(A352*2,StkLUT!$B$1:$C$40,2,FALSE)=2,(D352^Parameters!$C$11)*Parameters!$C$10,IF(VLOOKUP(A352*2,StkLUT!$B$1:$C$40,2,FALSE)=3,(D352^Parameters!$D$11)*Parameters!$D$10)))</f>
        <v>12456.753684451543</v>
      </c>
      <c r="F352" s="3">
        <f>IF(D352&gt;Parameters!$B$4,E352*(Parameters!$B$5+(Parameters!$B$6-Parameters!$B$5)*1/(1+EXP(-Parameters!$B$2*(D352-Parameters!$B$3)))),0)</f>
        <v>12456.753684451543</v>
      </c>
      <c r="G352" s="3" t="str">
        <f>VLOOKUP(A352*2,StkLUT!$B$1:$D$40,3,FALSE)</f>
        <v>CR Bonneville Pool Hatchery</v>
      </c>
    </row>
    <row r="353" spans="1:7" x14ac:dyDescent="0.25">
      <c r="A353">
        <f t="shared" si="402"/>
        <v>22</v>
      </c>
      <c r="B353">
        <f t="shared" ref="B353:C353" si="419">B337</f>
        <v>5</v>
      </c>
      <c r="C353">
        <f t="shared" si="419"/>
        <v>4</v>
      </c>
      <c r="D353" s="3">
        <f t="shared" ref="D353:F353" si="420">D350</f>
        <v>839.09451702397223</v>
      </c>
      <c r="E353" s="3">
        <f t="shared" si="420"/>
        <v>11151.062024993425</v>
      </c>
      <c r="F353" s="3">
        <f t="shared" si="420"/>
        <v>11151.062024993425</v>
      </c>
      <c r="G353" s="3" t="str">
        <f>VLOOKUP(A353*2,StkLUT!$B$1:$D$40,3,FALSE)</f>
        <v>CR Bonneville Pool Hatchery</v>
      </c>
    </row>
    <row r="354" spans="1:7" x14ac:dyDescent="0.25">
      <c r="A354">
        <f t="shared" si="402"/>
        <v>23</v>
      </c>
      <c r="B354">
        <f t="shared" ref="B354:C354" si="421">B338</f>
        <v>2</v>
      </c>
      <c r="C354">
        <f t="shared" si="421"/>
        <v>1</v>
      </c>
      <c r="D354" s="3">
        <f>VLOOKUP(A354,Growth!$C$1:$J$40,2,FALSE)*(1-EXP(-VLOOKUP(A354,Growth!$C$1:$J$40,3,FALSE)*((((B354-1)*12)+VLOOKUP(C354,Parameters!$A$14:$B$17,2,FALSE))-VLOOKUP(A354,Growth!$C$1:$J$40,4,FALSE))))</f>
        <v>256.09153117225208</v>
      </c>
      <c r="E354" s="3">
        <f>IF(VLOOKUP(A354*2,StkLUT!$B$1:$C$40,2,FALSE)=1,(D354^Parameters!$B$11)*Parameters!$B$10,IF(VLOOKUP(A354*2,StkLUT!$B$1:$C$40,2,FALSE)=2,(D354^Parameters!$C$11)*Parameters!$C$10,IF(VLOOKUP(A354*2,StkLUT!$B$1:$C$40,2,FALSE)=3,(D354^Parameters!$D$11)*Parameters!$D$10)))</f>
        <v>470.96211697663983</v>
      </c>
      <c r="F354" s="3">
        <f>IF(D354&gt;Parameters!$B$4,E354*(Parameters!$B$5+(Parameters!$B$6-Parameters!$B$5)*1/(1+EXP(-Parameters!$B$2*(D354-Parameters!$B$3)))),0)</f>
        <v>470.96211697663983</v>
      </c>
      <c r="G354" s="3" t="str">
        <f>VLOOKUP(A354*2,StkLUT!$B$1:$D$40,3,FALSE)</f>
        <v>Columbia R Upriver Summer</v>
      </c>
    </row>
    <row r="355" spans="1:7" x14ac:dyDescent="0.25">
      <c r="A355">
        <f t="shared" si="402"/>
        <v>23</v>
      </c>
      <c r="B355">
        <f t="shared" ref="B355:C355" si="422">B339</f>
        <v>2</v>
      </c>
      <c r="C355">
        <f t="shared" si="422"/>
        <v>2</v>
      </c>
      <c r="D355" s="3">
        <f>VLOOKUP(A355,Growth!$C$1:$J$40,2,FALSE)*(1-EXP(-VLOOKUP(A355,Growth!$C$1:$J$40,3,FALSE)*((((B355-1)*12)+VLOOKUP(C355,Parameters!$A$14:$B$17,2,FALSE))-VLOOKUP(A355,Growth!$C$1:$J$40,4,FALSE))))</f>
        <v>361.76561811474897</v>
      </c>
      <c r="E355" s="3">
        <f>IF(VLOOKUP(A355*2,StkLUT!$B$1:$C$40,2,FALSE)=1,(D355^Parameters!$B$11)*Parameters!$B$10,IF(VLOOKUP(A355*2,StkLUT!$B$1:$C$40,2,FALSE)=2,(D355^Parameters!$C$11)*Parameters!$C$10,IF(VLOOKUP(A355*2,StkLUT!$B$1:$C$40,2,FALSE)=3,(D355^Parameters!$D$11)*Parameters!$D$10)))</f>
        <v>1364.6608928987089</v>
      </c>
      <c r="F355" s="3">
        <f>IF(D355&gt;Parameters!$B$4,E355*(Parameters!$B$5+(Parameters!$B$6-Parameters!$B$5)*1/(1+EXP(-Parameters!$B$2*(D355-Parameters!$B$3)))),0)</f>
        <v>1364.6608928987089</v>
      </c>
      <c r="G355" s="3" t="str">
        <f>VLOOKUP(A355*2,StkLUT!$B$1:$D$40,3,FALSE)</f>
        <v>Columbia R Upriver Summer</v>
      </c>
    </row>
    <row r="356" spans="1:7" x14ac:dyDescent="0.25">
      <c r="A356">
        <f t="shared" si="402"/>
        <v>23</v>
      </c>
      <c r="B356">
        <f t="shared" ref="B356:C356" si="423">B340</f>
        <v>2</v>
      </c>
      <c r="C356">
        <f t="shared" si="423"/>
        <v>3</v>
      </c>
      <c r="D356" s="3">
        <f>VLOOKUP(A356,Growth!$C$1:$J$40,2,FALSE)*(1-EXP(-VLOOKUP(A356,Growth!$C$1:$J$40,3,FALSE)*((((B356-1)*12)+VLOOKUP(C356,Parameters!$A$14:$B$17,2,FALSE))-VLOOKUP(A356,Growth!$C$1:$J$40,4,FALSE))))</f>
        <v>413.52085533995154</v>
      </c>
      <c r="E356" s="3">
        <f>IF(VLOOKUP(A356*2,StkLUT!$B$1:$C$40,2,FALSE)=1,(D356^Parameters!$B$11)*Parameters!$B$10,IF(VLOOKUP(A356*2,StkLUT!$B$1:$C$40,2,FALSE)=2,(D356^Parameters!$C$11)*Parameters!$C$10,IF(VLOOKUP(A356*2,StkLUT!$B$1:$C$40,2,FALSE)=3,(D356^Parameters!$D$11)*Parameters!$D$10)))</f>
        <v>2059.9539514043877</v>
      </c>
      <c r="F356" s="3">
        <f>IF(D356&gt;Parameters!$B$4,E356*(Parameters!$B$5+(Parameters!$B$6-Parameters!$B$5)*1/(1+EXP(-Parameters!$B$2*(D356-Parameters!$B$3)))),0)</f>
        <v>2059.9539514043877</v>
      </c>
      <c r="G356" s="3" t="str">
        <f>VLOOKUP(A356*2,StkLUT!$B$1:$D$40,3,FALSE)</f>
        <v>Columbia R Upriver Summer</v>
      </c>
    </row>
    <row r="357" spans="1:7" x14ac:dyDescent="0.25">
      <c r="A357">
        <f t="shared" si="402"/>
        <v>23</v>
      </c>
      <c r="B357">
        <f t="shared" ref="B357:C357" si="424">B341</f>
        <v>2</v>
      </c>
      <c r="C357">
        <f t="shared" si="424"/>
        <v>4</v>
      </c>
      <c r="D357" s="3">
        <f t="shared" ref="D357:F357" si="425">D354</f>
        <v>256.09153117225208</v>
      </c>
      <c r="E357" s="3">
        <f t="shared" si="425"/>
        <v>470.96211697663983</v>
      </c>
      <c r="F357" s="3">
        <f t="shared" si="425"/>
        <v>470.96211697663983</v>
      </c>
      <c r="G357" s="3" t="str">
        <f>VLOOKUP(A357*2,StkLUT!$B$1:$D$40,3,FALSE)</f>
        <v>Columbia R Upriver Summer</v>
      </c>
    </row>
    <row r="358" spans="1:7" x14ac:dyDescent="0.25">
      <c r="A358">
        <f t="shared" si="402"/>
        <v>23</v>
      </c>
      <c r="B358">
        <f t="shared" ref="B358:C358" si="426">B342</f>
        <v>3</v>
      </c>
      <c r="C358">
        <f t="shared" si="426"/>
        <v>1</v>
      </c>
      <c r="D358" s="3">
        <f>VLOOKUP(A358,Growth!$C$1:$J$40,2,FALSE)*(1-EXP(-VLOOKUP(A358,Growth!$C$1:$J$40,3,FALSE)*((((B358-1)*12)+VLOOKUP(C358,Parameters!$A$14:$B$17,2,FALSE))-VLOOKUP(A358,Growth!$C$1:$J$40,4,FALSE))))</f>
        <v>504.11809608608621</v>
      </c>
      <c r="E358" s="3">
        <f>IF(VLOOKUP(A358*2,StkLUT!$B$1:$C$40,2,FALSE)=1,(D358^Parameters!$B$11)*Parameters!$B$10,IF(VLOOKUP(A358*2,StkLUT!$B$1:$C$40,2,FALSE)=2,(D358^Parameters!$C$11)*Parameters!$C$10,IF(VLOOKUP(A358*2,StkLUT!$B$1:$C$40,2,FALSE)=3,(D358^Parameters!$D$11)*Parameters!$D$10)))</f>
        <v>3791.4950868740293</v>
      </c>
      <c r="F358" s="3">
        <f>IF(D358&gt;Parameters!$B$4,E358*(Parameters!$B$5+(Parameters!$B$6-Parameters!$B$5)*1/(1+EXP(-Parameters!$B$2*(D358-Parameters!$B$3)))),0)</f>
        <v>3791.4950868740293</v>
      </c>
      <c r="G358" s="3" t="str">
        <f>VLOOKUP(A358*2,StkLUT!$B$1:$D$40,3,FALSE)</f>
        <v>Columbia R Upriver Summer</v>
      </c>
    </row>
    <row r="359" spans="1:7" x14ac:dyDescent="0.25">
      <c r="A359">
        <f t="shared" si="402"/>
        <v>23</v>
      </c>
      <c r="B359">
        <f t="shared" ref="B359:C359" si="427">B343</f>
        <v>3</v>
      </c>
      <c r="C359">
        <f t="shared" si="427"/>
        <v>2</v>
      </c>
      <c r="D359" s="3">
        <f>VLOOKUP(A359,Growth!$C$1:$J$40,2,FALSE)*(1-EXP(-VLOOKUP(A359,Growth!$C$1:$J$40,3,FALSE)*((((B359-1)*12)+VLOOKUP(C359,Parameters!$A$14:$B$17,2,FALSE))-VLOOKUP(A359,Growth!$C$1:$J$40,4,FALSE))))</f>
        <v>572.88755300070568</v>
      </c>
      <c r="E359" s="3">
        <f>IF(VLOOKUP(A359*2,StkLUT!$B$1:$C$40,2,FALSE)=1,(D359^Parameters!$B$11)*Parameters!$B$10,IF(VLOOKUP(A359*2,StkLUT!$B$1:$C$40,2,FALSE)=2,(D359^Parameters!$C$11)*Parameters!$C$10,IF(VLOOKUP(A359*2,StkLUT!$B$1:$C$40,2,FALSE)=3,(D359^Parameters!$D$11)*Parameters!$D$10)))</f>
        <v>5621.3748733044958</v>
      </c>
      <c r="F359" s="3">
        <f>IF(D359&gt;Parameters!$B$4,E359*(Parameters!$B$5+(Parameters!$B$6-Parameters!$B$5)*1/(1+EXP(-Parameters!$B$2*(D359-Parameters!$B$3)))),0)</f>
        <v>5621.3748733044958</v>
      </c>
      <c r="G359" s="3" t="str">
        <f>VLOOKUP(A359*2,StkLUT!$B$1:$D$40,3,FALSE)</f>
        <v>Columbia R Upriver Summer</v>
      </c>
    </row>
    <row r="360" spans="1:7" x14ac:dyDescent="0.25">
      <c r="A360">
        <f t="shared" si="402"/>
        <v>23</v>
      </c>
      <c r="B360">
        <f t="shared" ref="B360:C360" si="428">B344</f>
        <v>3</v>
      </c>
      <c r="C360">
        <f t="shared" si="428"/>
        <v>3</v>
      </c>
      <c r="D360" s="3">
        <f>VLOOKUP(A360,Growth!$C$1:$J$40,2,FALSE)*(1-EXP(-VLOOKUP(A360,Growth!$C$1:$J$40,3,FALSE)*((((B360-1)*12)+VLOOKUP(C360,Parameters!$A$14:$B$17,2,FALSE))-VLOOKUP(A360,Growth!$C$1:$J$40,4,FALSE))))</f>
        <v>606.56827511000779</v>
      </c>
      <c r="E360" s="3">
        <f>IF(VLOOKUP(A360*2,StkLUT!$B$1:$C$40,2,FALSE)=1,(D360^Parameters!$B$11)*Parameters!$B$10,IF(VLOOKUP(A360*2,StkLUT!$B$1:$C$40,2,FALSE)=2,(D360^Parameters!$C$11)*Parameters!$C$10,IF(VLOOKUP(A360*2,StkLUT!$B$1:$C$40,2,FALSE)=3,(D360^Parameters!$D$11)*Parameters!$D$10)))</f>
        <v>6702.678132896378</v>
      </c>
      <c r="F360" s="3">
        <f>IF(D360&gt;Parameters!$B$4,E360*(Parameters!$B$5+(Parameters!$B$6-Parameters!$B$5)*1/(1+EXP(-Parameters!$B$2*(D360-Parameters!$B$3)))),0)</f>
        <v>6702.678132896378</v>
      </c>
      <c r="G360" s="3" t="str">
        <f>VLOOKUP(A360*2,StkLUT!$B$1:$D$40,3,FALSE)</f>
        <v>Columbia R Upriver Summer</v>
      </c>
    </row>
    <row r="361" spans="1:7" x14ac:dyDescent="0.25">
      <c r="A361">
        <f t="shared" si="402"/>
        <v>23</v>
      </c>
      <c r="B361">
        <f t="shared" ref="B361:C361" si="429">B345</f>
        <v>3</v>
      </c>
      <c r="C361">
        <f t="shared" si="429"/>
        <v>4</v>
      </c>
      <c r="D361" s="3">
        <f t="shared" ref="D361:F381" si="430">D358</f>
        <v>504.11809608608621</v>
      </c>
      <c r="E361" s="3">
        <f t="shared" si="430"/>
        <v>3791.4950868740293</v>
      </c>
      <c r="F361" s="3">
        <f t="shared" si="430"/>
        <v>3791.4950868740293</v>
      </c>
      <c r="G361" s="3" t="str">
        <f>VLOOKUP(A361*2,StkLUT!$B$1:$D$40,3,FALSE)</f>
        <v>Columbia R Upriver Summer</v>
      </c>
    </row>
    <row r="362" spans="1:7" x14ac:dyDescent="0.25">
      <c r="A362">
        <f t="shared" si="402"/>
        <v>23</v>
      </c>
      <c r="B362">
        <f t="shared" ref="B362:C362" si="431">B346</f>
        <v>4</v>
      </c>
      <c r="C362">
        <f t="shared" si="431"/>
        <v>1</v>
      </c>
      <c r="D362" s="3">
        <f>VLOOKUP(A362,Growth!$C$1:$J$40,2,FALSE)*(1-EXP(-VLOOKUP(A362,Growth!$C$1:$J$40,3,FALSE)*((((B362-1)*12)+VLOOKUP(C362,Parameters!$A$14:$B$17,2,FALSE))-VLOOKUP(A362,Growth!$C$1:$J$40,4,FALSE))))</f>
        <v>665.52618261920611</v>
      </c>
      <c r="E362" s="3">
        <f>IF(VLOOKUP(A362*2,StkLUT!$B$1:$C$40,2,FALSE)=1,(D362^Parameters!$B$11)*Parameters!$B$10,IF(VLOOKUP(A362*2,StkLUT!$B$1:$C$40,2,FALSE)=2,(D362^Parameters!$C$11)*Parameters!$C$10,IF(VLOOKUP(A362*2,StkLUT!$B$1:$C$40,2,FALSE)=3,(D362^Parameters!$D$11)*Parameters!$D$10)))</f>
        <v>8918.9031594711996</v>
      </c>
      <c r="F362" s="3">
        <f>IF(D362&gt;Parameters!$B$4,E362*(Parameters!$B$5+(Parameters!$B$6-Parameters!$B$5)*1/(1+EXP(-Parameters!$B$2*(D362-Parameters!$B$3)))),0)</f>
        <v>8918.9031594711996</v>
      </c>
      <c r="G362" s="3" t="str">
        <f>VLOOKUP(A362*2,StkLUT!$B$1:$D$40,3,FALSE)</f>
        <v>Columbia R Upriver Summer</v>
      </c>
    </row>
    <row r="363" spans="1:7" x14ac:dyDescent="0.25">
      <c r="A363">
        <f t="shared" si="402"/>
        <v>23</v>
      </c>
      <c r="B363">
        <f t="shared" ref="B363:C363" si="432">B347</f>
        <v>4</v>
      </c>
      <c r="C363">
        <f t="shared" si="432"/>
        <v>2</v>
      </c>
      <c r="D363" s="3">
        <f>VLOOKUP(A363,Growth!$C$1:$J$40,2,FALSE)*(1-EXP(-VLOOKUP(A363,Growth!$C$1:$J$40,3,FALSE)*((((B363-1)*12)+VLOOKUP(C363,Parameters!$A$14:$B$17,2,FALSE))-VLOOKUP(A363,Growth!$C$1:$J$40,4,FALSE))))</f>
        <v>710.27923742350413</v>
      </c>
      <c r="E363" s="3">
        <f>IF(VLOOKUP(A363*2,StkLUT!$B$1:$C$40,2,FALSE)=1,(D363^Parameters!$B$11)*Parameters!$B$10,IF(VLOOKUP(A363*2,StkLUT!$B$1:$C$40,2,FALSE)=2,(D363^Parameters!$C$11)*Parameters!$C$10,IF(VLOOKUP(A363*2,StkLUT!$B$1:$C$40,2,FALSE)=3,(D363^Parameters!$D$11)*Parameters!$D$10)))</f>
        <v>10898.160071779746</v>
      </c>
      <c r="F363" s="3">
        <f>IF(D363&gt;Parameters!$B$4,E363*(Parameters!$B$5+(Parameters!$B$6-Parameters!$B$5)*1/(1+EXP(-Parameters!$B$2*(D363-Parameters!$B$3)))),0)</f>
        <v>10898.160071779746</v>
      </c>
      <c r="G363" s="3" t="str">
        <f>VLOOKUP(A363*2,StkLUT!$B$1:$D$40,3,FALSE)</f>
        <v>Columbia R Upriver Summer</v>
      </c>
    </row>
    <row r="364" spans="1:7" x14ac:dyDescent="0.25">
      <c r="A364">
        <f t="shared" si="402"/>
        <v>23</v>
      </c>
      <c r="B364">
        <f t="shared" ref="B364:C364" si="433">B348</f>
        <v>4</v>
      </c>
      <c r="C364">
        <f t="shared" si="433"/>
        <v>3</v>
      </c>
      <c r="D364" s="3">
        <f>VLOOKUP(A364,Growth!$C$1:$J$40,2,FALSE)*(1-EXP(-VLOOKUP(A364,Growth!$C$1:$J$40,3,FALSE)*((((B364-1)*12)+VLOOKUP(C364,Parameters!$A$14:$B$17,2,FALSE))-VLOOKUP(A364,Growth!$C$1:$J$40,4,FALSE))))</f>
        <v>732.19761907187649</v>
      </c>
      <c r="E364" s="3">
        <f>IF(VLOOKUP(A364*2,StkLUT!$B$1:$C$40,2,FALSE)=1,(D364^Parameters!$B$11)*Parameters!$B$10,IF(VLOOKUP(A364*2,StkLUT!$B$1:$C$40,2,FALSE)=2,(D364^Parameters!$C$11)*Parameters!$C$10,IF(VLOOKUP(A364*2,StkLUT!$B$1:$C$40,2,FALSE)=3,(D364^Parameters!$D$11)*Parameters!$D$10)))</f>
        <v>11967.444331960354</v>
      </c>
      <c r="F364" s="3">
        <f>IF(D364&gt;Parameters!$B$4,E364*(Parameters!$B$5+(Parameters!$B$6-Parameters!$B$5)*1/(1+EXP(-Parameters!$B$2*(D364-Parameters!$B$3)))),0)</f>
        <v>11967.444331960354</v>
      </c>
      <c r="G364" s="3" t="str">
        <f>VLOOKUP(A364*2,StkLUT!$B$1:$D$40,3,FALSE)</f>
        <v>Columbia R Upriver Summer</v>
      </c>
    </row>
    <row r="365" spans="1:7" x14ac:dyDescent="0.25">
      <c r="A365">
        <f t="shared" si="402"/>
        <v>23</v>
      </c>
      <c r="B365">
        <f t="shared" ref="B365:C365" si="434">B349</f>
        <v>4</v>
      </c>
      <c r="C365">
        <f t="shared" si="434"/>
        <v>4</v>
      </c>
      <c r="D365" s="3">
        <f t="shared" ref="D365" si="435">D362</f>
        <v>665.52618261920611</v>
      </c>
      <c r="E365" s="3">
        <f t="shared" si="410"/>
        <v>8918.9031594711996</v>
      </c>
      <c r="F365" s="3">
        <f t="shared" si="410"/>
        <v>8918.9031594711996</v>
      </c>
      <c r="G365" s="3" t="str">
        <f>VLOOKUP(A365*2,StkLUT!$B$1:$D$40,3,FALSE)</f>
        <v>Columbia R Upriver Summer</v>
      </c>
    </row>
    <row r="366" spans="1:7" x14ac:dyDescent="0.25">
      <c r="A366">
        <f t="shared" si="402"/>
        <v>23</v>
      </c>
      <c r="B366">
        <f t="shared" ref="B366:C366" si="436">B350</f>
        <v>5</v>
      </c>
      <c r="C366">
        <f t="shared" si="436"/>
        <v>1</v>
      </c>
      <c r="D366" s="3">
        <f>VLOOKUP(A366,Growth!$C$1:$J$40,2,FALSE)*(1-EXP(-VLOOKUP(A366,Growth!$C$1:$J$40,3,FALSE)*((((B366-1)*12)+VLOOKUP(C366,Parameters!$A$14:$B$17,2,FALSE))-VLOOKUP(A366,Growth!$C$1:$J$40,4,FALSE))))</f>
        <v>770.56561824310381</v>
      </c>
      <c r="E366" s="3">
        <f>IF(VLOOKUP(A366*2,StkLUT!$B$1:$C$40,2,FALSE)=1,(D366^Parameters!$B$11)*Parameters!$B$10,IF(VLOOKUP(A366*2,StkLUT!$B$1:$C$40,2,FALSE)=2,(D366^Parameters!$C$11)*Parameters!$C$10,IF(VLOOKUP(A366*2,StkLUT!$B$1:$C$40,2,FALSE)=3,(D366^Parameters!$D$11)*Parameters!$D$10)))</f>
        <v>14005.899116699447</v>
      </c>
      <c r="F366" s="3">
        <f>IF(D366&gt;Parameters!$B$4,E366*(Parameters!$B$5+(Parameters!$B$6-Parameters!$B$5)*1/(1+EXP(-Parameters!$B$2*(D366-Parameters!$B$3)))),0)</f>
        <v>14005.899116699447</v>
      </c>
      <c r="G366" s="3" t="str">
        <f>VLOOKUP(A366*2,StkLUT!$B$1:$D$40,3,FALSE)</f>
        <v>Columbia R Upriver Summer</v>
      </c>
    </row>
    <row r="367" spans="1:7" x14ac:dyDescent="0.25">
      <c r="A367">
        <f t="shared" si="402"/>
        <v>23</v>
      </c>
      <c r="B367">
        <f t="shared" ref="B367:C367" si="437">B351</f>
        <v>5</v>
      </c>
      <c r="C367">
        <f t="shared" si="437"/>
        <v>2</v>
      </c>
      <c r="D367" s="3">
        <f>VLOOKUP(A367,Growth!$C$1:$J$40,2,FALSE)*(1-EXP(-VLOOKUP(A367,Growth!$C$1:$J$40,3,FALSE)*((((B367-1)*12)+VLOOKUP(C367,Parameters!$A$14:$B$17,2,FALSE))-VLOOKUP(A367,Growth!$C$1:$J$40,4,FALSE))))</f>
        <v>799.68953464690946</v>
      </c>
      <c r="E367" s="3">
        <f>IF(VLOOKUP(A367*2,StkLUT!$B$1:$C$40,2,FALSE)=1,(D367^Parameters!$B$11)*Parameters!$B$10,IF(VLOOKUP(A367*2,StkLUT!$B$1:$C$40,2,FALSE)=2,(D367^Parameters!$C$11)*Parameters!$C$10,IF(VLOOKUP(A367*2,StkLUT!$B$1:$C$40,2,FALSE)=3,(D367^Parameters!$D$11)*Parameters!$D$10)))</f>
        <v>15701.05545166595</v>
      </c>
      <c r="F367" s="3">
        <f>IF(D367&gt;Parameters!$B$4,E367*(Parameters!$B$5+(Parameters!$B$6-Parameters!$B$5)*1/(1+EXP(-Parameters!$B$2*(D367-Parameters!$B$3)))),0)</f>
        <v>15701.05545166595</v>
      </c>
      <c r="G367" s="3" t="str">
        <f>VLOOKUP(A367*2,StkLUT!$B$1:$D$40,3,FALSE)</f>
        <v>Columbia R Upriver Summer</v>
      </c>
    </row>
    <row r="368" spans="1:7" x14ac:dyDescent="0.25">
      <c r="A368">
        <f t="shared" si="402"/>
        <v>23</v>
      </c>
      <c r="B368">
        <f t="shared" ref="B368:C368" si="438">B352</f>
        <v>5</v>
      </c>
      <c r="C368">
        <f t="shared" si="438"/>
        <v>3</v>
      </c>
      <c r="D368" s="3">
        <f>VLOOKUP(A368,Growth!$C$1:$J$40,2,FALSE)*(1-EXP(-VLOOKUP(A368,Growth!$C$1:$J$40,3,FALSE)*((((B368-1)*12)+VLOOKUP(C368,Parameters!$A$14:$B$17,2,FALSE))-VLOOKUP(A368,Growth!$C$1:$J$40,4,FALSE))))</f>
        <v>813.95334563423444</v>
      </c>
      <c r="E368" s="3">
        <f>IF(VLOOKUP(A368*2,StkLUT!$B$1:$C$40,2,FALSE)=1,(D368^Parameters!$B$11)*Parameters!$B$10,IF(VLOOKUP(A368*2,StkLUT!$B$1:$C$40,2,FALSE)=2,(D368^Parameters!$C$11)*Parameters!$C$10,IF(VLOOKUP(A368*2,StkLUT!$B$1:$C$40,2,FALSE)=3,(D368^Parameters!$D$11)*Parameters!$D$10)))</f>
        <v>16579.610530434562</v>
      </c>
      <c r="F368" s="3">
        <f>IF(D368&gt;Parameters!$B$4,E368*(Parameters!$B$5+(Parameters!$B$6-Parameters!$B$5)*1/(1+EXP(-Parameters!$B$2*(D368-Parameters!$B$3)))),0)</f>
        <v>16579.610530434562</v>
      </c>
      <c r="G368" s="3" t="str">
        <f>VLOOKUP(A368*2,StkLUT!$B$1:$D$40,3,FALSE)</f>
        <v>Columbia R Upriver Summer</v>
      </c>
    </row>
    <row r="369" spans="1:7" x14ac:dyDescent="0.25">
      <c r="A369">
        <f t="shared" si="402"/>
        <v>23</v>
      </c>
      <c r="B369">
        <f t="shared" ref="B369:C369" si="439">B353</f>
        <v>5</v>
      </c>
      <c r="C369">
        <f t="shared" si="439"/>
        <v>4</v>
      </c>
      <c r="D369" s="3">
        <f t="shared" ref="D369" si="440">D366</f>
        <v>770.56561824310381</v>
      </c>
      <c r="E369" s="3">
        <f t="shared" si="415"/>
        <v>14005.899116699447</v>
      </c>
      <c r="F369" s="3">
        <f t="shared" si="415"/>
        <v>14005.899116699447</v>
      </c>
      <c r="G369" s="3" t="str">
        <f>VLOOKUP(A369*2,StkLUT!$B$1:$D$40,3,FALSE)</f>
        <v>Columbia R Upriver Summer</v>
      </c>
    </row>
    <row r="370" spans="1:7" x14ac:dyDescent="0.25">
      <c r="A370">
        <f t="shared" si="402"/>
        <v>24</v>
      </c>
      <c r="B370">
        <f t="shared" ref="B370:C370" si="441">B354</f>
        <v>2</v>
      </c>
      <c r="C370">
        <f t="shared" si="441"/>
        <v>1</v>
      </c>
      <c r="D370" s="3">
        <f>VLOOKUP(A370,Growth!$C$1:$J$40,2,FALSE)*(1-EXP(-VLOOKUP(A370,Growth!$C$1:$J$40,3,FALSE)*((((B370-1)*12)+VLOOKUP(C370,Parameters!$A$14:$B$17,2,FALSE))-VLOOKUP(A370,Growth!$C$1:$J$40,4,FALSE))))</f>
        <v>256.09153117225208</v>
      </c>
      <c r="E370" s="3">
        <f>IF(VLOOKUP(A370*2,StkLUT!$B$1:$C$40,2,FALSE)=1,(D370^Parameters!$B$11)*Parameters!$B$10,IF(VLOOKUP(A370*2,StkLUT!$B$1:$C$40,2,FALSE)=2,(D370^Parameters!$C$11)*Parameters!$C$10,IF(VLOOKUP(A370*2,StkLUT!$B$1:$C$40,2,FALSE)=3,(D370^Parameters!$D$11)*Parameters!$D$10)))</f>
        <v>470.96211697663983</v>
      </c>
      <c r="F370" s="3">
        <f>IF(D370&gt;Parameters!$B$4,E370*(Parameters!$B$5+(Parameters!$B$6-Parameters!$B$5)*1/(1+EXP(-Parameters!$B$2*(D370-Parameters!$B$3)))),0)</f>
        <v>470.96211697663983</v>
      </c>
      <c r="G370" s="3" t="str">
        <f>VLOOKUP(A370*2,StkLUT!$B$1:$D$40,3,FALSE)</f>
        <v>Columbia R Upriver Bright</v>
      </c>
    </row>
    <row r="371" spans="1:7" x14ac:dyDescent="0.25">
      <c r="A371">
        <f t="shared" si="402"/>
        <v>24</v>
      </c>
      <c r="B371">
        <f t="shared" ref="B371:C371" si="442">B355</f>
        <v>2</v>
      </c>
      <c r="C371">
        <f t="shared" si="442"/>
        <v>2</v>
      </c>
      <c r="D371" s="3">
        <f>VLOOKUP(A371,Growth!$C$1:$J$40,2,FALSE)*(1-EXP(-VLOOKUP(A371,Growth!$C$1:$J$40,3,FALSE)*((((B371-1)*12)+VLOOKUP(C371,Parameters!$A$14:$B$17,2,FALSE))-VLOOKUP(A371,Growth!$C$1:$J$40,4,FALSE))))</f>
        <v>361.76561811474897</v>
      </c>
      <c r="E371" s="3">
        <f>IF(VLOOKUP(A371*2,StkLUT!$B$1:$C$40,2,FALSE)=1,(D371^Parameters!$B$11)*Parameters!$B$10,IF(VLOOKUP(A371*2,StkLUT!$B$1:$C$40,2,FALSE)=2,(D371^Parameters!$C$11)*Parameters!$C$10,IF(VLOOKUP(A371*2,StkLUT!$B$1:$C$40,2,FALSE)=3,(D371^Parameters!$D$11)*Parameters!$D$10)))</f>
        <v>1364.6608928987089</v>
      </c>
      <c r="F371" s="3">
        <f>IF(D371&gt;Parameters!$B$4,E371*(Parameters!$B$5+(Parameters!$B$6-Parameters!$B$5)*1/(1+EXP(-Parameters!$B$2*(D371-Parameters!$B$3)))),0)</f>
        <v>1364.6608928987089</v>
      </c>
      <c r="G371" s="3" t="str">
        <f>VLOOKUP(A371*2,StkLUT!$B$1:$D$40,3,FALSE)</f>
        <v>Columbia R Upriver Bright</v>
      </c>
    </row>
    <row r="372" spans="1:7" x14ac:dyDescent="0.25">
      <c r="A372">
        <f t="shared" si="402"/>
        <v>24</v>
      </c>
      <c r="B372">
        <f t="shared" ref="B372:C372" si="443">B356</f>
        <v>2</v>
      </c>
      <c r="C372">
        <f t="shared" si="443"/>
        <v>3</v>
      </c>
      <c r="D372" s="3">
        <f>VLOOKUP(A372,Growth!$C$1:$J$40,2,FALSE)*(1-EXP(-VLOOKUP(A372,Growth!$C$1:$J$40,3,FALSE)*((((B372-1)*12)+VLOOKUP(C372,Parameters!$A$14:$B$17,2,FALSE))-VLOOKUP(A372,Growth!$C$1:$J$40,4,FALSE))))</f>
        <v>413.52085533995154</v>
      </c>
      <c r="E372" s="3">
        <f>IF(VLOOKUP(A372*2,StkLUT!$B$1:$C$40,2,FALSE)=1,(D372^Parameters!$B$11)*Parameters!$B$10,IF(VLOOKUP(A372*2,StkLUT!$B$1:$C$40,2,FALSE)=2,(D372^Parameters!$C$11)*Parameters!$C$10,IF(VLOOKUP(A372*2,StkLUT!$B$1:$C$40,2,FALSE)=3,(D372^Parameters!$D$11)*Parameters!$D$10)))</f>
        <v>2059.9539514043877</v>
      </c>
      <c r="F372" s="3">
        <f>IF(D372&gt;Parameters!$B$4,E372*(Parameters!$B$5+(Parameters!$B$6-Parameters!$B$5)*1/(1+EXP(-Parameters!$B$2*(D372-Parameters!$B$3)))),0)</f>
        <v>2059.9539514043877</v>
      </c>
      <c r="G372" s="3" t="str">
        <f>VLOOKUP(A372*2,StkLUT!$B$1:$D$40,3,FALSE)</f>
        <v>Columbia R Upriver Bright</v>
      </c>
    </row>
    <row r="373" spans="1:7" x14ac:dyDescent="0.25">
      <c r="A373">
        <f t="shared" si="402"/>
        <v>24</v>
      </c>
      <c r="B373">
        <f t="shared" ref="B373:C373" si="444">B357</f>
        <v>2</v>
      </c>
      <c r="C373">
        <f t="shared" si="444"/>
        <v>4</v>
      </c>
      <c r="D373" s="3">
        <f t="shared" ref="D373:F373" si="445">D370</f>
        <v>256.09153117225208</v>
      </c>
      <c r="E373" s="3">
        <f t="shared" si="445"/>
        <v>470.96211697663983</v>
      </c>
      <c r="F373" s="3">
        <f t="shared" si="445"/>
        <v>470.96211697663983</v>
      </c>
      <c r="G373" s="3" t="str">
        <f>VLOOKUP(A373*2,StkLUT!$B$1:$D$40,3,FALSE)</f>
        <v>Columbia R Upriver Bright</v>
      </c>
    </row>
    <row r="374" spans="1:7" x14ac:dyDescent="0.25">
      <c r="A374">
        <f t="shared" si="402"/>
        <v>24</v>
      </c>
      <c r="B374">
        <f t="shared" ref="B374:C374" si="446">B358</f>
        <v>3</v>
      </c>
      <c r="C374">
        <f t="shared" si="446"/>
        <v>1</v>
      </c>
      <c r="D374" s="3">
        <f>VLOOKUP(A374,Growth!$C$1:$J$40,2,FALSE)*(1-EXP(-VLOOKUP(A374,Growth!$C$1:$J$40,3,FALSE)*((((B374-1)*12)+VLOOKUP(C374,Parameters!$A$14:$B$17,2,FALSE))-VLOOKUP(A374,Growth!$C$1:$J$40,4,FALSE))))</f>
        <v>504.11809608608621</v>
      </c>
      <c r="E374" s="3">
        <f>IF(VLOOKUP(A374*2,StkLUT!$B$1:$C$40,2,FALSE)=1,(D374^Parameters!$B$11)*Parameters!$B$10,IF(VLOOKUP(A374*2,StkLUT!$B$1:$C$40,2,FALSE)=2,(D374^Parameters!$C$11)*Parameters!$C$10,IF(VLOOKUP(A374*2,StkLUT!$B$1:$C$40,2,FALSE)=3,(D374^Parameters!$D$11)*Parameters!$D$10)))</f>
        <v>3791.4950868740293</v>
      </c>
      <c r="F374" s="3">
        <f>IF(D374&gt;Parameters!$B$4,E374*(Parameters!$B$5+(Parameters!$B$6-Parameters!$B$5)*1/(1+EXP(-Parameters!$B$2*(D374-Parameters!$B$3)))),0)</f>
        <v>3791.4950868740293</v>
      </c>
      <c r="G374" s="3" t="str">
        <f>VLOOKUP(A374*2,StkLUT!$B$1:$D$40,3,FALSE)</f>
        <v>Columbia R Upriver Bright</v>
      </c>
    </row>
    <row r="375" spans="1:7" x14ac:dyDescent="0.25">
      <c r="A375">
        <f t="shared" si="402"/>
        <v>24</v>
      </c>
      <c r="B375">
        <f t="shared" ref="B375:C375" si="447">B359</f>
        <v>3</v>
      </c>
      <c r="C375">
        <f t="shared" si="447"/>
        <v>2</v>
      </c>
      <c r="D375" s="3">
        <f>VLOOKUP(A375,Growth!$C$1:$J$40,2,FALSE)*(1-EXP(-VLOOKUP(A375,Growth!$C$1:$J$40,3,FALSE)*((((B375-1)*12)+VLOOKUP(C375,Parameters!$A$14:$B$17,2,FALSE))-VLOOKUP(A375,Growth!$C$1:$J$40,4,FALSE))))</f>
        <v>572.88755300070568</v>
      </c>
      <c r="E375" s="3">
        <f>IF(VLOOKUP(A375*2,StkLUT!$B$1:$C$40,2,FALSE)=1,(D375^Parameters!$B$11)*Parameters!$B$10,IF(VLOOKUP(A375*2,StkLUT!$B$1:$C$40,2,FALSE)=2,(D375^Parameters!$C$11)*Parameters!$C$10,IF(VLOOKUP(A375*2,StkLUT!$B$1:$C$40,2,FALSE)=3,(D375^Parameters!$D$11)*Parameters!$D$10)))</f>
        <v>5621.3748733044958</v>
      </c>
      <c r="F375" s="3">
        <f>IF(D375&gt;Parameters!$B$4,E375*(Parameters!$B$5+(Parameters!$B$6-Parameters!$B$5)*1/(1+EXP(-Parameters!$B$2*(D375-Parameters!$B$3)))),0)</f>
        <v>5621.3748733044958</v>
      </c>
      <c r="G375" s="3" t="str">
        <f>VLOOKUP(A375*2,StkLUT!$B$1:$D$40,3,FALSE)</f>
        <v>Columbia R Upriver Bright</v>
      </c>
    </row>
    <row r="376" spans="1:7" x14ac:dyDescent="0.25">
      <c r="A376">
        <f t="shared" si="402"/>
        <v>24</v>
      </c>
      <c r="B376">
        <f t="shared" ref="B376:C376" si="448">B360</f>
        <v>3</v>
      </c>
      <c r="C376">
        <f t="shared" si="448"/>
        <v>3</v>
      </c>
      <c r="D376" s="3">
        <f>VLOOKUP(A376,Growth!$C$1:$J$40,2,FALSE)*(1-EXP(-VLOOKUP(A376,Growth!$C$1:$J$40,3,FALSE)*((((B376-1)*12)+VLOOKUP(C376,Parameters!$A$14:$B$17,2,FALSE))-VLOOKUP(A376,Growth!$C$1:$J$40,4,FALSE))))</f>
        <v>606.56827511000779</v>
      </c>
      <c r="E376" s="3">
        <f>IF(VLOOKUP(A376*2,StkLUT!$B$1:$C$40,2,FALSE)=1,(D376^Parameters!$B$11)*Parameters!$B$10,IF(VLOOKUP(A376*2,StkLUT!$B$1:$C$40,2,FALSE)=2,(D376^Parameters!$C$11)*Parameters!$C$10,IF(VLOOKUP(A376*2,StkLUT!$B$1:$C$40,2,FALSE)=3,(D376^Parameters!$D$11)*Parameters!$D$10)))</f>
        <v>6702.678132896378</v>
      </c>
      <c r="F376" s="3">
        <f>IF(D376&gt;Parameters!$B$4,E376*(Parameters!$B$5+(Parameters!$B$6-Parameters!$B$5)*1/(1+EXP(-Parameters!$B$2*(D376-Parameters!$B$3)))),0)</f>
        <v>6702.678132896378</v>
      </c>
      <c r="G376" s="3" t="str">
        <f>VLOOKUP(A376*2,StkLUT!$B$1:$D$40,3,FALSE)</f>
        <v>Columbia R Upriver Bright</v>
      </c>
    </row>
    <row r="377" spans="1:7" x14ac:dyDescent="0.25">
      <c r="A377">
        <f t="shared" si="402"/>
        <v>24</v>
      </c>
      <c r="B377">
        <f t="shared" ref="B377:C377" si="449">B361</f>
        <v>3</v>
      </c>
      <c r="C377">
        <f t="shared" si="449"/>
        <v>4</v>
      </c>
      <c r="D377" s="3">
        <f t="shared" ref="D377:F377" si="450">D374</f>
        <v>504.11809608608621</v>
      </c>
      <c r="E377" s="3">
        <f t="shared" si="450"/>
        <v>3791.4950868740293</v>
      </c>
      <c r="F377" s="3">
        <f t="shared" si="450"/>
        <v>3791.4950868740293</v>
      </c>
      <c r="G377" s="3" t="str">
        <f>VLOOKUP(A377*2,StkLUT!$B$1:$D$40,3,FALSE)</f>
        <v>Columbia R Upriver Bright</v>
      </c>
    </row>
    <row r="378" spans="1:7" x14ac:dyDescent="0.25">
      <c r="A378">
        <f t="shared" si="402"/>
        <v>24</v>
      </c>
      <c r="B378">
        <f t="shared" ref="B378:C378" si="451">B362</f>
        <v>4</v>
      </c>
      <c r="C378">
        <f t="shared" si="451"/>
        <v>1</v>
      </c>
      <c r="D378" s="3">
        <f>VLOOKUP(A378,Growth!$C$1:$J$40,2,FALSE)*(1-EXP(-VLOOKUP(A378,Growth!$C$1:$J$40,3,FALSE)*((((B378-1)*12)+VLOOKUP(C378,Parameters!$A$14:$B$17,2,FALSE))-VLOOKUP(A378,Growth!$C$1:$J$40,4,FALSE))))</f>
        <v>665.52618261920611</v>
      </c>
      <c r="E378" s="3">
        <f>IF(VLOOKUP(A378*2,StkLUT!$B$1:$C$40,2,FALSE)=1,(D378^Parameters!$B$11)*Parameters!$B$10,IF(VLOOKUP(A378*2,StkLUT!$B$1:$C$40,2,FALSE)=2,(D378^Parameters!$C$11)*Parameters!$C$10,IF(VLOOKUP(A378*2,StkLUT!$B$1:$C$40,2,FALSE)=3,(D378^Parameters!$D$11)*Parameters!$D$10)))</f>
        <v>8918.9031594711996</v>
      </c>
      <c r="F378" s="3">
        <f>IF(D378&gt;Parameters!$B$4,E378*(Parameters!$B$5+(Parameters!$B$6-Parameters!$B$5)*1/(1+EXP(-Parameters!$B$2*(D378-Parameters!$B$3)))),0)</f>
        <v>8918.9031594711996</v>
      </c>
      <c r="G378" s="3" t="str">
        <f>VLOOKUP(A378*2,StkLUT!$B$1:$D$40,3,FALSE)</f>
        <v>Columbia R Upriver Bright</v>
      </c>
    </row>
    <row r="379" spans="1:7" x14ac:dyDescent="0.25">
      <c r="A379">
        <f t="shared" si="402"/>
        <v>24</v>
      </c>
      <c r="B379">
        <f t="shared" ref="B379:C379" si="452">B363</f>
        <v>4</v>
      </c>
      <c r="C379">
        <f t="shared" si="452"/>
        <v>2</v>
      </c>
      <c r="D379" s="3">
        <f>VLOOKUP(A379,Growth!$C$1:$J$40,2,FALSE)*(1-EXP(-VLOOKUP(A379,Growth!$C$1:$J$40,3,FALSE)*((((B379-1)*12)+VLOOKUP(C379,Parameters!$A$14:$B$17,2,FALSE))-VLOOKUP(A379,Growth!$C$1:$J$40,4,FALSE))))</f>
        <v>710.27923742350413</v>
      </c>
      <c r="E379" s="3">
        <f>IF(VLOOKUP(A379*2,StkLUT!$B$1:$C$40,2,FALSE)=1,(D379^Parameters!$B$11)*Parameters!$B$10,IF(VLOOKUP(A379*2,StkLUT!$B$1:$C$40,2,FALSE)=2,(D379^Parameters!$C$11)*Parameters!$C$10,IF(VLOOKUP(A379*2,StkLUT!$B$1:$C$40,2,FALSE)=3,(D379^Parameters!$D$11)*Parameters!$D$10)))</f>
        <v>10898.160071779746</v>
      </c>
      <c r="F379" s="3">
        <f>IF(D379&gt;Parameters!$B$4,E379*(Parameters!$B$5+(Parameters!$B$6-Parameters!$B$5)*1/(1+EXP(-Parameters!$B$2*(D379-Parameters!$B$3)))),0)</f>
        <v>10898.160071779746</v>
      </c>
      <c r="G379" s="3" t="str">
        <f>VLOOKUP(A379*2,StkLUT!$B$1:$D$40,3,FALSE)</f>
        <v>Columbia R Upriver Bright</v>
      </c>
    </row>
    <row r="380" spans="1:7" x14ac:dyDescent="0.25">
      <c r="A380">
        <f t="shared" si="402"/>
        <v>24</v>
      </c>
      <c r="B380">
        <f t="shared" ref="B380:C380" si="453">B364</f>
        <v>4</v>
      </c>
      <c r="C380">
        <f t="shared" si="453"/>
        <v>3</v>
      </c>
      <c r="D380" s="3">
        <f>VLOOKUP(A380,Growth!$C$1:$J$40,2,FALSE)*(1-EXP(-VLOOKUP(A380,Growth!$C$1:$J$40,3,FALSE)*((((B380-1)*12)+VLOOKUP(C380,Parameters!$A$14:$B$17,2,FALSE))-VLOOKUP(A380,Growth!$C$1:$J$40,4,FALSE))))</f>
        <v>732.19761907187649</v>
      </c>
      <c r="E380" s="3">
        <f>IF(VLOOKUP(A380*2,StkLUT!$B$1:$C$40,2,FALSE)=1,(D380^Parameters!$B$11)*Parameters!$B$10,IF(VLOOKUP(A380*2,StkLUT!$B$1:$C$40,2,FALSE)=2,(D380^Parameters!$C$11)*Parameters!$C$10,IF(VLOOKUP(A380*2,StkLUT!$B$1:$C$40,2,FALSE)=3,(D380^Parameters!$D$11)*Parameters!$D$10)))</f>
        <v>11967.444331960354</v>
      </c>
      <c r="F380" s="3">
        <f>IF(D380&gt;Parameters!$B$4,E380*(Parameters!$B$5+(Parameters!$B$6-Parameters!$B$5)*1/(1+EXP(-Parameters!$B$2*(D380-Parameters!$B$3)))),0)</f>
        <v>11967.444331960354</v>
      </c>
      <c r="G380" s="3" t="str">
        <f>VLOOKUP(A380*2,StkLUT!$B$1:$D$40,3,FALSE)</f>
        <v>Columbia R Upriver Bright</v>
      </c>
    </row>
    <row r="381" spans="1:7" x14ac:dyDescent="0.25">
      <c r="A381">
        <f t="shared" si="402"/>
        <v>24</v>
      </c>
      <c r="B381">
        <f t="shared" ref="B381:C381" si="454">B365</f>
        <v>4</v>
      </c>
      <c r="C381">
        <f t="shared" si="454"/>
        <v>4</v>
      </c>
      <c r="D381" s="3">
        <f t="shared" si="430"/>
        <v>665.52618261920611</v>
      </c>
      <c r="E381" s="3">
        <f t="shared" si="430"/>
        <v>8918.9031594711996</v>
      </c>
      <c r="F381" s="3">
        <f t="shared" si="430"/>
        <v>8918.9031594711996</v>
      </c>
      <c r="G381" s="3" t="str">
        <f>VLOOKUP(A381*2,StkLUT!$B$1:$D$40,3,FALSE)</f>
        <v>Columbia R Upriver Bright</v>
      </c>
    </row>
    <row r="382" spans="1:7" x14ac:dyDescent="0.25">
      <c r="A382">
        <f t="shared" si="402"/>
        <v>24</v>
      </c>
      <c r="B382">
        <f t="shared" ref="B382:C382" si="455">B366</f>
        <v>5</v>
      </c>
      <c r="C382">
        <f t="shared" si="455"/>
        <v>1</v>
      </c>
      <c r="D382" s="3">
        <f>VLOOKUP(A382,Growth!$C$1:$J$40,2,FALSE)*(1-EXP(-VLOOKUP(A382,Growth!$C$1:$J$40,3,FALSE)*((((B382-1)*12)+VLOOKUP(C382,Parameters!$A$14:$B$17,2,FALSE))-VLOOKUP(A382,Growth!$C$1:$J$40,4,FALSE))))</f>
        <v>770.56561824310381</v>
      </c>
      <c r="E382" s="3">
        <f>IF(VLOOKUP(A382*2,StkLUT!$B$1:$C$40,2,FALSE)=1,(D382^Parameters!$B$11)*Parameters!$B$10,IF(VLOOKUP(A382*2,StkLUT!$B$1:$C$40,2,FALSE)=2,(D382^Parameters!$C$11)*Parameters!$C$10,IF(VLOOKUP(A382*2,StkLUT!$B$1:$C$40,2,FALSE)=3,(D382^Parameters!$D$11)*Parameters!$D$10)))</f>
        <v>14005.899116699447</v>
      </c>
      <c r="F382" s="3">
        <f>IF(D382&gt;Parameters!$B$4,E382*(Parameters!$B$5+(Parameters!$B$6-Parameters!$B$5)*1/(1+EXP(-Parameters!$B$2*(D382-Parameters!$B$3)))),0)</f>
        <v>14005.899116699447</v>
      </c>
      <c r="G382" s="3" t="str">
        <f>VLOOKUP(A382*2,StkLUT!$B$1:$D$40,3,FALSE)</f>
        <v>Columbia R Upriver Bright</v>
      </c>
    </row>
    <row r="383" spans="1:7" x14ac:dyDescent="0.25">
      <c r="A383">
        <f t="shared" si="402"/>
        <v>24</v>
      </c>
      <c r="B383">
        <f t="shared" ref="B383:C383" si="456">B367</f>
        <v>5</v>
      </c>
      <c r="C383">
        <f t="shared" si="456"/>
        <v>2</v>
      </c>
      <c r="D383" s="3">
        <f>VLOOKUP(A383,Growth!$C$1:$J$40,2,FALSE)*(1-EXP(-VLOOKUP(A383,Growth!$C$1:$J$40,3,FALSE)*((((B383-1)*12)+VLOOKUP(C383,Parameters!$A$14:$B$17,2,FALSE))-VLOOKUP(A383,Growth!$C$1:$J$40,4,FALSE))))</f>
        <v>799.68953464690946</v>
      </c>
      <c r="E383" s="3">
        <f>IF(VLOOKUP(A383*2,StkLUT!$B$1:$C$40,2,FALSE)=1,(D383^Parameters!$B$11)*Parameters!$B$10,IF(VLOOKUP(A383*2,StkLUT!$B$1:$C$40,2,FALSE)=2,(D383^Parameters!$C$11)*Parameters!$C$10,IF(VLOOKUP(A383*2,StkLUT!$B$1:$C$40,2,FALSE)=3,(D383^Parameters!$D$11)*Parameters!$D$10)))</f>
        <v>15701.05545166595</v>
      </c>
      <c r="F383" s="3">
        <f>IF(D383&gt;Parameters!$B$4,E383*(Parameters!$B$5+(Parameters!$B$6-Parameters!$B$5)*1/(1+EXP(-Parameters!$B$2*(D383-Parameters!$B$3)))),0)</f>
        <v>15701.05545166595</v>
      </c>
      <c r="G383" s="3" t="str">
        <f>VLOOKUP(A383*2,StkLUT!$B$1:$D$40,3,FALSE)</f>
        <v>Columbia R Upriver Bright</v>
      </c>
    </row>
    <row r="384" spans="1:7" x14ac:dyDescent="0.25">
      <c r="A384">
        <f t="shared" si="402"/>
        <v>24</v>
      </c>
      <c r="B384">
        <f t="shared" ref="B384:C384" si="457">B368</f>
        <v>5</v>
      </c>
      <c r="C384">
        <f t="shared" si="457"/>
        <v>3</v>
      </c>
      <c r="D384" s="3">
        <f>VLOOKUP(A384,Growth!$C$1:$J$40,2,FALSE)*(1-EXP(-VLOOKUP(A384,Growth!$C$1:$J$40,3,FALSE)*((((B384-1)*12)+VLOOKUP(C384,Parameters!$A$14:$B$17,2,FALSE))-VLOOKUP(A384,Growth!$C$1:$J$40,4,FALSE))))</f>
        <v>813.95334563423444</v>
      </c>
      <c r="E384" s="3">
        <f>IF(VLOOKUP(A384*2,StkLUT!$B$1:$C$40,2,FALSE)=1,(D384^Parameters!$B$11)*Parameters!$B$10,IF(VLOOKUP(A384*2,StkLUT!$B$1:$C$40,2,FALSE)=2,(D384^Parameters!$C$11)*Parameters!$C$10,IF(VLOOKUP(A384*2,StkLUT!$B$1:$C$40,2,FALSE)=3,(D384^Parameters!$D$11)*Parameters!$D$10)))</f>
        <v>16579.610530434562</v>
      </c>
      <c r="F384" s="3">
        <f>IF(D384&gt;Parameters!$B$4,E384*(Parameters!$B$5+(Parameters!$B$6-Parameters!$B$5)*1/(1+EXP(-Parameters!$B$2*(D384-Parameters!$B$3)))),0)</f>
        <v>16579.610530434562</v>
      </c>
      <c r="G384" s="3" t="str">
        <f>VLOOKUP(A384*2,StkLUT!$B$1:$D$40,3,FALSE)</f>
        <v>Columbia R Upriver Bright</v>
      </c>
    </row>
    <row r="385" spans="1:7" x14ac:dyDescent="0.25">
      <c r="A385">
        <f t="shared" si="402"/>
        <v>24</v>
      </c>
      <c r="B385">
        <f t="shared" ref="B385:C385" si="458">B369</f>
        <v>5</v>
      </c>
      <c r="C385">
        <f t="shared" si="458"/>
        <v>4</v>
      </c>
      <c r="D385" s="3">
        <f t="shared" ref="D385:F405" si="459">D382</f>
        <v>770.56561824310381</v>
      </c>
      <c r="E385" s="3">
        <f t="shared" si="459"/>
        <v>14005.899116699447</v>
      </c>
      <c r="F385" s="3">
        <f t="shared" si="459"/>
        <v>14005.899116699447</v>
      </c>
      <c r="G385" s="3" t="str">
        <f>VLOOKUP(A385*2,StkLUT!$B$1:$D$40,3,FALSE)</f>
        <v>Columbia R Upriver Bright</v>
      </c>
    </row>
    <row r="386" spans="1:7" x14ac:dyDescent="0.25">
      <c r="A386">
        <f t="shared" si="402"/>
        <v>25</v>
      </c>
      <c r="B386">
        <f t="shared" ref="B386:C386" si="460">B370</f>
        <v>2</v>
      </c>
      <c r="C386">
        <f t="shared" si="460"/>
        <v>1</v>
      </c>
      <c r="D386" s="3">
        <f>VLOOKUP(A386,Growth!$C$1:$J$40,2,FALSE)*(1-EXP(-VLOOKUP(A386,Growth!$C$1:$J$40,3,FALSE)*((((B386-1)*12)+VLOOKUP(C386,Parameters!$A$14:$B$17,2,FALSE))-VLOOKUP(A386,Growth!$C$1:$J$40,4,FALSE))))</f>
        <v>431.63409111314127</v>
      </c>
      <c r="E386" s="3">
        <f>IF(VLOOKUP(A386*2,StkLUT!$B$1:$C$40,2,FALSE)=1,(D386^Parameters!$B$11)*Parameters!$B$10,IF(VLOOKUP(A386*2,StkLUT!$B$1:$C$40,2,FALSE)=2,(D386^Parameters!$C$11)*Parameters!$C$10,IF(VLOOKUP(A386*2,StkLUT!$B$1:$C$40,2,FALSE)=3,(D386^Parameters!$D$11)*Parameters!$D$10)))</f>
        <v>2350.6853133177065</v>
      </c>
      <c r="F386" s="3">
        <f>IF(D386&gt;Parameters!$B$4,E386*(Parameters!$B$5+(Parameters!$B$6-Parameters!$B$5)*1/(1+EXP(-Parameters!$B$2*(D386-Parameters!$B$3)))),0)</f>
        <v>2350.6853133177065</v>
      </c>
      <c r="G386" s="3" t="str">
        <f>VLOOKUP(A386*2,StkLUT!$B$1:$D$40,3,FALSE)</f>
        <v>Cowlitz River Spring</v>
      </c>
    </row>
    <row r="387" spans="1:7" x14ac:dyDescent="0.25">
      <c r="A387">
        <f t="shared" si="402"/>
        <v>25</v>
      </c>
      <c r="B387">
        <f t="shared" ref="B387:C387" si="461">B371</f>
        <v>2</v>
      </c>
      <c r="C387">
        <f t="shared" si="461"/>
        <v>2</v>
      </c>
      <c r="D387" s="3">
        <f>VLOOKUP(A387,Growth!$C$1:$J$40,2,FALSE)*(1-EXP(-VLOOKUP(A387,Growth!$C$1:$J$40,3,FALSE)*((((B387-1)*12)+VLOOKUP(C387,Parameters!$A$14:$B$17,2,FALSE))-VLOOKUP(A387,Growth!$C$1:$J$40,4,FALSE))))</f>
        <v>540.12593316082848</v>
      </c>
      <c r="E387" s="3">
        <f>IF(VLOOKUP(A387*2,StkLUT!$B$1:$C$40,2,FALSE)=1,(D387^Parameters!$B$11)*Parameters!$B$10,IF(VLOOKUP(A387*2,StkLUT!$B$1:$C$40,2,FALSE)=2,(D387^Parameters!$C$11)*Parameters!$C$10,IF(VLOOKUP(A387*2,StkLUT!$B$1:$C$40,2,FALSE)=3,(D387^Parameters!$D$11)*Parameters!$D$10)))</f>
        <v>4689.0380684014608</v>
      </c>
      <c r="F387" s="3">
        <f>IF(D387&gt;Parameters!$B$4,E387*(Parameters!$B$5+(Parameters!$B$6-Parameters!$B$5)*1/(1+EXP(-Parameters!$B$2*(D387-Parameters!$B$3)))),0)</f>
        <v>4689.0380684014608</v>
      </c>
      <c r="G387" s="3" t="str">
        <f>VLOOKUP(A387*2,StkLUT!$B$1:$D$40,3,FALSE)</f>
        <v>Cowlitz River Spring</v>
      </c>
    </row>
    <row r="388" spans="1:7" x14ac:dyDescent="0.25">
      <c r="A388">
        <f t="shared" si="402"/>
        <v>25</v>
      </c>
      <c r="B388">
        <f t="shared" ref="B388:C388" si="462">B372</f>
        <v>2</v>
      </c>
      <c r="C388">
        <f t="shared" si="462"/>
        <v>3</v>
      </c>
      <c r="D388" s="3">
        <f>VLOOKUP(A388,Growth!$C$1:$J$40,2,FALSE)*(1-EXP(-VLOOKUP(A388,Growth!$C$1:$J$40,3,FALSE)*((((B388-1)*12)+VLOOKUP(C388,Parameters!$A$14:$B$17,2,FALSE))-VLOOKUP(A388,Growth!$C$1:$J$40,4,FALSE))))</f>
        <v>590.15328647802164</v>
      </c>
      <c r="E388" s="3">
        <f>IF(VLOOKUP(A388*2,StkLUT!$B$1:$C$40,2,FALSE)=1,(D388^Parameters!$B$11)*Parameters!$B$10,IF(VLOOKUP(A388*2,StkLUT!$B$1:$C$40,2,FALSE)=2,(D388^Parameters!$C$11)*Parameters!$C$10,IF(VLOOKUP(A388*2,StkLUT!$B$1:$C$40,2,FALSE)=3,(D388^Parameters!$D$11)*Parameters!$D$10)))</f>
        <v>6159.6403574062833</v>
      </c>
      <c r="F388" s="3">
        <f>IF(D388&gt;Parameters!$B$4,E388*(Parameters!$B$5+(Parameters!$B$6-Parameters!$B$5)*1/(1+EXP(-Parameters!$B$2*(D388-Parameters!$B$3)))),0)</f>
        <v>6159.6403574062833</v>
      </c>
      <c r="G388" s="3" t="str">
        <f>VLOOKUP(A388*2,StkLUT!$B$1:$D$40,3,FALSE)</f>
        <v>Cowlitz River Spring</v>
      </c>
    </row>
    <row r="389" spans="1:7" x14ac:dyDescent="0.25">
      <c r="A389">
        <f t="shared" si="402"/>
        <v>25</v>
      </c>
      <c r="B389">
        <f t="shared" ref="B389:C389" si="463">B373</f>
        <v>2</v>
      </c>
      <c r="C389">
        <f t="shared" si="463"/>
        <v>4</v>
      </c>
      <c r="D389" s="3">
        <f t="shared" ref="D389:F409" si="464">D386</f>
        <v>431.63409111314127</v>
      </c>
      <c r="E389" s="3">
        <f t="shared" si="464"/>
        <v>2350.6853133177065</v>
      </c>
      <c r="F389" s="3">
        <f t="shared" si="464"/>
        <v>2350.6853133177065</v>
      </c>
      <c r="G389" s="3" t="str">
        <f>VLOOKUP(A389*2,StkLUT!$B$1:$D$40,3,FALSE)</f>
        <v>Cowlitz River Spring</v>
      </c>
    </row>
    <row r="390" spans="1:7" x14ac:dyDescent="0.25">
      <c r="A390">
        <f t="shared" si="402"/>
        <v>25</v>
      </c>
      <c r="B390">
        <f t="shared" ref="B390:C390" si="465">B374</f>
        <v>3</v>
      </c>
      <c r="C390">
        <f t="shared" si="465"/>
        <v>1</v>
      </c>
      <c r="D390" s="3">
        <f>VLOOKUP(A390,Growth!$C$1:$J$40,2,FALSE)*(1-EXP(-VLOOKUP(A390,Growth!$C$1:$J$40,3,FALSE)*((((B390-1)*12)+VLOOKUP(C390,Parameters!$A$14:$B$17,2,FALSE))-VLOOKUP(A390,Growth!$C$1:$J$40,4,FALSE))))</f>
        <v>672.42304225649377</v>
      </c>
      <c r="E390" s="3">
        <f>IF(VLOOKUP(A390*2,StkLUT!$B$1:$C$40,2,FALSE)=1,(D390^Parameters!$B$11)*Parameters!$B$10,IF(VLOOKUP(A390*2,StkLUT!$B$1:$C$40,2,FALSE)=2,(D390^Parameters!$C$11)*Parameters!$C$10,IF(VLOOKUP(A390*2,StkLUT!$B$1:$C$40,2,FALSE)=3,(D390^Parameters!$D$11)*Parameters!$D$10)))</f>
        <v>9206.6191252611243</v>
      </c>
      <c r="F390" s="3">
        <f>IF(D390&gt;Parameters!$B$4,E390*(Parameters!$B$5+(Parameters!$B$6-Parameters!$B$5)*1/(1+EXP(-Parameters!$B$2*(D390-Parameters!$B$3)))),0)</f>
        <v>9206.6191252611243</v>
      </c>
      <c r="G390" s="3" t="str">
        <f>VLOOKUP(A390*2,StkLUT!$B$1:$D$40,3,FALSE)</f>
        <v>Cowlitz River Spring</v>
      </c>
    </row>
    <row r="391" spans="1:7" x14ac:dyDescent="0.25">
      <c r="A391">
        <f t="shared" si="402"/>
        <v>25</v>
      </c>
      <c r="B391">
        <f t="shared" ref="B391:C391" si="466">B375</f>
        <v>3</v>
      </c>
      <c r="C391">
        <f t="shared" si="466"/>
        <v>2</v>
      </c>
      <c r="D391" s="3">
        <f>VLOOKUP(A391,Growth!$C$1:$J$40,2,FALSE)*(1-EXP(-VLOOKUP(A391,Growth!$C$1:$J$40,3,FALSE)*((((B391-1)*12)+VLOOKUP(C391,Parameters!$A$14:$B$17,2,FALSE))-VLOOKUP(A391,Growth!$C$1:$J$40,4,FALSE))))</f>
        <v>730.01799752101567</v>
      </c>
      <c r="E391" s="3">
        <f>IF(VLOOKUP(A391*2,StkLUT!$B$1:$C$40,2,FALSE)=1,(D391^Parameters!$B$11)*Parameters!$B$10,IF(VLOOKUP(A391*2,StkLUT!$B$1:$C$40,2,FALSE)=2,(D391^Parameters!$C$11)*Parameters!$C$10,IF(VLOOKUP(A391*2,StkLUT!$B$1:$C$40,2,FALSE)=3,(D391^Parameters!$D$11)*Parameters!$D$10)))</f>
        <v>11858.072976014379</v>
      </c>
      <c r="F391" s="3">
        <f>IF(D391&gt;Parameters!$B$4,E391*(Parameters!$B$5+(Parameters!$B$6-Parameters!$B$5)*1/(1+EXP(-Parameters!$B$2*(D391-Parameters!$B$3)))),0)</f>
        <v>11858.072976014379</v>
      </c>
      <c r="G391" s="3" t="str">
        <f>VLOOKUP(A391*2,StkLUT!$B$1:$D$40,3,FALSE)</f>
        <v>Cowlitz River Spring</v>
      </c>
    </row>
    <row r="392" spans="1:7" x14ac:dyDescent="0.25">
      <c r="A392">
        <f t="shared" si="402"/>
        <v>25</v>
      </c>
      <c r="B392">
        <f t="shared" ref="B392:C392" si="467">B376</f>
        <v>3</v>
      </c>
      <c r="C392">
        <f t="shared" si="467"/>
        <v>3</v>
      </c>
      <c r="D392" s="3">
        <f>VLOOKUP(A392,Growth!$C$1:$J$40,2,FALSE)*(1-EXP(-VLOOKUP(A392,Growth!$C$1:$J$40,3,FALSE)*((((B392-1)*12)+VLOOKUP(C392,Parameters!$A$14:$B$17,2,FALSE))-VLOOKUP(A392,Growth!$C$1:$J$40,4,FALSE))))</f>
        <v>756.57596835019285</v>
      </c>
      <c r="E392" s="3">
        <f>IF(VLOOKUP(A392*2,StkLUT!$B$1:$C$40,2,FALSE)=1,(D392^Parameters!$B$11)*Parameters!$B$10,IF(VLOOKUP(A392*2,StkLUT!$B$1:$C$40,2,FALSE)=2,(D392^Parameters!$C$11)*Parameters!$C$10,IF(VLOOKUP(A392*2,StkLUT!$B$1:$C$40,2,FALSE)=3,(D392^Parameters!$D$11)*Parameters!$D$10)))</f>
        <v>13237.511635289462</v>
      </c>
      <c r="F392" s="3">
        <f>IF(D392&gt;Parameters!$B$4,E392*(Parameters!$B$5+(Parameters!$B$6-Parameters!$B$5)*1/(1+EXP(-Parameters!$B$2*(D392-Parameters!$B$3)))),0)</f>
        <v>13237.511635289462</v>
      </c>
      <c r="G392" s="3" t="str">
        <f>VLOOKUP(A392*2,StkLUT!$B$1:$D$40,3,FALSE)</f>
        <v>Cowlitz River Spring</v>
      </c>
    </row>
    <row r="393" spans="1:7" x14ac:dyDescent="0.25">
      <c r="A393">
        <f t="shared" si="402"/>
        <v>25</v>
      </c>
      <c r="B393">
        <f t="shared" ref="B393:C393" si="468">B377</f>
        <v>3</v>
      </c>
      <c r="C393">
        <f t="shared" si="468"/>
        <v>4</v>
      </c>
      <c r="D393" s="3">
        <f t="shared" ref="D393:F393" si="469">D390</f>
        <v>672.42304225649377</v>
      </c>
      <c r="E393" s="3">
        <f t="shared" si="469"/>
        <v>9206.6191252611243</v>
      </c>
      <c r="F393" s="3">
        <f t="shared" si="469"/>
        <v>9206.6191252611243</v>
      </c>
      <c r="G393" s="3" t="str">
        <f>VLOOKUP(A393*2,StkLUT!$B$1:$D$40,3,FALSE)</f>
        <v>Cowlitz River Spring</v>
      </c>
    </row>
    <row r="394" spans="1:7" x14ac:dyDescent="0.25">
      <c r="A394">
        <f t="shared" si="402"/>
        <v>25</v>
      </c>
      <c r="B394">
        <f t="shared" ref="B394:C394" si="470">B378</f>
        <v>4</v>
      </c>
      <c r="C394">
        <f t="shared" si="470"/>
        <v>1</v>
      </c>
      <c r="D394" s="3">
        <f>VLOOKUP(A394,Growth!$C$1:$J$40,2,FALSE)*(1-EXP(-VLOOKUP(A394,Growth!$C$1:$J$40,3,FALSE)*((((B394-1)*12)+VLOOKUP(C394,Parameters!$A$14:$B$17,2,FALSE))-VLOOKUP(A394,Growth!$C$1:$J$40,4,FALSE))))</f>
        <v>800.2504310033529</v>
      </c>
      <c r="E394" s="3">
        <f>IF(VLOOKUP(A394*2,StkLUT!$B$1:$C$40,2,FALSE)=1,(D394^Parameters!$B$11)*Parameters!$B$10,IF(VLOOKUP(A394*2,StkLUT!$B$1:$C$40,2,FALSE)=2,(D394^Parameters!$C$11)*Parameters!$C$10,IF(VLOOKUP(A394*2,StkLUT!$B$1:$C$40,2,FALSE)=3,(D394^Parameters!$D$11)*Parameters!$D$10)))</f>
        <v>15734.994609661144</v>
      </c>
      <c r="F394" s="3">
        <f>IF(D394&gt;Parameters!$B$4,E394*(Parameters!$B$5+(Parameters!$B$6-Parameters!$B$5)*1/(1+EXP(-Parameters!$B$2*(D394-Parameters!$B$3)))),0)</f>
        <v>15734.994609661144</v>
      </c>
      <c r="G394" s="3" t="str">
        <f>VLOOKUP(A394*2,StkLUT!$B$1:$D$40,3,FALSE)</f>
        <v>Cowlitz River Spring</v>
      </c>
    </row>
    <row r="395" spans="1:7" x14ac:dyDescent="0.25">
      <c r="A395">
        <f t="shared" si="402"/>
        <v>25</v>
      </c>
      <c r="B395">
        <f t="shared" ref="B395:C395" si="471">B379</f>
        <v>4</v>
      </c>
      <c r="C395">
        <f t="shared" si="471"/>
        <v>2</v>
      </c>
      <c r="D395" s="3">
        <f>VLOOKUP(A395,Growth!$C$1:$J$40,2,FALSE)*(1-EXP(-VLOOKUP(A395,Growth!$C$1:$J$40,3,FALSE)*((((B395-1)*12)+VLOOKUP(C395,Parameters!$A$14:$B$17,2,FALSE))-VLOOKUP(A395,Growth!$C$1:$J$40,4,FALSE))))</f>
        <v>830.82580708060868</v>
      </c>
      <c r="E395" s="3">
        <f>IF(VLOOKUP(A395*2,StkLUT!$B$1:$C$40,2,FALSE)=1,(D395^Parameters!$B$11)*Parameters!$B$10,IF(VLOOKUP(A395*2,StkLUT!$B$1:$C$40,2,FALSE)=2,(D395^Parameters!$C$11)*Parameters!$C$10,IF(VLOOKUP(A395*2,StkLUT!$B$1:$C$40,2,FALSE)=3,(D395^Parameters!$D$11)*Parameters!$D$10)))</f>
        <v>17660.987938490089</v>
      </c>
      <c r="F395" s="3">
        <f>IF(D395&gt;Parameters!$B$4,E395*(Parameters!$B$5+(Parameters!$B$6-Parameters!$B$5)*1/(1+EXP(-Parameters!$B$2*(D395-Parameters!$B$3)))),0)</f>
        <v>17660.987938490089</v>
      </c>
      <c r="G395" s="3" t="str">
        <f>VLOOKUP(A395*2,StkLUT!$B$1:$D$40,3,FALSE)</f>
        <v>Cowlitz River Spring</v>
      </c>
    </row>
    <row r="396" spans="1:7" x14ac:dyDescent="0.25">
      <c r="A396">
        <f t="shared" si="402"/>
        <v>25</v>
      </c>
      <c r="B396">
        <f t="shared" ref="B396:C396" si="472">B380</f>
        <v>4</v>
      </c>
      <c r="C396">
        <f t="shared" si="472"/>
        <v>3</v>
      </c>
      <c r="D396" s="3">
        <f>VLOOKUP(A396,Growth!$C$1:$J$40,2,FALSE)*(1-EXP(-VLOOKUP(A396,Growth!$C$1:$J$40,3,FALSE)*((((B396-1)*12)+VLOOKUP(C396,Parameters!$A$14:$B$17,2,FALSE))-VLOOKUP(A396,Growth!$C$1:$J$40,4,FALSE))))</f>
        <v>844.9246103910973</v>
      </c>
      <c r="E396" s="3">
        <f>IF(VLOOKUP(A396*2,StkLUT!$B$1:$C$40,2,FALSE)=1,(D396^Parameters!$B$11)*Parameters!$B$10,IF(VLOOKUP(A396*2,StkLUT!$B$1:$C$40,2,FALSE)=2,(D396^Parameters!$C$11)*Parameters!$C$10,IF(VLOOKUP(A396*2,StkLUT!$B$1:$C$40,2,FALSE)=3,(D396^Parameters!$D$11)*Parameters!$D$10)))</f>
        <v>18600.330256297038</v>
      </c>
      <c r="F396" s="3">
        <f>IF(D396&gt;Parameters!$B$4,E396*(Parameters!$B$5+(Parameters!$B$6-Parameters!$B$5)*1/(1+EXP(-Parameters!$B$2*(D396-Parameters!$B$3)))),0)</f>
        <v>18600.330256297038</v>
      </c>
      <c r="G396" s="3" t="str">
        <f>VLOOKUP(A396*2,StkLUT!$B$1:$D$40,3,FALSE)</f>
        <v>Cowlitz River Spring</v>
      </c>
    </row>
    <row r="397" spans="1:7" x14ac:dyDescent="0.25">
      <c r="A397">
        <f t="shared" si="402"/>
        <v>25</v>
      </c>
      <c r="B397">
        <f t="shared" ref="B397:C397" si="473">B381</f>
        <v>4</v>
      </c>
      <c r="C397">
        <f t="shared" si="473"/>
        <v>4</v>
      </c>
      <c r="D397" s="3">
        <f t="shared" ref="D397:F397" si="474">D394</f>
        <v>800.2504310033529</v>
      </c>
      <c r="E397" s="3">
        <f t="shared" si="474"/>
        <v>15734.994609661144</v>
      </c>
      <c r="F397" s="3">
        <f t="shared" si="474"/>
        <v>15734.994609661144</v>
      </c>
      <c r="G397" s="3" t="str">
        <f>VLOOKUP(A397*2,StkLUT!$B$1:$D$40,3,FALSE)</f>
        <v>Cowlitz River Spring</v>
      </c>
    </row>
    <row r="398" spans="1:7" x14ac:dyDescent="0.25">
      <c r="A398">
        <f t="shared" si="402"/>
        <v>25</v>
      </c>
      <c r="B398">
        <f t="shared" ref="B398:C398" si="475">B382</f>
        <v>5</v>
      </c>
      <c r="C398">
        <f t="shared" si="475"/>
        <v>1</v>
      </c>
      <c r="D398" s="3">
        <f>VLOOKUP(A398,Growth!$C$1:$J$40,2,FALSE)*(1-EXP(-VLOOKUP(A398,Growth!$C$1:$J$40,3,FALSE)*((((B398-1)*12)+VLOOKUP(C398,Parameters!$A$14:$B$17,2,FALSE))-VLOOKUP(A398,Growth!$C$1:$J$40,4,FALSE))))</f>
        <v>868.11002853161642</v>
      </c>
      <c r="E398" s="3">
        <f>IF(VLOOKUP(A398*2,StkLUT!$B$1:$C$40,2,FALSE)=1,(D398^Parameters!$B$11)*Parameters!$B$10,IF(VLOOKUP(A398*2,StkLUT!$B$1:$C$40,2,FALSE)=2,(D398^Parameters!$C$11)*Parameters!$C$10,IF(VLOOKUP(A398*2,StkLUT!$B$1:$C$40,2,FALSE)=3,(D398^Parameters!$D$11)*Parameters!$D$10)))</f>
        <v>20217.476042054379</v>
      </c>
      <c r="F398" s="3">
        <f>IF(D398&gt;Parameters!$B$4,E398*(Parameters!$B$5+(Parameters!$B$6-Parameters!$B$5)*1/(1+EXP(-Parameters!$B$2*(D398-Parameters!$B$3)))),0)</f>
        <v>20217.476042054379</v>
      </c>
      <c r="G398" s="3" t="str">
        <f>VLOOKUP(A398*2,StkLUT!$B$1:$D$40,3,FALSE)</f>
        <v>Cowlitz River Spring</v>
      </c>
    </row>
    <row r="399" spans="1:7" x14ac:dyDescent="0.25">
      <c r="A399">
        <f t="shared" si="402"/>
        <v>25</v>
      </c>
      <c r="B399">
        <f t="shared" ref="B399:C399" si="476">B383</f>
        <v>5</v>
      </c>
      <c r="C399">
        <f t="shared" si="476"/>
        <v>2</v>
      </c>
      <c r="D399" s="3">
        <f>VLOOKUP(A399,Growth!$C$1:$J$40,2,FALSE)*(1-EXP(-VLOOKUP(A399,Growth!$C$1:$J$40,3,FALSE)*((((B399-1)*12)+VLOOKUP(C399,Parameters!$A$14:$B$17,2,FALSE))-VLOOKUP(A399,Growth!$C$1:$J$40,4,FALSE))))</f>
        <v>884.34154773276941</v>
      </c>
      <c r="E399" s="3">
        <f>IF(VLOOKUP(A399*2,StkLUT!$B$1:$C$40,2,FALSE)=1,(D399^Parameters!$B$11)*Parameters!$B$10,IF(VLOOKUP(A399*2,StkLUT!$B$1:$C$40,2,FALSE)=2,(D399^Parameters!$C$11)*Parameters!$C$10,IF(VLOOKUP(A399*2,StkLUT!$B$1:$C$40,2,FALSE)=3,(D399^Parameters!$D$11)*Parameters!$D$10)))</f>
        <v>21404.402428348709</v>
      </c>
      <c r="F399" s="3">
        <f>IF(D399&gt;Parameters!$B$4,E399*(Parameters!$B$5+(Parameters!$B$6-Parameters!$B$5)*1/(1+EXP(-Parameters!$B$2*(D399-Parameters!$B$3)))),0)</f>
        <v>21404.402428348709</v>
      </c>
      <c r="G399" s="3" t="str">
        <f>VLOOKUP(A399*2,StkLUT!$B$1:$D$40,3,FALSE)</f>
        <v>Cowlitz River Spring</v>
      </c>
    </row>
    <row r="400" spans="1:7" x14ac:dyDescent="0.25">
      <c r="A400">
        <f t="shared" si="402"/>
        <v>25</v>
      </c>
      <c r="B400">
        <f t="shared" ref="B400:C400" si="477">B384</f>
        <v>5</v>
      </c>
      <c r="C400">
        <f t="shared" si="477"/>
        <v>3</v>
      </c>
      <c r="D400" s="3">
        <f>VLOOKUP(A400,Growth!$C$1:$J$40,2,FALSE)*(1-EXP(-VLOOKUP(A400,Growth!$C$1:$J$40,3,FALSE)*((((B400-1)*12)+VLOOKUP(C400,Parameters!$A$14:$B$17,2,FALSE))-VLOOKUP(A400,Growth!$C$1:$J$40,4,FALSE))))</f>
        <v>891.82616529133168</v>
      </c>
      <c r="E400" s="3">
        <f>IF(VLOOKUP(A400*2,StkLUT!$B$1:$C$40,2,FALSE)=1,(D400^Parameters!$B$11)*Parameters!$B$10,IF(VLOOKUP(A400*2,StkLUT!$B$1:$C$40,2,FALSE)=2,(D400^Parameters!$C$11)*Parameters!$C$10,IF(VLOOKUP(A400*2,StkLUT!$B$1:$C$40,2,FALSE)=3,(D400^Parameters!$D$11)*Parameters!$D$10)))</f>
        <v>21967.214966155396</v>
      </c>
      <c r="F400" s="3">
        <f>IF(D400&gt;Parameters!$B$4,E400*(Parameters!$B$5+(Parameters!$B$6-Parameters!$B$5)*1/(1+EXP(-Parameters!$B$2*(D400-Parameters!$B$3)))),0)</f>
        <v>21967.214966155396</v>
      </c>
      <c r="G400" s="3" t="str">
        <f>VLOOKUP(A400*2,StkLUT!$B$1:$D$40,3,FALSE)</f>
        <v>Cowlitz River Spring</v>
      </c>
    </row>
    <row r="401" spans="1:7" x14ac:dyDescent="0.25">
      <c r="A401">
        <f t="shared" si="402"/>
        <v>25</v>
      </c>
      <c r="B401">
        <f t="shared" ref="B401:C401" si="478">B385</f>
        <v>5</v>
      </c>
      <c r="C401">
        <f t="shared" si="478"/>
        <v>4</v>
      </c>
      <c r="D401" s="3">
        <f t="shared" ref="D401:F421" si="479">D398</f>
        <v>868.11002853161642</v>
      </c>
      <c r="E401" s="3">
        <f t="shared" si="479"/>
        <v>20217.476042054379</v>
      </c>
      <c r="F401" s="3">
        <f t="shared" si="479"/>
        <v>20217.476042054379</v>
      </c>
      <c r="G401" s="3" t="str">
        <f>VLOOKUP(A401*2,StkLUT!$B$1:$D$40,3,FALSE)</f>
        <v>Cowlitz River Spring</v>
      </c>
    </row>
    <row r="402" spans="1:7" x14ac:dyDescent="0.25">
      <c r="A402">
        <f t="shared" si="402"/>
        <v>26</v>
      </c>
      <c r="B402">
        <f t="shared" ref="B402:C402" si="480">B386</f>
        <v>2</v>
      </c>
      <c r="C402">
        <f t="shared" si="480"/>
        <v>1</v>
      </c>
      <c r="D402" s="3">
        <f>VLOOKUP(A402,Growth!$C$1:$J$40,2,FALSE)*(1-EXP(-VLOOKUP(A402,Growth!$C$1:$J$40,3,FALSE)*((((B402-1)*12)+VLOOKUP(C402,Parameters!$A$14:$B$17,2,FALSE))-VLOOKUP(A402,Growth!$C$1:$J$40,4,FALSE))))</f>
        <v>431.63409111314127</v>
      </c>
      <c r="E402" s="3">
        <f>IF(VLOOKUP(A402*2,StkLUT!$B$1:$C$40,2,FALSE)=1,(D402^Parameters!$B$11)*Parameters!$B$10,IF(VLOOKUP(A402*2,StkLUT!$B$1:$C$40,2,FALSE)=2,(D402^Parameters!$C$11)*Parameters!$C$10,IF(VLOOKUP(A402*2,StkLUT!$B$1:$C$40,2,FALSE)=3,(D402^Parameters!$D$11)*Parameters!$D$10)))</f>
        <v>2350.6853133177065</v>
      </c>
      <c r="F402" s="3">
        <f>IF(D402&gt;Parameters!$B$4,E402*(Parameters!$B$5+(Parameters!$B$6-Parameters!$B$5)*1/(1+EXP(-Parameters!$B$2*(D402-Parameters!$B$3)))),0)</f>
        <v>2350.6853133177065</v>
      </c>
      <c r="G402" s="3" t="str">
        <f>VLOOKUP(A402*2,StkLUT!$B$1:$D$40,3,FALSE)</f>
        <v>Willamette River Spring</v>
      </c>
    </row>
    <row r="403" spans="1:7" x14ac:dyDescent="0.25">
      <c r="A403">
        <f t="shared" ref="A403:A466" si="481">A387+1</f>
        <v>26</v>
      </c>
      <c r="B403">
        <f t="shared" ref="B403:C403" si="482">B387</f>
        <v>2</v>
      </c>
      <c r="C403">
        <f t="shared" si="482"/>
        <v>2</v>
      </c>
      <c r="D403" s="3">
        <f>VLOOKUP(A403,Growth!$C$1:$J$40,2,FALSE)*(1-EXP(-VLOOKUP(A403,Growth!$C$1:$J$40,3,FALSE)*((((B403-1)*12)+VLOOKUP(C403,Parameters!$A$14:$B$17,2,FALSE))-VLOOKUP(A403,Growth!$C$1:$J$40,4,FALSE))))</f>
        <v>540.12593316082848</v>
      </c>
      <c r="E403" s="3">
        <f>IF(VLOOKUP(A403*2,StkLUT!$B$1:$C$40,2,FALSE)=1,(D403^Parameters!$B$11)*Parameters!$B$10,IF(VLOOKUP(A403*2,StkLUT!$B$1:$C$40,2,FALSE)=2,(D403^Parameters!$C$11)*Parameters!$C$10,IF(VLOOKUP(A403*2,StkLUT!$B$1:$C$40,2,FALSE)=3,(D403^Parameters!$D$11)*Parameters!$D$10)))</f>
        <v>4689.0380684014608</v>
      </c>
      <c r="F403" s="3">
        <f>IF(D403&gt;Parameters!$B$4,E403*(Parameters!$B$5+(Parameters!$B$6-Parameters!$B$5)*1/(1+EXP(-Parameters!$B$2*(D403-Parameters!$B$3)))),0)</f>
        <v>4689.0380684014608</v>
      </c>
      <c r="G403" s="3" t="str">
        <f>VLOOKUP(A403*2,StkLUT!$B$1:$D$40,3,FALSE)</f>
        <v>Willamette River Spring</v>
      </c>
    </row>
    <row r="404" spans="1:7" x14ac:dyDescent="0.25">
      <c r="A404">
        <f t="shared" si="481"/>
        <v>26</v>
      </c>
      <c r="B404">
        <f t="shared" ref="B404:C404" si="483">B388</f>
        <v>2</v>
      </c>
      <c r="C404">
        <f t="shared" si="483"/>
        <v>3</v>
      </c>
      <c r="D404" s="3">
        <f>VLOOKUP(A404,Growth!$C$1:$J$40,2,FALSE)*(1-EXP(-VLOOKUP(A404,Growth!$C$1:$J$40,3,FALSE)*((((B404-1)*12)+VLOOKUP(C404,Parameters!$A$14:$B$17,2,FALSE))-VLOOKUP(A404,Growth!$C$1:$J$40,4,FALSE))))</f>
        <v>590.15328647802164</v>
      </c>
      <c r="E404" s="3">
        <f>IF(VLOOKUP(A404*2,StkLUT!$B$1:$C$40,2,FALSE)=1,(D404^Parameters!$B$11)*Parameters!$B$10,IF(VLOOKUP(A404*2,StkLUT!$B$1:$C$40,2,FALSE)=2,(D404^Parameters!$C$11)*Parameters!$C$10,IF(VLOOKUP(A404*2,StkLUT!$B$1:$C$40,2,FALSE)=3,(D404^Parameters!$D$11)*Parameters!$D$10)))</f>
        <v>6159.6403574062833</v>
      </c>
      <c r="F404" s="3">
        <f>IF(D404&gt;Parameters!$B$4,E404*(Parameters!$B$5+(Parameters!$B$6-Parameters!$B$5)*1/(1+EXP(-Parameters!$B$2*(D404-Parameters!$B$3)))),0)</f>
        <v>6159.6403574062833</v>
      </c>
      <c r="G404" s="3" t="str">
        <f>VLOOKUP(A404*2,StkLUT!$B$1:$D$40,3,FALSE)</f>
        <v>Willamette River Spring</v>
      </c>
    </row>
    <row r="405" spans="1:7" x14ac:dyDescent="0.25">
      <c r="A405">
        <f t="shared" si="481"/>
        <v>26</v>
      </c>
      <c r="B405">
        <f t="shared" ref="B405:C405" si="484">B389</f>
        <v>2</v>
      </c>
      <c r="C405">
        <f t="shared" si="484"/>
        <v>4</v>
      </c>
      <c r="D405" s="3">
        <f t="shared" ref="D405" si="485">D402</f>
        <v>431.63409111314127</v>
      </c>
      <c r="E405" s="3">
        <f t="shared" si="459"/>
        <v>2350.6853133177065</v>
      </c>
      <c r="F405" s="3">
        <f t="shared" si="459"/>
        <v>2350.6853133177065</v>
      </c>
      <c r="G405" s="3" t="str">
        <f>VLOOKUP(A405*2,StkLUT!$B$1:$D$40,3,FALSE)</f>
        <v>Willamette River Spring</v>
      </c>
    </row>
    <row r="406" spans="1:7" x14ac:dyDescent="0.25">
      <c r="A406">
        <f t="shared" si="481"/>
        <v>26</v>
      </c>
      <c r="B406">
        <f t="shared" ref="B406:C406" si="486">B390</f>
        <v>3</v>
      </c>
      <c r="C406">
        <f t="shared" si="486"/>
        <v>1</v>
      </c>
      <c r="D406" s="3">
        <f>VLOOKUP(A406,Growth!$C$1:$J$40,2,FALSE)*(1-EXP(-VLOOKUP(A406,Growth!$C$1:$J$40,3,FALSE)*((((B406-1)*12)+VLOOKUP(C406,Parameters!$A$14:$B$17,2,FALSE))-VLOOKUP(A406,Growth!$C$1:$J$40,4,FALSE))))</f>
        <v>672.42304225649377</v>
      </c>
      <c r="E406" s="3">
        <f>IF(VLOOKUP(A406*2,StkLUT!$B$1:$C$40,2,FALSE)=1,(D406^Parameters!$B$11)*Parameters!$B$10,IF(VLOOKUP(A406*2,StkLUT!$B$1:$C$40,2,FALSE)=2,(D406^Parameters!$C$11)*Parameters!$C$10,IF(VLOOKUP(A406*2,StkLUT!$B$1:$C$40,2,FALSE)=3,(D406^Parameters!$D$11)*Parameters!$D$10)))</f>
        <v>9206.6191252611243</v>
      </c>
      <c r="F406" s="3">
        <f>IF(D406&gt;Parameters!$B$4,E406*(Parameters!$B$5+(Parameters!$B$6-Parameters!$B$5)*1/(1+EXP(-Parameters!$B$2*(D406-Parameters!$B$3)))),0)</f>
        <v>9206.6191252611243</v>
      </c>
      <c r="G406" s="3" t="str">
        <f>VLOOKUP(A406*2,StkLUT!$B$1:$D$40,3,FALSE)</f>
        <v>Willamette River Spring</v>
      </c>
    </row>
    <row r="407" spans="1:7" x14ac:dyDescent="0.25">
      <c r="A407">
        <f t="shared" si="481"/>
        <v>26</v>
      </c>
      <c r="B407">
        <f t="shared" ref="B407:C407" si="487">B391</f>
        <v>3</v>
      </c>
      <c r="C407">
        <f t="shared" si="487"/>
        <v>2</v>
      </c>
      <c r="D407" s="3">
        <f>VLOOKUP(A407,Growth!$C$1:$J$40,2,FALSE)*(1-EXP(-VLOOKUP(A407,Growth!$C$1:$J$40,3,FALSE)*((((B407-1)*12)+VLOOKUP(C407,Parameters!$A$14:$B$17,2,FALSE))-VLOOKUP(A407,Growth!$C$1:$J$40,4,FALSE))))</f>
        <v>730.01799752101567</v>
      </c>
      <c r="E407" s="3">
        <f>IF(VLOOKUP(A407*2,StkLUT!$B$1:$C$40,2,FALSE)=1,(D407^Parameters!$B$11)*Parameters!$B$10,IF(VLOOKUP(A407*2,StkLUT!$B$1:$C$40,2,FALSE)=2,(D407^Parameters!$C$11)*Parameters!$C$10,IF(VLOOKUP(A407*2,StkLUT!$B$1:$C$40,2,FALSE)=3,(D407^Parameters!$D$11)*Parameters!$D$10)))</f>
        <v>11858.072976014379</v>
      </c>
      <c r="F407" s="3">
        <f>IF(D407&gt;Parameters!$B$4,E407*(Parameters!$B$5+(Parameters!$B$6-Parameters!$B$5)*1/(1+EXP(-Parameters!$B$2*(D407-Parameters!$B$3)))),0)</f>
        <v>11858.072976014379</v>
      </c>
      <c r="G407" s="3" t="str">
        <f>VLOOKUP(A407*2,StkLUT!$B$1:$D$40,3,FALSE)</f>
        <v>Willamette River Spring</v>
      </c>
    </row>
    <row r="408" spans="1:7" x14ac:dyDescent="0.25">
      <c r="A408">
        <f t="shared" si="481"/>
        <v>26</v>
      </c>
      <c r="B408">
        <f t="shared" ref="B408:C408" si="488">B392</f>
        <v>3</v>
      </c>
      <c r="C408">
        <f t="shared" si="488"/>
        <v>3</v>
      </c>
      <c r="D408" s="3">
        <f>VLOOKUP(A408,Growth!$C$1:$J$40,2,FALSE)*(1-EXP(-VLOOKUP(A408,Growth!$C$1:$J$40,3,FALSE)*((((B408-1)*12)+VLOOKUP(C408,Parameters!$A$14:$B$17,2,FALSE))-VLOOKUP(A408,Growth!$C$1:$J$40,4,FALSE))))</f>
        <v>756.57596835019285</v>
      </c>
      <c r="E408" s="3">
        <f>IF(VLOOKUP(A408*2,StkLUT!$B$1:$C$40,2,FALSE)=1,(D408^Parameters!$B$11)*Parameters!$B$10,IF(VLOOKUP(A408*2,StkLUT!$B$1:$C$40,2,FALSE)=2,(D408^Parameters!$C$11)*Parameters!$C$10,IF(VLOOKUP(A408*2,StkLUT!$B$1:$C$40,2,FALSE)=3,(D408^Parameters!$D$11)*Parameters!$D$10)))</f>
        <v>13237.511635289462</v>
      </c>
      <c r="F408" s="3">
        <f>IF(D408&gt;Parameters!$B$4,E408*(Parameters!$B$5+(Parameters!$B$6-Parameters!$B$5)*1/(1+EXP(-Parameters!$B$2*(D408-Parameters!$B$3)))),0)</f>
        <v>13237.511635289462</v>
      </c>
      <c r="G408" s="3" t="str">
        <f>VLOOKUP(A408*2,StkLUT!$B$1:$D$40,3,FALSE)</f>
        <v>Willamette River Spring</v>
      </c>
    </row>
    <row r="409" spans="1:7" x14ac:dyDescent="0.25">
      <c r="A409">
        <f t="shared" si="481"/>
        <v>26</v>
      </c>
      <c r="B409">
        <f t="shared" ref="B409:C409" si="489">B393</f>
        <v>3</v>
      </c>
      <c r="C409">
        <f t="shared" si="489"/>
        <v>4</v>
      </c>
      <c r="D409" s="3">
        <f t="shared" ref="D409" si="490">D406</f>
        <v>672.42304225649377</v>
      </c>
      <c r="E409" s="3">
        <f t="shared" si="464"/>
        <v>9206.6191252611243</v>
      </c>
      <c r="F409" s="3">
        <f t="shared" si="464"/>
        <v>9206.6191252611243</v>
      </c>
      <c r="G409" s="3" t="str">
        <f>VLOOKUP(A409*2,StkLUT!$B$1:$D$40,3,FALSE)</f>
        <v>Willamette River Spring</v>
      </c>
    </row>
    <row r="410" spans="1:7" x14ac:dyDescent="0.25">
      <c r="A410">
        <f t="shared" si="481"/>
        <v>26</v>
      </c>
      <c r="B410">
        <f t="shared" ref="B410:C410" si="491">B394</f>
        <v>4</v>
      </c>
      <c r="C410">
        <f t="shared" si="491"/>
        <v>1</v>
      </c>
      <c r="D410" s="3">
        <f>VLOOKUP(A410,Growth!$C$1:$J$40,2,FALSE)*(1-EXP(-VLOOKUP(A410,Growth!$C$1:$J$40,3,FALSE)*((((B410-1)*12)+VLOOKUP(C410,Parameters!$A$14:$B$17,2,FALSE))-VLOOKUP(A410,Growth!$C$1:$J$40,4,FALSE))))</f>
        <v>800.2504310033529</v>
      </c>
      <c r="E410" s="3">
        <f>IF(VLOOKUP(A410*2,StkLUT!$B$1:$C$40,2,FALSE)=1,(D410^Parameters!$B$11)*Parameters!$B$10,IF(VLOOKUP(A410*2,StkLUT!$B$1:$C$40,2,FALSE)=2,(D410^Parameters!$C$11)*Parameters!$C$10,IF(VLOOKUP(A410*2,StkLUT!$B$1:$C$40,2,FALSE)=3,(D410^Parameters!$D$11)*Parameters!$D$10)))</f>
        <v>15734.994609661144</v>
      </c>
      <c r="F410" s="3">
        <f>IF(D410&gt;Parameters!$B$4,E410*(Parameters!$B$5+(Parameters!$B$6-Parameters!$B$5)*1/(1+EXP(-Parameters!$B$2*(D410-Parameters!$B$3)))),0)</f>
        <v>15734.994609661144</v>
      </c>
      <c r="G410" s="3" t="str">
        <f>VLOOKUP(A410*2,StkLUT!$B$1:$D$40,3,FALSE)</f>
        <v>Willamette River Spring</v>
      </c>
    </row>
    <row r="411" spans="1:7" x14ac:dyDescent="0.25">
      <c r="A411">
        <f t="shared" si="481"/>
        <v>26</v>
      </c>
      <c r="B411">
        <f t="shared" ref="B411:C411" si="492">B395</f>
        <v>4</v>
      </c>
      <c r="C411">
        <f t="shared" si="492"/>
        <v>2</v>
      </c>
      <c r="D411" s="3">
        <f>VLOOKUP(A411,Growth!$C$1:$J$40,2,FALSE)*(1-EXP(-VLOOKUP(A411,Growth!$C$1:$J$40,3,FALSE)*((((B411-1)*12)+VLOOKUP(C411,Parameters!$A$14:$B$17,2,FALSE))-VLOOKUP(A411,Growth!$C$1:$J$40,4,FALSE))))</f>
        <v>830.82580708060868</v>
      </c>
      <c r="E411" s="3">
        <f>IF(VLOOKUP(A411*2,StkLUT!$B$1:$C$40,2,FALSE)=1,(D411^Parameters!$B$11)*Parameters!$B$10,IF(VLOOKUP(A411*2,StkLUT!$B$1:$C$40,2,FALSE)=2,(D411^Parameters!$C$11)*Parameters!$C$10,IF(VLOOKUP(A411*2,StkLUT!$B$1:$C$40,2,FALSE)=3,(D411^Parameters!$D$11)*Parameters!$D$10)))</f>
        <v>17660.987938490089</v>
      </c>
      <c r="F411" s="3">
        <f>IF(D411&gt;Parameters!$B$4,E411*(Parameters!$B$5+(Parameters!$B$6-Parameters!$B$5)*1/(1+EXP(-Parameters!$B$2*(D411-Parameters!$B$3)))),0)</f>
        <v>17660.987938490089</v>
      </c>
      <c r="G411" s="3" t="str">
        <f>VLOOKUP(A411*2,StkLUT!$B$1:$D$40,3,FALSE)</f>
        <v>Willamette River Spring</v>
      </c>
    </row>
    <row r="412" spans="1:7" x14ac:dyDescent="0.25">
      <c r="A412">
        <f t="shared" si="481"/>
        <v>26</v>
      </c>
      <c r="B412">
        <f t="shared" ref="B412:C412" si="493">B396</f>
        <v>4</v>
      </c>
      <c r="C412">
        <f t="shared" si="493"/>
        <v>3</v>
      </c>
      <c r="D412" s="3">
        <f>VLOOKUP(A412,Growth!$C$1:$J$40,2,FALSE)*(1-EXP(-VLOOKUP(A412,Growth!$C$1:$J$40,3,FALSE)*((((B412-1)*12)+VLOOKUP(C412,Parameters!$A$14:$B$17,2,FALSE))-VLOOKUP(A412,Growth!$C$1:$J$40,4,FALSE))))</f>
        <v>844.9246103910973</v>
      </c>
      <c r="E412" s="3">
        <f>IF(VLOOKUP(A412*2,StkLUT!$B$1:$C$40,2,FALSE)=1,(D412^Parameters!$B$11)*Parameters!$B$10,IF(VLOOKUP(A412*2,StkLUT!$B$1:$C$40,2,FALSE)=2,(D412^Parameters!$C$11)*Parameters!$C$10,IF(VLOOKUP(A412*2,StkLUT!$B$1:$C$40,2,FALSE)=3,(D412^Parameters!$D$11)*Parameters!$D$10)))</f>
        <v>18600.330256297038</v>
      </c>
      <c r="F412" s="3">
        <f>IF(D412&gt;Parameters!$B$4,E412*(Parameters!$B$5+(Parameters!$B$6-Parameters!$B$5)*1/(1+EXP(-Parameters!$B$2*(D412-Parameters!$B$3)))),0)</f>
        <v>18600.330256297038</v>
      </c>
      <c r="G412" s="3" t="str">
        <f>VLOOKUP(A412*2,StkLUT!$B$1:$D$40,3,FALSE)</f>
        <v>Willamette River Spring</v>
      </c>
    </row>
    <row r="413" spans="1:7" x14ac:dyDescent="0.25">
      <c r="A413">
        <f t="shared" si="481"/>
        <v>26</v>
      </c>
      <c r="B413">
        <f t="shared" ref="B413:C413" si="494">B397</f>
        <v>4</v>
      </c>
      <c r="C413">
        <f t="shared" si="494"/>
        <v>4</v>
      </c>
      <c r="D413" s="3">
        <f t="shared" ref="D413:F413" si="495">D410</f>
        <v>800.2504310033529</v>
      </c>
      <c r="E413" s="3">
        <f t="shared" si="495"/>
        <v>15734.994609661144</v>
      </c>
      <c r="F413" s="3">
        <f t="shared" si="495"/>
        <v>15734.994609661144</v>
      </c>
      <c r="G413" s="3" t="str">
        <f>VLOOKUP(A413*2,StkLUT!$B$1:$D$40,3,FALSE)</f>
        <v>Willamette River Spring</v>
      </c>
    </row>
    <row r="414" spans="1:7" x14ac:dyDescent="0.25">
      <c r="A414">
        <f t="shared" si="481"/>
        <v>26</v>
      </c>
      <c r="B414">
        <f t="shared" ref="B414:C414" si="496">B398</f>
        <v>5</v>
      </c>
      <c r="C414">
        <f t="shared" si="496"/>
        <v>1</v>
      </c>
      <c r="D414" s="3">
        <f>VLOOKUP(A414,Growth!$C$1:$J$40,2,FALSE)*(1-EXP(-VLOOKUP(A414,Growth!$C$1:$J$40,3,FALSE)*((((B414-1)*12)+VLOOKUP(C414,Parameters!$A$14:$B$17,2,FALSE))-VLOOKUP(A414,Growth!$C$1:$J$40,4,FALSE))))</f>
        <v>868.11002853161642</v>
      </c>
      <c r="E414" s="3">
        <f>IF(VLOOKUP(A414*2,StkLUT!$B$1:$C$40,2,FALSE)=1,(D414^Parameters!$B$11)*Parameters!$B$10,IF(VLOOKUP(A414*2,StkLUT!$B$1:$C$40,2,FALSE)=2,(D414^Parameters!$C$11)*Parameters!$C$10,IF(VLOOKUP(A414*2,StkLUT!$B$1:$C$40,2,FALSE)=3,(D414^Parameters!$D$11)*Parameters!$D$10)))</f>
        <v>20217.476042054379</v>
      </c>
      <c r="F414" s="3">
        <f>IF(D414&gt;Parameters!$B$4,E414*(Parameters!$B$5+(Parameters!$B$6-Parameters!$B$5)*1/(1+EXP(-Parameters!$B$2*(D414-Parameters!$B$3)))),0)</f>
        <v>20217.476042054379</v>
      </c>
      <c r="G414" s="3" t="str">
        <f>VLOOKUP(A414*2,StkLUT!$B$1:$D$40,3,FALSE)</f>
        <v>Willamette River Spring</v>
      </c>
    </row>
    <row r="415" spans="1:7" x14ac:dyDescent="0.25">
      <c r="A415">
        <f t="shared" si="481"/>
        <v>26</v>
      </c>
      <c r="B415">
        <f t="shared" ref="B415:C415" si="497">B399</f>
        <v>5</v>
      </c>
      <c r="C415">
        <f t="shared" si="497"/>
        <v>2</v>
      </c>
      <c r="D415" s="3">
        <f>VLOOKUP(A415,Growth!$C$1:$J$40,2,FALSE)*(1-EXP(-VLOOKUP(A415,Growth!$C$1:$J$40,3,FALSE)*((((B415-1)*12)+VLOOKUP(C415,Parameters!$A$14:$B$17,2,FALSE))-VLOOKUP(A415,Growth!$C$1:$J$40,4,FALSE))))</f>
        <v>884.34154773276941</v>
      </c>
      <c r="E415" s="3">
        <f>IF(VLOOKUP(A415*2,StkLUT!$B$1:$C$40,2,FALSE)=1,(D415^Parameters!$B$11)*Parameters!$B$10,IF(VLOOKUP(A415*2,StkLUT!$B$1:$C$40,2,FALSE)=2,(D415^Parameters!$C$11)*Parameters!$C$10,IF(VLOOKUP(A415*2,StkLUT!$B$1:$C$40,2,FALSE)=3,(D415^Parameters!$D$11)*Parameters!$D$10)))</f>
        <v>21404.402428348709</v>
      </c>
      <c r="F415" s="3">
        <f>IF(D415&gt;Parameters!$B$4,E415*(Parameters!$B$5+(Parameters!$B$6-Parameters!$B$5)*1/(1+EXP(-Parameters!$B$2*(D415-Parameters!$B$3)))),0)</f>
        <v>21404.402428348709</v>
      </c>
      <c r="G415" s="3" t="str">
        <f>VLOOKUP(A415*2,StkLUT!$B$1:$D$40,3,FALSE)</f>
        <v>Willamette River Spring</v>
      </c>
    </row>
    <row r="416" spans="1:7" x14ac:dyDescent="0.25">
      <c r="A416">
        <f t="shared" si="481"/>
        <v>26</v>
      </c>
      <c r="B416">
        <f t="shared" ref="B416:C416" si="498">B400</f>
        <v>5</v>
      </c>
      <c r="C416">
        <f t="shared" si="498"/>
        <v>3</v>
      </c>
      <c r="D416" s="3">
        <f>VLOOKUP(A416,Growth!$C$1:$J$40,2,FALSE)*(1-EXP(-VLOOKUP(A416,Growth!$C$1:$J$40,3,FALSE)*((((B416-1)*12)+VLOOKUP(C416,Parameters!$A$14:$B$17,2,FALSE))-VLOOKUP(A416,Growth!$C$1:$J$40,4,FALSE))))</f>
        <v>891.82616529133168</v>
      </c>
      <c r="E416" s="3">
        <f>IF(VLOOKUP(A416*2,StkLUT!$B$1:$C$40,2,FALSE)=1,(D416^Parameters!$B$11)*Parameters!$B$10,IF(VLOOKUP(A416*2,StkLUT!$B$1:$C$40,2,FALSE)=2,(D416^Parameters!$C$11)*Parameters!$C$10,IF(VLOOKUP(A416*2,StkLUT!$B$1:$C$40,2,FALSE)=3,(D416^Parameters!$D$11)*Parameters!$D$10)))</f>
        <v>21967.214966155396</v>
      </c>
      <c r="F416" s="3">
        <f>IF(D416&gt;Parameters!$B$4,E416*(Parameters!$B$5+(Parameters!$B$6-Parameters!$B$5)*1/(1+EXP(-Parameters!$B$2*(D416-Parameters!$B$3)))),0)</f>
        <v>21967.214966155396</v>
      </c>
      <c r="G416" s="3" t="str">
        <f>VLOOKUP(A416*2,StkLUT!$B$1:$D$40,3,FALSE)</f>
        <v>Willamette River Spring</v>
      </c>
    </row>
    <row r="417" spans="1:7" x14ac:dyDescent="0.25">
      <c r="A417">
        <f t="shared" si="481"/>
        <v>26</v>
      </c>
      <c r="B417">
        <f t="shared" ref="B417:C417" si="499">B401</f>
        <v>5</v>
      </c>
      <c r="C417">
        <f t="shared" si="499"/>
        <v>4</v>
      </c>
      <c r="D417" s="3">
        <f t="shared" ref="D417:F417" si="500">D414</f>
        <v>868.11002853161642</v>
      </c>
      <c r="E417" s="3">
        <f t="shared" si="500"/>
        <v>20217.476042054379</v>
      </c>
      <c r="F417" s="3">
        <f t="shared" si="500"/>
        <v>20217.476042054379</v>
      </c>
      <c r="G417" s="3" t="str">
        <f>VLOOKUP(A417*2,StkLUT!$B$1:$D$40,3,FALSE)</f>
        <v>Willamette River Spring</v>
      </c>
    </row>
    <row r="418" spans="1:7" x14ac:dyDescent="0.25">
      <c r="A418">
        <f t="shared" si="481"/>
        <v>27</v>
      </c>
      <c r="B418">
        <f t="shared" ref="B418:C418" si="501">B402</f>
        <v>2</v>
      </c>
      <c r="C418">
        <f t="shared" si="501"/>
        <v>1</v>
      </c>
      <c r="D418" s="3">
        <f>VLOOKUP(A418,Growth!$C$1:$J$40,2,FALSE)*(1-EXP(-VLOOKUP(A418,Growth!$C$1:$J$40,3,FALSE)*((((B418-1)*12)+VLOOKUP(C418,Parameters!$A$14:$B$17,2,FALSE))-VLOOKUP(A418,Growth!$C$1:$J$40,4,FALSE))))</f>
        <v>256.09153117225208</v>
      </c>
      <c r="E418" s="3">
        <f>IF(VLOOKUP(A418*2,StkLUT!$B$1:$C$40,2,FALSE)=1,(D418^Parameters!$B$11)*Parameters!$B$10,IF(VLOOKUP(A418*2,StkLUT!$B$1:$C$40,2,FALSE)=2,(D418^Parameters!$C$11)*Parameters!$C$10,IF(VLOOKUP(A418*2,StkLUT!$B$1:$C$40,2,FALSE)=3,(D418^Parameters!$D$11)*Parameters!$D$10)))</f>
        <v>470.96211697663983</v>
      </c>
      <c r="F418" s="3">
        <f>IF(D418&gt;Parameters!$B$4,E418*(Parameters!$B$5+(Parameters!$B$6-Parameters!$B$5)*1/(1+EXP(-Parameters!$B$2*(D418-Parameters!$B$3)))),0)</f>
        <v>470.96211697663983</v>
      </c>
      <c r="G418" s="3" t="str">
        <f>VLOOKUP(A418*2,StkLUT!$B$1:$D$40,3,FALSE)</f>
        <v>Snake River Fall</v>
      </c>
    </row>
    <row r="419" spans="1:7" x14ac:dyDescent="0.25">
      <c r="A419">
        <f t="shared" si="481"/>
        <v>27</v>
      </c>
      <c r="B419">
        <f t="shared" ref="B419:C419" si="502">B403</f>
        <v>2</v>
      </c>
      <c r="C419">
        <f t="shared" si="502"/>
        <v>2</v>
      </c>
      <c r="D419" s="3">
        <f>VLOOKUP(A419,Growth!$C$1:$J$40,2,FALSE)*(1-EXP(-VLOOKUP(A419,Growth!$C$1:$J$40,3,FALSE)*((((B419-1)*12)+VLOOKUP(C419,Parameters!$A$14:$B$17,2,FALSE))-VLOOKUP(A419,Growth!$C$1:$J$40,4,FALSE))))</f>
        <v>361.76561811474897</v>
      </c>
      <c r="E419" s="3">
        <f>IF(VLOOKUP(A419*2,StkLUT!$B$1:$C$40,2,FALSE)=1,(D419^Parameters!$B$11)*Parameters!$B$10,IF(VLOOKUP(A419*2,StkLUT!$B$1:$C$40,2,FALSE)=2,(D419^Parameters!$C$11)*Parameters!$C$10,IF(VLOOKUP(A419*2,StkLUT!$B$1:$C$40,2,FALSE)=3,(D419^Parameters!$D$11)*Parameters!$D$10)))</f>
        <v>1364.6608928987089</v>
      </c>
      <c r="F419" s="3">
        <f>IF(D419&gt;Parameters!$B$4,E419*(Parameters!$B$5+(Parameters!$B$6-Parameters!$B$5)*1/(1+EXP(-Parameters!$B$2*(D419-Parameters!$B$3)))),0)</f>
        <v>1364.6608928987089</v>
      </c>
      <c r="G419" s="3" t="str">
        <f>VLOOKUP(A419*2,StkLUT!$B$1:$D$40,3,FALSE)</f>
        <v>Snake River Fall</v>
      </c>
    </row>
    <row r="420" spans="1:7" x14ac:dyDescent="0.25">
      <c r="A420">
        <f t="shared" si="481"/>
        <v>27</v>
      </c>
      <c r="B420">
        <f t="shared" ref="B420:C420" si="503">B404</f>
        <v>2</v>
      </c>
      <c r="C420">
        <f t="shared" si="503"/>
        <v>3</v>
      </c>
      <c r="D420" s="3">
        <f>VLOOKUP(A420,Growth!$C$1:$J$40,2,FALSE)*(1-EXP(-VLOOKUP(A420,Growth!$C$1:$J$40,3,FALSE)*((((B420-1)*12)+VLOOKUP(C420,Parameters!$A$14:$B$17,2,FALSE))-VLOOKUP(A420,Growth!$C$1:$J$40,4,FALSE))))</f>
        <v>413.52085533995154</v>
      </c>
      <c r="E420" s="3">
        <f>IF(VLOOKUP(A420*2,StkLUT!$B$1:$C$40,2,FALSE)=1,(D420^Parameters!$B$11)*Parameters!$B$10,IF(VLOOKUP(A420*2,StkLUT!$B$1:$C$40,2,FALSE)=2,(D420^Parameters!$C$11)*Parameters!$C$10,IF(VLOOKUP(A420*2,StkLUT!$B$1:$C$40,2,FALSE)=3,(D420^Parameters!$D$11)*Parameters!$D$10)))</f>
        <v>2059.9539514043877</v>
      </c>
      <c r="F420" s="3">
        <f>IF(D420&gt;Parameters!$B$4,E420*(Parameters!$B$5+(Parameters!$B$6-Parameters!$B$5)*1/(1+EXP(-Parameters!$B$2*(D420-Parameters!$B$3)))),0)</f>
        <v>2059.9539514043877</v>
      </c>
      <c r="G420" s="3" t="str">
        <f>VLOOKUP(A420*2,StkLUT!$B$1:$D$40,3,FALSE)</f>
        <v>Snake River Fall</v>
      </c>
    </row>
    <row r="421" spans="1:7" x14ac:dyDescent="0.25">
      <c r="A421">
        <f t="shared" si="481"/>
        <v>27</v>
      </c>
      <c r="B421">
        <f t="shared" ref="B421:C421" si="504">B405</f>
        <v>2</v>
      </c>
      <c r="C421">
        <f t="shared" si="504"/>
        <v>4</v>
      </c>
      <c r="D421" s="3">
        <f t="shared" si="479"/>
        <v>256.09153117225208</v>
      </c>
      <c r="E421" s="3">
        <f t="shared" si="479"/>
        <v>470.96211697663983</v>
      </c>
      <c r="F421" s="3">
        <f t="shared" si="479"/>
        <v>470.96211697663983</v>
      </c>
      <c r="G421" s="3" t="str">
        <f>VLOOKUP(A421*2,StkLUT!$B$1:$D$40,3,FALSE)</f>
        <v>Snake River Fall</v>
      </c>
    </row>
    <row r="422" spans="1:7" x14ac:dyDescent="0.25">
      <c r="A422">
        <f t="shared" si="481"/>
        <v>27</v>
      </c>
      <c r="B422">
        <f t="shared" ref="B422:C422" si="505">B406</f>
        <v>3</v>
      </c>
      <c r="C422">
        <f t="shared" si="505"/>
        <v>1</v>
      </c>
      <c r="D422" s="3">
        <f>VLOOKUP(A422,Growth!$C$1:$J$40,2,FALSE)*(1-EXP(-VLOOKUP(A422,Growth!$C$1:$J$40,3,FALSE)*((((B422-1)*12)+VLOOKUP(C422,Parameters!$A$14:$B$17,2,FALSE))-VLOOKUP(A422,Growth!$C$1:$J$40,4,FALSE))))</f>
        <v>504.11809608608621</v>
      </c>
      <c r="E422" s="3">
        <f>IF(VLOOKUP(A422*2,StkLUT!$B$1:$C$40,2,FALSE)=1,(D422^Parameters!$B$11)*Parameters!$B$10,IF(VLOOKUP(A422*2,StkLUT!$B$1:$C$40,2,FALSE)=2,(D422^Parameters!$C$11)*Parameters!$C$10,IF(VLOOKUP(A422*2,StkLUT!$B$1:$C$40,2,FALSE)=3,(D422^Parameters!$D$11)*Parameters!$D$10)))</f>
        <v>3791.4950868740293</v>
      </c>
      <c r="F422" s="3">
        <f>IF(D422&gt;Parameters!$B$4,E422*(Parameters!$B$5+(Parameters!$B$6-Parameters!$B$5)*1/(1+EXP(-Parameters!$B$2*(D422-Parameters!$B$3)))),0)</f>
        <v>3791.4950868740293</v>
      </c>
      <c r="G422" s="3" t="str">
        <f>VLOOKUP(A422*2,StkLUT!$B$1:$D$40,3,FALSE)</f>
        <v>Snake River Fall</v>
      </c>
    </row>
    <row r="423" spans="1:7" x14ac:dyDescent="0.25">
      <c r="A423">
        <f t="shared" si="481"/>
        <v>27</v>
      </c>
      <c r="B423">
        <f t="shared" ref="B423:C423" si="506">B407</f>
        <v>3</v>
      </c>
      <c r="C423">
        <f t="shared" si="506"/>
        <v>2</v>
      </c>
      <c r="D423" s="3">
        <f>VLOOKUP(A423,Growth!$C$1:$J$40,2,FALSE)*(1-EXP(-VLOOKUP(A423,Growth!$C$1:$J$40,3,FALSE)*((((B423-1)*12)+VLOOKUP(C423,Parameters!$A$14:$B$17,2,FALSE))-VLOOKUP(A423,Growth!$C$1:$J$40,4,FALSE))))</f>
        <v>572.88755300070568</v>
      </c>
      <c r="E423" s="3">
        <f>IF(VLOOKUP(A423*2,StkLUT!$B$1:$C$40,2,FALSE)=1,(D423^Parameters!$B$11)*Parameters!$B$10,IF(VLOOKUP(A423*2,StkLUT!$B$1:$C$40,2,FALSE)=2,(D423^Parameters!$C$11)*Parameters!$C$10,IF(VLOOKUP(A423*2,StkLUT!$B$1:$C$40,2,FALSE)=3,(D423^Parameters!$D$11)*Parameters!$D$10)))</f>
        <v>5621.3748733044958</v>
      </c>
      <c r="F423" s="3">
        <f>IF(D423&gt;Parameters!$B$4,E423*(Parameters!$B$5+(Parameters!$B$6-Parameters!$B$5)*1/(1+EXP(-Parameters!$B$2*(D423-Parameters!$B$3)))),0)</f>
        <v>5621.3748733044958</v>
      </c>
      <c r="G423" s="3" t="str">
        <f>VLOOKUP(A423*2,StkLUT!$B$1:$D$40,3,FALSE)</f>
        <v>Snake River Fall</v>
      </c>
    </row>
    <row r="424" spans="1:7" x14ac:dyDescent="0.25">
      <c r="A424">
        <f t="shared" si="481"/>
        <v>27</v>
      </c>
      <c r="B424">
        <f t="shared" ref="B424:C424" si="507">B408</f>
        <v>3</v>
      </c>
      <c r="C424">
        <f t="shared" si="507"/>
        <v>3</v>
      </c>
      <c r="D424" s="3">
        <f>VLOOKUP(A424,Growth!$C$1:$J$40,2,FALSE)*(1-EXP(-VLOOKUP(A424,Growth!$C$1:$J$40,3,FALSE)*((((B424-1)*12)+VLOOKUP(C424,Parameters!$A$14:$B$17,2,FALSE))-VLOOKUP(A424,Growth!$C$1:$J$40,4,FALSE))))</f>
        <v>606.56827511000779</v>
      </c>
      <c r="E424" s="3">
        <f>IF(VLOOKUP(A424*2,StkLUT!$B$1:$C$40,2,FALSE)=1,(D424^Parameters!$B$11)*Parameters!$B$10,IF(VLOOKUP(A424*2,StkLUT!$B$1:$C$40,2,FALSE)=2,(D424^Parameters!$C$11)*Parameters!$C$10,IF(VLOOKUP(A424*2,StkLUT!$B$1:$C$40,2,FALSE)=3,(D424^Parameters!$D$11)*Parameters!$D$10)))</f>
        <v>6702.678132896378</v>
      </c>
      <c r="F424" s="3">
        <f>IF(D424&gt;Parameters!$B$4,E424*(Parameters!$B$5+(Parameters!$B$6-Parameters!$B$5)*1/(1+EXP(-Parameters!$B$2*(D424-Parameters!$B$3)))),0)</f>
        <v>6702.678132896378</v>
      </c>
      <c r="G424" s="3" t="str">
        <f>VLOOKUP(A424*2,StkLUT!$B$1:$D$40,3,FALSE)</f>
        <v>Snake River Fall</v>
      </c>
    </row>
    <row r="425" spans="1:7" x14ac:dyDescent="0.25">
      <c r="A425">
        <f t="shared" si="481"/>
        <v>27</v>
      </c>
      <c r="B425">
        <f t="shared" ref="B425:C425" si="508">B409</f>
        <v>3</v>
      </c>
      <c r="C425">
        <f t="shared" si="508"/>
        <v>4</v>
      </c>
      <c r="D425" s="3">
        <f t="shared" ref="D425:F445" si="509">D422</f>
        <v>504.11809608608621</v>
      </c>
      <c r="E425" s="3">
        <f t="shared" si="509"/>
        <v>3791.4950868740293</v>
      </c>
      <c r="F425" s="3">
        <f t="shared" si="509"/>
        <v>3791.4950868740293</v>
      </c>
      <c r="G425" s="3" t="str">
        <f>VLOOKUP(A425*2,StkLUT!$B$1:$D$40,3,FALSE)</f>
        <v>Snake River Fall</v>
      </c>
    </row>
    <row r="426" spans="1:7" x14ac:dyDescent="0.25">
      <c r="A426">
        <f t="shared" si="481"/>
        <v>27</v>
      </c>
      <c r="B426">
        <f t="shared" ref="B426:C426" si="510">B410</f>
        <v>4</v>
      </c>
      <c r="C426">
        <f t="shared" si="510"/>
        <v>1</v>
      </c>
      <c r="D426" s="3">
        <f>VLOOKUP(A426,Growth!$C$1:$J$40,2,FALSE)*(1-EXP(-VLOOKUP(A426,Growth!$C$1:$J$40,3,FALSE)*((((B426-1)*12)+VLOOKUP(C426,Parameters!$A$14:$B$17,2,FALSE))-VLOOKUP(A426,Growth!$C$1:$J$40,4,FALSE))))</f>
        <v>665.52618261920611</v>
      </c>
      <c r="E426" s="3">
        <f>IF(VLOOKUP(A426*2,StkLUT!$B$1:$C$40,2,FALSE)=1,(D426^Parameters!$B$11)*Parameters!$B$10,IF(VLOOKUP(A426*2,StkLUT!$B$1:$C$40,2,FALSE)=2,(D426^Parameters!$C$11)*Parameters!$C$10,IF(VLOOKUP(A426*2,StkLUT!$B$1:$C$40,2,FALSE)=3,(D426^Parameters!$D$11)*Parameters!$D$10)))</f>
        <v>8918.9031594711996</v>
      </c>
      <c r="F426" s="3">
        <f>IF(D426&gt;Parameters!$B$4,E426*(Parameters!$B$5+(Parameters!$B$6-Parameters!$B$5)*1/(1+EXP(-Parameters!$B$2*(D426-Parameters!$B$3)))),0)</f>
        <v>8918.9031594711996</v>
      </c>
      <c r="G426" s="3" t="str">
        <f>VLOOKUP(A426*2,StkLUT!$B$1:$D$40,3,FALSE)</f>
        <v>Snake River Fall</v>
      </c>
    </row>
    <row r="427" spans="1:7" x14ac:dyDescent="0.25">
      <c r="A427">
        <f t="shared" si="481"/>
        <v>27</v>
      </c>
      <c r="B427">
        <f t="shared" ref="B427:C427" si="511">B411</f>
        <v>4</v>
      </c>
      <c r="C427">
        <f t="shared" si="511"/>
        <v>2</v>
      </c>
      <c r="D427" s="3">
        <f>VLOOKUP(A427,Growth!$C$1:$J$40,2,FALSE)*(1-EXP(-VLOOKUP(A427,Growth!$C$1:$J$40,3,FALSE)*((((B427-1)*12)+VLOOKUP(C427,Parameters!$A$14:$B$17,2,FALSE))-VLOOKUP(A427,Growth!$C$1:$J$40,4,FALSE))))</f>
        <v>710.27923742350413</v>
      </c>
      <c r="E427" s="3">
        <f>IF(VLOOKUP(A427*2,StkLUT!$B$1:$C$40,2,FALSE)=1,(D427^Parameters!$B$11)*Parameters!$B$10,IF(VLOOKUP(A427*2,StkLUT!$B$1:$C$40,2,FALSE)=2,(D427^Parameters!$C$11)*Parameters!$C$10,IF(VLOOKUP(A427*2,StkLUT!$B$1:$C$40,2,FALSE)=3,(D427^Parameters!$D$11)*Parameters!$D$10)))</f>
        <v>10898.160071779746</v>
      </c>
      <c r="F427" s="3">
        <f>IF(D427&gt;Parameters!$B$4,E427*(Parameters!$B$5+(Parameters!$B$6-Parameters!$B$5)*1/(1+EXP(-Parameters!$B$2*(D427-Parameters!$B$3)))),0)</f>
        <v>10898.160071779746</v>
      </c>
      <c r="G427" s="3" t="str">
        <f>VLOOKUP(A427*2,StkLUT!$B$1:$D$40,3,FALSE)</f>
        <v>Snake River Fall</v>
      </c>
    </row>
    <row r="428" spans="1:7" x14ac:dyDescent="0.25">
      <c r="A428">
        <f t="shared" si="481"/>
        <v>27</v>
      </c>
      <c r="B428">
        <f t="shared" ref="B428:C428" si="512">B412</f>
        <v>4</v>
      </c>
      <c r="C428">
        <f t="shared" si="512"/>
        <v>3</v>
      </c>
      <c r="D428" s="3">
        <f>VLOOKUP(A428,Growth!$C$1:$J$40,2,FALSE)*(1-EXP(-VLOOKUP(A428,Growth!$C$1:$J$40,3,FALSE)*((((B428-1)*12)+VLOOKUP(C428,Parameters!$A$14:$B$17,2,FALSE))-VLOOKUP(A428,Growth!$C$1:$J$40,4,FALSE))))</f>
        <v>732.19761907187649</v>
      </c>
      <c r="E428" s="3">
        <f>IF(VLOOKUP(A428*2,StkLUT!$B$1:$C$40,2,FALSE)=1,(D428^Parameters!$B$11)*Parameters!$B$10,IF(VLOOKUP(A428*2,StkLUT!$B$1:$C$40,2,FALSE)=2,(D428^Parameters!$C$11)*Parameters!$C$10,IF(VLOOKUP(A428*2,StkLUT!$B$1:$C$40,2,FALSE)=3,(D428^Parameters!$D$11)*Parameters!$D$10)))</f>
        <v>11967.444331960354</v>
      </c>
      <c r="F428" s="3">
        <f>IF(D428&gt;Parameters!$B$4,E428*(Parameters!$B$5+(Parameters!$B$6-Parameters!$B$5)*1/(1+EXP(-Parameters!$B$2*(D428-Parameters!$B$3)))),0)</f>
        <v>11967.444331960354</v>
      </c>
      <c r="G428" s="3" t="str">
        <f>VLOOKUP(A428*2,StkLUT!$B$1:$D$40,3,FALSE)</f>
        <v>Snake River Fall</v>
      </c>
    </row>
    <row r="429" spans="1:7" x14ac:dyDescent="0.25">
      <c r="A429">
        <f t="shared" si="481"/>
        <v>27</v>
      </c>
      <c r="B429">
        <f t="shared" ref="B429:C429" si="513">B413</f>
        <v>4</v>
      </c>
      <c r="C429">
        <f t="shared" si="513"/>
        <v>4</v>
      </c>
      <c r="D429" s="3">
        <f t="shared" ref="D429:F449" si="514">D426</f>
        <v>665.52618261920611</v>
      </c>
      <c r="E429" s="3">
        <f t="shared" si="514"/>
        <v>8918.9031594711996</v>
      </c>
      <c r="F429" s="3">
        <f t="shared" si="514"/>
        <v>8918.9031594711996</v>
      </c>
      <c r="G429" s="3" t="str">
        <f>VLOOKUP(A429*2,StkLUT!$B$1:$D$40,3,FALSE)</f>
        <v>Snake River Fall</v>
      </c>
    </row>
    <row r="430" spans="1:7" x14ac:dyDescent="0.25">
      <c r="A430">
        <f t="shared" si="481"/>
        <v>27</v>
      </c>
      <c r="B430">
        <f t="shared" ref="B430:C430" si="515">B414</f>
        <v>5</v>
      </c>
      <c r="C430">
        <f t="shared" si="515"/>
        <v>1</v>
      </c>
      <c r="D430" s="3">
        <f>VLOOKUP(A430,Growth!$C$1:$J$40,2,FALSE)*(1-EXP(-VLOOKUP(A430,Growth!$C$1:$J$40,3,FALSE)*((((B430-1)*12)+VLOOKUP(C430,Parameters!$A$14:$B$17,2,FALSE))-VLOOKUP(A430,Growth!$C$1:$J$40,4,FALSE))))</f>
        <v>770.56561824310381</v>
      </c>
      <c r="E430" s="3">
        <f>IF(VLOOKUP(A430*2,StkLUT!$B$1:$C$40,2,FALSE)=1,(D430^Parameters!$B$11)*Parameters!$B$10,IF(VLOOKUP(A430*2,StkLUT!$B$1:$C$40,2,FALSE)=2,(D430^Parameters!$C$11)*Parameters!$C$10,IF(VLOOKUP(A430*2,StkLUT!$B$1:$C$40,2,FALSE)=3,(D430^Parameters!$D$11)*Parameters!$D$10)))</f>
        <v>14005.899116699447</v>
      </c>
      <c r="F430" s="3">
        <f>IF(D430&gt;Parameters!$B$4,E430*(Parameters!$B$5+(Parameters!$B$6-Parameters!$B$5)*1/(1+EXP(-Parameters!$B$2*(D430-Parameters!$B$3)))),0)</f>
        <v>14005.899116699447</v>
      </c>
      <c r="G430" s="3" t="str">
        <f>VLOOKUP(A430*2,StkLUT!$B$1:$D$40,3,FALSE)</f>
        <v>Snake River Fall</v>
      </c>
    </row>
    <row r="431" spans="1:7" x14ac:dyDescent="0.25">
      <c r="A431">
        <f t="shared" si="481"/>
        <v>27</v>
      </c>
      <c r="B431">
        <f t="shared" ref="B431:C431" si="516">B415</f>
        <v>5</v>
      </c>
      <c r="C431">
        <f t="shared" si="516"/>
        <v>2</v>
      </c>
      <c r="D431" s="3">
        <f>VLOOKUP(A431,Growth!$C$1:$J$40,2,FALSE)*(1-EXP(-VLOOKUP(A431,Growth!$C$1:$J$40,3,FALSE)*((((B431-1)*12)+VLOOKUP(C431,Parameters!$A$14:$B$17,2,FALSE))-VLOOKUP(A431,Growth!$C$1:$J$40,4,FALSE))))</f>
        <v>799.68953464690946</v>
      </c>
      <c r="E431" s="3">
        <f>IF(VLOOKUP(A431*2,StkLUT!$B$1:$C$40,2,FALSE)=1,(D431^Parameters!$B$11)*Parameters!$B$10,IF(VLOOKUP(A431*2,StkLUT!$B$1:$C$40,2,FALSE)=2,(D431^Parameters!$C$11)*Parameters!$C$10,IF(VLOOKUP(A431*2,StkLUT!$B$1:$C$40,2,FALSE)=3,(D431^Parameters!$D$11)*Parameters!$D$10)))</f>
        <v>15701.05545166595</v>
      </c>
      <c r="F431" s="3">
        <f>IF(D431&gt;Parameters!$B$4,E431*(Parameters!$B$5+(Parameters!$B$6-Parameters!$B$5)*1/(1+EXP(-Parameters!$B$2*(D431-Parameters!$B$3)))),0)</f>
        <v>15701.05545166595</v>
      </c>
      <c r="G431" s="3" t="str">
        <f>VLOOKUP(A431*2,StkLUT!$B$1:$D$40,3,FALSE)</f>
        <v>Snake River Fall</v>
      </c>
    </row>
    <row r="432" spans="1:7" x14ac:dyDescent="0.25">
      <c r="A432">
        <f t="shared" si="481"/>
        <v>27</v>
      </c>
      <c r="B432">
        <f t="shared" ref="B432:C432" si="517">B416</f>
        <v>5</v>
      </c>
      <c r="C432">
        <f t="shared" si="517"/>
        <v>3</v>
      </c>
      <c r="D432" s="3">
        <f>VLOOKUP(A432,Growth!$C$1:$J$40,2,FALSE)*(1-EXP(-VLOOKUP(A432,Growth!$C$1:$J$40,3,FALSE)*((((B432-1)*12)+VLOOKUP(C432,Parameters!$A$14:$B$17,2,FALSE))-VLOOKUP(A432,Growth!$C$1:$J$40,4,FALSE))))</f>
        <v>813.95334563423444</v>
      </c>
      <c r="E432" s="3">
        <f>IF(VLOOKUP(A432*2,StkLUT!$B$1:$C$40,2,FALSE)=1,(D432^Parameters!$B$11)*Parameters!$B$10,IF(VLOOKUP(A432*2,StkLUT!$B$1:$C$40,2,FALSE)=2,(D432^Parameters!$C$11)*Parameters!$C$10,IF(VLOOKUP(A432*2,StkLUT!$B$1:$C$40,2,FALSE)=3,(D432^Parameters!$D$11)*Parameters!$D$10)))</f>
        <v>16579.610530434562</v>
      </c>
      <c r="F432" s="3">
        <f>IF(D432&gt;Parameters!$B$4,E432*(Parameters!$B$5+(Parameters!$B$6-Parameters!$B$5)*1/(1+EXP(-Parameters!$B$2*(D432-Parameters!$B$3)))),0)</f>
        <v>16579.610530434562</v>
      </c>
      <c r="G432" s="3" t="str">
        <f>VLOOKUP(A432*2,StkLUT!$B$1:$D$40,3,FALSE)</f>
        <v>Snake River Fall</v>
      </c>
    </row>
    <row r="433" spans="1:7" x14ac:dyDescent="0.25">
      <c r="A433">
        <f t="shared" si="481"/>
        <v>27</v>
      </c>
      <c r="B433">
        <f t="shared" ref="B433:C433" si="518">B417</f>
        <v>5</v>
      </c>
      <c r="C433">
        <f t="shared" si="518"/>
        <v>4</v>
      </c>
      <c r="D433" s="3">
        <f t="shared" ref="D433:F433" si="519">D430</f>
        <v>770.56561824310381</v>
      </c>
      <c r="E433" s="3">
        <f t="shared" si="519"/>
        <v>14005.899116699447</v>
      </c>
      <c r="F433" s="3">
        <f t="shared" si="519"/>
        <v>14005.899116699447</v>
      </c>
      <c r="G433" s="3" t="str">
        <f>VLOOKUP(A433*2,StkLUT!$B$1:$D$40,3,FALSE)</f>
        <v>Snake River Fall</v>
      </c>
    </row>
    <row r="434" spans="1:7" x14ac:dyDescent="0.25">
      <c r="A434">
        <f t="shared" si="481"/>
        <v>28</v>
      </c>
      <c r="B434">
        <f t="shared" ref="B434:C434" si="520">B418</f>
        <v>2</v>
      </c>
      <c r="C434">
        <f t="shared" si="520"/>
        <v>1</v>
      </c>
      <c r="D434" s="3">
        <f>VLOOKUP(A434,Growth!$C$1:$J$40,2,FALSE)*(1-EXP(-VLOOKUP(A434,Growth!$C$1:$J$40,3,FALSE)*((((B434-1)*12)+VLOOKUP(C434,Parameters!$A$14:$B$17,2,FALSE))-VLOOKUP(A434,Growth!$C$1:$J$40,4,FALSE))))</f>
        <v>314.79806863274177</v>
      </c>
      <c r="E434" s="3">
        <f>IF(VLOOKUP(A434*2,StkLUT!$B$1:$C$40,2,FALSE)=1,(D434^Parameters!$B$11)*Parameters!$B$10,IF(VLOOKUP(A434*2,StkLUT!$B$1:$C$40,2,FALSE)=2,(D434^Parameters!$C$11)*Parameters!$C$10,IF(VLOOKUP(A434*2,StkLUT!$B$1:$C$40,2,FALSE)=3,(D434^Parameters!$D$11)*Parameters!$D$10)))</f>
        <v>695.43679910843503</v>
      </c>
      <c r="F434" s="3">
        <f>IF(D434&gt;Parameters!$B$4,E434*(Parameters!$B$5+(Parameters!$B$6-Parameters!$B$5)*1/(1+EXP(-Parameters!$B$2*(D434-Parameters!$B$3)))),0)</f>
        <v>695.43679910843503</v>
      </c>
      <c r="G434" s="3" t="str">
        <f>VLOOKUP(A434*2,StkLUT!$B$1:$D$40,3,FALSE)</f>
        <v>Oregon North Coast Fall</v>
      </c>
    </row>
    <row r="435" spans="1:7" x14ac:dyDescent="0.25">
      <c r="A435">
        <f t="shared" si="481"/>
        <v>28</v>
      </c>
      <c r="B435">
        <f t="shared" ref="B435:C435" si="521">B419</f>
        <v>2</v>
      </c>
      <c r="C435">
        <f t="shared" si="521"/>
        <v>2</v>
      </c>
      <c r="D435" s="3">
        <f>VLOOKUP(A435,Growth!$C$1:$J$40,2,FALSE)*(1-EXP(-VLOOKUP(A435,Growth!$C$1:$J$40,3,FALSE)*((((B435-1)*12)+VLOOKUP(C435,Parameters!$A$14:$B$17,2,FALSE))-VLOOKUP(A435,Growth!$C$1:$J$40,4,FALSE))))</f>
        <v>425.6524693746486</v>
      </c>
      <c r="E435" s="3">
        <f>IF(VLOOKUP(A435*2,StkLUT!$B$1:$C$40,2,FALSE)=1,(D435^Parameters!$B$11)*Parameters!$B$10,IF(VLOOKUP(A435*2,StkLUT!$B$1:$C$40,2,FALSE)=2,(D435^Parameters!$C$11)*Parameters!$C$10,IF(VLOOKUP(A435*2,StkLUT!$B$1:$C$40,2,FALSE)=3,(D435^Parameters!$D$11)*Parameters!$D$10)))</f>
        <v>1783.6587958553234</v>
      </c>
      <c r="F435" s="3">
        <f>IF(D435&gt;Parameters!$B$4,E435*(Parameters!$B$5+(Parameters!$B$6-Parameters!$B$5)*1/(1+EXP(-Parameters!$B$2*(D435-Parameters!$B$3)))),0)</f>
        <v>1783.6587958553234</v>
      </c>
      <c r="G435" s="3" t="str">
        <f>VLOOKUP(A435*2,StkLUT!$B$1:$D$40,3,FALSE)</f>
        <v>Oregon North Coast Fall</v>
      </c>
    </row>
    <row r="436" spans="1:7" x14ac:dyDescent="0.25">
      <c r="A436">
        <f t="shared" si="481"/>
        <v>28</v>
      </c>
      <c r="B436">
        <f t="shared" ref="B436:C436" si="522">B420</f>
        <v>2</v>
      </c>
      <c r="C436">
        <f t="shared" si="522"/>
        <v>3</v>
      </c>
      <c r="D436" s="3">
        <f>VLOOKUP(A436,Growth!$C$1:$J$40,2,FALSE)*(1-EXP(-VLOOKUP(A436,Growth!$C$1:$J$40,3,FALSE)*((((B436-1)*12)+VLOOKUP(C436,Parameters!$A$14:$B$17,2,FALSE))-VLOOKUP(A436,Growth!$C$1:$J$40,4,FALSE))))</f>
        <v>478.50489963290664</v>
      </c>
      <c r="E436" s="3">
        <f>IF(VLOOKUP(A436*2,StkLUT!$B$1:$C$40,2,FALSE)=1,(D436^Parameters!$B$11)*Parameters!$B$10,IF(VLOOKUP(A436*2,StkLUT!$B$1:$C$40,2,FALSE)=2,(D436^Parameters!$C$11)*Parameters!$C$10,IF(VLOOKUP(A436*2,StkLUT!$B$1:$C$40,2,FALSE)=3,(D436^Parameters!$D$11)*Parameters!$D$10)))</f>
        <v>2570.4365359608269</v>
      </c>
      <c r="F436" s="3">
        <f>IF(D436&gt;Parameters!$B$4,E436*(Parameters!$B$5+(Parameters!$B$6-Parameters!$B$5)*1/(1+EXP(-Parameters!$B$2*(D436-Parameters!$B$3)))),0)</f>
        <v>2570.4365359608269</v>
      </c>
      <c r="G436" s="3" t="str">
        <f>VLOOKUP(A436*2,StkLUT!$B$1:$D$40,3,FALSE)</f>
        <v>Oregon North Coast Fall</v>
      </c>
    </row>
    <row r="437" spans="1:7" x14ac:dyDescent="0.25">
      <c r="A437">
        <f t="shared" si="481"/>
        <v>28</v>
      </c>
      <c r="B437">
        <f t="shared" ref="B437:C437" si="523">B421</f>
        <v>2</v>
      </c>
      <c r="C437">
        <f t="shared" si="523"/>
        <v>4</v>
      </c>
      <c r="D437" s="3">
        <f t="shared" ref="D437:F437" si="524">D434</f>
        <v>314.79806863274177</v>
      </c>
      <c r="E437" s="3">
        <f t="shared" si="524"/>
        <v>695.43679910843503</v>
      </c>
      <c r="F437" s="3">
        <f t="shared" si="524"/>
        <v>695.43679910843503</v>
      </c>
      <c r="G437" s="3" t="str">
        <f>VLOOKUP(A437*2,StkLUT!$B$1:$D$40,3,FALSE)</f>
        <v>Oregon North Coast Fall</v>
      </c>
    </row>
    <row r="438" spans="1:7" x14ac:dyDescent="0.25">
      <c r="A438">
        <f t="shared" si="481"/>
        <v>28</v>
      </c>
      <c r="B438">
        <f t="shared" ref="B438:C438" si="525">B422</f>
        <v>3</v>
      </c>
      <c r="C438">
        <f t="shared" si="525"/>
        <v>1</v>
      </c>
      <c r="D438" s="3">
        <f>VLOOKUP(A438,Growth!$C$1:$J$40,2,FALSE)*(1-EXP(-VLOOKUP(A438,Growth!$C$1:$J$40,3,FALSE)*((((B438-1)*12)+VLOOKUP(C438,Parameters!$A$14:$B$17,2,FALSE))-VLOOKUP(A438,Growth!$C$1:$J$40,4,FALSE))))</f>
        <v>568.47211509262434</v>
      </c>
      <c r="E438" s="3">
        <f>IF(VLOOKUP(A438*2,StkLUT!$B$1:$C$40,2,FALSE)=1,(D438^Parameters!$B$11)*Parameters!$B$10,IF(VLOOKUP(A438*2,StkLUT!$B$1:$C$40,2,FALSE)=2,(D438^Parameters!$C$11)*Parameters!$C$10,IF(VLOOKUP(A438*2,StkLUT!$B$1:$C$40,2,FALSE)=3,(D438^Parameters!$D$11)*Parameters!$D$10)))</f>
        <v>4401.5292910389444</v>
      </c>
      <c r="F438" s="3">
        <f>IF(D438&gt;Parameters!$B$4,E438*(Parameters!$B$5+(Parameters!$B$6-Parameters!$B$5)*1/(1+EXP(-Parameters!$B$2*(D438-Parameters!$B$3)))),0)</f>
        <v>4401.5292910389444</v>
      </c>
      <c r="G438" s="3" t="str">
        <f>VLOOKUP(A438*2,StkLUT!$B$1:$D$40,3,FALSE)</f>
        <v>Oregon North Coast Fall</v>
      </c>
    </row>
    <row r="439" spans="1:7" x14ac:dyDescent="0.25">
      <c r="A439">
        <f t="shared" si="481"/>
        <v>28</v>
      </c>
      <c r="B439">
        <f t="shared" ref="B439:C439" si="526">B423</f>
        <v>3</v>
      </c>
      <c r="C439">
        <f t="shared" si="526"/>
        <v>2</v>
      </c>
      <c r="D439" s="3">
        <f>VLOOKUP(A439,Growth!$C$1:$J$40,2,FALSE)*(1-EXP(-VLOOKUP(A439,Growth!$C$1:$J$40,3,FALSE)*((((B439-1)*12)+VLOOKUP(C439,Parameters!$A$14:$B$17,2,FALSE))-VLOOKUP(A439,Growth!$C$1:$J$40,4,FALSE))))</f>
        <v>634.34043757593849</v>
      </c>
      <c r="E439" s="3">
        <f>IF(VLOOKUP(A439*2,StkLUT!$B$1:$C$40,2,FALSE)=1,(D439^Parameters!$B$11)*Parameters!$B$10,IF(VLOOKUP(A439*2,StkLUT!$B$1:$C$40,2,FALSE)=2,(D439^Parameters!$C$11)*Parameters!$C$10,IF(VLOOKUP(A439*2,StkLUT!$B$1:$C$40,2,FALSE)=3,(D439^Parameters!$D$11)*Parameters!$D$10)))</f>
        <v>6198.007589732968</v>
      </c>
      <c r="F439" s="3">
        <f>IF(D439&gt;Parameters!$B$4,E439*(Parameters!$B$5+(Parameters!$B$6-Parameters!$B$5)*1/(1+EXP(-Parameters!$B$2*(D439-Parameters!$B$3)))),0)</f>
        <v>6198.007589732968</v>
      </c>
      <c r="G439" s="3" t="str">
        <f>VLOOKUP(A439*2,StkLUT!$B$1:$D$40,3,FALSE)</f>
        <v>Oregon North Coast Fall</v>
      </c>
    </row>
    <row r="440" spans="1:7" x14ac:dyDescent="0.25">
      <c r="A440">
        <f t="shared" si="481"/>
        <v>28</v>
      </c>
      <c r="B440">
        <f t="shared" ref="B440:C440" si="527">B424</f>
        <v>3</v>
      </c>
      <c r="C440">
        <f t="shared" si="527"/>
        <v>3</v>
      </c>
      <c r="D440" s="3">
        <f>VLOOKUP(A440,Growth!$C$1:$J$40,2,FALSE)*(1-EXP(-VLOOKUP(A440,Growth!$C$1:$J$40,3,FALSE)*((((B440-1)*12)+VLOOKUP(C440,Parameters!$A$14:$B$17,2,FALSE))-VLOOKUP(A440,Growth!$C$1:$J$40,4,FALSE))))</f>
        <v>665.74470206141461</v>
      </c>
      <c r="E440" s="3">
        <f>IF(VLOOKUP(A440*2,StkLUT!$B$1:$C$40,2,FALSE)=1,(D440^Parameters!$B$11)*Parameters!$B$10,IF(VLOOKUP(A440*2,StkLUT!$B$1:$C$40,2,FALSE)=2,(D440^Parameters!$C$11)*Parameters!$C$10,IF(VLOOKUP(A440*2,StkLUT!$B$1:$C$40,2,FALSE)=3,(D440^Parameters!$D$11)*Parameters!$D$10)))</f>
        <v>7207.2282760173139</v>
      </c>
      <c r="F440" s="3">
        <f>IF(D440&gt;Parameters!$B$4,E440*(Parameters!$B$5+(Parameters!$B$6-Parameters!$B$5)*1/(1+EXP(-Parameters!$B$2*(D440-Parameters!$B$3)))),0)</f>
        <v>7207.2282760173139</v>
      </c>
      <c r="G440" s="3" t="str">
        <f>VLOOKUP(A440*2,StkLUT!$B$1:$D$40,3,FALSE)</f>
        <v>Oregon North Coast Fall</v>
      </c>
    </row>
    <row r="441" spans="1:7" x14ac:dyDescent="0.25">
      <c r="A441">
        <f t="shared" si="481"/>
        <v>28</v>
      </c>
      <c r="B441">
        <f t="shared" ref="B441:C441" si="528">B425</f>
        <v>3</v>
      </c>
      <c r="C441">
        <f t="shared" si="528"/>
        <v>4</v>
      </c>
      <c r="D441" s="3">
        <f t="shared" ref="D441:F461" si="529">D438</f>
        <v>568.47211509262434</v>
      </c>
      <c r="E441" s="3">
        <f t="shared" si="529"/>
        <v>4401.5292910389444</v>
      </c>
      <c r="F441" s="3">
        <f t="shared" si="529"/>
        <v>4401.5292910389444</v>
      </c>
      <c r="G441" s="3" t="str">
        <f>VLOOKUP(A441*2,StkLUT!$B$1:$D$40,3,FALSE)</f>
        <v>Oregon North Coast Fall</v>
      </c>
    </row>
    <row r="442" spans="1:7" x14ac:dyDescent="0.25">
      <c r="A442">
        <f t="shared" si="481"/>
        <v>28</v>
      </c>
      <c r="B442">
        <f t="shared" ref="B442:C442" si="530">B426</f>
        <v>4</v>
      </c>
      <c r="C442">
        <f t="shared" si="530"/>
        <v>1</v>
      </c>
      <c r="D442" s="3">
        <f>VLOOKUP(A442,Growth!$C$1:$J$40,2,FALSE)*(1-EXP(-VLOOKUP(A442,Growth!$C$1:$J$40,3,FALSE)*((((B442-1)*12)+VLOOKUP(C442,Parameters!$A$14:$B$17,2,FALSE))-VLOOKUP(A442,Growth!$C$1:$J$40,4,FALSE))))</f>
        <v>719.20211576051963</v>
      </c>
      <c r="E442" s="3">
        <f>IF(VLOOKUP(A442*2,StkLUT!$B$1:$C$40,2,FALSE)=1,(D442^Parameters!$B$11)*Parameters!$B$10,IF(VLOOKUP(A442*2,StkLUT!$B$1:$C$40,2,FALSE)=2,(D442^Parameters!$C$11)*Parameters!$C$10,IF(VLOOKUP(A442*2,StkLUT!$B$1:$C$40,2,FALSE)=3,(D442^Parameters!$D$11)*Parameters!$D$10)))</f>
        <v>9172.553734445728</v>
      </c>
      <c r="F442" s="3">
        <f>IF(D442&gt;Parameters!$B$4,E442*(Parameters!$B$5+(Parameters!$B$6-Parameters!$B$5)*1/(1+EXP(-Parameters!$B$2*(D442-Parameters!$B$3)))),0)</f>
        <v>9172.553734445728</v>
      </c>
      <c r="G442" s="3" t="str">
        <f>VLOOKUP(A442*2,StkLUT!$B$1:$D$40,3,FALSE)</f>
        <v>Oregon North Coast Fall</v>
      </c>
    </row>
    <row r="443" spans="1:7" x14ac:dyDescent="0.25">
      <c r="A443">
        <f t="shared" si="481"/>
        <v>28</v>
      </c>
      <c r="B443">
        <f t="shared" ref="B443:C443" si="531">B427</f>
        <v>4</v>
      </c>
      <c r="C443">
        <f t="shared" si="531"/>
        <v>2</v>
      </c>
      <c r="D443" s="3">
        <f>VLOOKUP(A443,Growth!$C$1:$J$40,2,FALSE)*(1-EXP(-VLOOKUP(A443,Growth!$C$1:$J$40,3,FALSE)*((((B443-1)*12)+VLOOKUP(C443,Parameters!$A$14:$B$17,2,FALSE))-VLOOKUP(A443,Growth!$C$1:$J$40,4,FALSE))))</f>
        <v>758.34026343647122</v>
      </c>
      <c r="E443" s="3">
        <f>IF(VLOOKUP(A443*2,StkLUT!$B$1:$C$40,2,FALSE)=1,(D443^Parameters!$B$11)*Parameters!$B$10,IF(VLOOKUP(A443*2,StkLUT!$B$1:$C$40,2,FALSE)=2,(D443^Parameters!$C$11)*Parameters!$C$10,IF(VLOOKUP(A443*2,StkLUT!$B$1:$C$40,2,FALSE)=3,(D443^Parameters!$D$11)*Parameters!$D$10)))</f>
        <v>10822.74301395387</v>
      </c>
      <c r="F443" s="3">
        <f>IF(D443&gt;Parameters!$B$4,E443*(Parameters!$B$5+(Parameters!$B$6-Parameters!$B$5)*1/(1+EXP(-Parameters!$B$2*(D443-Parameters!$B$3)))),0)</f>
        <v>10822.74301395387</v>
      </c>
      <c r="G443" s="3" t="str">
        <f>VLOOKUP(A443*2,StkLUT!$B$1:$D$40,3,FALSE)</f>
        <v>Oregon North Coast Fall</v>
      </c>
    </row>
    <row r="444" spans="1:7" x14ac:dyDescent="0.25">
      <c r="A444">
        <f t="shared" si="481"/>
        <v>28</v>
      </c>
      <c r="B444">
        <f t="shared" ref="B444:C444" si="532">B428</f>
        <v>4</v>
      </c>
      <c r="C444">
        <f t="shared" si="532"/>
        <v>3</v>
      </c>
      <c r="D444" s="3">
        <f>VLOOKUP(A444,Growth!$C$1:$J$40,2,FALSE)*(1-EXP(-VLOOKUP(A444,Growth!$C$1:$J$40,3,FALSE)*((((B444-1)*12)+VLOOKUP(C444,Parameters!$A$14:$B$17,2,FALSE))-VLOOKUP(A444,Growth!$C$1:$J$40,4,FALSE))))</f>
        <v>777.0002914248654</v>
      </c>
      <c r="E444" s="3">
        <f>IF(VLOOKUP(A444*2,StkLUT!$B$1:$C$40,2,FALSE)=1,(D444^Parameters!$B$11)*Parameters!$B$10,IF(VLOOKUP(A444*2,StkLUT!$B$1:$C$40,2,FALSE)=2,(D444^Parameters!$C$11)*Parameters!$C$10,IF(VLOOKUP(A444*2,StkLUT!$B$1:$C$40,2,FALSE)=3,(D444^Parameters!$D$11)*Parameters!$D$10)))</f>
        <v>11676.065111002084</v>
      </c>
      <c r="F444" s="3">
        <f>IF(D444&gt;Parameters!$B$4,E444*(Parameters!$B$5+(Parameters!$B$6-Parameters!$B$5)*1/(1+EXP(-Parameters!$B$2*(D444-Parameters!$B$3)))),0)</f>
        <v>11676.065111002084</v>
      </c>
      <c r="G444" s="3" t="str">
        <f>VLOOKUP(A444*2,StkLUT!$B$1:$D$40,3,FALSE)</f>
        <v>Oregon North Coast Fall</v>
      </c>
    </row>
    <row r="445" spans="1:7" x14ac:dyDescent="0.25">
      <c r="A445">
        <f t="shared" si="481"/>
        <v>28</v>
      </c>
      <c r="B445">
        <f t="shared" ref="B445:C445" si="533">B429</f>
        <v>4</v>
      </c>
      <c r="C445">
        <f t="shared" si="533"/>
        <v>4</v>
      </c>
      <c r="D445" s="3">
        <f t="shared" ref="D445" si="534">D442</f>
        <v>719.20211576051963</v>
      </c>
      <c r="E445" s="3">
        <f t="shared" si="509"/>
        <v>9172.553734445728</v>
      </c>
      <c r="F445" s="3">
        <f t="shared" si="509"/>
        <v>9172.553734445728</v>
      </c>
      <c r="G445" s="3" t="str">
        <f>VLOOKUP(A445*2,StkLUT!$B$1:$D$40,3,FALSE)</f>
        <v>Oregon North Coast Fall</v>
      </c>
    </row>
    <row r="446" spans="1:7" x14ac:dyDescent="0.25">
      <c r="A446">
        <f t="shared" si="481"/>
        <v>28</v>
      </c>
      <c r="B446">
        <f t="shared" ref="B446:C446" si="535">B430</f>
        <v>5</v>
      </c>
      <c r="C446">
        <f t="shared" si="535"/>
        <v>1</v>
      </c>
      <c r="D446" s="3">
        <f>VLOOKUP(A446,Growth!$C$1:$J$40,2,FALSE)*(1-EXP(-VLOOKUP(A446,Growth!$C$1:$J$40,3,FALSE)*((((B446-1)*12)+VLOOKUP(C446,Parameters!$A$14:$B$17,2,FALSE))-VLOOKUP(A446,Growth!$C$1:$J$40,4,FALSE))))</f>
        <v>808.76402963544467</v>
      </c>
      <c r="E446" s="3">
        <f>IF(VLOOKUP(A446*2,StkLUT!$B$1:$C$40,2,FALSE)=1,(D446^Parameters!$B$11)*Parameters!$B$10,IF(VLOOKUP(A446*2,StkLUT!$B$1:$C$40,2,FALSE)=2,(D446^Parameters!$C$11)*Parameters!$C$10,IF(VLOOKUP(A446*2,StkLUT!$B$1:$C$40,2,FALSE)=3,(D446^Parameters!$D$11)*Parameters!$D$10)))</f>
        <v>13231.873010986774</v>
      </c>
      <c r="F446" s="3">
        <f>IF(D446&gt;Parameters!$B$4,E446*(Parameters!$B$5+(Parameters!$B$6-Parameters!$B$5)*1/(1+EXP(-Parameters!$B$2*(D446-Parameters!$B$3)))),0)</f>
        <v>13231.873010986774</v>
      </c>
      <c r="G446" s="3" t="str">
        <f>VLOOKUP(A446*2,StkLUT!$B$1:$D$40,3,FALSE)</f>
        <v>Oregon North Coast Fall</v>
      </c>
    </row>
    <row r="447" spans="1:7" x14ac:dyDescent="0.25">
      <c r="A447">
        <f t="shared" si="481"/>
        <v>28</v>
      </c>
      <c r="B447">
        <f t="shared" ref="B447:C447" si="536">B431</f>
        <v>5</v>
      </c>
      <c r="C447">
        <f t="shared" si="536"/>
        <v>2</v>
      </c>
      <c r="D447" s="3">
        <f>VLOOKUP(A447,Growth!$C$1:$J$40,2,FALSE)*(1-EXP(-VLOOKUP(A447,Growth!$C$1:$J$40,3,FALSE)*((((B447-1)*12)+VLOOKUP(C447,Parameters!$A$14:$B$17,2,FALSE))-VLOOKUP(A447,Growth!$C$1:$J$40,4,FALSE))))</f>
        <v>832.01943596361764</v>
      </c>
      <c r="E447" s="3">
        <f>IF(VLOOKUP(A447*2,StkLUT!$B$1:$C$40,2,FALSE)=1,(D447^Parameters!$B$11)*Parameters!$B$10,IF(VLOOKUP(A447*2,StkLUT!$B$1:$C$40,2,FALSE)=2,(D447^Parameters!$C$11)*Parameters!$C$10,IF(VLOOKUP(A447*2,StkLUT!$B$1:$C$40,2,FALSE)=3,(D447^Parameters!$D$11)*Parameters!$D$10)))</f>
        <v>14456.33744090515</v>
      </c>
      <c r="F447" s="3">
        <f>IF(D447&gt;Parameters!$B$4,E447*(Parameters!$B$5+(Parameters!$B$6-Parameters!$B$5)*1/(1+EXP(-Parameters!$B$2*(D447-Parameters!$B$3)))),0)</f>
        <v>14456.33744090515</v>
      </c>
      <c r="G447" s="3" t="str">
        <f>VLOOKUP(A447*2,StkLUT!$B$1:$D$40,3,FALSE)</f>
        <v>Oregon North Coast Fall</v>
      </c>
    </row>
    <row r="448" spans="1:7" x14ac:dyDescent="0.25">
      <c r="A448">
        <f t="shared" si="481"/>
        <v>28</v>
      </c>
      <c r="B448">
        <f t="shared" ref="B448:C448" si="537">B432</f>
        <v>5</v>
      </c>
      <c r="C448">
        <f t="shared" si="537"/>
        <v>3</v>
      </c>
      <c r="D448" s="3">
        <f>VLOOKUP(A448,Growth!$C$1:$J$40,2,FALSE)*(1-EXP(-VLOOKUP(A448,Growth!$C$1:$J$40,3,FALSE)*((((B448-1)*12)+VLOOKUP(C448,Parameters!$A$14:$B$17,2,FALSE))-VLOOKUP(A448,Growth!$C$1:$J$40,4,FALSE))))</f>
        <v>843.10699525635903</v>
      </c>
      <c r="E448" s="3">
        <f>IF(VLOOKUP(A448*2,StkLUT!$B$1:$C$40,2,FALSE)=1,(D448^Parameters!$B$11)*Parameters!$B$10,IF(VLOOKUP(A448*2,StkLUT!$B$1:$C$40,2,FALSE)=2,(D448^Parameters!$C$11)*Parameters!$C$10,IF(VLOOKUP(A448*2,StkLUT!$B$1:$C$40,2,FALSE)=3,(D448^Parameters!$D$11)*Parameters!$D$10)))</f>
        <v>15066.325482096232</v>
      </c>
      <c r="F448" s="3">
        <f>IF(D448&gt;Parameters!$B$4,E448*(Parameters!$B$5+(Parameters!$B$6-Parameters!$B$5)*1/(1+EXP(-Parameters!$B$2*(D448-Parameters!$B$3)))),0)</f>
        <v>15066.325482096232</v>
      </c>
      <c r="G448" s="3" t="str">
        <f>VLOOKUP(A448*2,StkLUT!$B$1:$D$40,3,FALSE)</f>
        <v>Oregon North Coast Fall</v>
      </c>
    </row>
    <row r="449" spans="1:7" x14ac:dyDescent="0.25">
      <c r="A449">
        <f t="shared" si="481"/>
        <v>28</v>
      </c>
      <c r="B449">
        <f t="shared" ref="B449:C449" si="538">B433</f>
        <v>5</v>
      </c>
      <c r="C449">
        <f t="shared" si="538"/>
        <v>4</v>
      </c>
      <c r="D449" s="3">
        <f t="shared" ref="D449" si="539">D446</f>
        <v>808.76402963544467</v>
      </c>
      <c r="E449" s="3">
        <f t="shared" si="514"/>
        <v>13231.873010986774</v>
      </c>
      <c r="F449" s="3">
        <f t="shared" si="514"/>
        <v>13231.873010986774</v>
      </c>
      <c r="G449" s="3" t="str">
        <f>VLOOKUP(A449*2,StkLUT!$B$1:$D$40,3,FALSE)</f>
        <v>Oregon North Coast Fall</v>
      </c>
    </row>
    <row r="450" spans="1:7" x14ac:dyDescent="0.25">
      <c r="A450">
        <f t="shared" si="481"/>
        <v>29</v>
      </c>
      <c r="B450">
        <f t="shared" ref="B450:C450" si="540">B434</f>
        <v>2</v>
      </c>
      <c r="C450">
        <f t="shared" si="540"/>
        <v>1</v>
      </c>
      <c r="D450" s="3">
        <f>VLOOKUP(A450,Growth!$C$1:$J$40,2,FALSE)*(1-EXP(-VLOOKUP(A450,Growth!$C$1:$J$40,3,FALSE)*((((B450-1)*12)+VLOOKUP(C450,Parameters!$A$14:$B$17,2,FALSE))-VLOOKUP(A450,Growth!$C$1:$J$40,4,FALSE))))</f>
        <v>338.35439390927394</v>
      </c>
      <c r="E450" s="3">
        <f>IF(VLOOKUP(A450*2,StkLUT!$B$1:$C$40,2,FALSE)=1,(D450^Parameters!$B$11)*Parameters!$B$10,IF(VLOOKUP(A450*2,StkLUT!$B$1:$C$40,2,FALSE)=2,(D450^Parameters!$C$11)*Parameters!$C$10,IF(VLOOKUP(A450*2,StkLUT!$B$1:$C$40,2,FALSE)=3,(D450^Parameters!$D$11)*Parameters!$D$10)))</f>
        <v>871.16496820268242</v>
      </c>
      <c r="F450" s="3">
        <f>IF(D450&gt;Parameters!$B$4,E450*(Parameters!$B$5+(Parameters!$B$6-Parameters!$B$5)*1/(1+EXP(-Parameters!$B$2*(D450-Parameters!$B$3)))),0)</f>
        <v>871.16496820268242</v>
      </c>
      <c r="G450" s="3" t="str">
        <f>VLOOKUP(A450*2,StkLUT!$B$1:$D$40,3,FALSE)</f>
        <v>WCVI Total Fall</v>
      </c>
    </row>
    <row r="451" spans="1:7" x14ac:dyDescent="0.25">
      <c r="A451">
        <f t="shared" si="481"/>
        <v>29</v>
      </c>
      <c r="B451">
        <f t="shared" ref="B451:C451" si="541">B435</f>
        <v>2</v>
      </c>
      <c r="C451">
        <f t="shared" si="541"/>
        <v>2</v>
      </c>
      <c r="D451" s="3">
        <f>VLOOKUP(A451,Growth!$C$1:$J$40,2,FALSE)*(1-EXP(-VLOOKUP(A451,Growth!$C$1:$J$40,3,FALSE)*((((B451-1)*12)+VLOOKUP(C451,Parameters!$A$14:$B$17,2,FALSE))-VLOOKUP(A451,Growth!$C$1:$J$40,4,FALSE))))</f>
        <v>448.38552276156742</v>
      </c>
      <c r="E451" s="3">
        <f>IF(VLOOKUP(A451*2,StkLUT!$B$1:$C$40,2,FALSE)=1,(D451^Parameters!$B$11)*Parameters!$B$10,IF(VLOOKUP(A451*2,StkLUT!$B$1:$C$40,2,FALSE)=2,(D451^Parameters!$C$11)*Parameters!$C$10,IF(VLOOKUP(A451*2,StkLUT!$B$1:$C$40,2,FALSE)=3,(D451^Parameters!$D$11)*Parameters!$D$10)))</f>
        <v>2098.2528299441583</v>
      </c>
      <c r="F451" s="3">
        <f>IF(D451&gt;Parameters!$B$4,E451*(Parameters!$B$5+(Parameters!$B$6-Parameters!$B$5)*1/(1+EXP(-Parameters!$B$2*(D451-Parameters!$B$3)))),0)</f>
        <v>2098.2528299441583</v>
      </c>
      <c r="G451" s="3" t="str">
        <f>VLOOKUP(A451*2,StkLUT!$B$1:$D$40,3,FALSE)</f>
        <v>WCVI Total Fall</v>
      </c>
    </row>
    <row r="452" spans="1:7" x14ac:dyDescent="0.25">
      <c r="A452">
        <f t="shared" si="481"/>
        <v>29</v>
      </c>
      <c r="B452">
        <f t="shared" ref="B452:C452" si="542">B436</f>
        <v>2</v>
      </c>
      <c r="C452">
        <f t="shared" si="542"/>
        <v>3</v>
      </c>
      <c r="D452" s="3">
        <f>VLOOKUP(A452,Growth!$C$1:$J$40,2,FALSE)*(1-EXP(-VLOOKUP(A452,Growth!$C$1:$J$40,3,FALSE)*((((B452-1)*12)+VLOOKUP(C452,Parameters!$A$14:$B$17,2,FALSE))-VLOOKUP(A452,Growth!$C$1:$J$40,4,FALSE))))</f>
        <v>500.46856051152395</v>
      </c>
      <c r="E452" s="3">
        <f>IF(VLOOKUP(A452*2,StkLUT!$B$1:$C$40,2,FALSE)=1,(D452^Parameters!$B$11)*Parameters!$B$10,IF(VLOOKUP(A452*2,StkLUT!$B$1:$C$40,2,FALSE)=2,(D452^Parameters!$C$11)*Parameters!$C$10,IF(VLOOKUP(A452*2,StkLUT!$B$1:$C$40,2,FALSE)=3,(D452^Parameters!$D$11)*Parameters!$D$10)))</f>
        <v>2957.031488935721</v>
      </c>
      <c r="F452" s="3">
        <f>IF(D452&gt;Parameters!$B$4,E452*(Parameters!$B$5+(Parameters!$B$6-Parameters!$B$5)*1/(1+EXP(-Parameters!$B$2*(D452-Parameters!$B$3)))),0)</f>
        <v>2957.031488935721</v>
      </c>
      <c r="G452" s="3" t="str">
        <f>VLOOKUP(A452*2,StkLUT!$B$1:$D$40,3,FALSE)</f>
        <v>WCVI Total Fall</v>
      </c>
    </row>
    <row r="453" spans="1:7" x14ac:dyDescent="0.25">
      <c r="A453">
        <f t="shared" si="481"/>
        <v>29</v>
      </c>
      <c r="B453">
        <f t="shared" ref="B453:C453" si="543">B437</f>
        <v>2</v>
      </c>
      <c r="C453">
        <f t="shared" si="543"/>
        <v>4</v>
      </c>
      <c r="D453" s="3">
        <f t="shared" ref="D453:F453" si="544">D450</f>
        <v>338.35439390927394</v>
      </c>
      <c r="E453" s="3">
        <f t="shared" si="544"/>
        <v>871.16496820268242</v>
      </c>
      <c r="F453" s="3">
        <f t="shared" si="544"/>
        <v>871.16496820268242</v>
      </c>
      <c r="G453" s="3" t="str">
        <f>VLOOKUP(A453*2,StkLUT!$B$1:$D$40,3,FALSE)</f>
        <v>WCVI Total Fall</v>
      </c>
    </row>
    <row r="454" spans="1:7" x14ac:dyDescent="0.25">
      <c r="A454">
        <f t="shared" si="481"/>
        <v>29</v>
      </c>
      <c r="B454">
        <f t="shared" ref="B454:C454" si="545">B438</f>
        <v>3</v>
      </c>
      <c r="C454">
        <f t="shared" si="545"/>
        <v>1</v>
      </c>
      <c r="D454" s="3">
        <f>VLOOKUP(A454,Growth!$C$1:$J$40,2,FALSE)*(1-EXP(-VLOOKUP(A454,Growth!$C$1:$J$40,3,FALSE)*((((B454-1)*12)+VLOOKUP(C454,Parameters!$A$14:$B$17,2,FALSE))-VLOOKUP(A454,Growth!$C$1:$J$40,4,FALSE))))</f>
        <v>588.46612445548715</v>
      </c>
      <c r="E454" s="3">
        <f>IF(VLOOKUP(A454*2,StkLUT!$B$1:$C$40,2,FALSE)=1,(D454^Parameters!$B$11)*Parameters!$B$10,IF(VLOOKUP(A454*2,StkLUT!$B$1:$C$40,2,FALSE)=2,(D454^Parameters!$C$11)*Parameters!$C$10,IF(VLOOKUP(A454*2,StkLUT!$B$1:$C$40,2,FALSE)=3,(D454^Parameters!$D$11)*Parameters!$D$10)))</f>
        <v>4903.1141028734974</v>
      </c>
      <c r="F454" s="3">
        <f>IF(D454&gt;Parameters!$B$4,E454*(Parameters!$B$5+(Parameters!$B$6-Parameters!$B$5)*1/(1+EXP(-Parameters!$B$2*(D454-Parameters!$B$3)))),0)</f>
        <v>4903.1141028734974</v>
      </c>
      <c r="G454" s="3" t="str">
        <f>VLOOKUP(A454*2,StkLUT!$B$1:$D$40,3,FALSE)</f>
        <v>WCVI Total Fall</v>
      </c>
    </row>
    <row r="455" spans="1:7" x14ac:dyDescent="0.25">
      <c r="A455">
        <f t="shared" si="481"/>
        <v>29</v>
      </c>
      <c r="B455">
        <f t="shared" ref="B455:C455" si="546">B439</f>
        <v>3</v>
      </c>
      <c r="C455">
        <f t="shared" si="546"/>
        <v>2</v>
      </c>
      <c r="D455" s="3">
        <f>VLOOKUP(A455,Growth!$C$1:$J$40,2,FALSE)*(1-EXP(-VLOOKUP(A455,Growth!$C$1:$J$40,3,FALSE)*((((B455-1)*12)+VLOOKUP(C455,Parameters!$A$14:$B$17,2,FALSE))-VLOOKUP(A455,Growth!$C$1:$J$40,4,FALSE))))</f>
        <v>652.27187468794295</v>
      </c>
      <c r="E455" s="3">
        <f>IF(VLOOKUP(A455*2,StkLUT!$B$1:$C$40,2,FALSE)=1,(D455^Parameters!$B$11)*Parameters!$B$10,IF(VLOOKUP(A455*2,StkLUT!$B$1:$C$40,2,FALSE)=2,(D455^Parameters!$C$11)*Parameters!$C$10,IF(VLOOKUP(A455*2,StkLUT!$B$1:$C$40,2,FALSE)=3,(D455^Parameters!$D$11)*Parameters!$D$10)))</f>
        <v>6761.5744183435418</v>
      </c>
      <c r="F455" s="3">
        <f>IF(D455&gt;Parameters!$B$4,E455*(Parameters!$B$5+(Parameters!$B$6-Parameters!$B$5)*1/(1+EXP(-Parameters!$B$2*(D455-Parameters!$B$3)))),0)</f>
        <v>6761.5744183435418</v>
      </c>
      <c r="G455" s="3" t="str">
        <f>VLOOKUP(A455*2,StkLUT!$B$1:$D$40,3,FALSE)</f>
        <v>WCVI Total Fall</v>
      </c>
    </row>
    <row r="456" spans="1:7" x14ac:dyDescent="0.25">
      <c r="A456">
        <f t="shared" si="481"/>
        <v>29</v>
      </c>
      <c r="B456">
        <f t="shared" ref="B456:C456" si="547">B440</f>
        <v>3</v>
      </c>
      <c r="C456">
        <f t="shared" si="547"/>
        <v>3</v>
      </c>
      <c r="D456" s="3">
        <f>VLOOKUP(A456,Growth!$C$1:$J$40,2,FALSE)*(1-EXP(-VLOOKUP(A456,Growth!$C$1:$J$40,3,FALSE)*((((B456-1)*12)+VLOOKUP(C456,Parameters!$A$14:$B$17,2,FALSE))-VLOOKUP(A456,Growth!$C$1:$J$40,4,FALSE))))</f>
        <v>682.47421226899587</v>
      </c>
      <c r="E456" s="3">
        <f>IF(VLOOKUP(A456*2,StkLUT!$B$1:$C$40,2,FALSE)=1,(D456^Parameters!$B$11)*Parameters!$B$10,IF(VLOOKUP(A456*2,StkLUT!$B$1:$C$40,2,FALSE)=2,(D456^Parameters!$C$11)*Parameters!$C$10,IF(VLOOKUP(A456*2,StkLUT!$B$1:$C$40,2,FALSE)=3,(D456^Parameters!$D$11)*Parameters!$D$10)))</f>
        <v>7787.8726054167328</v>
      </c>
      <c r="F456" s="3">
        <f>IF(D456&gt;Parameters!$B$4,E456*(Parameters!$B$5+(Parameters!$B$6-Parameters!$B$5)*1/(1+EXP(-Parameters!$B$2*(D456-Parameters!$B$3)))),0)</f>
        <v>7787.8726054167328</v>
      </c>
      <c r="G456" s="3" t="str">
        <f>VLOOKUP(A456*2,StkLUT!$B$1:$D$40,3,FALSE)</f>
        <v>WCVI Total Fall</v>
      </c>
    </row>
    <row r="457" spans="1:7" x14ac:dyDescent="0.25">
      <c r="A457">
        <f t="shared" si="481"/>
        <v>29</v>
      </c>
      <c r="B457">
        <f t="shared" ref="B457:C457" si="548">B441</f>
        <v>3</v>
      </c>
      <c r="C457">
        <f t="shared" si="548"/>
        <v>4</v>
      </c>
      <c r="D457" s="3">
        <f t="shared" ref="D457:F457" si="549">D454</f>
        <v>588.46612445548715</v>
      </c>
      <c r="E457" s="3">
        <f t="shared" si="549"/>
        <v>4903.1141028734974</v>
      </c>
      <c r="F457" s="3">
        <f t="shared" si="549"/>
        <v>4903.1141028734974</v>
      </c>
      <c r="G457" s="3" t="str">
        <f>VLOOKUP(A457*2,StkLUT!$B$1:$D$40,3,FALSE)</f>
        <v>WCVI Total Fall</v>
      </c>
    </row>
    <row r="458" spans="1:7" x14ac:dyDescent="0.25">
      <c r="A458">
        <f t="shared" si="481"/>
        <v>29</v>
      </c>
      <c r="B458">
        <f t="shared" ref="B458:C458" si="550">B442</f>
        <v>4</v>
      </c>
      <c r="C458">
        <f t="shared" si="550"/>
        <v>1</v>
      </c>
      <c r="D458" s="3">
        <f>VLOOKUP(A458,Growth!$C$1:$J$40,2,FALSE)*(1-EXP(-VLOOKUP(A458,Growth!$C$1:$J$40,3,FALSE)*((((B458-1)*12)+VLOOKUP(C458,Parameters!$A$14:$B$17,2,FALSE))-VLOOKUP(A458,Growth!$C$1:$J$40,4,FALSE))))</f>
        <v>733.50295881226145</v>
      </c>
      <c r="E458" s="3">
        <f>IF(VLOOKUP(A458*2,StkLUT!$B$1:$C$40,2,FALSE)=1,(D458^Parameters!$B$11)*Parameters!$B$10,IF(VLOOKUP(A458*2,StkLUT!$B$1:$C$40,2,FALSE)=2,(D458^Parameters!$C$11)*Parameters!$C$10,IF(VLOOKUP(A458*2,StkLUT!$B$1:$C$40,2,FALSE)=3,(D458^Parameters!$D$11)*Parameters!$D$10)))</f>
        <v>9754.077843178351</v>
      </c>
      <c r="F458" s="3">
        <f>IF(D458&gt;Parameters!$B$4,E458*(Parameters!$B$5+(Parameters!$B$6-Parameters!$B$5)*1/(1+EXP(-Parameters!$B$2*(D458-Parameters!$B$3)))),0)</f>
        <v>9754.077843178351</v>
      </c>
      <c r="G458" s="3" t="str">
        <f>VLOOKUP(A458*2,StkLUT!$B$1:$D$40,3,FALSE)</f>
        <v>WCVI Total Fall</v>
      </c>
    </row>
    <row r="459" spans="1:7" x14ac:dyDescent="0.25">
      <c r="A459">
        <f t="shared" si="481"/>
        <v>29</v>
      </c>
      <c r="B459">
        <f t="shared" ref="B459:C459" si="551">B443</f>
        <v>4</v>
      </c>
      <c r="C459">
        <f t="shared" si="551"/>
        <v>2</v>
      </c>
      <c r="D459" s="3">
        <f>VLOOKUP(A459,Growth!$C$1:$J$40,2,FALSE)*(1-EXP(-VLOOKUP(A459,Growth!$C$1:$J$40,3,FALSE)*((((B459-1)*12)+VLOOKUP(C459,Parameters!$A$14:$B$17,2,FALSE))-VLOOKUP(A459,Growth!$C$1:$J$40,4,FALSE))))</f>
        <v>770.50315871198006</v>
      </c>
      <c r="E459" s="3">
        <f>IF(VLOOKUP(A459*2,StkLUT!$B$1:$C$40,2,FALSE)=1,(D459^Parameters!$B$11)*Parameters!$B$10,IF(VLOOKUP(A459*2,StkLUT!$B$1:$C$40,2,FALSE)=2,(D459^Parameters!$C$11)*Parameters!$C$10,IF(VLOOKUP(A459*2,StkLUT!$B$1:$C$40,2,FALSE)=3,(D459^Parameters!$D$11)*Parameters!$D$10)))</f>
        <v>11373.950372400577</v>
      </c>
      <c r="F459" s="3">
        <f>IF(D459&gt;Parameters!$B$4,E459*(Parameters!$B$5+(Parameters!$B$6-Parameters!$B$5)*1/(1+EXP(-Parameters!$B$2*(D459-Parameters!$B$3)))),0)</f>
        <v>11373.950372400577</v>
      </c>
      <c r="G459" s="3" t="str">
        <f>VLOOKUP(A459*2,StkLUT!$B$1:$D$40,3,FALSE)</f>
        <v>WCVI Total Fall</v>
      </c>
    </row>
    <row r="460" spans="1:7" x14ac:dyDescent="0.25">
      <c r="A460">
        <f t="shared" si="481"/>
        <v>29</v>
      </c>
      <c r="B460">
        <f t="shared" ref="B460:C460" si="552">B444</f>
        <v>4</v>
      </c>
      <c r="C460">
        <f t="shared" si="552"/>
        <v>3</v>
      </c>
      <c r="D460" s="3">
        <f>VLOOKUP(A460,Growth!$C$1:$J$40,2,FALSE)*(1-EXP(-VLOOKUP(A460,Growth!$C$1:$J$40,3,FALSE)*((((B460-1)*12)+VLOOKUP(C460,Parameters!$A$14:$B$17,2,FALSE))-VLOOKUP(A460,Growth!$C$1:$J$40,4,FALSE))))</f>
        <v>788.01713705823431</v>
      </c>
      <c r="E460" s="3">
        <f>IF(VLOOKUP(A460*2,StkLUT!$B$1:$C$40,2,FALSE)=1,(D460^Parameters!$B$11)*Parameters!$B$10,IF(VLOOKUP(A460*2,StkLUT!$B$1:$C$40,2,FALSE)=2,(D460^Parameters!$C$11)*Parameters!$C$10,IF(VLOOKUP(A460*2,StkLUT!$B$1:$C$40,2,FALSE)=3,(D460^Parameters!$D$11)*Parameters!$D$10)))</f>
        <v>12200.732809223817</v>
      </c>
      <c r="F460" s="3">
        <f>IF(D460&gt;Parameters!$B$4,E460*(Parameters!$B$5+(Parameters!$B$6-Parameters!$B$5)*1/(1+EXP(-Parameters!$B$2*(D460-Parameters!$B$3)))),0)</f>
        <v>12200.732809223817</v>
      </c>
      <c r="G460" s="3" t="str">
        <f>VLOOKUP(A460*2,StkLUT!$B$1:$D$40,3,FALSE)</f>
        <v>WCVI Total Fall</v>
      </c>
    </row>
    <row r="461" spans="1:7" x14ac:dyDescent="0.25">
      <c r="A461">
        <f t="shared" si="481"/>
        <v>29</v>
      </c>
      <c r="B461">
        <f t="shared" ref="B461:C461" si="553">B445</f>
        <v>4</v>
      </c>
      <c r="C461">
        <f t="shared" si="553"/>
        <v>4</v>
      </c>
      <c r="D461" s="3">
        <f t="shared" si="529"/>
        <v>733.50295881226145</v>
      </c>
      <c r="E461" s="3">
        <f t="shared" si="529"/>
        <v>9754.077843178351</v>
      </c>
      <c r="F461" s="3">
        <f t="shared" si="529"/>
        <v>9754.077843178351</v>
      </c>
      <c r="G461" s="3" t="str">
        <f>VLOOKUP(A461*2,StkLUT!$B$1:$D$40,3,FALSE)</f>
        <v>WCVI Total Fall</v>
      </c>
    </row>
    <row r="462" spans="1:7" x14ac:dyDescent="0.25">
      <c r="A462">
        <f t="shared" si="481"/>
        <v>29</v>
      </c>
      <c r="B462">
        <f t="shared" ref="B462:C462" si="554">B446</f>
        <v>5</v>
      </c>
      <c r="C462">
        <f t="shared" si="554"/>
        <v>1</v>
      </c>
      <c r="D462" s="3">
        <f>VLOOKUP(A462,Growth!$C$1:$J$40,2,FALSE)*(1-EXP(-VLOOKUP(A462,Growth!$C$1:$J$40,3,FALSE)*((((B462-1)*12)+VLOOKUP(C462,Parameters!$A$14:$B$17,2,FALSE))-VLOOKUP(A462,Growth!$C$1:$J$40,4,FALSE))))</f>
        <v>817.60810363811618</v>
      </c>
      <c r="E462" s="3">
        <f>IF(VLOOKUP(A462*2,StkLUT!$B$1:$C$40,2,FALSE)=1,(D462^Parameters!$B$11)*Parameters!$B$10,IF(VLOOKUP(A462*2,StkLUT!$B$1:$C$40,2,FALSE)=2,(D462^Parameters!$C$11)*Parameters!$C$10,IF(VLOOKUP(A462*2,StkLUT!$B$1:$C$40,2,FALSE)=3,(D462^Parameters!$D$11)*Parameters!$D$10)))</f>
        <v>13688.871716893262</v>
      </c>
      <c r="F462" s="3">
        <f>IF(D462&gt;Parameters!$B$4,E462*(Parameters!$B$5+(Parameters!$B$6-Parameters!$B$5)*1/(1+EXP(-Parameters!$B$2*(D462-Parameters!$B$3)))),0)</f>
        <v>13688.871716893262</v>
      </c>
      <c r="G462" s="3" t="str">
        <f>VLOOKUP(A462*2,StkLUT!$B$1:$D$40,3,FALSE)</f>
        <v>WCVI Total Fall</v>
      </c>
    </row>
    <row r="463" spans="1:7" x14ac:dyDescent="0.25">
      <c r="A463">
        <f t="shared" si="481"/>
        <v>29</v>
      </c>
      <c r="B463">
        <f t="shared" ref="B463:C463" si="555">B447</f>
        <v>5</v>
      </c>
      <c r="C463">
        <f t="shared" si="555"/>
        <v>2</v>
      </c>
      <c r="D463" s="3">
        <f>VLOOKUP(A463,Growth!$C$1:$J$40,2,FALSE)*(1-EXP(-VLOOKUP(A463,Growth!$C$1:$J$40,3,FALSE)*((((B463-1)*12)+VLOOKUP(C463,Parameters!$A$14:$B$17,2,FALSE))-VLOOKUP(A463,Growth!$C$1:$J$40,4,FALSE))))</f>
        <v>839.06408194150674</v>
      </c>
      <c r="E463" s="3">
        <f>IF(VLOOKUP(A463*2,StkLUT!$B$1:$C$40,2,FALSE)=1,(D463^Parameters!$B$11)*Parameters!$B$10,IF(VLOOKUP(A463*2,StkLUT!$B$1:$C$40,2,FALSE)=2,(D463^Parameters!$C$11)*Parameters!$C$10,IF(VLOOKUP(A463*2,StkLUT!$B$1:$C$40,2,FALSE)=3,(D463^Parameters!$D$11)*Parameters!$D$10)))</f>
        <v>14841.916242198737</v>
      </c>
      <c r="F463" s="3">
        <f>IF(D463&gt;Parameters!$B$4,E463*(Parameters!$B$5+(Parameters!$B$6-Parameters!$B$5)*1/(1+EXP(-Parameters!$B$2*(D463-Parameters!$B$3)))),0)</f>
        <v>14841.916242198737</v>
      </c>
      <c r="G463" s="3" t="str">
        <f>VLOOKUP(A463*2,StkLUT!$B$1:$D$40,3,FALSE)</f>
        <v>WCVI Total Fall</v>
      </c>
    </row>
    <row r="464" spans="1:7" x14ac:dyDescent="0.25">
      <c r="A464">
        <f t="shared" si="481"/>
        <v>29</v>
      </c>
      <c r="B464">
        <f t="shared" ref="B464:C464" si="556">B448</f>
        <v>5</v>
      </c>
      <c r="C464">
        <f t="shared" si="556"/>
        <v>3</v>
      </c>
      <c r="D464" s="3">
        <f>VLOOKUP(A464,Growth!$C$1:$J$40,2,FALSE)*(1-EXP(-VLOOKUP(A464,Growth!$C$1:$J$40,3,FALSE)*((((B464-1)*12)+VLOOKUP(C464,Parameters!$A$14:$B$17,2,FALSE))-VLOOKUP(A464,Growth!$C$1:$J$40,4,FALSE))))</f>
        <v>849.22023083858733</v>
      </c>
      <c r="E464" s="3">
        <f>IF(VLOOKUP(A464*2,StkLUT!$B$1:$C$40,2,FALSE)=1,(D464^Parameters!$B$11)*Parameters!$B$10,IF(VLOOKUP(A464*2,StkLUT!$B$1:$C$40,2,FALSE)=2,(D464^Parameters!$C$11)*Parameters!$C$10,IF(VLOOKUP(A464*2,StkLUT!$B$1:$C$40,2,FALSE)=3,(D464^Parameters!$D$11)*Parameters!$D$10)))</f>
        <v>15410.014757399567</v>
      </c>
      <c r="F464" s="3">
        <f>IF(D464&gt;Parameters!$B$4,E464*(Parameters!$B$5+(Parameters!$B$6-Parameters!$B$5)*1/(1+EXP(-Parameters!$B$2*(D464-Parameters!$B$3)))),0)</f>
        <v>15410.014757399567</v>
      </c>
      <c r="G464" s="3" t="str">
        <f>VLOOKUP(A464*2,StkLUT!$B$1:$D$40,3,FALSE)</f>
        <v>WCVI Total Fall</v>
      </c>
    </row>
    <row r="465" spans="1:7" x14ac:dyDescent="0.25">
      <c r="A465">
        <f t="shared" si="481"/>
        <v>29</v>
      </c>
      <c r="B465">
        <f t="shared" ref="B465:C465" si="557">B449</f>
        <v>5</v>
      </c>
      <c r="C465">
        <f t="shared" si="557"/>
        <v>4</v>
      </c>
      <c r="D465" s="3">
        <f t="shared" ref="D465:F465" si="558">D462</f>
        <v>817.60810363811618</v>
      </c>
      <c r="E465" s="3">
        <f t="shared" si="558"/>
        <v>13688.871716893262</v>
      </c>
      <c r="F465" s="3">
        <f t="shared" si="558"/>
        <v>13688.871716893262</v>
      </c>
      <c r="G465" s="3" t="str">
        <f>VLOOKUP(A465*2,StkLUT!$B$1:$D$40,3,FALSE)</f>
        <v>WCVI Total Fall</v>
      </c>
    </row>
    <row r="466" spans="1:7" x14ac:dyDescent="0.25">
      <c r="A466">
        <f t="shared" si="481"/>
        <v>30</v>
      </c>
      <c r="B466">
        <f t="shared" ref="B466:C466" si="559">B450</f>
        <v>2</v>
      </c>
      <c r="C466">
        <f t="shared" si="559"/>
        <v>1</v>
      </c>
      <c r="D466" s="3">
        <f>VLOOKUP(A466,Growth!$C$1:$J$40,2,FALSE)*(1-EXP(-VLOOKUP(A466,Growth!$C$1:$J$40,3,FALSE)*((((B466-1)*12)+VLOOKUP(C466,Parameters!$A$14:$B$17,2,FALSE))-VLOOKUP(A466,Growth!$C$1:$J$40,4,FALSE))))</f>
        <v>313.91523874206769</v>
      </c>
      <c r="E466" s="3">
        <f>IF(VLOOKUP(A466*2,StkLUT!$B$1:$C$40,2,FALSE)=1,(D466^Parameters!$B$11)*Parameters!$B$10,IF(VLOOKUP(A466*2,StkLUT!$B$1:$C$40,2,FALSE)=2,(D466^Parameters!$C$11)*Parameters!$C$10,IF(VLOOKUP(A466*2,StkLUT!$B$1:$C$40,2,FALSE)=3,(D466^Parameters!$D$11)*Parameters!$D$10)))</f>
        <v>689.36604384942473</v>
      </c>
      <c r="F466" s="3">
        <f>IF(D466&gt;Parameters!$B$4,E466*(Parameters!$B$5+(Parameters!$B$6-Parameters!$B$5)*1/(1+EXP(-Parameters!$B$2*(D466-Parameters!$B$3)))),0)</f>
        <v>689.36604384942473</v>
      </c>
      <c r="G466" s="3" t="str">
        <f>VLOOKUP(A466*2,StkLUT!$B$1:$D$40,3,FALSE)</f>
        <v>Fraser River Late</v>
      </c>
    </row>
    <row r="467" spans="1:7" x14ac:dyDescent="0.25">
      <c r="A467">
        <f t="shared" ref="A467:A473" si="560">A451+1</f>
        <v>30</v>
      </c>
      <c r="B467">
        <f t="shared" ref="B467:C467" si="561">B451</f>
        <v>2</v>
      </c>
      <c r="C467">
        <f t="shared" si="561"/>
        <v>2</v>
      </c>
      <c r="D467" s="3">
        <f>VLOOKUP(A467,Growth!$C$1:$J$40,2,FALSE)*(1-EXP(-VLOOKUP(A467,Growth!$C$1:$J$40,3,FALSE)*((((B467-1)*12)+VLOOKUP(C467,Parameters!$A$14:$B$17,2,FALSE))-VLOOKUP(A467,Growth!$C$1:$J$40,4,FALSE))))</f>
        <v>434.39102625578772</v>
      </c>
      <c r="E467" s="3">
        <f>IF(VLOOKUP(A467*2,StkLUT!$B$1:$C$40,2,FALSE)=1,(D467^Parameters!$B$11)*Parameters!$B$10,IF(VLOOKUP(A467*2,StkLUT!$B$1:$C$40,2,FALSE)=2,(D467^Parameters!$C$11)*Parameters!$C$10,IF(VLOOKUP(A467*2,StkLUT!$B$1:$C$40,2,FALSE)=3,(D467^Parameters!$D$11)*Parameters!$D$10)))</f>
        <v>1900.4899474375316</v>
      </c>
      <c r="F467" s="3">
        <f>IF(D467&gt;Parameters!$B$4,E467*(Parameters!$B$5+(Parameters!$B$6-Parameters!$B$5)*1/(1+EXP(-Parameters!$B$2*(D467-Parameters!$B$3)))),0)</f>
        <v>1900.4899474375316</v>
      </c>
      <c r="G467" s="3" t="str">
        <f>VLOOKUP(A467*2,StkLUT!$B$1:$D$40,3,FALSE)</f>
        <v>Fraser River Late</v>
      </c>
    </row>
    <row r="468" spans="1:7" x14ac:dyDescent="0.25">
      <c r="A468">
        <f t="shared" si="560"/>
        <v>30</v>
      </c>
      <c r="B468">
        <f t="shared" ref="B468:C468" si="562">B452</f>
        <v>2</v>
      </c>
      <c r="C468">
        <f t="shared" si="562"/>
        <v>3</v>
      </c>
      <c r="D468" s="3">
        <f>VLOOKUP(A468,Growth!$C$1:$J$40,2,FALSE)*(1-EXP(-VLOOKUP(A468,Growth!$C$1:$J$40,3,FALSE)*((((B468-1)*12)+VLOOKUP(C468,Parameters!$A$14:$B$17,2,FALSE))-VLOOKUP(A468,Growth!$C$1:$J$40,4,FALSE))))</f>
        <v>492.84207123605376</v>
      </c>
      <c r="E468" s="3">
        <f>IF(VLOOKUP(A468*2,StkLUT!$B$1:$C$40,2,FALSE)=1,(D468^Parameters!$B$11)*Parameters!$B$10,IF(VLOOKUP(A468*2,StkLUT!$B$1:$C$40,2,FALSE)=2,(D468^Parameters!$C$11)*Parameters!$C$10,IF(VLOOKUP(A468*2,StkLUT!$B$1:$C$40,2,FALSE)=3,(D468^Parameters!$D$11)*Parameters!$D$10)))</f>
        <v>2818.6116952390607</v>
      </c>
      <c r="F468" s="3">
        <f>IF(D468&gt;Parameters!$B$4,E468*(Parameters!$B$5+(Parameters!$B$6-Parameters!$B$5)*1/(1+EXP(-Parameters!$B$2*(D468-Parameters!$B$3)))),0)</f>
        <v>2818.6116952390607</v>
      </c>
      <c r="G468" s="3" t="str">
        <f>VLOOKUP(A468*2,StkLUT!$B$1:$D$40,3,FALSE)</f>
        <v>Fraser River Late</v>
      </c>
    </row>
    <row r="469" spans="1:7" x14ac:dyDescent="0.25">
      <c r="A469">
        <f t="shared" si="560"/>
        <v>30</v>
      </c>
      <c r="B469">
        <f t="shared" ref="B469:C469" si="563">B453</f>
        <v>2</v>
      </c>
      <c r="C469">
        <f t="shared" si="563"/>
        <v>4</v>
      </c>
      <c r="D469" s="3">
        <f t="shared" ref="D469:F469" si="564">D466</f>
        <v>313.91523874206769</v>
      </c>
      <c r="E469" s="3">
        <f t="shared" si="564"/>
        <v>689.36604384942473</v>
      </c>
      <c r="F469" s="3">
        <f t="shared" si="564"/>
        <v>689.36604384942473</v>
      </c>
      <c r="G469" s="3" t="str">
        <f>VLOOKUP(A469*2,StkLUT!$B$1:$D$40,3,FALSE)</f>
        <v>Fraser River Late</v>
      </c>
    </row>
    <row r="470" spans="1:7" x14ac:dyDescent="0.25">
      <c r="A470">
        <f t="shared" si="560"/>
        <v>30</v>
      </c>
      <c r="B470">
        <f t="shared" ref="B470:C470" si="565">B454</f>
        <v>3</v>
      </c>
      <c r="C470">
        <f t="shared" si="565"/>
        <v>1</v>
      </c>
      <c r="D470" s="3">
        <f>VLOOKUP(A470,Growth!$C$1:$J$40,2,FALSE)*(1-EXP(-VLOOKUP(A470,Growth!$C$1:$J$40,3,FALSE)*((((B470-1)*12)+VLOOKUP(C470,Parameters!$A$14:$B$17,2,FALSE))-VLOOKUP(A470,Growth!$C$1:$J$40,4,FALSE))))</f>
        <v>594.16035684757878</v>
      </c>
      <c r="E470" s="3">
        <f>IF(VLOOKUP(A470*2,StkLUT!$B$1:$C$40,2,FALSE)=1,(D470^Parameters!$B$11)*Parameters!$B$10,IF(VLOOKUP(A470*2,StkLUT!$B$1:$C$40,2,FALSE)=2,(D470^Parameters!$C$11)*Parameters!$C$10,IF(VLOOKUP(A470*2,StkLUT!$B$1:$C$40,2,FALSE)=3,(D470^Parameters!$D$11)*Parameters!$D$10)))</f>
        <v>5052.7619990497969</v>
      </c>
      <c r="F470" s="3">
        <f>IF(D470&gt;Parameters!$B$4,E470*(Parameters!$B$5+(Parameters!$B$6-Parameters!$B$5)*1/(1+EXP(-Parameters!$B$2*(D470-Parameters!$B$3)))),0)</f>
        <v>5052.7619990497969</v>
      </c>
      <c r="G470" s="3" t="str">
        <f>VLOOKUP(A470*2,StkLUT!$B$1:$D$40,3,FALSE)</f>
        <v>Fraser River Late</v>
      </c>
    </row>
    <row r="471" spans="1:7" x14ac:dyDescent="0.25">
      <c r="A471">
        <f t="shared" si="560"/>
        <v>30</v>
      </c>
      <c r="B471">
        <f t="shared" ref="B471:C471" si="566">B455</f>
        <v>3</v>
      </c>
      <c r="C471">
        <f t="shared" si="566"/>
        <v>2</v>
      </c>
      <c r="D471" s="3">
        <f>VLOOKUP(A471,Growth!$C$1:$J$40,2,FALSE)*(1-EXP(-VLOOKUP(A471,Growth!$C$1:$J$40,3,FALSE)*((((B471-1)*12)+VLOOKUP(C471,Parameters!$A$14:$B$17,2,FALSE))-VLOOKUP(A471,Growth!$C$1:$J$40,4,FALSE))))</f>
        <v>670.09923631870413</v>
      </c>
      <c r="E471" s="3">
        <f>IF(VLOOKUP(A471*2,StkLUT!$B$1:$C$40,2,FALSE)=1,(D471^Parameters!$B$11)*Parameters!$B$10,IF(VLOOKUP(A471*2,StkLUT!$B$1:$C$40,2,FALSE)=2,(D471^Parameters!$C$11)*Parameters!$C$10,IF(VLOOKUP(A471*2,StkLUT!$B$1:$C$40,2,FALSE)=3,(D471^Parameters!$D$11)*Parameters!$D$10)))</f>
        <v>7355.4275295509042</v>
      </c>
      <c r="F471" s="3">
        <f>IF(D471&gt;Parameters!$B$4,E471*(Parameters!$B$5+(Parameters!$B$6-Parameters!$B$5)*1/(1+EXP(-Parameters!$B$2*(D471-Parameters!$B$3)))),0)</f>
        <v>7355.4275295509042</v>
      </c>
      <c r="G471" s="3" t="str">
        <f>VLOOKUP(A471*2,StkLUT!$B$1:$D$40,3,FALSE)</f>
        <v>Fraser River Late</v>
      </c>
    </row>
    <row r="472" spans="1:7" x14ac:dyDescent="0.25">
      <c r="A472">
        <f t="shared" si="560"/>
        <v>30</v>
      </c>
      <c r="B472">
        <f t="shared" ref="B472:C472" si="567">B456</f>
        <v>3</v>
      </c>
      <c r="C472">
        <f t="shared" si="567"/>
        <v>3</v>
      </c>
      <c r="D472" s="3">
        <f>VLOOKUP(A472,Growth!$C$1:$J$40,2,FALSE)*(1-EXP(-VLOOKUP(A472,Growth!$C$1:$J$40,3,FALSE)*((((B472-1)*12)+VLOOKUP(C472,Parameters!$A$14:$B$17,2,FALSE))-VLOOKUP(A472,Growth!$C$1:$J$40,4,FALSE))))</f>
        <v>706.94238091497618</v>
      </c>
      <c r="E472" s="3">
        <f>IF(VLOOKUP(A472*2,StkLUT!$B$1:$C$40,2,FALSE)=1,(D472^Parameters!$B$11)*Parameters!$B$10,IF(VLOOKUP(A472*2,StkLUT!$B$1:$C$40,2,FALSE)=2,(D472^Parameters!$C$11)*Parameters!$C$10,IF(VLOOKUP(A472*2,StkLUT!$B$1:$C$40,2,FALSE)=3,(D472^Parameters!$D$11)*Parameters!$D$10)))</f>
        <v>8693.1762295170392</v>
      </c>
      <c r="F472" s="3">
        <f>IF(D472&gt;Parameters!$B$4,E472*(Parameters!$B$5+(Parameters!$B$6-Parameters!$B$5)*1/(1+EXP(-Parameters!$B$2*(D472-Parameters!$B$3)))),0)</f>
        <v>8693.1762295170392</v>
      </c>
      <c r="G472" s="3" t="str">
        <f>VLOOKUP(A472*2,StkLUT!$B$1:$D$40,3,FALSE)</f>
        <v>Fraser River Late</v>
      </c>
    </row>
    <row r="473" spans="1:7" x14ac:dyDescent="0.25">
      <c r="A473">
        <f t="shared" si="560"/>
        <v>30</v>
      </c>
      <c r="B473">
        <f t="shared" ref="B473:C473" si="568">B457</f>
        <v>3</v>
      </c>
      <c r="C473">
        <f t="shared" si="568"/>
        <v>4</v>
      </c>
      <c r="D473" s="3">
        <f t="shared" ref="D473:F473" si="569">D470</f>
        <v>594.16035684757878</v>
      </c>
      <c r="E473" s="3">
        <f t="shared" si="569"/>
        <v>5052.7619990497969</v>
      </c>
      <c r="F473" s="3">
        <f t="shared" si="569"/>
        <v>5052.7619990497969</v>
      </c>
      <c r="G473" s="3" t="str">
        <f>VLOOKUP(A473*2,StkLUT!$B$1:$D$40,3,FALSE)</f>
        <v>Fraser River Late</v>
      </c>
    </row>
    <row r="474" spans="1:7" x14ac:dyDescent="0.25">
      <c r="A474">
        <f>A458+1</f>
        <v>30</v>
      </c>
      <c r="B474">
        <f>B458</f>
        <v>4</v>
      </c>
      <c r="C474">
        <f>C458</f>
        <v>1</v>
      </c>
      <c r="D474" s="3">
        <f>VLOOKUP(A474,Growth!$C$1:$J$40,2,FALSE)*(1-EXP(-VLOOKUP(A474,Growth!$C$1:$J$40,3,FALSE)*((((B474-1)*12)+VLOOKUP(C474,Parameters!$A$14:$B$17,2,FALSE))-VLOOKUP(A474,Growth!$C$1:$J$40,4,FALSE))))</f>
        <v>770.80581138558784</v>
      </c>
      <c r="E474" s="3">
        <f>IF(VLOOKUP(A474*2,StkLUT!$B$1:$C$40,2,FALSE)=1,(D474^Parameters!$B$11)*Parameters!$B$10,IF(VLOOKUP(A474*2,StkLUT!$B$1:$C$40,2,FALSE)=2,(D474^Parameters!$C$11)*Parameters!$C$10,IF(VLOOKUP(A474*2,StkLUT!$B$1:$C$40,2,FALSE)=3,(D474^Parameters!$D$11)*Parameters!$D$10)))</f>
        <v>11387.904262695038</v>
      </c>
      <c r="F474" s="3">
        <f>IF(D474&gt;Parameters!$B$4,E474*(Parameters!$B$5+(Parameters!$B$6-Parameters!$B$5)*1/(1+EXP(-Parameters!$B$2*(D474-Parameters!$B$3)))),0)</f>
        <v>11387.904262695038</v>
      </c>
      <c r="G474" s="3" t="str">
        <f>VLOOKUP(A474*2,StkLUT!$B$1:$D$40,3,FALSE)</f>
        <v>Fraser River Late</v>
      </c>
    </row>
    <row r="475" spans="1:7" x14ac:dyDescent="0.25">
      <c r="A475">
        <f t="shared" ref="A475:A492" si="570">A459+1</f>
        <v>30</v>
      </c>
      <c r="B475">
        <f t="shared" ref="B475:C475" si="571">B459</f>
        <v>4</v>
      </c>
      <c r="C475">
        <f t="shared" si="571"/>
        <v>2</v>
      </c>
      <c r="D475" s="3">
        <f>VLOOKUP(A475,Growth!$C$1:$J$40,2,FALSE)*(1-EXP(-VLOOKUP(A475,Growth!$C$1:$J$40,3,FALSE)*((((B475-1)*12)+VLOOKUP(C475,Parameters!$A$14:$B$17,2,FALSE))-VLOOKUP(A475,Growth!$C$1:$J$40,4,FALSE))))</f>
        <v>818.6719721664283</v>
      </c>
      <c r="E475" s="3">
        <f>IF(VLOOKUP(A475*2,StkLUT!$B$1:$C$40,2,FALSE)=1,(D475^Parameters!$B$11)*Parameters!$B$10,IF(VLOOKUP(A475*2,StkLUT!$B$1:$C$40,2,FALSE)=2,(D475^Parameters!$C$11)*Parameters!$C$10,IF(VLOOKUP(A475*2,StkLUT!$B$1:$C$40,2,FALSE)=3,(D475^Parameters!$D$11)*Parameters!$D$10)))</f>
        <v>13744.557300825358</v>
      </c>
      <c r="F475" s="3">
        <f>IF(D475&gt;Parameters!$B$4,E475*(Parameters!$B$5+(Parameters!$B$6-Parameters!$B$5)*1/(1+EXP(-Parameters!$B$2*(D475-Parameters!$B$3)))),0)</f>
        <v>13744.557300825358</v>
      </c>
      <c r="G475" s="3" t="str">
        <f>VLOOKUP(A475*2,StkLUT!$B$1:$D$40,3,FALSE)</f>
        <v>Fraser River Late</v>
      </c>
    </row>
    <row r="476" spans="1:7" x14ac:dyDescent="0.25">
      <c r="A476">
        <f t="shared" si="570"/>
        <v>30</v>
      </c>
      <c r="B476">
        <f t="shared" ref="B476:C476" si="572">B460</f>
        <v>4</v>
      </c>
      <c r="C476">
        <f t="shared" si="572"/>
        <v>3</v>
      </c>
      <c r="D476" s="3">
        <f>VLOOKUP(A476,Growth!$C$1:$J$40,2,FALSE)*(1-EXP(-VLOOKUP(A476,Growth!$C$1:$J$40,3,FALSE)*((((B476-1)*12)+VLOOKUP(C476,Parameters!$A$14:$B$17,2,FALSE))-VLOOKUP(A476,Growth!$C$1:$J$40,4,FALSE))))</f>
        <v>841.89512077224197</v>
      </c>
      <c r="E476" s="3">
        <f>IF(VLOOKUP(A476*2,StkLUT!$B$1:$C$40,2,FALSE)=1,(D476^Parameters!$B$11)*Parameters!$B$10,IF(VLOOKUP(A476*2,StkLUT!$B$1:$C$40,2,FALSE)=2,(D476^Parameters!$C$11)*Parameters!$C$10,IF(VLOOKUP(A476*2,StkLUT!$B$1:$C$40,2,FALSE)=3,(D476^Parameters!$D$11)*Parameters!$D$10)))</f>
        <v>14998.817875059018</v>
      </c>
      <c r="F476" s="3">
        <f>IF(D476&gt;Parameters!$B$4,E476*(Parameters!$B$5+(Parameters!$B$6-Parameters!$B$5)*1/(1+EXP(-Parameters!$B$2*(D476-Parameters!$B$3)))),0)</f>
        <v>14998.817875059018</v>
      </c>
      <c r="G476" s="3" t="str">
        <f>VLOOKUP(A476*2,StkLUT!$B$1:$D$40,3,FALSE)</f>
        <v>Fraser River Late</v>
      </c>
    </row>
    <row r="477" spans="1:7" x14ac:dyDescent="0.25">
      <c r="A477">
        <f t="shared" si="570"/>
        <v>30</v>
      </c>
      <c r="B477">
        <f t="shared" ref="B477:C477" si="573">B461</f>
        <v>4</v>
      </c>
      <c r="C477">
        <f t="shared" si="573"/>
        <v>4</v>
      </c>
      <c r="D477" s="3">
        <f>D474</f>
        <v>770.80581138558784</v>
      </c>
      <c r="E477" s="3">
        <f t="shared" ref="E477" si="574">E474</f>
        <v>11387.904262695038</v>
      </c>
      <c r="F477" s="3">
        <f>F474</f>
        <v>11387.904262695038</v>
      </c>
      <c r="G477" s="3" t="str">
        <f>VLOOKUP(A477*2,StkLUT!$B$1:$D$40,3,FALSE)</f>
        <v>Fraser River Late</v>
      </c>
    </row>
    <row r="478" spans="1:7" x14ac:dyDescent="0.25">
      <c r="A478">
        <f t="shared" si="570"/>
        <v>30</v>
      </c>
      <c r="B478">
        <f t="shared" ref="B478:C478" si="575">B462</f>
        <v>5</v>
      </c>
      <c r="C478">
        <f t="shared" si="575"/>
        <v>1</v>
      </c>
      <c r="D478" s="3">
        <f>VLOOKUP(A478,Growth!$C$1:$J$40,2,FALSE)*(1-EXP(-VLOOKUP(A478,Growth!$C$1:$J$40,3,FALSE)*((((B478-1)*12)+VLOOKUP(C478,Parameters!$A$14:$B$17,2,FALSE))-VLOOKUP(A478,Growth!$C$1:$J$40,4,FALSE))))</f>
        <v>882.14982629610563</v>
      </c>
      <c r="E478" s="3">
        <f>IF(VLOOKUP(A478*2,StkLUT!$B$1:$C$40,2,FALSE)=1,(D478^Parameters!$B$11)*Parameters!$B$10,IF(VLOOKUP(A478*2,StkLUT!$B$1:$C$40,2,FALSE)=2,(D478^Parameters!$C$11)*Parameters!$C$10,IF(VLOOKUP(A478*2,StkLUT!$B$1:$C$40,2,FALSE)=3,(D478^Parameters!$D$11)*Parameters!$D$10)))</f>
        <v>17353.409082534548</v>
      </c>
      <c r="F478" s="3">
        <f>IF(D478&gt;Parameters!$B$4,E478*(Parameters!$B$5+(Parameters!$B$6-Parameters!$B$5)*1/(1+EXP(-Parameters!$B$2*(D478-Parameters!$B$3)))),0)</f>
        <v>17353.409082534548</v>
      </c>
      <c r="G478" s="3" t="str">
        <f>VLOOKUP(A478*2,StkLUT!$B$1:$D$40,3,FALSE)</f>
        <v>Fraser River Late</v>
      </c>
    </row>
    <row r="479" spans="1:7" x14ac:dyDescent="0.25">
      <c r="A479">
        <f t="shared" si="570"/>
        <v>30</v>
      </c>
      <c r="B479">
        <f t="shared" ref="B479:C479" si="576">B463</f>
        <v>5</v>
      </c>
      <c r="C479">
        <f t="shared" si="576"/>
        <v>2</v>
      </c>
      <c r="D479" s="3">
        <f>VLOOKUP(A479,Growth!$C$1:$J$40,2,FALSE)*(1-EXP(-VLOOKUP(A479,Growth!$C$1:$J$40,3,FALSE)*((((B479-1)*12)+VLOOKUP(C479,Parameters!$A$14:$B$17,2,FALSE))-VLOOKUP(A479,Growth!$C$1:$J$40,4,FALSE))))</f>
        <v>912.32105563019741</v>
      </c>
      <c r="E479" s="3">
        <f>IF(VLOOKUP(A479*2,StkLUT!$B$1:$C$40,2,FALSE)=1,(D479^Parameters!$B$11)*Parameters!$B$10,IF(VLOOKUP(A479*2,StkLUT!$B$1:$C$40,2,FALSE)=2,(D479^Parameters!$C$11)*Parameters!$C$10,IF(VLOOKUP(A479*2,StkLUT!$B$1:$C$40,2,FALSE)=3,(D479^Parameters!$D$11)*Parameters!$D$10)))</f>
        <v>19274.480990873857</v>
      </c>
      <c r="F479" s="3">
        <f>IF(D479&gt;Parameters!$B$4,E479*(Parameters!$B$5+(Parameters!$B$6-Parameters!$B$5)*1/(1+EXP(-Parameters!$B$2*(D479-Parameters!$B$3)))),0)</f>
        <v>19274.480990873857</v>
      </c>
      <c r="G479" s="3" t="str">
        <f>VLOOKUP(A479*2,StkLUT!$B$1:$D$40,3,FALSE)</f>
        <v>Fraser River Late</v>
      </c>
    </row>
    <row r="480" spans="1:7" x14ac:dyDescent="0.25">
      <c r="A480">
        <f t="shared" si="570"/>
        <v>30</v>
      </c>
      <c r="B480">
        <f t="shared" ref="B480:C480" si="577">B464</f>
        <v>5</v>
      </c>
      <c r="C480">
        <f t="shared" si="577"/>
        <v>3</v>
      </c>
      <c r="D480" s="3">
        <f>VLOOKUP(A480,Growth!$C$1:$J$40,2,FALSE)*(1-EXP(-VLOOKUP(A480,Growth!$C$1:$J$40,3,FALSE)*((((B480-1)*12)+VLOOKUP(C480,Parameters!$A$14:$B$17,2,FALSE))-VLOOKUP(A480,Growth!$C$1:$J$40,4,FALSE))))</f>
        <v>926.95918267058767</v>
      </c>
      <c r="E480" s="3">
        <f>IF(VLOOKUP(A480*2,StkLUT!$B$1:$C$40,2,FALSE)=1,(D480^Parameters!$B$11)*Parameters!$B$10,IF(VLOOKUP(A480*2,StkLUT!$B$1:$C$40,2,FALSE)=2,(D480^Parameters!$C$11)*Parameters!$C$10,IF(VLOOKUP(A480*2,StkLUT!$B$1:$C$40,2,FALSE)=3,(D480^Parameters!$D$11)*Parameters!$D$10)))</f>
        <v>20256.518572216763</v>
      </c>
      <c r="F480" s="3">
        <f>IF(D480&gt;Parameters!$B$4,E480*(Parameters!$B$5+(Parameters!$B$6-Parameters!$B$5)*1/(1+EXP(-Parameters!$B$2*(D480-Parameters!$B$3)))),0)</f>
        <v>20256.518572216763</v>
      </c>
      <c r="G480" s="3" t="str">
        <f>VLOOKUP(A480*2,StkLUT!$B$1:$D$40,3,FALSE)</f>
        <v>Fraser River Late</v>
      </c>
    </row>
    <row r="481" spans="1:7" x14ac:dyDescent="0.25">
      <c r="A481">
        <f t="shared" si="570"/>
        <v>30</v>
      </c>
      <c r="B481">
        <f t="shared" ref="B481:C481" si="578">B465</f>
        <v>5</v>
      </c>
      <c r="C481">
        <f t="shared" si="578"/>
        <v>4</v>
      </c>
      <c r="D481" s="3">
        <f>D478</f>
        <v>882.14982629610563</v>
      </c>
      <c r="E481" s="3">
        <f t="shared" ref="E481" si="579">E478</f>
        <v>17353.409082534548</v>
      </c>
      <c r="F481" s="3">
        <f>F478</f>
        <v>17353.409082534548</v>
      </c>
      <c r="G481" s="3" t="str">
        <f>VLOOKUP(A481*2,StkLUT!$B$1:$D$40,3,FALSE)</f>
        <v>Fraser River Late</v>
      </c>
    </row>
    <row r="482" spans="1:7" x14ac:dyDescent="0.25">
      <c r="A482">
        <f t="shared" si="570"/>
        <v>31</v>
      </c>
      <c r="B482">
        <f t="shared" ref="B482:C482" si="580">B466</f>
        <v>2</v>
      </c>
      <c r="C482">
        <f t="shared" si="580"/>
        <v>1</v>
      </c>
      <c r="D482" s="3">
        <f>VLOOKUP(A482,Growth!$C$1:$J$40,2,FALSE)*(1-EXP(-VLOOKUP(A482,Growth!$C$1:$J$40,3,FALSE)*((((B482-1)*12)+VLOOKUP(C482,Parameters!$A$14:$B$17,2,FALSE))-VLOOKUP(A482,Growth!$C$1:$J$40,4,FALSE))))</f>
        <v>357.65006156494871</v>
      </c>
      <c r="E482" s="3">
        <f>IF(VLOOKUP(A482*2,StkLUT!$B$1:$C$40,2,FALSE)=1,(D482^Parameters!$B$11)*Parameters!$B$10,IF(VLOOKUP(A482*2,StkLUT!$B$1:$C$40,2,FALSE)=2,(D482^Parameters!$C$11)*Parameters!$C$10,IF(VLOOKUP(A482*2,StkLUT!$B$1:$C$40,2,FALSE)=3,(D482^Parameters!$D$11)*Parameters!$D$10)))</f>
        <v>1317.4139527981324</v>
      </c>
      <c r="F482" s="3">
        <f>IF(D482&gt;Parameters!$B$4,E482*(Parameters!$B$5+(Parameters!$B$6-Parameters!$B$5)*1/(1+EXP(-Parameters!$B$2*(D482-Parameters!$B$3)))),0)</f>
        <v>1317.4139527981324</v>
      </c>
      <c r="G482" s="3" t="str">
        <f>VLOOKUP(A482*2,StkLUT!$B$1:$D$40,3,FALSE)</f>
        <v>Fraser River Early</v>
      </c>
    </row>
    <row r="483" spans="1:7" x14ac:dyDescent="0.25">
      <c r="A483">
        <f t="shared" si="570"/>
        <v>31</v>
      </c>
      <c r="B483">
        <f t="shared" ref="B483:C483" si="581">B467</f>
        <v>2</v>
      </c>
      <c r="C483">
        <f t="shared" si="581"/>
        <v>2</v>
      </c>
      <c r="D483" s="3">
        <f>VLOOKUP(A483,Growth!$C$1:$J$40,2,FALSE)*(1-EXP(-VLOOKUP(A483,Growth!$C$1:$J$40,3,FALSE)*((((B483-1)*12)+VLOOKUP(C483,Parameters!$A$14:$B$17,2,FALSE))-VLOOKUP(A483,Growth!$C$1:$J$40,4,FALSE))))</f>
        <v>468.58770963149192</v>
      </c>
      <c r="E483" s="3">
        <f>IF(VLOOKUP(A483*2,StkLUT!$B$1:$C$40,2,FALSE)=1,(D483^Parameters!$B$11)*Parameters!$B$10,IF(VLOOKUP(A483*2,StkLUT!$B$1:$C$40,2,FALSE)=2,(D483^Parameters!$C$11)*Parameters!$C$10,IF(VLOOKUP(A483*2,StkLUT!$B$1:$C$40,2,FALSE)=3,(D483^Parameters!$D$11)*Parameters!$D$10)))</f>
        <v>3027.3295560933079</v>
      </c>
      <c r="F483" s="3">
        <f>IF(D483&gt;Parameters!$B$4,E483*(Parameters!$B$5+(Parameters!$B$6-Parameters!$B$5)*1/(1+EXP(-Parameters!$B$2*(D483-Parameters!$B$3)))),0)</f>
        <v>3027.3295560933079</v>
      </c>
      <c r="G483" s="3" t="str">
        <f>VLOOKUP(A483*2,StkLUT!$B$1:$D$40,3,FALSE)</f>
        <v>Fraser River Early</v>
      </c>
    </row>
    <row r="484" spans="1:7" x14ac:dyDescent="0.25">
      <c r="A484">
        <f t="shared" si="570"/>
        <v>31</v>
      </c>
      <c r="B484">
        <f t="shared" ref="B484:C484" si="582">B468</f>
        <v>2</v>
      </c>
      <c r="C484">
        <f t="shared" si="582"/>
        <v>3</v>
      </c>
      <c r="D484" s="3">
        <f>VLOOKUP(A484,Growth!$C$1:$J$40,2,FALSE)*(1-EXP(-VLOOKUP(A484,Growth!$C$1:$J$40,3,FALSE)*((((B484-1)*12)+VLOOKUP(C484,Parameters!$A$14:$B$17,2,FALSE))-VLOOKUP(A484,Growth!$C$1:$J$40,4,FALSE))))</f>
        <v>520.71122298334512</v>
      </c>
      <c r="E484" s="3">
        <f>IF(VLOOKUP(A484*2,StkLUT!$B$1:$C$40,2,FALSE)=1,(D484^Parameters!$B$11)*Parameters!$B$10,IF(VLOOKUP(A484*2,StkLUT!$B$1:$C$40,2,FALSE)=2,(D484^Parameters!$C$11)*Parameters!$C$10,IF(VLOOKUP(A484*2,StkLUT!$B$1:$C$40,2,FALSE)=3,(D484^Parameters!$D$11)*Parameters!$D$10)))</f>
        <v>4189.1315272586726</v>
      </c>
      <c r="F484" s="3">
        <f>IF(D484&gt;Parameters!$B$4,E484*(Parameters!$B$5+(Parameters!$B$6-Parameters!$B$5)*1/(1+EXP(-Parameters!$B$2*(D484-Parameters!$B$3)))),0)</f>
        <v>4189.1315272586726</v>
      </c>
      <c r="G484" s="3" t="str">
        <f>VLOOKUP(A484*2,StkLUT!$B$1:$D$40,3,FALSE)</f>
        <v>Fraser River Early</v>
      </c>
    </row>
    <row r="485" spans="1:7" x14ac:dyDescent="0.25">
      <c r="A485">
        <f t="shared" si="570"/>
        <v>31</v>
      </c>
      <c r="B485">
        <f t="shared" ref="B485:C485" si="583">B469</f>
        <v>2</v>
      </c>
      <c r="C485">
        <f t="shared" si="583"/>
        <v>4</v>
      </c>
      <c r="D485" s="3">
        <f t="shared" ref="D485:F485" si="584">D482</f>
        <v>357.65006156494871</v>
      </c>
      <c r="E485" s="3">
        <f t="shared" si="584"/>
        <v>1317.4139527981324</v>
      </c>
      <c r="F485" s="3">
        <f t="shared" si="584"/>
        <v>1317.4139527981324</v>
      </c>
      <c r="G485" s="3" t="str">
        <f>VLOOKUP(A485*2,StkLUT!$B$1:$D$40,3,FALSE)</f>
        <v>Fraser River Early</v>
      </c>
    </row>
    <row r="486" spans="1:7" x14ac:dyDescent="0.25">
      <c r="A486">
        <f t="shared" si="570"/>
        <v>31</v>
      </c>
      <c r="B486">
        <f t="shared" ref="B486:C486" si="585">B470</f>
        <v>3</v>
      </c>
      <c r="C486">
        <f t="shared" si="585"/>
        <v>1</v>
      </c>
      <c r="D486" s="3">
        <f>VLOOKUP(A486,Growth!$C$1:$J$40,2,FALSE)*(1-EXP(-VLOOKUP(A486,Growth!$C$1:$J$40,3,FALSE)*((((B486-1)*12)+VLOOKUP(C486,Parameters!$A$14:$B$17,2,FALSE))-VLOOKUP(A486,Growth!$C$1:$J$40,4,FALSE))))</f>
        <v>608.10289567819655</v>
      </c>
      <c r="E486" s="3">
        <f>IF(VLOOKUP(A486*2,StkLUT!$B$1:$C$40,2,FALSE)=1,(D486^Parameters!$B$11)*Parameters!$B$10,IF(VLOOKUP(A486*2,StkLUT!$B$1:$C$40,2,FALSE)=2,(D486^Parameters!$C$11)*Parameters!$C$10,IF(VLOOKUP(A486*2,StkLUT!$B$1:$C$40,2,FALSE)=3,(D486^Parameters!$D$11)*Parameters!$D$10)))</f>
        <v>6755.0389040132477</v>
      </c>
      <c r="F486" s="3">
        <f>IF(D486&gt;Parameters!$B$4,E486*(Parameters!$B$5+(Parameters!$B$6-Parameters!$B$5)*1/(1+EXP(-Parameters!$B$2*(D486-Parameters!$B$3)))),0)</f>
        <v>6755.0389040132477</v>
      </c>
      <c r="G486" s="3" t="str">
        <f>VLOOKUP(A486*2,StkLUT!$B$1:$D$40,3,FALSE)</f>
        <v>Fraser River Early</v>
      </c>
    </row>
    <row r="487" spans="1:7" x14ac:dyDescent="0.25">
      <c r="A487">
        <f t="shared" si="570"/>
        <v>31</v>
      </c>
      <c r="B487">
        <f t="shared" ref="B487:C487" si="586">B471</f>
        <v>3</v>
      </c>
      <c r="C487">
        <f t="shared" si="586"/>
        <v>2</v>
      </c>
      <c r="D487" s="3">
        <f>VLOOKUP(A487,Growth!$C$1:$J$40,2,FALSE)*(1-EXP(-VLOOKUP(A487,Growth!$C$1:$J$40,3,FALSE)*((((B487-1)*12)+VLOOKUP(C487,Parameters!$A$14:$B$17,2,FALSE))-VLOOKUP(A487,Growth!$C$1:$J$40,4,FALSE))))</f>
        <v>670.84095776932315</v>
      </c>
      <c r="E487" s="3">
        <f>IF(VLOOKUP(A487*2,StkLUT!$B$1:$C$40,2,FALSE)=1,(D487^Parameters!$B$11)*Parameters!$B$10,IF(VLOOKUP(A487*2,StkLUT!$B$1:$C$40,2,FALSE)=2,(D487^Parameters!$C$11)*Parameters!$C$10,IF(VLOOKUP(A487*2,StkLUT!$B$1:$C$40,2,FALSE)=3,(D487^Parameters!$D$11)*Parameters!$D$10)))</f>
        <v>9140.0736253889136</v>
      </c>
      <c r="F487" s="3">
        <f>IF(D487&gt;Parameters!$B$4,E487*(Parameters!$B$5+(Parameters!$B$6-Parameters!$B$5)*1/(1+EXP(-Parameters!$B$2*(D487-Parameters!$B$3)))),0)</f>
        <v>9140.0736253889136</v>
      </c>
      <c r="G487" s="3" t="str">
        <f>VLOOKUP(A487*2,StkLUT!$B$1:$D$40,3,FALSE)</f>
        <v>Fraser River Early</v>
      </c>
    </row>
    <row r="488" spans="1:7" x14ac:dyDescent="0.25">
      <c r="A488">
        <f t="shared" si="570"/>
        <v>31</v>
      </c>
      <c r="B488">
        <f t="shared" ref="B488:C488" si="587">B472</f>
        <v>3</v>
      </c>
      <c r="C488">
        <f t="shared" si="587"/>
        <v>3</v>
      </c>
      <c r="D488" s="3">
        <f>VLOOKUP(A488,Growth!$C$1:$J$40,2,FALSE)*(1-EXP(-VLOOKUP(A488,Growth!$C$1:$J$40,3,FALSE)*((((B488-1)*12)+VLOOKUP(C488,Parameters!$A$14:$B$17,2,FALSE))-VLOOKUP(A488,Growth!$C$1:$J$40,4,FALSE))))</f>
        <v>700.31813052419113</v>
      </c>
      <c r="E488" s="3">
        <f>IF(VLOOKUP(A488*2,StkLUT!$B$1:$C$40,2,FALSE)=1,(D488^Parameters!$B$11)*Parameters!$B$10,IF(VLOOKUP(A488*2,StkLUT!$B$1:$C$40,2,FALSE)=2,(D488^Parameters!$C$11)*Parameters!$C$10,IF(VLOOKUP(A488*2,StkLUT!$B$1:$C$40,2,FALSE)=3,(D488^Parameters!$D$11)*Parameters!$D$10)))</f>
        <v>10434.308829129255</v>
      </c>
      <c r="F488" s="3">
        <f>IF(D488&gt;Parameters!$B$4,E488*(Parameters!$B$5+(Parameters!$B$6-Parameters!$B$5)*1/(1+EXP(-Parameters!$B$2*(D488-Parameters!$B$3)))),0)</f>
        <v>10434.308829129255</v>
      </c>
      <c r="G488" s="3" t="str">
        <f>VLOOKUP(A488*2,StkLUT!$B$1:$D$40,3,FALSE)</f>
        <v>Fraser River Early</v>
      </c>
    </row>
    <row r="489" spans="1:7" x14ac:dyDescent="0.25">
      <c r="A489">
        <f t="shared" si="570"/>
        <v>31</v>
      </c>
      <c r="B489">
        <f t="shared" ref="B489:C489" si="588">B473</f>
        <v>3</v>
      </c>
      <c r="C489">
        <f t="shared" si="588"/>
        <v>4</v>
      </c>
      <c r="D489" s="3">
        <f t="shared" ref="D489:F489" si="589">D486</f>
        <v>608.10289567819655</v>
      </c>
      <c r="E489" s="3">
        <f t="shared" si="589"/>
        <v>6755.0389040132477</v>
      </c>
      <c r="F489" s="3">
        <f t="shared" si="589"/>
        <v>6755.0389040132477</v>
      </c>
      <c r="G489" s="3" t="str">
        <f>VLOOKUP(A489*2,StkLUT!$B$1:$D$40,3,FALSE)</f>
        <v>Fraser River Early</v>
      </c>
    </row>
    <row r="490" spans="1:7" x14ac:dyDescent="0.25">
      <c r="A490">
        <f t="shared" si="570"/>
        <v>31</v>
      </c>
      <c r="B490">
        <f t="shared" ref="B490:C490" si="590">B474</f>
        <v>4</v>
      </c>
      <c r="C490">
        <f t="shared" si="590"/>
        <v>1</v>
      </c>
      <c r="D490" s="3">
        <f>VLOOKUP(A490,Growth!$C$1:$J$40,2,FALSE)*(1-EXP(-VLOOKUP(A490,Growth!$C$1:$J$40,3,FALSE)*((((B490-1)*12)+VLOOKUP(C490,Parameters!$A$14:$B$17,2,FALSE))-VLOOKUP(A490,Growth!$C$1:$J$40,4,FALSE))))</f>
        <v>749.74034456363336</v>
      </c>
      <c r="E490" s="3">
        <f>IF(VLOOKUP(A490*2,StkLUT!$B$1:$C$40,2,FALSE)=1,(D490^Parameters!$B$11)*Parameters!$B$10,IF(VLOOKUP(A490*2,StkLUT!$B$1:$C$40,2,FALSE)=2,(D490^Parameters!$C$11)*Parameters!$C$10,IF(VLOOKUP(A490*2,StkLUT!$B$1:$C$40,2,FALSE)=3,(D490^Parameters!$D$11)*Parameters!$D$10)))</f>
        <v>12872.639764949328</v>
      </c>
      <c r="F490" s="3">
        <f>IF(D490&gt;Parameters!$B$4,E490*(Parameters!$B$5+(Parameters!$B$6-Parameters!$B$5)*1/(1+EXP(-Parameters!$B$2*(D490-Parameters!$B$3)))),0)</f>
        <v>12872.639764949328</v>
      </c>
      <c r="G490" s="3" t="str">
        <f>VLOOKUP(A490*2,StkLUT!$B$1:$D$40,3,FALSE)</f>
        <v>Fraser River Early</v>
      </c>
    </row>
    <row r="491" spans="1:7" x14ac:dyDescent="0.25">
      <c r="A491">
        <f t="shared" si="570"/>
        <v>31</v>
      </c>
      <c r="B491">
        <f t="shared" ref="B491:C491" si="591">B475</f>
        <v>4</v>
      </c>
      <c r="C491">
        <f t="shared" si="591"/>
        <v>2</v>
      </c>
      <c r="D491" s="3">
        <f>VLOOKUP(A491,Growth!$C$1:$J$40,2,FALSE)*(1-EXP(-VLOOKUP(A491,Growth!$C$1:$J$40,3,FALSE)*((((B491-1)*12)+VLOOKUP(C491,Parameters!$A$14:$B$17,2,FALSE))-VLOOKUP(A491,Growth!$C$1:$J$40,4,FALSE))))</f>
        <v>785.2203146508765</v>
      </c>
      <c r="E491" s="3">
        <f>IF(VLOOKUP(A491*2,StkLUT!$B$1:$C$40,2,FALSE)=1,(D491^Parameters!$B$11)*Parameters!$B$10,IF(VLOOKUP(A491*2,StkLUT!$B$1:$C$40,2,FALSE)=2,(D491^Parameters!$C$11)*Parameters!$C$10,IF(VLOOKUP(A491*2,StkLUT!$B$1:$C$40,2,FALSE)=3,(D491^Parameters!$D$11)*Parameters!$D$10)))</f>
        <v>14842.531228542937</v>
      </c>
      <c r="F491" s="3">
        <f>IF(D491&gt;Parameters!$B$4,E491*(Parameters!$B$5+(Parameters!$B$6-Parameters!$B$5)*1/(1+EXP(-Parameters!$B$2*(D491-Parameters!$B$3)))),0)</f>
        <v>14842.531228542937</v>
      </c>
      <c r="G491" s="3" t="str">
        <f>VLOOKUP(A491*2,StkLUT!$B$1:$D$40,3,FALSE)</f>
        <v>Fraser River Early</v>
      </c>
    </row>
    <row r="492" spans="1:7" x14ac:dyDescent="0.25">
      <c r="A492">
        <f t="shared" si="570"/>
        <v>31</v>
      </c>
      <c r="B492">
        <f t="shared" ref="B492:C492" si="592">B476</f>
        <v>4</v>
      </c>
      <c r="C492">
        <f t="shared" si="592"/>
        <v>3</v>
      </c>
      <c r="D492" s="3">
        <f>VLOOKUP(A492,Growth!$C$1:$J$40,2,FALSE)*(1-EXP(-VLOOKUP(A492,Growth!$C$1:$J$40,3,FALSE)*((((B492-1)*12)+VLOOKUP(C492,Parameters!$A$14:$B$17,2,FALSE))-VLOOKUP(A492,Growth!$C$1:$J$40,4,FALSE))))</f>
        <v>801.89040570469535</v>
      </c>
      <c r="E492" s="3">
        <f>IF(VLOOKUP(A492*2,StkLUT!$B$1:$C$40,2,FALSE)=1,(D492^Parameters!$B$11)*Parameters!$B$10,IF(VLOOKUP(A492*2,StkLUT!$B$1:$C$40,2,FALSE)=2,(D492^Parameters!$C$11)*Parameters!$C$10,IF(VLOOKUP(A492*2,StkLUT!$B$1:$C$40,2,FALSE)=3,(D492^Parameters!$D$11)*Parameters!$D$10)))</f>
        <v>15834.511608759465</v>
      </c>
      <c r="F492" s="3">
        <f>IF(D492&gt;Parameters!$B$4,E492*(Parameters!$B$5+(Parameters!$B$6-Parameters!$B$5)*1/(1+EXP(-Parameters!$B$2*(D492-Parameters!$B$3)))),0)</f>
        <v>15834.511608759465</v>
      </c>
      <c r="G492" s="3" t="str">
        <f>VLOOKUP(A492*2,StkLUT!$B$1:$D$40,3,FALSE)</f>
        <v>Fraser River Early</v>
      </c>
    </row>
    <row r="493" spans="1:7" x14ac:dyDescent="0.25">
      <c r="A493">
        <f>A477+1</f>
        <v>31</v>
      </c>
      <c r="B493">
        <f>B477</f>
        <v>4</v>
      </c>
      <c r="C493">
        <f>C477</f>
        <v>4</v>
      </c>
      <c r="D493" s="3">
        <f t="shared" ref="D493:F493" si="593">D490</f>
        <v>749.74034456363336</v>
      </c>
      <c r="E493" s="3">
        <f t="shared" si="593"/>
        <v>12872.639764949328</v>
      </c>
      <c r="F493" s="3">
        <f t="shared" si="593"/>
        <v>12872.639764949328</v>
      </c>
      <c r="G493" s="3" t="str">
        <f>VLOOKUP(A493*2,StkLUT!$B$1:$D$40,3,FALSE)</f>
        <v>Fraser River Early</v>
      </c>
    </row>
    <row r="494" spans="1:7" x14ac:dyDescent="0.25">
      <c r="A494">
        <f t="shared" ref="A494:A511" si="594">A478+1</f>
        <v>31</v>
      </c>
      <c r="B494">
        <f t="shared" ref="B494:C494" si="595">B478</f>
        <v>5</v>
      </c>
      <c r="C494">
        <f t="shared" si="595"/>
        <v>1</v>
      </c>
      <c r="D494" s="3">
        <f>VLOOKUP(A494,Growth!$C$1:$J$40,2,FALSE)*(1-EXP(-VLOOKUP(A494,Growth!$C$1:$J$40,3,FALSE)*((((B494-1)*12)+VLOOKUP(C494,Parameters!$A$14:$B$17,2,FALSE))-VLOOKUP(A494,Growth!$C$1:$J$40,4,FALSE))))</f>
        <v>829.8399249808532</v>
      </c>
      <c r="E494" s="3">
        <f>IF(VLOOKUP(A494*2,StkLUT!$B$1:$C$40,2,FALSE)=1,(D494^Parameters!$B$11)*Parameters!$B$10,IF(VLOOKUP(A494*2,StkLUT!$B$1:$C$40,2,FALSE)=2,(D494^Parameters!$C$11)*Parameters!$C$10,IF(VLOOKUP(A494*2,StkLUT!$B$1:$C$40,2,FALSE)=3,(D494^Parameters!$D$11)*Parameters!$D$10)))</f>
        <v>17596.528228220253</v>
      </c>
      <c r="F494" s="3">
        <f>IF(D494&gt;Parameters!$B$4,E494*(Parameters!$B$5+(Parameters!$B$6-Parameters!$B$5)*1/(1+EXP(-Parameters!$B$2*(D494-Parameters!$B$3)))),0)</f>
        <v>17596.528228220253</v>
      </c>
      <c r="G494" s="3" t="str">
        <f>VLOOKUP(A494*2,StkLUT!$B$1:$D$40,3,FALSE)</f>
        <v>Fraser River Early</v>
      </c>
    </row>
    <row r="495" spans="1:7" x14ac:dyDescent="0.25">
      <c r="A495">
        <f t="shared" si="594"/>
        <v>31</v>
      </c>
      <c r="B495">
        <f t="shared" ref="B495:C495" si="596">B479</f>
        <v>5</v>
      </c>
      <c r="C495">
        <f t="shared" si="596"/>
        <v>2</v>
      </c>
      <c r="D495" s="3">
        <f>VLOOKUP(A495,Growth!$C$1:$J$40,2,FALSE)*(1-EXP(-VLOOKUP(A495,Growth!$C$1:$J$40,3,FALSE)*((((B495-1)*12)+VLOOKUP(C495,Parameters!$A$14:$B$17,2,FALSE))-VLOOKUP(A495,Growth!$C$1:$J$40,4,FALSE))))</f>
        <v>849.90475062948803</v>
      </c>
      <c r="E495" s="3">
        <f>IF(VLOOKUP(A495*2,StkLUT!$B$1:$C$40,2,FALSE)=1,(D495^Parameters!$B$11)*Parameters!$B$10,IF(VLOOKUP(A495*2,StkLUT!$B$1:$C$40,2,FALSE)=2,(D495^Parameters!$C$11)*Parameters!$C$10,IF(VLOOKUP(A495*2,StkLUT!$B$1:$C$40,2,FALSE)=3,(D495^Parameters!$D$11)*Parameters!$D$10)))</f>
        <v>18940.031986588645</v>
      </c>
      <c r="F495" s="3">
        <f>IF(D495&gt;Parameters!$B$4,E495*(Parameters!$B$5+(Parameters!$B$6-Parameters!$B$5)*1/(1+EXP(-Parameters!$B$2*(D495-Parameters!$B$3)))),0)</f>
        <v>18940.031986588645</v>
      </c>
      <c r="G495" s="3" t="str">
        <f>VLOOKUP(A495*2,StkLUT!$B$1:$D$40,3,FALSE)</f>
        <v>Fraser River Early</v>
      </c>
    </row>
    <row r="496" spans="1:7" x14ac:dyDescent="0.25">
      <c r="A496">
        <f t="shared" si="594"/>
        <v>31</v>
      </c>
      <c r="B496">
        <f t="shared" ref="B496:C496" si="597">B480</f>
        <v>5</v>
      </c>
      <c r="C496">
        <f t="shared" si="597"/>
        <v>3</v>
      </c>
      <c r="D496" s="3">
        <f>VLOOKUP(A496,Growth!$C$1:$J$40,2,FALSE)*(1-EXP(-VLOOKUP(A496,Growth!$C$1:$J$40,3,FALSE)*((((B496-1)*12)+VLOOKUP(C496,Parameters!$A$14:$B$17,2,FALSE))-VLOOKUP(A496,Growth!$C$1:$J$40,4,FALSE))))</f>
        <v>859.33211118586007</v>
      </c>
      <c r="E496" s="3">
        <f>IF(VLOOKUP(A496*2,StkLUT!$B$1:$C$40,2,FALSE)=1,(D496^Parameters!$B$11)*Parameters!$B$10,IF(VLOOKUP(A496*2,StkLUT!$B$1:$C$40,2,FALSE)=2,(D496^Parameters!$C$11)*Parameters!$C$10,IF(VLOOKUP(A496*2,StkLUT!$B$1:$C$40,2,FALSE)=3,(D496^Parameters!$D$11)*Parameters!$D$10)))</f>
        <v>19594.509934750484</v>
      </c>
      <c r="F496" s="3">
        <f>IF(D496&gt;Parameters!$B$4,E496*(Parameters!$B$5+(Parameters!$B$6-Parameters!$B$5)*1/(1+EXP(-Parameters!$B$2*(D496-Parameters!$B$3)))),0)</f>
        <v>19594.509934750484</v>
      </c>
      <c r="G496" s="3" t="str">
        <f>VLOOKUP(A496*2,StkLUT!$B$1:$D$40,3,FALSE)</f>
        <v>Fraser River Early</v>
      </c>
    </row>
    <row r="497" spans="1:7" x14ac:dyDescent="0.25">
      <c r="A497">
        <f t="shared" si="594"/>
        <v>31</v>
      </c>
      <c r="B497">
        <f t="shared" ref="B497:C497" si="598">B481</f>
        <v>5</v>
      </c>
      <c r="C497">
        <f t="shared" si="598"/>
        <v>4</v>
      </c>
      <c r="D497" s="3">
        <f t="shared" ref="D497:F497" si="599">D494</f>
        <v>829.8399249808532</v>
      </c>
      <c r="E497" s="3">
        <f t="shared" si="599"/>
        <v>17596.528228220253</v>
      </c>
      <c r="F497" s="3">
        <f t="shared" si="599"/>
        <v>17596.528228220253</v>
      </c>
      <c r="G497" s="3" t="str">
        <f>VLOOKUP(A497*2,StkLUT!$B$1:$D$40,3,FALSE)</f>
        <v>Fraser River Early</v>
      </c>
    </row>
    <row r="498" spans="1:7" x14ac:dyDescent="0.25">
      <c r="A498">
        <f t="shared" si="594"/>
        <v>32</v>
      </c>
      <c r="B498">
        <f t="shared" ref="B498:C498" si="600">B482</f>
        <v>2</v>
      </c>
      <c r="C498">
        <f t="shared" si="600"/>
        <v>1</v>
      </c>
      <c r="D498" s="3">
        <f>VLOOKUP(A498,Growth!$C$1:$J$40,2,FALSE)*(1-EXP(-VLOOKUP(A498,Growth!$C$1:$J$40,3,FALSE)*((((B498-1)*12)+VLOOKUP(C498,Parameters!$A$14:$B$17,2,FALSE))-VLOOKUP(A498,Growth!$C$1:$J$40,4,FALSE))))</f>
        <v>365.18806516558908</v>
      </c>
      <c r="E498" s="3">
        <f>IF(VLOOKUP(A498*2,StkLUT!$B$1:$C$40,2,FALSE)=1,(D498^Parameters!$B$11)*Parameters!$B$10,IF(VLOOKUP(A498*2,StkLUT!$B$1:$C$40,2,FALSE)=2,(D498^Parameters!$C$11)*Parameters!$C$10,IF(VLOOKUP(A498*2,StkLUT!$B$1:$C$40,2,FALSE)=3,(D498^Parameters!$D$11)*Parameters!$D$10)))</f>
        <v>816.14668896588</v>
      </c>
      <c r="F498" s="3">
        <f>IF(D498&gt;Parameters!$B$4,E498*(Parameters!$B$5+(Parameters!$B$6-Parameters!$B$5)*1/(1+EXP(-Parameters!$B$2*(D498-Parameters!$B$3)))),0)</f>
        <v>816.14668896588</v>
      </c>
      <c r="G498" s="3" t="str">
        <f>VLOOKUP(A498*2,StkLUT!$B$1:$D$40,3,FALSE)</f>
        <v>Lower Georgia Strait</v>
      </c>
    </row>
    <row r="499" spans="1:7" x14ac:dyDescent="0.25">
      <c r="A499">
        <f t="shared" si="594"/>
        <v>32</v>
      </c>
      <c r="B499">
        <f t="shared" ref="B499:C499" si="601">B483</f>
        <v>2</v>
      </c>
      <c r="C499">
        <f t="shared" si="601"/>
        <v>2</v>
      </c>
      <c r="D499" s="3">
        <f>VLOOKUP(A499,Growth!$C$1:$J$40,2,FALSE)*(1-EXP(-VLOOKUP(A499,Growth!$C$1:$J$40,3,FALSE)*((((B499-1)*12)+VLOOKUP(C499,Parameters!$A$14:$B$17,2,FALSE))-VLOOKUP(A499,Growth!$C$1:$J$40,4,FALSE))))</f>
        <v>472.02014328923457</v>
      </c>
      <c r="E499" s="3">
        <f>IF(VLOOKUP(A499*2,StkLUT!$B$1:$C$40,2,FALSE)=1,(D499^Parameters!$B$11)*Parameters!$B$10,IF(VLOOKUP(A499*2,StkLUT!$B$1:$C$40,2,FALSE)=2,(D499^Parameters!$C$11)*Parameters!$C$10,IF(VLOOKUP(A499*2,StkLUT!$B$1:$C$40,2,FALSE)=3,(D499^Parameters!$D$11)*Parameters!$D$10)))</f>
        <v>1828.2541955284344</v>
      </c>
      <c r="F499" s="3">
        <f>IF(D499&gt;Parameters!$B$4,E499*(Parameters!$B$5+(Parameters!$B$6-Parameters!$B$5)*1/(1+EXP(-Parameters!$B$2*(D499-Parameters!$B$3)))),0)</f>
        <v>1828.2541955284344</v>
      </c>
      <c r="G499" s="3" t="str">
        <f>VLOOKUP(A499*2,StkLUT!$B$1:$D$40,3,FALSE)</f>
        <v>Lower Georgia Strait</v>
      </c>
    </row>
    <row r="500" spans="1:7" x14ac:dyDescent="0.25">
      <c r="A500">
        <f t="shared" si="594"/>
        <v>32</v>
      </c>
      <c r="B500">
        <f t="shared" ref="B500:C500" si="602">B484</f>
        <v>2</v>
      </c>
      <c r="C500">
        <f t="shared" si="602"/>
        <v>3</v>
      </c>
      <c r="D500" s="3">
        <f>VLOOKUP(A500,Growth!$C$1:$J$40,2,FALSE)*(1-EXP(-VLOOKUP(A500,Growth!$C$1:$J$40,3,FALSE)*((((B500-1)*12)+VLOOKUP(C500,Parameters!$A$14:$B$17,2,FALSE))-VLOOKUP(A500,Growth!$C$1:$J$40,4,FALSE))))</f>
        <v>522.21289004136202</v>
      </c>
      <c r="E500" s="3">
        <f>IF(VLOOKUP(A500*2,StkLUT!$B$1:$C$40,2,FALSE)=1,(D500^Parameters!$B$11)*Parameters!$B$10,IF(VLOOKUP(A500*2,StkLUT!$B$1:$C$40,2,FALSE)=2,(D500^Parameters!$C$11)*Parameters!$C$10,IF(VLOOKUP(A500*2,StkLUT!$B$1:$C$40,2,FALSE)=3,(D500^Parameters!$D$11)*Parameters!$D$10)))</f>
        <v>2511.7337026308869</v>
      </c>
      <c r="F500" s="3">
        <f>IF(D500&gt;Parameters!$B$4,E500*(Parameters!$B$5+(Parameters!$B$6-Parameters!$B$5)*1/(1+EXP(-Parameters!$B$2*(D500-Parameters!$B$3)))),0)</f>
        <v>2511.7337026308869</v>
      </c>
      <c r="G500" s="3" t="str">
        <f>VLOOKUP(A500*2,StkLUT!$B$1:$D$40,3,FALSE)</f>
        <v>Lower Georgia Strait</v>
      </c>
    </row>
    <row r="501" spans="1:7" x14ac:dyDescent="0.25">
      <c r="A501">
        <f t="shared" si="594"/>
        <v>32</v>
      </c>
      <c r="B501">
        <f t="shared" ref="B501:C501" si="603">B485</f>
        <v>2</v>
      </c>
      <c r="C501">
        <f t="shared" si="603"/>
        <v>4</v>
      </c>
      <c r="D501" s="3">
        <f t="shared" ref="D501:F501" si="604">D498</f>
        <v>365.18806516558908</v>
      </c>
      <c r="E501" s="3">
        <f t="shared" si="604"/>
        <v>816.14668896588</v>
      </c>
      <c r="F501" s="3">
        <f t="shared" si="604"/>
        <v>816.14668896588</v>
      </c>
      <c r="G501" s="3" t="str">
        <f>VLOOKUP(A501*2,StkLUT!$B$1:$D$40,3,FALSE)</f>
        <v>Lower Georgia Strait</v>
      </c>
    </row>
    <row r="502" spans="1:7" x14ac:dyDescent="0.25">
      <c r="A502">
        <f t="shared" si="594"/>
        <v>32</v>
      </c>
      <c r="B502">
        <f t="shared" ref="B502:C502" si="605">B486</f>
        <v>3</v>
      </c>
      <c r="C502">
        <f t="shared" si="605"/>
        <v>1</v>
      </c>
      <c r="D502" s="3">
        <f>VLOOKUP(A502,Growth!$C$1:$J$40,2,FALSE)*(1-EXP(-VLOOKUP(A502,Growth!$C$1:$J$40,3,FALSE)*((((B502-1)*12)+VLOOKUP(C502,Parameters!$A$14:$B$17,2,FALSE))-VLOOKUP(A502,Growth!$C$1:$J$40,4,FALSE))))</f>
        <v>606.36429461364457</v>
      </c>
      <c r="E502" s="3">
        <f>IF(VLOOKUP(A502*2,StkLUT!$B$1:$C$40,2,FALSE)=1,(D502^Parameters!$B$11)*Parameters!$B$10,IF(VLOOKUP(A502*2,StkLUT!$B$1:$C$40,2,FALSE)=2,(D502^Parameters!$C$11)*Parameters!$C$10,IF(VLOOKUP(A502*2,StkLUT!$B$1:$C$40,2,FALSE)=3,(D502^Parameters!$D$11)*Parameters!$D$10)))</f>
        <v>4017.0791951558613</v>
      </c>
      <c r="F502" s="3">
        <f>IF(D502&gt;Parameters!$B$4,E502*(Parameters!$B$5+(Parameters!$B$6-Parameters!$B$5)*1/(1+EXP(-Parameters!$B$2*(D502-Parameters!$B$3)))),0)</f>
        <v>4017.0791951558613</v>
      </c>
      <c r="G502" s="3" t="str">
        <f>VLOOKUP(A502*2,StkLUT!$B$1:$D$40,3,FALSE)</f>
        <v>Lower Georgia Strait</v>
      </c>
    </row>
    <row r="503" spans="1:7" x14ac:dyDescent="0.25">
      <c r="A503">
        <f t="shared" si="594"/>
        <v>32</v>
      </c>
      <c r="B503">
        <f t="shared" ref="B503:C503" si="606">B487</f>
        <v>3</v>
      </c>
      <c r="C503">
        <f t="shared" si="606"/>
        <v>2</v>
      </c>
      <c r="D503" s="3">
        <f>VLOOKUP(A503,Growth!$C$1:$J$40,2,FALSE)*(1-EXP(-VLOOKUP(A503,Growth!$C$1:$J$40,3,FALSE)*((((B503-1)*12)+VLOOKUP(C503,Parameters!$A$14:$B$17,2,FALSE))-VLOOKUP(A503,Growth!$C$1:$J$40,4,FALSE))))</f>
        <v>666.7733029457404</v>
      </c>
      <c r="E503" s="3">
        <f>IF(VLOOKUP(A503*2,StkLUT!$B$1:$C$40,2,FALSE)=1,(D503^Parameters!$B$11)*Parameters!$B$10,IF(VLOOKUP(A503*2,StkLUT!$B$1:$C$40,2,FALSE)=2,(D503^Parameters!$C$11)*Parameters!$C$10,IF(VLOOKUP(A503*2,StkLUT!$B$1:$C$40,2,FALSE)=3,(D503^Parameters!$D$11)*Parameters!$D$10)))</f>
        <v>5414.2975153284187</v>
      </c>
      <c r="F503" s="3">
        <f>IF(D503&gt;Parameters!$B$4,E503*(Parameters!$B$5+(Parameters!$B$6-Parameters!$B$5)*1/(1+EXP(-Parameters!$B$2*(D503-Parameters!$B$3)))),0)</f>
        <v>5414.2975153284187</v>
      </c>
      <c r="G503" s="3" t="str">
        <f>VLOOKUP(A503*2,StkLUT!$B$1:$D$40,3,FALSE)</f>
        <v>Lower Georgia Strait</v>
      </c>
    </row>
    <row r="504" spans="1:7" x14ac:dyDescent="0.25">
      <c r="A504">
        <f t="shared" si="594"/>
        <v>32</v>
      </c>
      <c r="B504">
        <f t="shared" ref="B504:C504" si="607">B488</f>
        <v>3</v>
      </c>
      <c r="C504">
        <f t="shared" si="607"/>
        <v>3</v>
      </c>
      <c r="D504" s="3">
        <f>VLOOKUP(A504,Growth!$C$1:$J$40,2,FALSE)*(1-EXP(-VLOOKUP(A504,Growth!$C$1:$J$40,3,FALSE)*((((B504-1)*12)+VLOOKUP(C504,Parameters!$A$14:$B$17,2,FALSE))-VLOOKUP(A504,Growth!$C$1:$J$40,4,FALSE))))</f>
        <v>695.15517204362277</v>
      </c>
      <c r="E504" s="3">
        <f>IF(VLOOKUP(A504*2,StkLUT!$B$1:$C$40,2,FALSE)=1,(D504^Parameters!$B$11)*Parameters!$B$10,IF(VLOOKUP(A504*2,StkLUT!$B$1:$C$40,2,FALSE)=2,(D504^Parameters!$C$11)*Parameters!$C$10,IF(VLOOKUP(A504*2,StkLUT!$B$1:$C$40,2,FALSE)=3,(D504^Parameters!$D$11)*Parameters!$D$10)))</f>
        <v>6172.222762005922</v>
      </c>
      <c r="F504" s="3">
        <f>IF(D504&gt;Parameters!$B$4,E504*(Parameters!$B$5+(Parameters!$B$6-Parameters!$B$5)*1/(1+EXP(-Parameters!$B$2*(D504-Parameters!$B$3)))),0)</f>
        <v>6172.222762005922</v>
      </c>
      <c r="G504" s="3" t="str">
        <f>VLOOKUP(A504*2,StkLUT!$B$1:$D$40,3,FALSE)</f>
        <v>Lower Georgia Strait</v>
      </c>
    </row>
    <row r="505" spans="1:7" x14ac:dyDescent="0.25">
      <c r="A505">
        <f t="shared" si="594"/>
        <v>32</v>
      </c>
      <c r="B505">
        <f t="shared" ref="B505:C505" si="608">B489</f>
        <v>3</v>
      </c>
      <c r="C505">
        <f t="shared" si="608"/>
        <v>4</v>
      </c>
      <c r="D505" s="3">
        <f t="shared" ref="D505:F505" si="609">D502</f>
        <v>606.36429461364457</v>
      </c>
      <c r="E505" s="3">
        <f t="shared" si="609"/>
        <v>4017.0791951558613</v>
      </c>
      <c r="F505" s="3">
        <f t="shared" si="609"/>
        <v>4017.0791951558613</v>
      </c>
      <c r="G505" s="3" t="str">
        <f>VLOOKUP(A505*2,StkLUT!$B$1:$D$40,3,FALSE)</f>
        <v>Lower Georgia Strait</v>
      </c>
    </row>
    <row r="506" spans="1:7" x14ac:dyDescent="0.25">
      <c r="A506">
        <f t="shared" si="594"/>
        <v>32</v>
      </c>
      <c r="B506">
        <f t="shared" ref="B506:C506" si="610">B490</f>
        <v>4</v>
      </c>
      <c r="C506">
        <f t="shared" si="610"/>
        <v>1</v>
      </c>
      <c r="D506" s="3">
        <f>VLOOKUP(A506,Growth!$C$1:$J$40,2,FALSE)*(1-EXP(-VLOOKUP(A506,Growth!$C$1:$J$40,3,FALSE)*((((B506-1)*12)+VLOOKUP(C506,Parameters!$A$14:$B$17,2,FALSE))-VLOOKUP(A506,Growth!$C$1:$J$40,4,FALSE))))</f>
        <v>742.73922160297911</v>
      </c>
      <c r="E506" s="3">
        <f>IF(VLOOKUP(A506*2,StkLUT!$B$1:$C$40,2,FALSE)=1,(D506^Parameters!$B$11)*Parameters!$B$10,IF(VLOOKUP(A506*2,StkLUT!$B$1:$C$40,2,FALSE)=2,(D506^Parameters!$C$11)*Parameters!$C$10,IF(VLOOKUP(A506*2,StkLUT!$B$1:$C$40,2,FALSE)=3,(D506^Parameters!$D$11)*Parameters!$D$10)))</f>
        <v>7600.0648696649259</v>
      </c>
      <c r="F506" s="3">
        <f>IF(D506&gt;Parameters!$B$4,E506*(Parameters!$B$5+(Parameters!$B$6-Parameters!$B$5)*1/(1+EXP(-Parameters!$B$2*(D506-Parameters!$B$3)))),0)</f>
        <v>7600.0648696649259</v>
      </c>
      <c r="G506" s="3" t="str">
        <f>VLOOKUP(A506*2,StkLUT!$B$1:$D$40,3,FALSE)</f>
        <v>Lower Georgia Strait</v>
      </c>
    </row>
    <row r="507" spans="1:7" x14ac:dyDescent="0.25">
      <c r="A507">
        <f t="shared" si="594"/>
        <v>32</v>
      </c>
      <c r="B507">
        <f t="shared" ref="B507:C507" si="611">B491</f>
        <v>4</v>
      </c>
      <c r="C507">
        <f t="shared" si="611"/>
        <v>2</v>
      </c>
      <c r="D507" s="3">
        <f>VLOOKUP(A507,Growth!$C$1:$J$40,2,FALSE)*(1-EXP(-VLOOKUP(A507,Growth!$C$1:$J$40,3,FALSE)*((((B507-1)*12)+VLOOKUP(C507,Parameters!$A$14:$B$17,2,FALSE))-VLOOKUP(A507,Growth!$C$1:$J$40,4,FALSE))))</f>
        <v>776.89795324764157</v>
      </c>
      <c r="E507" s="3">
        <f>IF(VLOOKUP(A507*2,StkLUT!$B$1:$C$40,2,FALSE)=1,(D507^Parameters!$B$11)*Parameters!$B$10,IF(VLOOKUP(A507*2,StkLUT!$B$1:$C$40,2,FALSE)=2,(D507^Parameters!$C$11)*Parameters!$C$10,IF(VLOOKUP(A507*2,StkLUT!$B$1:$C$40,2,FALSE)=3,(D507^Parameters!$D$11)*Parameters!$D$10)))</f>
        <v>8753.7190945080747</v>
      </c>
      <c r="F507" s="3">
        <f>IF(D507&gt;Parameters!$B$4,E507*(Parameters!$B$5+(Parameters!$B$6-Parameters!$B$5)*1/(1+EXP(-Parameters!$B$2*(D507-Parameters!$B$3)))),0)</f>
        <v>8753.7190945080747</v>
      </c>
      <c r="G507" s="3" t="str">
        <f>VLOOKUP(A507*2,StkLUT!$B$1:$D$40,3,FALSE)</f>
        <v>Lower Georgia Strait</v>
      </c>
    </row>
    <row r="508" spans="1:7" x14ac:dyDescent="0.25">
      <c r="A508">
        <f t="shared" si="594"/>
        <v>32</v>
      </c>
      <c r="B508">
        <f t="shared" ref="B508:C508" si="612">B492</f>
        <v>4</v>
      </c>
      <c r="C508">
        <f t="shared" si="612"/>
        <v>3</v>
      </c>
      <c r="D508" s="3">
        <f>VLOOKUP(A508,Growth!$C$1:$J$40,2,FALSE)*(1-EXP(-VLOOKUP(A508,Growth!$C$1:$J$40,3,FALSE)*((((B508-1)*12)+VLOOKUP(C508,Parameters!$A$14:$B$17,2,FALSE))-VLOOKUP(A508,Growth!$C$1:$J$40,4,FALSE))))</f>
        <v>792.94669625561767</v>
      </c>
      <c r="E508" s="3">
        <f>IF(VLOOKUP(A508*2,StkLUT!$B$1:$C$40,2,FALSE)=1,(D508^Parameters!$B$11)*Parameters!$B$10,IF(VLOOKUP(A508*2,StkLUT!$B$1:$C$40,2,FALSE)=2,(D508^Parameters!$C$11)*Parameters!$C$10,IF(VLOOKUP(A508*2,StkLUT!$B$1:$C$40,2,FALSE)=3,(D508^Parameters!$D$11)*Parameters!$D$10)))</f>
        <v>9334.7458571048301</v>
      </c>
      <c r="F508" s="3">
        <f>IF(D508&gt;Parameters!$B$4,E508*(Parameters!$B$5+(Parameters!$B$6-Parameters!$B$5)*1/(1+EXP(-Parameters!$B$2*(D508-Parameters!$B$3)))),0)</f>
        <v>9334.7458571048301</v>
      </c>
      <c r="G508" s="3" t="str">
        <f>VLOOKUP(A508*2,StkLUT!$B$1:$D$40,3,FALSE)</f>
        <v>Lower Georgia Strait</v>
      </c>
    </row>
    <row r="509" spans="1:7" x14ac:dyDescent="0.25">
      <c r="A509">
        <f t="shared" si="594"/>
        <v>32</v>
      </c>
      <c r="B509">
        <f t="shared" ref="B509:C509" si="613">B493</f>
        <v>4</v>
      </c>
      <c r="C509">
        <f t="shared" si="613"/>
        <v>4</v>
      </c>
      <c r="D509" s="3">
        <f t="shared" ref="D509:F509" si="614">D506</f>
        <v>742.73922160297911</v>
      </c>
      <c r="E509" s="3">
        <f t="shared" si="614"/>
        <v>7600.0648696649259</v>
      </c>
      <c r="F509" s="3">
        <f t="shared" si="614"/>
        <v>7600.0648696649259</v>
      </c>
      <c r="G509" s="3" t="str">
        <f>VLOOKUP(A509*2,StkLUT!$B$1:$D$40,3,FALSE)</f>
        <v>Lower Georgia Strait</v>
      </c>
    </row>
    <row r="510" spans="1:7" x14ac:dyDescent="0.25">
      <c r="A510">
        <f t="shared" si="594"/>
        <v>32</v>
      </c>
      <c r="B510">
        <f t="shared" ref="B510:C510" si="615">B494</f>
        <v>5</v>
      </c>
      <c r="C510">
        <f t="shared" si="615"/>
        <v>1</v>
      </c>
      <c r="D510" s="3">
        <f>VLOOKUP(A510,Growth!$C$1:$J$40,2,FALSE)*(1-EXP(-VLOOKUP(A510,Growth!$C$1:$J$40,3,FALSE)*((((B510-1)*12)+VLOOKUP(C510,Parameters!$A$14:$B$17,2,FALSE))-VLOOKUP(A510,Growth!$C$1:$J$40,4,FALSE))))</f>
        <v>819.85345775265716</v>
      </c>
      <c r="E510" s="3">
        <f>IF(VLOOKUP(A510*2,StkLUT!$B$1:$C$40,2,FALSE)=1,(D510^Parameters!$B$11)*Parameters!$B$10,IF(VLOOKUP(A510*2,StkLUT!$B$1:$C$40,2,FALSE)=2,(D510^Parameters!$C$11)*Parameters!$C$10,IF(VLOOKUP(A510*2,StkLUT!$B$1:$C$40,2,FALSE)=3,(D510^Parameters!$D$11)*Parameters!$D$10)))</f>
        <v>10366.964340021501</v>
      </c>
      <c r="F510" s="3">
        <f>IF(D510&gt;Parameters!$B$4,E510*(Parameters!$B$5+(Parameters!$B$6-Parameters!$B$5)*1/(1+EXP(-Parameters!$B$2*(D510-Parameters!$B$3)))),0)</f>
        <v>10366.964340021501</v>
      </c>
      <c r="G510" s="3" t="str">
        <f>VLOOKUP(A510*2,StkLUT!$B$1:$D$40,3,FALSE)</f>
        <v>Lower Georgia Strait</v>
      </c>
    </row>
    <row r="511" spans="1:7" x14ac:dyDescent="0.25">
      <c r="A511">
        <f t="shared" si="594"/>
        <v>32</v>
      </c>
      <c r="B511">
        <f t="shared" ref="B511:C511" si="616">B495</f>
        <v>5</v>
      </c>
      <c r="C511">
        <f t="shared" si="616"/>
        <v>2</v>
      </c>
      <c r="D511" s="3">
        <f>VLOOKUP(A511,Growth!$C$1:$J$40,2,FALSE)*(1-EXP(-VLOOKUP(A511,Growth!$C$1:$J$40,3,FALSE)*((((B511-1)*12)+VLOOKUP(C511,Parameters!$A$14:$B$17,2,FALSE))-VLOOKUP(A511,Growth!$C$1:$J$40,4,FALSE))))</f>
        <v>839.16877147470211</v>
      </c>
      <c r="E511" s="3">
        <f>IF(VLOOKUP(A511*2,StkLUT!$B$1:$C$40,2,FALSE)=1,(D511^Parameters!$B$11)*Parameters!$B$10,IF(VLOOKUP(A511*2,StkLUT!$B$1:$C$40,2,FALSE)=2,(D511^Parameters!$C$11)*Parameters!$C$10,IF(VLOOKUP(A511*2,StkLUT!$B$1:$C$40,2,FALSE)=3,(D511^Parameters!$D$11)*Parameters!$D$10)))</f>
        <v>11154.163822187336</v>
      </c>
      <c r="F511" s="3">
        <f>IF(D511&gt;Parameters!$B$4,E511*(Parameters!$B$5+(Parameters!$B$6-Parameters!$B$5)*1/(1+EXP(-Parameters!$B$2*(D511-Parameters!$B$3)))),0)</f>
        <v>11154.163822187336</v>
      </c>
      <c r="G511" s="3" t="str">
        <f>VLOOKUP(A511*2,StkLUT!$B$1:$D$40,3,FALSE)</f>
        <v>Lower Georgia Strait</v>
      </c>
    </row>
    <row r="512" spans="1:7" x14ac:dyDescent="0.25">
      <c r="A512">
        <f>A496+1</f>
        <v>32</v>
      </c>
      <c r="B512">
        <f>B496</f>
        <v>5</v>
      </c>
      <c r="C512">
        <f>C496</f>
        <v>3</v>
      </c>
      <c r="D512" s="3">
        <f>VLOOKUP(A512,Growth!$C$1:$J$40,2,FALSE)*(1-EXP(-VLOOKUP(A512,Growth!$C$1:$J$40,3,FALSE)*((((B512-1)*12)+VLOOKUP(C512,Parameters!$A$14:$B$17,2,FALSE))-VLOOKUP(A512,Growth!$C$1:$J$40,4,FALSE))))</f>
        <v>848.24365485351666</v>
      </c>
      <c r="E512" s="3">
        <f>IF(VLOOKUP(A512*2,StkLUT!$B$1:$C$40,2,FALSE)=1,(D512^Parameters!$B$11)*Parameters!$B$10,IF(VLOOKUP(A512*2,StkLUT!$B$1:$C$40,2,FALSE)=2,(D512^Parameters!$C$11)*Parameters!$C$10,IF(VLOOKUP(A512*2,StkLUT!$B$1:$C$40,2,FALSE)=3,(D512^Parameters!$D$11)*Parameters!$D$10)))</f>
        <v>11537.691781787284</v>
      </c>
      <c r="F512" s="3">
        <f>IF(D512&gt;Parameters!$B$4,E512*(Parameters!$B$5+(Parameters!$B$6-Parameters!$B$5)*1/(1+EXP(-Parameters!$B$2*(D512-Parameters!$B$3)))),0)</f>
        <v>11537.691781787284</v>
      </c>
      <c r="G512" s="3" t="str">
        <f>VLOOKUP(A512*2,StkLUT!$B$1:$D$40,3,FALSE)</f>
        <v>Lower Georgia Strait</v>
      </c>
    </row>
    <row r="513" spans="1:7" x14ac:dyDescent="0.25">
      <c r="A513">
        <f t="shared" ref="A513:A540" si="617">A497+1</f>
        <v>32</v>
      </c>
      <c r="B513">
        <f t="shared" ref="B513:C513" si="618">B497</f>
        <v>5</v>
      </c>
      <c r="C513">
        <f t="shared" si="618"/>
        <v>4</v>
      </c>
      <c r="D513" s="3">
        <f t="shared" ref="D513:F513" si="619">D510</f>
        <v>819.85345775265716</v>
      </c>
      <c r="E513" s="3">
        <f t="shared" si="619"/>
        <v>10366.964340021501</v>
      </c>
      <c r="F513" s="3">
        <f t="shared" si="619"/>
        <v>10366.964340021501</v>
      </c>
      <c r="G513" s="3" t="str">
        <f>VLOOKUP(A513*2,StkLUT!$B$1:$D$40,3,FALSE)</f>
        <v>Lower Georgia Strait</v>
      </c>
    </row>
    <row r="514" spans="1:7" x14ac:dyDescent="0.25">
      <c r="A514">
        <f t="shared" si="617"/>
        <v>33</v>
      </c>
      <c r="B514">
        <f t="shared" ref="B514:C514" si="620">B498</f>
        <v>2</v>
      </c>
      <c r="C514">
        <f t="shared" si="620"/>
        <v>1</v>
      </c>
      <c r="D514" s="3">
        <f>VLOOKUP(A514,Growth!$C$1:$J$40,2,FALSE)*(1-EXP(-VLOOKUP(A514,Growth!$C$1:$J$40,3,FALSE)*((((B514-1)*12)+VLOOKUP(C514,Parameters!$A$14:$B$17,2,FALSE))-VLOOKUP(A514,Growth!$C$1:$J$40,4,FALSE))))</f>
        <v>320.95872777108025</v>
      </c>
      <c r="E514" s="3">
        <f>IF(VLOOKUP(A514*2,StkLUT!$B$1:$C$40,2,FALSE)=1,(D514^Parameters!$B$11)*Parameters!$B$10,IF(VLOOKUP(A514*2,StkLUT!$B$1:$C$40,2,FALSE)=2,(D514^Parameters!$C$11)*Parameters!$C$10,IF(VLOOKUP(A514*2,StkLUT!$B$1:$C$40,2,FALSE)=3,(D514^Parameters!$D$11)*Parameters!$D$10)))</f>
        <v>738.81541754094326</v>
      </c>
      <c r="F514" s="3">
        <f>IF(D514&gt;Parameters!$B$4,E514*(Parameters!$B$5+(Parameters!$B$6-Parameters!$B$5)*1/(1+EXP(-Parameters!$B$2*(D514-Parameters!$B$3)))),0)</f>
        <v>738.81541754094326</v>
      </c>
      <c r="G514" s="3" t="str">
        <f>VLOOKUP(A514*2,StkLUT!$B$1:$D$40,3,FALSE)</f>
        <v>White River Spring Year</v>
      </c>
    </row>
    <row r="515" spans="1:7" x14ac:dyDescent="0.25">
      <c r="A515">
        <f t="shared" si="617"/>
        <v>33</v>
      </c>
      <c r="B515">
        <f t="shared" ref="B515:C515" si="621">B499</f>
        <v>2</v>
      </c>
      <c r="C515">
        <f t="shared" si="621"/>
        <v>2</v>
      </c>
      <c r="D515" s="3">
        <f>VLOOKUP(A515,Growth!$C$1:$J$40,2,FALSE)*(1-EXP(-VLOOKUP(A515,Growth!$C$1:$J$40,3,FALSE)*((((B515-1)*12)+VLOOKUP(C515,Parameters!$A$14:$B$17,2,FALSE))-VLOOKUP(A515,Growth!$C$1:$J$40,4,FALSE))))</f>
        <v>425.7229320061009</v>
      </c>
      <c r="E515" s="3">
        <f>IF(VLOOKUP(A515*2,StkLUT!$B$1:$C$40,2,FALSE)=1,(D515^Parameters!$B$11)*Parameters!$B$10,IF(VLOOKUP(A515*2,StkLUT!$B$1:$C$40,2,FALSE)=2,(D515^Parameters!$C$11)*Parameters!$C$10,IF(VLOOKUP(A515*2,StkLUT!$B$1:$C$40,2,FALSE)=3,(D515^Parameters!$D$11)*Parameters!$D$10)))</f>
        <v>1784.5807825550012</v>
      </c>
      <c r="F515" s="3">
        <f>IF(D515&gt;Parameters!$B$4,E515*(Parameters!$B$5+(Parameters!$B$6-Parameters!$B$5)*1/(1+EXP(-Parameters!$B$2*(D515-Parameters!$B$3)))),0)</f>
        <v>1784.5807825550012</v>
      </c>
      <c r="G515" s="3" t="str">
        <f>VLOOKUP(A515*2,StkLUT!$B$1:$D$40,3,FALSE)</f>
        <v>White River Spring Year</v>
      </c>
    </row>
    <row r="516" spans="1:7" x14ac:dyDescent="0.25">
      <c r="A516">
        <f t="shared" si="617"/>
        <v>33</v>
      </c>
      <c r="B516">
        <f t="shared" ref="B516:C516" si="622">B500</f>
        <v>2</v>
      </c>
      <c r="C516">
        <f t="shared" si="622"/>
        <v>3</v>
      </c>
      <c r="D516" s="3">
        <f>VLOOKUP(A516,Growth!$C$1:$J$40,2,FALSE)*(1-EXP(-VLOOKUP(A516,Growth!$C$1:$J$40,3,FALSE)*((((B516-1)*12)+VLOOKUP(C516,Parameters!$A$14:$B$17,2,FALSE))-VLOOKUP(A516,Growth!$C$1:$J$40,4,FALSE))))</f>
        <v>476.21170977316473</v>
      </c>
      <c r="E516" s="3">
        <f>IF(VLOOKUP(A516*2,StkLUT!$B$1:$C$40,2,FALSE)=1,(D516^Parameters!$B$11)*Parameters!$B$10,IF(VLOOKUP(A516*2,StkLUT!$B$1:$C$40,2,FALSE)=2,(D516^Parameters!$C$11)*Parameters!$C$10,IF(VLOOKUP(A516*2,StkLUT!$B$1:$C$40,2,FALSE)=3,(D516^Parameters!$D$11)*Parameters!$D$10)))</f>
        <v>2532.1731431341527</v>
      </c>
      <c r="F516" s="3">
        <f>IF(D516&gt;Parameters!$B$4,E516*(Parameters!$B$5+(Parameters!$B$6-Parameters!$B$5)*1/(1+EXP(-Parameters!$B$2*(D516-Parameters!$B$3)))),0)</f>
        <v>2532.1731431341527</v>
      </c>
      <c r="G516" s="3" t="str">
        <f>VLOOKUP(A516*2,StkLUT!$B$1:$D$40,3,FALSE)</f>
        <v>White River Spring Year</v>
      </c>
    </row>
    <row r="517" spans="1:7" x14ac:dyDescent="0.25">
      <c r="A517">
        <f t="shared" si="617"/>
        <v>33</v>
      </c>
      <c r="B517">
        <f t="shared" ref="B517:C517" si="623">B501</f>
        <v>2</v>
      </c>
      <c r="C517">
        <f t="shared" si="623"/>
        <v>4</v>
      </c>
      <c r="D517" s="3">
        <f t="shared" ref="D517:F517" si="624">D514</f>
        <v>320.95872777108025</v>
      </c>
      <c r="E517" s="3">
        <f t="shared" si="624"/>
        <v>738.81541754094326</v>
      </c>
      <c r="F517" s="3">
        <f t="shared" si="624"/>
        <v>738.81541754094326</v>
      </c>
      <c r="G517" s="3" t="str">
        <f>VLOOKUP(A517*2,StkLUT!$B$1:$D$40,3,FALSE)</f>
        <v>White River Spring Year</v>
      </c>
    </row>
    <row r="518" spans="1:7" x14ac:dyDescent="0.25">
      <c r="A518">
        <f t="shared" si="617"/>
        <v>33</v>
      </c>
      <c r="B518">
        <f t="shared" ref="B518:C518" si="625">B502</f>
        <v>3</v>
      </c>
      <c r="C518">
        <f t="shared" si="625"/>
        <v>1</v>
      </c>
      <c r="D518" s="3">
        <f>VLOOKUP(A518,Growth!$C$1:$J$40,2,FALSE)*(1-EXP(-VLOOKUP(A518,Growth!$C$1:$J$40,3,FALSE)*((((B518-1)*12)+VLOOKUP(C518,Parameters!$A$14:$B$17,2,FALSE))-VLOOKUP(A518,Growth!$C$1:$J$40,4,FALSE))))</f>
        <v>563.12032800449174</v>
      </c>
      <c r="E518" s="3">
        <f>IF(VLOOKUP(A518*2,StkLUT!$B$1:$C$40,2,FALSE)=1,(D518^Parameters!$B$11)*Parameters!$B$10,IF(VLOOKUP(A518*2,StkLUT!$B$1:$C$40,2,FALSE)=2,(D518^Parameters!$C$11)*Parameters!$C$10,IF(VLOOKUP(A518*2,StkLUT!$B$1:$C$40,2,FALSE)=3,(D518^Parameters!$D$11)*Parameters!$D$10)))</f>
        <v>4273.4491578037732</v>
      </c>
      <c r="F518" s="3">
        <f>IF(D518&gt;Parameters!$B$4,E518*(Parameters!$B$5+(Parameters!$B$6-Parameters!$B$5)*1/(1+EXP(-Parameters!$B$2*(D518-Parameters!$B$3)))),0)</f>
        <v>4273.4491578037732</v>
      </c>
      <c r="G518" s="3" t="str">
        <f>VLOOKUP(A518*2,StkLUT!$B$1:$D$40,3,FALSE)</f>
        <v>White River Spring Year</v>
      </c>
    </row>
    <row r="519" spans="1:7" x14ac:dyDescent="0.25">
      <c r="A519">
        <f t="shared" si="617"/>
        <v>33</v>
      </c>
      <c r="B519">
        <f t="shared" ref="B519:C519" si="626">B503</f>
        <v>3</v>
      </c>
      <c r="C519">
        <f t="shared" si="626"/>
        <v>2</v>
      </c>
      <c r="D519" s="3">
        <f>VLOOKUP(A519,Growth!$C$1:$J$40,2,FALSE)*(1-EXP(-VLOOKUP(A519,Growth!$C$1:$J$40,3,FALSE)*((((B519-1)*12)+VLOOKUP(C519,Parameters!$A$14:$B$17,2,FALSE))-VLOOKUP(A519,Growth!$C$1:$J$40,4,FALSE))))</f>
        <v>627.67497794120391</v>
      </c>
      <c r="E519" s="3">
        <f>IF(VLOOKUP(A519*2,StkLUT!$B$1:$C$40,2,FALSE)=1,(D519^Parameters!$B$11)*Parameters!$B$10,IF(VLOOKUP(A519*2,StkLUT!$B$1:$C$40,2,FALSE)=2,(D519^Parameters!$C$11)*Parameters!$C$10,IF(VLOOKUP(A519*2,StkLUT!$B$1:$C$40,2,FALSE)=3,(D519^Parameters!$D$11)*Parameters!$D$10)))</f>
        <v>5996.9395957622874</v>
      </c>
      <c r="F519" s="3">
        <f>IF(D519&gt;Parameters!$B$4,E519*(Parameters!$B$5+(Parameters!$B$6-Parameters!$B$5)*1/(1+EXP(-Parameters!$B$2*(D519-Parameters!$B$3)))),0)</f>
        <v>5996.9395957622874</v>
      </c>
      <c r="G519" s="3" t="str">
        <f>VLOOKUP(A519*2,StkLUT!$B$1:$D$40,3,FALSE)</f>
        <v>White River Spring Year</v>
      </c>
    </row>
    <row r="520" spans="1:7" x14ac:dyDescent="0.25">
      <c r="A520">
        <f t="shared" si="617"/>
        <v>33</v>
      </c>
      <c r="B520">
        <f t="shared" ref="B520:C520" si="627">B504</f>
        <v>3</v>
      </c>
      <c r="C520">
        <f t="shared" si="627"/>
        <v>3</v>
      </c>
      <c r="D520" s="3">
        <f>VLOOKUP(A520,Growth!$C$1:$J$40,2,FALSE)*(1-EXP(-VLOOKUP(A520,Growth!$C$1:$J$40,3,FALSE)*((((B520-1)*12)+VLOOKUP(C520,Parameters!$A$14:$B$17,2,FALSE))-VLOOKUP(A520,Growth!$C$1:$J$40,4,FALSE))))</f>
        <v>658.78565546970049</v>
      </c>
      <c r="E520" s="3">
        <f>IF(VLOOKUP(A520*2,StkLUT!$B$1:$C$40,2,FALSE)=1,(D520^Parameters!$B$11)*Parameters!$B$10,IF(VLOOKUP(A520*2,StkLUT!$B$1:$C$40,2,FALSE)=2,(D520^Parameters!$C$11)*Parameters!$C$10,IF(VLOOKUP(A520*2,StkLUT!$B$1:$C$40,2,FALSE)=3,(D520^Parameters!$D$11)*Parameters!$D$10)))</f>
        <v>6974.6234532490844</v>
      </c>
      <c r="F520" s="3">
        <f>IF(D520&gt;Parameters!$B$4,E520*(Parameters!$B$5+(Parameters!$B$6-Parameters!$B$5)*1/(1+EXP(-Parameters!$B$2*(D520-Parameters!$B$3)))),0)</f>
        <v>6974.6234532490844</v>
      </c>
      <c r="G520" s="3" t="str">
        <f>VLOOKUP(A520*2,StkLUT!$B$1:$D$40,3,FALSE)</f>
        <v>White River Spring Year</v>
      </c>
    </row>
    <row r="521" spans="1:7" x14ac:dyDescent="0.25">
      <c r="A521">
        <f t="shared" si="617"/>
        <v>33</v>
      </c>
      <c r="B521">
        <f t="shared" ref="B521:C521" si="628">B505</f>
        <v>3</v>
      </c>
      <c r="C521">
        <f t="shared" si="628"/>
        <v>4</v>
      </c>
      <c r="D521" s="3">
        <f t="shared" ref="D521:F521" si="629">D518</f>
        <v>563.12032800449174</v>
      </c>
      <c r="E521" s="3">
        <f t="shared" si="629"/>
        <v>4273.4491578037732</v>
      </c>
      <c r="F521" s="3">
        <f t="shared" si="629"/>
        <v>4273.4491578037732</v>
      </c>
      <c r="G521" s="3" t="str">
        <f>VLOOKUP(A521*2,StkLUT!$B$1:$D$40,3,FALSE)</f>
        <v>White River Spring Year</v>
      </c>
    </row>
    <row r="522" spans="1:7" x14ac:dyDescent="0.25">
      <c r="A522">
        <f t="shared" si="617"/>
        <v>33</v>
      </c>
      <c r="B522">
        <f t="shared" ref="B522:C522" si="630">B506</f>
        <v>4</v>
      </c>
      <c r="C522">
        <f t="shared" si="630"/>
        <v>1</v>
      </c>
      <c r="D522" s="3">
        <f>VLOOKUP(A522,Growth!$C$1:$J$40,2,FALSE)*(1-EXP(-VLOOKUP(A522,Growth!$C$1:$J$40,3,FALSE)*((((B522-1)*12)+VLOOKUP(C522,Parameters!$A$14:$B$17,2,FALSE))-VLOOKUP(A522,Growth!$C$1:$J$40,4,FALSE))))</f>
        <v>712.3378727310544</v>
      </c>
      <c r="E522" s="3">
        <f>IF(VLOOKUP(A522*2,StkLUT!$B$1:$C$40,2,FALSE)=1,(D522^Parameters!$B$11)*Parameters!$B$10,IF(VLOOKUP(A522*2,StkLUT!$B$1:$C$40,2,FALSE)=2,(D522^Parameters!$C$11)*Parameters!$C$10,IF(VLOOKUP(A522*2,StkLUT!$B$1:$C$40,2,FALSE)=3,(D522^Parameters!$D$11)*Parameters!$D$10)))</f>
        <v>8901.9957009353602</v>
      </c>
      <c r="F522" s="3">
        <f>IF(D522&gt;Parameters!$B$4,E522*(Parameters!$B$5+(Parameters!$B$6-Parameters!$B$5)*1/(1+EXP(-Parameters!$B$2*(D522-Parameters!$B$3)))),0)</f>
        <v>8901.9957009353602</v>
      </c>
      <c r="G522" s="3" t="str">
        <f>VLOOKUP(A522*2,StkLUT!$B$1:$D$40,3,FALSE)</f>
        <v>White River Spring Year</v>
      </c>
    </row>
    <row r="523" spans="1:7" x14ac:dyDescent="0.25">
      <c r="A523">
        <f t="shared" si="617"/>
        <v>33</v>
      </c>
      <c r="B523">
        <f t="shared" ref="B523:C523" si="631">B507</f>
        <v>4</v>
      </c>
      <c r="C523">
        <f t="shared" si="631"/>
        <v>2</v>
      </c>
      <c r="D523" s="3">
        <f>VLOOKUP(A523,Growth!$C$1:$J$40,2,FALSE)*(1-EXP(-VLOOKUP(A523,Growth!$C$1:$J$40,3,FALSE)*((((B523-1)*12)+VLOOKUP(C523,Parameters!$A$14:$B$17,2,FALSE))-VLOOKUP(A523,Growth!$C$1:$J$40,4,FALSE))))</f>
        <v>752.11579935094096</v>
      </c>
      <c r="E523" s="3">
        <f>IF(VLOOKUP(A523*2,StkLUT!$B$1:$C$40,2,FALSE)=1,(D523^Parameters!$B$11)*Parameters!$B$10,IF(VLOOKUP(A523*2,StkLUT!$B$1:$C$40,2,FALSE)=2,(D523^Parameters!$C$11)*Parameters!$C$10,IF(VLOOKUP(A523*2,StkLUT!$B$1:$C$40,2,FALSE)=3,(D523^Parameters!$D$11)*Parameters!$D$10)))</f>
        <v>10547.813667237098</v>
      </c>
      <c r="F523" s="3">
        <f>IF(D523&gt;Parameters!$B$4,E523*(Parameters!$B$5+(Parameters!$B$6-Parameters!$B$5)*1/(1+EXP(-Parameters!$B$2*(D523-Parameters!$B$3)))),0)</f>
        <v>10547.813667237098</v>
      </c>
      <c r="G523" s="3" t="str">
        <f>VLOOKUP(A523*2,StkLUT!$B$1:$D$40,3,FALSE)</f>
        <v>White River Spring Year</v>
      </c>
    </row>
    <row r="524" spans="1:7" x14ac:dyDescent="0.25">
      <c r="A524">
        <f t="shared" si="617"/>
        <v>33</v>
      </c>
      <c r="B524">
        <f t="shared" ref="B524:C524" si="632">B508</f>
        <v>4</v>
      </c>
      <c r="C524">
        <f t="shared" si="632"/>
        <v>3</v>
      </c>
      <c r="D524" s="3">
        <f>VLOOKUP(A524,Growth!$C$1:$J$40,2,FALSE)*(1-EXP(-VLOOKUP(A524,Growth!$C$1:$J$40,3,FALSE)*((((B524-1)*12)+VLOOKUP(C524,Parameters!$A$14:$B$17,2,FALSE))-VLOOKUP(A524,Growth!$C$1:$J$40,4,FALSE))))</f>
        <v>771.2858862313858</v>
      </c>
      <c r="E524" s="3">
        <f>IF(VLOOKUP(A524*2,StkLUT!$B$1:$C$40,2,FALSE)=1,(D524^Parameters!$B$11)*Parameters!$B$10,IF(VLOOKUP(A524*2,StkLUT!$B$1:$C$40,2,FALSE)=2,(D524^Parameters!$C$11)*Parameters!$C$10,IF(VLOOKUP(A524*2,StkLUT!$B$1:$C$40,2,FALSE)=3,(D524^Parameters!$D$11)*Parameters!$D$10)))</f>
        <v>11410.062113657417</v>
      </c>
      <c r="F524" s="3">
        <f>IF(D524&gt;Parameters!$B$4,E524*(Parameters!$B$5+(Parameters!$B$6-Parameters!$B$5)*1/(1+EXP(-Parameters!$B$2*(D524-Parameters!$B$3)))),0)</f>
        <v>11410.062113657417</v>
      </c>
      <c r="G524" s="3" t="str">
        <f>VLOOKUP(A524*2,StkLUT!$B$1:$D$40,3,FALSE)</f>
        <v>White River Spring Year</v>
      </c>
    </row>
    <row r="525" spans="1:7" x14ac:dyDescent="0.25">
      <c r="A525">
        <f t="shared" si="617"/>
        <v>33</v>
      </c>
      <c r="B525">
        <f t="shared" ref="B525:C525" si="633">B509</f>
        <v>4</v>
      </c>
      <c r="C525">
        <f t="shared" si="633"/>
        <v>4</v>
      </c>
      <c r="D525" s="3">
        <f t="shared" ref="D525:F525" si="634">D522</f>
        <v>712.3378727310544</v>
      </c>
      <c r="E525" s="3">
        <f t="shared" si="634"/>
        <v>8901.9957009353602</v>
      </c>
      <c r="F525" s="3">
        <f t="shared" si="634"/>
        <v>8901.9957009353602</v>
      </c>
      <c r="G525" s="3" t="str">
        <f>VLOOKUP(A525*2,StkLUT!$B$1:$D$40,3,FALSE)</f>
        <v>White River Spring Year</v>
      </c>
    </row>
    <row r="526" spans="1:7" x14ac:dyDescent="0.25">
      <c r="A526">
        <f t="shared" si="617"/>
        <v>33</v>
      </c>
      <c r="B526">
        <f t="shared" ref="B526:C526" si="635">B510</f>
        <v>5</v>
      </c>
      <c r="C526">
        <f t="shared" si="635"/>
        <v>1</v>
      </c>
      <c r="D526" s="3">
        <f>VLOOKUP(A526,Growth!$C$1:$J$40,2,FALSE)*(1-EXP(-VLOOKUP(A526,Growth!$C$1:$J$40,3,FALSE)*((((B526-1)*12)+VLOOKUP(C526,Parameters!$A$14:$B$17,2,FALSE))-VLOOKUP(A526,Growth!$C$1:$J$40,4,FALSE))))</f>
        <v>804.28422439359031</v>
      </c>
      <c r="E526" s="3">
        <f>IF(VLOOKUP(A526*2,StkLUT!$B$1:$C$40,2,FALSE)=1,(D526^Parameters!$B$11)*Parameters!$B$10,IF(VLOOKUP(A526*2,StkLUT!$B$1:$C$40,2,FALSE)=2,(D526^Parameters!$C$11)*Parameters!$C$10,IF(VLOOKUP(A526*2,StkLUT!$B$1:$C$40,2,FALSE)=3,(D526^Parameters!$D$11)*Parameters!$D$10)))</f>
        <v>13004.396275891087</v>
      </c>
      <c r="F526" s="3">
        <f>IF(D526&gt;Parameters!$B$4,E526*(Parameters!$B$5+(Parameters!$B$6-Parameters!$B$5)*1/(1+EXP(-Parameters!$B$2*(D526-Parameters!$B$3)))),0)</f>
        <v>13004.396275891087</v>
      </c>
      <c r="G526" s="3" t="str">
        <f>VLOOKUP(A526*2,StkLUT!$B$1:$D$40,3,FALSE)</f>
        <v>White River Spring Year</v>
      </c>
    </row>
    <row r="527" spans="1:7" x14ac:dyDescent="0.25">
      <c r="A527">
        <f t="shared" si="617"/>
        <v>33</v>
      </c>
      <c r="B527">
        <f t="shared" ref="B527:C527" si="636">B511</f>
        <v>5</v>
      </c>
      <c r="C527">
        <f t="shared" si="636"/>
        <v>2</v>
      </c>
      <c r="D527" s="3">
        <f>VLOOKUP(A527,Growth!$C$1:$J$40,2,FALSE)*(1-EXP(-VLOOKUP(A527,Growth!$C$1:$J$40,3,FALSE)*((((B527-1)*12)+VLOOKUP(C527,Parameters!$A$14:$B$17,2,FALSE))-VLOOKUP(A527,Growth!$C$1:$J$40,4,FALSE))))</f>
        <v>828.79498307214112</v>
      </c>
      <c r="E527" s="3">
        <f>IF(VLOOKUP(A527*2,StkLUT!$B$1:$C$40,2,FALSE)=1,(D527^Parameters!$B$11)*Parameters!$B$10,IF(VLOOKUP(A527*2,StkLUT!$B$1:$C$40,2,FALSE)=2,(D527^Parameters!$C$11)*Parameters!$C$10,IF(VLOOKUP(A527*2,StkLUT!$B$1:$C$40,2,FALSE)=3,(D527^Parameters!$D$11)*Parameters!$D$10)))</f>
        <v>14282.145964078911</v>
      </c>
      <c r="F527" s="3">
        <f>IF(D527&gt;Parameters!$B$4,E527*(Parameters!$B$5+(Parameters!$B$6-Parameters!$B$5)*1/(1+EXP(-Parameters!$B$2*(D527-Parameters!$B$3)))),0)</f>
        <v>14282.145964078911</v>
      </c>
      <c r="G527" s="3" t="str">
        <f>VLOOKUP(A527*2,StkLUT!$B$1:$D$40,3,FALSE)</f>
        <v>White River Spring Year</v>
      </c>
    </row>
    <row r="528" spans="1:7" x14ac:dyDescent="0.25">
      <c r="A528">
        <f t="shared" si="617"/>
        <v>33</v>
      </c>
      <c r="B528">
        <f t="shared" ref="B528:C528" si="637">B512</f>
        <v>5</v>
      </c>
      <c r="C528">
        <f t="shared" si="637"/>
        <v>3</v>
      </c>
      <c r="D528" s="3">
        <f>VLOOKUP(A528,Growth!$C$1:$J$40,2,FALSE)*(1-EXP(-VLOOKUP(A528,Growth!$C$1:$J$40,3,FALSE)*((((B528-1)*12)+VLOOKUP(C528,Parameters!$A$14:$B$17,2,FALSE))-VLOOKUP(A528,Growth!$C$1:$J$40,4,FALSE))))</f>
        <v>840.60739797911947</v>
      </c>
      <c r="E528" s="3">
        <f>IF(VLOOKUP(A528*2,StkLUT!$B$1:$C$40,2,FALSE)=1,(D528^Parameters!$B$11)*Parameters!$B$10,IF(VLOOKUP(A528*2,StkLUT!$B$1:$C$40,2,FALSE)=2,(D528^Parameters!$C$11)*Parameters!$C$10,IF(VLOOKUP(A528*2,StkLUT!$B$1:$C$40,2,FALSE)=3,(D528^Parameters!$D$11)*Parameters!$D$10)))</f>
        <v>14927.310743839878</v>
      </c>
      <c r="F528" s="3">
        <f>IF(D528&gt;Parameters!$B$4,E528*(Parameters!$B$5+(Parameters!$B$6-Parameters!$B$5)*1/(1+EXP(-Parameters!$B$2*(D528-Parameters!$B$3)))),0)</f>
        <v>14927.310743839878</v>
      </c>
      <c r="G528" s="3" t="str">
        <f>VLOOKUP(A528*2,StkLUT!$B$1:$D$40,3,FALSE)</f>
        <v>White River Spring Year</v>
      </c>
    </row>
    <row r="529" spans="1:7" x14ac:dyDescent="0.25">
      <c r="A529">
        <f t="shared" si="617"/>
        <v>33</v>
      </c>
      <c r="B529">
        <f t="shared" ref="B529:C529" si="638">B513</f>
        <v>5</v>
      </c>
      <c r="C529">
        <f t="shared" si="638"/>
        <v>4</v>
      </c>
      <c r="D529" s="3">
        <f t="shared" ref="D529:F529" si="639">D526</f>
        <v>804.28422439359031</v>
      </c>
      <c r="E529" s="3">
        <f t="shared" si="639"/>
        <v>13004.396275891087</v>
      </c>
      <c r="F529" s="3">
        <f t="shared" si="639"/>
        <v>13004.396275891087</v>
      </c>
      <c r="G529" s="3" t="str">
        <f>VLOOKUP(A529*2,StkLUT!$B$1:$D$40,3,FALSE)</f>
        <v>White River Spring Year</v>
      </c>
    </row>
    <row r="530" spans="1:7" x14ac:dyDescent="0.25">
      <c r="A530">
        <f t="shared" si="617"/>
        <v>34</v>
      </c>
      <c r="B530">
        <f t="shared" ref="B530:C530" si="640">B514</f>
        <v>2</v>
      </c>
      <c r="C530">
        <f t="shared" si="640"/>
        <v>1</v>
      </c>
      <c r="D530" s="3">
        <f>VLOOKUP(A530,Growth!$C$1:$J$40,2,FALSE)*(1-EXP(-VLOOKUP(A530,Growth!$C$1:$J$40,3,FALSE)*((((B530-1)*12)+VLOOKUP(C530,Parameters!$A$14:$B$17,2,FALSE))-VLOOKUP(A530,Growth!$C$1:$J$40,4,FALSE))))</f>
        <v>335.61747229780195</v>
      </c>
      <c r="E530" s="3">
        <f>IF(VLOOKUP(A530*2,StkLUT!$B$1:$C$40,2,FALSE)=1,(D530^Parameters!$B$11)*Parameters!$B$10,IF(VLOOKUP(A530*2,StkLUT!$B$1:$C$40,2,FALSE)=2,(D530^Parameters!$C$11)*Parameters!$C$10,IF(VLOOKUP(A530*2,StkLUT!$B$1:$C$40,2,FALSE)=3,(D530^Parameters!$D$11)*Parameters!$D$10)))</f>
        <v>625.90451499410131</v>
      </c>
      <c r="F530" s="3">
        <f>IF(D530&gt;Parameters!$B$4,E530*(Parameters!$B$5+(Parameters!$B$6-Parameters!$B$5)*1/(1+EXP(-Parameters!$B$2*(D530-Parameters!$B$3)))),0)</f>
        <v>625.90451499410131</v>
      </c>
      <c r="G530" s="3" t="str">
        <f>VLOOKUP(A530*2,StkLUT!$B$1:$D$40,3,FALSE)</f>
        <v>Lower Columbia Naturals</v>
      </c>
    </row>
    <row r="531" spans="1:7" x14ac:dyDescent="0.25">
      <c r="A531">
        <f t="shared" si="617"/>
        <v>34</v>
      </c>
      <c r="B531">
        <f t="shared" ref="B531:C531" si="641">B515</f>
        <v>2</v>
      </c>
      <c r="C531">
        <f t="shared" si="641"/>
        <v>2</v>
      </c>
      <c r="D531" s="3">
        <f>VLOOKUP(A531,Growth!$C$1:$J$40,2,FALSE)*(1-EXP(-VLOOKUP(A531,Growth!$C$1:$J$40,3,FALSE)*((((B531-1)*12)+VLOOKUP(C531,Parameters!$A$14:$B$17,2,FALSE))-VLOOKUP(A531,Growth!$C$1:$J$40,4,FALSE))))</f>
        <v>456.0831078390118</v>
      </c>
      <c r="E531" s="3">
        <f>IF(VLOOKUP(A531*2,StkLUT!$B$1:$C$40,2,FALSE)=1,(D531^Parameters!$B$11)*Parameters!$B$10,IF(VLOOKUP(A531*2,StkLUT!$B$1:$C$40,2,FALSE)=2,(D531^Parameters!$C$11)*Parameters!$C$10,IF(VLOOKUP(A531*2,StkLUT!$B$1:$C$40,2,FALSE)=3,(D531^Parameters!$D$11)*Parameters!$D$10)))</f>
        <v>1641.1711643713836</v>
      </c>
      <c r="F531" s="3">
        <f>IF(D531&gt;Parameters!$B$4,E531*(Parameters!$B$5+(Parameters!$B$6-Parameters!$B$5)*1/(1+EXP(-Parameters!$B$2*(D531-Parameters!$B$3)))),0)</f>
        <v>1641.1711643713836</v>
      </c>
      <c r="G531" s="3" t="str">
        <f>VLOOKUP(A531*2,StkLUT!$B$1:$D$40,3,FALSE)</f>
        <v>Lower Columbia Naturals</v>
      </c>
    </row>
    <row r="532" spans="1:7" x14ac:dyDescent="0.25">
      <c r="A532">
        <f t="shared" si="617"/>
        <v>34</v>
      </c>
      <c r="B532">
        <f t="shared" ref="B532:C532" si="642">B516</f>
        <v>2</v>
      </c>
      <c r="C532">
        <f t="shared" si="642"/>
        <v>3</v>
      </c>
      <c r="D532" s="3">
        <f>VLOOKUP(A532,Growth!$C$1:$J$40,2,FALSE)*(1-EXP(-VLOOKUP(A532,Growth!$C$1:$J$40,3,FALSE)*((((B532-1)*12)+VLOOKUP(C532,Parameters!$A$14:$B$17,2,FALSE))-VLOOKUP(A532,Growth!$C$1:$J$40,4,FALSE))))</f>
        <v>512.34614161716797</v>
      </c>
      <c r="E532" s="3">
        <f>IF(VLOOKUP(A532*2,StkLUT!$B$1:$C$40,2,FALSE)=1,(D532^Parameters!$B$11)*Parameters!$B$10,IF(VLOOKUP(A532*2,StkLUT!$B$1:$C$40,2,FALSE)=2,(D532^Parameters!$C$11)*Parameters!$C$10,IF(VLOOKUP(A532*2,StkLUT!$B$1:$C$40,2,FALSE)=3,(D532^Parameters!$D$11)*Parameters!$D$10)))</f>
        <v>2365.5743993016281</v>
      </c>
      <c r="F532" s="3">
        <f>IF(D532&gt;Parameters!$B$4,E532*(Parameters!$B$5+(Parameters!$B$6-Parameters!$B$5)*1/(1+EXP(-Parameters!$B$2*(D532-Parameters!$B$3)))),0)</f>
        <v>2365.5743993016281</v>
      </c>
      <c r="G532" s="3" t="str">
        <f>VLOOKUP(A532*2,StkLUT!$B$1:$D$40,3,FALSE)</f>
        <v>Lower Columbia Naturals</v>
      </c>
    </row>
    <row r="533" spans="1:7" x14ac:dyDescent="0.25">
      <c r="A533">
        <f t="shared" si="617"/>
        <v>34</v>
      </c>
      <c r="B533">
        <f t="shared" ref="B533:C533" si="643">B517</f>
        <v>2</v>
      </c>
      <c r="C533">
        <f t="shared" si="643"/>
        <v>4</v>
      </c>
      <c r="D533" s="3">
        <f t="shared" ref="D533:F533" si="644">D530</f>
        <v>335.61747229780195</v>
      </c>
      <c r="E533" s="3">
        <f t="shared" si="644"/>
        <v>625.90451499410131</v>
      </c>
      <c r="F533" s="3">
        <f t="shared" si="644"/>
        <v>625.90451499410131</v>
      </c>
      <c r="G533" s="3" t="str">
        <f>VLOOKUP(A533*2,StkLUT!$B$1:$D$40,3,FALSE)</f>
        <v>Lower Columbia Naturals</v>
      </c>
    </row>
    <row r="534" spans="1:7" x14ac:dyDescent="0.25">
      <c r="A534">
        <f t="shared" si="617"/>
        <v>34</v>
      </c>
      <c r="B534">
        <f t="shared" ref="B534:C534" si="645">B518</f>
        <v>3</v>
      </c>
      <c r="C534">
        <f t="shared" si="645"/>
        <v>1</v>
      </c>
      <c r="D534" s="3">
        <f>VLOOKUP(A534,Growth!$C$1:$J$40,2,FALSE)*(1-EXP(-VLOOKUP(A534,Growth!$C$1:$J$40,3,FALSE)*((((B534-1)*12)+VLOOKUP(C534,Parameters!$A$14:$B$17,2,FALSE))-VLOOKUP(A534,Growth!$C$1:$J$40,4,FALSE))))</f>
        <v>606.09770166713213</v>
      </c>
      <c r="E534" s="3">
        <f>IF(VLOOKUP(A534*2,StkLUT!$B$1:$C$40,2,FALSE)=1,(D534^Parameters!$B$11)*Parameters!$B$10,IF(VLOOKUP(A534*2,StkLUT!$B$1:$C$40,2,FALSE)=2,(D534^Parameters!$C$11)*Parameters!$C$10,IF(VLOOKUP(A534*2,StkLUT!$B$1:$C$40,2,FALSE)=3,(D534^Parameters!$D$11)*Parameters!$D$10)))</f>
        <v>4011.5308278749353</v>
      </c>
      <c r="F534" s="3">
        <f>IF(D534&gt;Parameters!$B$4,E534*(Parameters!$B$5+(Parameters!$B$6-Parameters!$B$5)*1/(1+EXP(-Parameters!$B$2*(D534-Parameters!$B$3)))),0)</f>
        <v>4011.5308278749353</v>
      </c>
      <c r="G534" s="3" t="str">
        <f>VLOOKUP(A534*2,StkLUT!$B$1:$D$40,3,FALSE)</f>
        <v>Lower Columbia Naturals</v>
      </c>
    </row>
    <row r="535" spans="1:7" x14ac:dyDescent="0.25">
      <c r="A535">
        <f t="shared" si="617"/>
        <v>34</v>
      </c>
      <c r="B535">
        <f t="shared" ref="B535:C535" si="646">B519</f>
        <v>3</v>
      </c>
      <c r="C535">
        <f t="shared" si="646"/>
        <v>2</v>
      </c>
      <c r="D535" s="3">
        <f>VLOOKUP(A535,Growth!$C$1:$J$40,2,FALSE)*(1-EXP(-VLOOKUP(A535,Growth!$C$1:$J$40,3,FALSE)*((((B535-1)*12)+VLOOKUP(C535,Parameters!$A$14:$B$17,2,FALSE))-VLOOKUP(A535,Growth!$C$1:$J$40,4,FALSE))))</f>
        <v>672.86440679302802</v>
      </c>
      <c r="E535" s="3">
        <f>IF(VLOOKUP(A535*2,StkLUT!$B$1:$C$40,2,FALSE)=1,(D535^Parameters!$B$11)*Parameters!$B$10,IF(VLOOKUP(A535*2,StkLUT!$B$1:$C$40,2,FALSE)=2,(D535^Parameters!$C$11)*Parameters!$C$10,IF(VLOOKUP(A535*2,StkLUT!$B$1:$C$40,2,FALSE)=3,(D535^Parameters!$D$11)*Parameters!$D$10)))</f>
        <v>5571.2793195441045</v>
      </c>
      <c r="F535" s="3">
        <f>IF(D535&gt;Parameters!$B$4,E535*(Parameters!$B$5+(Parameters!$B$6-Parameters!$B$5)*1/(1+EXP(-Parameters!$B$2*(D535-Parameters!$B$3)))),0)</f>
        <v>5571.2793195441045</v>
      </c>
      <c r="G535" s="3" t="str">
        <f>VLOOKUP(A535*2,StkLUT!$B$1:$D$40,3,FALSE)</f>
        <v>Lower Columbia Naturals</v>
      </c>
    </row>
    <row r="536" spans="1:7" x14ac:dyDescent="0.25">
      <c r="A536">
        <f t="shared" si="617"/>
        <v>34</v>
      </c>
      <c r="B536">
        <f t="shared" ref="B536:C536" si="647">B520</f>
        <v>3</v>
      </c>
      <c r="C536">
        <f t="shared" si="647"/>
        <v>3</v>
      </c>
      <c r="D536" s="3">
        <f>VLOOKUP(A536,Growth!$C$1:$J$40,2,FALSE)*(1-EXP(-VLOOKUP(A536,Growth!$C$1:$J$40,3,FALSE)*((((B536-1)*12)+VLOOKUP(C536,Parameters!$A$14:$B$17,2,FALSE))-VLOOKUP(A536,Growth!$C$1:$J$40,4,FALSE))))</f>
        <v>704.04755183582688</v>
      </c>
      <c r="E536" s="3">
        <f>IF(VLOOKUP(A536*2,StkLUT!$B$1:$C$40,2,FALSE)=1,(D536^Parameters!$B$11)*Parameters!$B$10,IF(VLOOKUP(A536*2,StkLUT!$B$1:$C$40,2,FALSE)=2,(D536^Parameters!$C$11)*Parameters!$C$10,IF(VLOOKUP(A536*2,StkLUT!$B$1:$C$40,2,FALSE)=3,(D536^Parameters!$D$11)*Parameters!$D$10)))</f>
        <v>6423.7952271691065</v>
      </c>
      <c r="F536" s="3">
        <f>IF(D536&gt;Parameters!$B$4,E536*(Parameters!$B$5+(Parameters!$B$6-Parameters!$B$5)*1/(1+EXP(-Parameters!$B$2*(D536-Parameters!$B$3)))),0)</f>
        <v>6423.7952271691065</v>
      </c>
      <c r="G536" s="3" t="str">
        <f>VLOOKUP(A536*2,StkLUT!$B$1:$D$40,3,FALSE)</f>
        <v>Lower Columbia Naturals</v>
      </c>
    </row>
    <row r="537" spans="1:7" x14ac:dyDescent="0.25">
      <c r="A537">
        <f t="shared" si="617"/>
        <v>34</v>
      </c>
      <c r="B537">
        <f t="shared" ref="B537:C537" si="648">B521</f>
        <v>3</v>
      </c>
      <c r="C537">
        <f t="shared" si="648"/>
        <v>4</v>
      </c>
      <c r="D537" s="3">
        <f t="shared" ref="D537:F537" si="649">D534</f>
        <v>606.09770166713213</v>
      </c>
      <c r="E537" s="3">
        <f t="shared" si="649"/>
        <v>4011.5308278749353</v>
      </c>
      <c r="F537" s="3">
        <f t="shared" si="649"/>
        <v>4011.5308278749353</v>
      </c>
      <c r="G537" s="3" t="str">
        <f>VLOOKUP(A537*2,StkLUT!$B$1:$D$40,3,FALSE)</f>
        <v>Lower Columbia Naturals</v>
      </c>
    </row>
    <row r="538" spans="1:7" x14ac:dyDescent="0.25">
      <c r="A538">
        <f t="shared" si="617"/>
        <v>34</v>
      </c>
      <c r="B538">
        <f t="shared" ref="B538:C538" si="650">B522</f>
        <v>4</v>
      </c>
      <c r="C538">
        <f t="shared" si="650"/>
        <v>1</v>
      </c>
      <c r="D538" s="3">
        <f>VLOOKUP(A538,Growth!$C$1:$J$40,2,FALSE)*(1-EXP(-VLOOKUP(A538,Growth!$C$1:$J$40,3,FALSE)*((((B538-1)*12)+VLOOKUP(C538,Parameters!$A$14:$B$17,2,FALSE))-VLOOKUP(A538,Growth!$C$1:$J$40,4,FALSE))))</f>
        <v>756.0082851754803</v>
      </c>
      <c r="E538" s="3">
        <f>IF(VLOOKUP(A538*2,StkLUT!$B$1:$C$40,2,FALSE)=1,(D538^Parameters!$B$11)*Parameters!$B$10,IF(VLOOKUP(A538*2,StkLUT!$B$1:$C$40,2,FALSE)=2,(D538^Parameters!$C$11)*Parameters!$C$10,IF(VLOOKUP(A538*2,StkLUT!$B$1:$C$40,2,FALSE)=3,(D538^Parameters!$D$11)*Parameters!$D$10)))</f>
        <v>8035.0315764499483</v>
      </c>
      <c r="F538" s="3">
        <f>IF(D538&gt;Parameters!$B$4,E538*(Parameters!$B$5+(Parameters!$B$6-Parameters!$B$5)*1/(1+EXP(-Parameters!$B$2*(D538-Parameters!$B$3)))),0)</f>
        <v>8035.0315764499483</v>
      </c>
      <c r="G538" s="3" t="str">
        <f>VLOOKUP(A538*2,StkLUT!$B$1:$D$40,3,FALSE)</f>
        <v>Lower Columbia Naturals</v>
      </c>
    </row>
    <row r="539" spans="1:7" x14ac:dyDescent="0.25">
      <c r="A539">
        <f t="shared" si="617"/>
        <v>34</v>
      </c>
      <c r="B539">
        <f t="shared" ref="B539:C539" si="651">B523</f>
        <v>4</v>
      </c>
      <c r="C539">
        <f t="shared" si="651"/>
        <v>2</v>
      </c>
      <c r="D539" s="3">
        <f>VLOOKUP(A539,Growth!$C$1:$J$40,2,FALSE)*(1-EXP(-VLOOKUP(A539,Growth!$C$1:$J$40,3,FALSE)*((((B539-1)*12)+VLOOKUP(C539,Parameters!$A$14:$B$17,2,FALSE))-VLOOKUP(A539,Growth!$C$1:$J$40,4,FALSE))))</f>
        <v>793.01297031528009</v>
      </c>
      <c r="E539" s="3">
        <f>IF(VLOOKUP(A539*2,StkLUT!$B$1:$C$40,2,FALSE)=1,(D539^Parameters!$B$11)*Parameters!$B$10,IF(VLOOKUP(A539*2,StkLUT!$B$1:$C$40,2,FALSE)=2,(D539^Parameters!$C$11)*Parameters!$C$10,IF(VLOOKUP(A539*2,StkLUT!$B$1:$C$40,2,FALSE)=3,(D539^Parameters!$D$11)*Parameters!$D$10)))</f>
        <v>9337.1982234805782</v>
      </c>
      <c r="F539" s="3">
        <f>IF(D539&gt;Parameters!$B$4,E539*(Parameters!$B$5+(Parameters!$B$6-Parameters!$B$5)*1/(1+EXP(-Parameters!$B$2*(D539-Parameters!$B$3)))),0)</f>
        <v>9337.1982234805782</v>
      </c>
      <c r="G539" s="3" t="str">
        <f>VLOOKUP(A539*2,StkLUT!$B$1:$D$40,3,FALSE)</f>
        <v>Lower Columbia Naturals</v>
      </c>
    </row>
    <row r="540" spans="1:7" x14ac:dyDescent="0.25">
      <c r="A540">
        <f t="shared" si="617"/>
        <v>34</v>
      </c>
      <c r="B540">
        <f t="shared" ref="B540:C540" si="652">B524</f>
        <v>4</v>
      </c>
      <c r="C540">
        <f t="shared" si="652"/>
        <v>3</v>
      </c>
      <c r="D540" s="3">
        <f>VLOOKUP(A540,Growth!$C$1:$J$40,2,FALSE)*(1-EXP(-VLOOKUP(A540,Growth!$C$1:$J$40,3,FALSE)*((((B540-1)*12)+VLOOKUP(C540,Parameters!$A$14:$B$17,2,FALSE))-VLOOKUP(A540,Growth!$C$1:$J$40,4,FALSE))))</f>
        <v>810.29587295068256</v>
      </c>
      <c r="E540" s="3">
        <f>IF(VLOOKUP(A540*2,StkLUT!$B$1:$C$40,2,FALSE)=1,(D540^Parameters!$B$11)*Parameters!$B$10,IF(VLOOKUP(A540*2,StkLUT!$B$1:$C$40,2,FALSE)=2,(D540^Parameters!$C$11)*Parameters!$C$10,IF(VLOOKUP(A540*2,StkLUT!$B$1:$C$40,2,FALSE)=3,(D540^Parameters!$D$11)*Parameters!$D$10)))</f>
        <v>9991.8416991936501</v>
      </c>
      <c r="F540" s="3">
        <f>IF(D540&gt;Parameters!$B$4,E540*(Parameters!$B$5+(Parameters!$B$6-Parameters!$B$5)*1/(1+EXP(-Parameters!$B$2*(D540-Parameters!$B$3)))),0)</f>
        <v>9991.8416991936501</v>
      </c>
      <c r="G540" s="3" t="str">
        <f>VLOOKUP(A540*2,StkLUT!$B$1:$D$40,3,FALSE)</f>
        <v>Lower Columbia Naturals</v>
      </c>
    </row>
    <row r="541" spans="1:7" x14ac:dyDescent="0.25">
      <c r="A541">
        <f>A525+1</f>
        <v>34</v>
      </c>
      <c r="B541">
        <f>B525</f>
        <v>4</v>
      </c>
      <c r="C541">
        <f>C525</f>
        <v>4</v>
      </c>
      <c r="D541" s="3">
        <f t="shared" ref="D541:F541" si="653">D538</f>
        <v>756.0082851754803</v>
      </c>
      <c r="E541" s="3">
        <f t="shared" si="653"/>
        <v>8035.0315764499483</v>
      </c>
      <c r="F541" s="3">
        <f t="shared" si="653"/>
        <v>8035.0315764499483</v>
      </c>
      <c r="G541" s="3" t="str">
        <f>VLOOKUP(A541*2,StkLUT!$B$1:$D$40,3,FALSE)</f>
        <v>Lower Columbia Naturals</v>
      </c>
    </row>
    <row r="542" spans="1:7" x14ac:dyDescent="0.25">
      <c r="A542">
        <f t="shared" ref="A542:A573" si="654">A526+1</f>
        <v>34</v>
      </c>
      <c r="B542">
        <f t="shared" ref="B542:C542" si="655">B526</f>
        <v>5</v>
      </c>
      <c r="C542">
        <f t="shared" si="655"/>
        <v>1</v>
      </c>
      <c r="D542" s="3">
        <f>VLOOKUP(A542,Growth!$C$1:$J$40,2,FALSE)*(1-EXP(-VLOOKUP(A542,Growth!$C$1:$J$40,3,FALSE)*((((B542-1)*12)+VLOOKUP(C542,Parameters!$A$14:$B$17,2,FALSE))-VLOOKUP(A542,Growth!$C$1:$J$40,4,FALSE))))</f>
        <v>839.09451702397223</v>
      </c>
      <c r="E542" s="3">
        <f>IF(VLOOKUP(A542*2,StkLUT!$B$1:$C$40,2,FALSE)=1,(D542^Parameters!$B$11)*Parameters!$B$10,IF(VLOOKUP(A542*2,StkLUT!$B$1:$C$40,2,FALSE)=2,(D542^Parameters!$C$11)*Parameters!$C$10,IF(VLOOKUP(A542*2,StkLUT!$B$1:$C$40,2,FALSE)=3,(D542^Parameters!$D$11)*Parameters!$D$10)))</f>
        <v>11151.062024993425</v>
      </c>
      <c r="F542" s="3">
        <f>IF(D542&gt;Parameters!$B$4,E542*(Parameters!$B$5+(Parameters!$B$6-Parameters!$B$5)*1/(1+EXP(-Parameters!$B$2*(D542-Parameters!$B$3)))),0)</f>
        <v>11151.062024993425</v>
      </c>
      <c r="G542" s="3" t="str">
        <f>VLOOKUP(A542*2,StkLUT!$B$1:$D$40,3,FALSE)</f>
        <v>Lower Columbia Naturals</v>
      </c>
    </row>
    <row r="543" spans="1:7" x14ac:dyDescent="0.25">
      <c r="A543">
        <f t="shared" si="654"/>
        <v>34</v>
      </c>
      <c r="B543">
        <f t="shared" ref="B543:C543" si="656">B527</f>
        <v>5</v>
      </c>
      <c r="C543">
        <f t="shared" si="656"/>
        <v>2</v>
      </c>
      <c r="D543" s="3">
        <f>VLOOKUP(A543,Growth!$C$1:$J$40,2,FALSE)*(1-EXP(-VLOOKUP(A543,Growth!$C$1:$J$40,3,FALSE)*((((B543-1)*12)+VLOOKUP(C543,Parameters!$A$14:$B$17,2,FALSE))-VLOOKUP(A543,Growth!$C$1:$J$40,4,FALSE))))</f>
        <v>859.60394188945975</v>
      </c>
      <c r="E543" s="3">
        <f>IF(VLOOKUP(A543*2,StkLUT!$B$1:$C$40,2,FALSE)=1,(D543^Parameters!$B$11)*Parameters!$B$10,IF(VLOOKUP(A543*2,StkLUT!$B$1:$C$40,2,FALSE)=2,(D543^Parameters!$C$11)*Parameters!$C$10,IF(VLOOKUP(A543*2,StkLUT!$B$1:$C$40,2,FALSE)=3,(D543^Parameters!$D$11)*Parameters!$D$10)))</f>
        <v>12030.35634390218</v>
      </c>
      <c r="F543" s="3">
        <f>IF(D543&gt;Parameters!$B$4,E543*(Parameters!$B$5+(Parameters!$B$6-Parameters!$B$5)*1/(1+EXP(-Parameters!$B$2*(D543-Parameters!$B$3)))),0)</f>
        <v>12030.35634390218</v>
      </c>
      <c r="G543" s="3" t="str">
        <f>VLOOKUP(A543*2,StkLUT!$B$1:$D$40,3,FALSE)</f>
        <v>Lower Columbia Naturals</v>
      </c>
    </row>
    <row r="544" spans="1:7" x14ac:dyDescent="0.25">
      <c r="A544">
        <f t="shared" si="654"/>
        <v>34</v>
      </c>
      <c r="B544">
        <f t="shared" ref="B544:C544" si="657">B528</f>
        <v>5</v>
      </c>
      <c r="C544">
        <f t="shared" si="657"/>
        <v>3</v>
      </c>
      <c r="D544" s="3">
        <f>VLOOKUP(A544,Growth!$C$1:$J$40,2,FALSE)*(1-EXP(-VLOOKUP(A544,Growth!$C$1:$J$40,3,FALSE)*((((B544-1)*12)+VLOOKUP(C544,Parameters!$A$14:$B$17,2,FALSE))-VLOOKUP(A544,Growth!$C$1:$J$40,4,FALSE))))</f>
        <v>869.18279364077716</v>
      </c>
      <c r="E544" s="3">
        <f>IF(VLOOKUP(A544*2,StkLUT!$B$1:$C$40,2,FALSE)=1,(D544^Parameters!$B$11)*Parameters!$B$10,IF(VLOOKUP(A544*2,StkLUT!$B$1:$C$40,2,FALSE)=2,(D544^Parameters!$C$11)*Parameters!$C$10,IF(VLOOKUP(A544*2,StkLUT!$B$1:$C$40,2,FALSE)=3,(D544^Parameters!$D$11)*Parameters!$D$10)))</f>
        <v>12456.753684451543</v>
      </c>
      <c r="F544" s="3">
        <f>IF(D544&gt;Parameters!$B$4,E544*(Parameters!$B$5+(Parameters!$B$6-Parameters!$B$5)*1/(1+EXP(-Parameters!$B$2*(D544-Parameters!$B$3)))),0)</f>
        <v>12456.753684451543</v>
      </c>
      <c r="G544" s="3" t="str">
        <f>VLOOKUP(A544*2,StkLUT!$B$1:$D$40,3,FALSE)</f>
        <v>Lower Columbia Naturals</v>
      </c>
    </row>
    <row r="545" spans="1:7" x14ac:dyDescent="0.25">
      <c r="A545">
        <f t="shared" si="654"/>
        <v>34</v>
      </c>
      <c r="B545">
        <f t="shared" ref="B545:C545" si="658">B529</f>
        <v>5</v>
      </c>
      <c r="C545">
        <f t="shared" si="658"/>
        <v>4</v>
      </c>
      <c r="D545" s="3">
        <f t="shared" ref="D545:F545" si="659">D542</f>
        <v>839.09451702397223</v>
      </c>
      <c r="E545" s="3">
        <f t="shared" si="659"/>
        <v>11151.062024993425</v>
      </c>
      <c r="F545" s="3">
        <f t="shared" si="659"/>
        <v>11151.062024993425</v>
      </c>
      <c r="G545" s="3" t="str">
        <f>VLOOKUP(A545*2,StkLUT!$B$1:$D$40,3,FALSE)</f>
        <v>Lower Columbia Naturals</v>
      </c>
    </row>
    <row r="546" spans="1:7" x14ac:dyDescent="0.25">
      <c r="A546">
        <f t="shared" si="654"/>
        <v>35</v>
      </c>
      <c r="B546">
        <f t="shared" ref="B546:C546" si="660">B530</f>
        <v>2</v>
      </c>
      <c r="C546">
        <f t="shared" si="660"/>
        <v>1</v>
      </c>
      <c r="D546" s="3">
        <f>VLOOKUP(A546,Growth!$C$1:$J$40,2,FALSE)*(1-EXP(-VLOOKUP(A546,Growth!$C$1:$J$40,3,FALSE)*((((B546-1)*12)+VLOOKUP(C546,Parameters!$A$14:$B$17,2,FALSE))-VLOOKUP(A546,Growth!$C$1:$J$40,4,FALSE))))</f>
        <v>383.71724787414195</v>
      </c>
      <c r="E546" s="3">
        <f>IF(VLOOKUP(A546*2,StkLUT!$B$1:$C$40,2,FALSE)=1,(D546^Parameters!$B$11)*Parameters!$B$10,IF(VLOOKUP(A546*2,StkLUT!$B$1:$C$40,2,FALSE)=2,(D546^Parameters!$C$11)*Parameters!$C$10,IF(VLOOKUP(A546*2,StkLUT!$B$1:$C$40,2,FALSE)=3,(D546^Parameters!$D$11)*Parameters!$D$10)))</f>
        <v>1290.2828441607717</v>
      </c>
      <c r="F546" s="3">
        <f>IF(D546&gt;Parameters!$B$4,E546*(Parameters!$B$5+(Parameters!$B$6-Parameters!$B$5)*1/(1+EXP(-Parameters!$B$2*(D546-Parameters!$B$3)))),0)</f>
        <v>1290.2828441607717</v>
      </c>
      <c r="G546" s="3" t="str">
        <f>VLOOKUP(A546*2,StkLUT!$B$1:$D$40,3,FALSE)</f>
        <v>Central Valley Fall</v>
      </c>
    </row>
    <row r="547" spans="1:7" x14ac:dyDescent="0.25">
      <c r="A547">
        <f t="shared" si="654"/>
        <v>35</v>
      </c>
      <c r="B547">
        <f t="shared" ref="B547:C547" si="661">B531</f>
        <v>2</v>
      </c>
      <c r="C547">
        <f t="shared" si="661"/>
        <v>2</v>
      </c>
      <c r="D547" s="3">
        <f>VLOOKUP(A547,Growth!$C$1:$J$40,2,FALSE)*(1-EXP(-VLOOKUP(A547,Growth!$C$1:$J$40,3,FALSE)*((((B547-1)*12)+VLOOKUP(C547,Parameters!$A$14:$B$17,2,FALSE))-VLOOKUP(A547,Growth!$C$1:$J$40,4,FALSE))))</f>
        <v>503.12878889388639</v>
      </c>
      <c r="E547" s="3">
        <f>IF(VLOOKUP(A547*2,StkLUT!$B$1:$C$40,2,FALSE)=1,(D547^Parameters!$B$11)*Parameters!$B$10,IF(VLOOKUP(A547*2,StkLUT!$B$1:$C$40,2,FALSE)=2,(D547^Parameters!$C$11)*Parameters!$C$10,IF(VLOOKUP(A547*2,StkLUT!$B$1:$C$40,2,FALSE)=3,(D547^Parameters!$D$11)*Parameters!$D$10)))</f>
        <v>3006.3804746993078</v>
      </c>
      <c r="F547" s="3">
        <f>IF(D547&gt;Parameters!$B$4,E547*(Parameters!$B$5+(Parameters!$B$6-Parameters!$B$5)*1/(1+EXP(-Parameters!$B$2*(D547-Parameters!$B$3)))),0)</f>
        <v>3006.3804746993078</v>
      </c>
      <c r="G547" s="3" t="str">
        <f>VLOOKUP(A547*2,StkLUT!$B$1:$D$40,3,FALSE)</f>
        <v>Central Valley Fall</v>
      </c>
    </row>
    <row r="548" spans="1:7" x14ac:dyDescent="0.25">
      <c r="A548">
        <f t="shared" si="654"/>
        <v>35</v>
      </c>
      <c r="B548">
        <f t="shared" ref="B548:C548" si="662">B532</f>
        <v>2</v>
      </c>
      <c r="C548">
        <f t="shared" si="662"/>
        <v>3</v>
      </c>
      <c r="D548" s="3">
        <f>VLOOKUP(A548,Growth!$C$1:$J$40,2,FALSE)*(1-EXP(-VLOOKUP(A548,Growth!$C$1:$J$40,3,FALSE)*((((B548-1)*12)+VLOOKUP(C548,Parameters!$A$14:$B$17,2,FALSE))-VLOOKUP(A548,Growth!$C$1:$J$40,4,FALSE))))</f>
        <v>559.3315388199328</v>
      </c>
      <c r="E548" s="3">
        <f>IF(VLOOKUP(A548*2,StkLUT!$B$1:$C$40,2,FALSE)=1,(D548^Parameters!$B$11)*Parameters!$B$10,IF(VLOOKUP(A548*2,StkLUT!$B$1:$C$40,2,FALSE)=2,(D548^Parameters!$C$11)*Parameters!$C$10,IF(VLOOKUP(A548*2,StkLUT!$B$1:$C$40,2,FALSE)=3,(D548^Parameters!$D$11)*Parameters!$D$10)))</f>
        <v>4184.3225972545697</v>
      </c>
      <c r="F548" s="3">
        <f>IF(D548&gt;Parameters!$B$4,E548*(Parameters!$B$5+(Parameters!$B$6-Parameters!$B$5)*1/(1+EXP(-Parameters!$B$2*(D548-Parameters!$B$3)))),0)</f>
        <v>4184.3225972545697</v>
      </c>
      <c r="G548" s="3" t="str">
        <f>VLOOKUP(A548*2,StkLUT!$B$1:$D$40,3,FALSE)</f>
        <v>Central Valley Fall</v>
      </c>
    </row>
    <row r="549" spans="1:7" x14ac:dyDescent="0.25">
      <c r="A549">
        <f t="shared" si="654"/>
        <v>35</v>
      </c>
      <c r="B549">
        <f t="shared" ref="B549:C549" si="663">B533</f>
        <v>2</v>
      </c>
      <c r="C549">
        <f t="shared" si="663"/>
        <v>4</v>
      </c>
      <c r="D549" s="3">
        <f t="shared" ref="D549:F549" si="664">D546</f>
        <v>383.71724787414195</v>
      </c>
      <c r="E549" s="3">
        <f t="shared" si="664"/>
        <v>1290.2828441607717</v>
      </c>
      <c r="F549" s="3">
        <f t="shared" si="664"/>
        <v>1290.2828441607717</v>
      </c>
      <c r="G549" s="3" t="str">
        <f>VLOOKUP(A549*2,StkLUT!$B$1:$D$40,3,FALSE)</f>
        <v>Central Valley Fall</v>
      </c>
    </row>
    <row r="550" spans="1:7" x14ac:dyDescent="0.25">
      <c r="A550">
        <f t="shared" si="654"/>
        <v>35</v>
      </c>
      <c r="B550">
        <f t="shared" ref="B550:C550" si="665">B534</f>
        <v>3</v>
      </c>
      <c r="C550">
        <f t="shared" si="665"/>
        <v>1</v>
      </c>
      <c r="D550" s="3">
        <f>VLOOKUP(A550,Growth!$C$1:$J$40,2,FALSE)*(1-EXP(-VLOOKUP(A550,Growth!$C$1:$J$40,3,FALSE)*((((B550-1)*12)+VLOOKUP(C550,Parameters!$A$14:$B$17,2,FALSE))-VLOOKUP(A550,Growth!$C$1:$J$40,4,FALSE))))</f>
        <v>653.73246556606307</v>
      </c>
      <c r="E550" s="3">
        <f>IF(VLOOKUP(A550*2,StkLUT!$B$1:$C$40,2,FALSE)=1,(D550^Parameters!$B$11)*Parameters!$B$10,IF(VLOOKUP(A550*2,StkLUT!$B$1:$C$40,2,FALSE)=2,(D550^Parameters!$C$11)*Parameters!$C$10,IF(VLOOKUP(A550*2,StkLUT!$B$1:$C$40,2,FALSE)=3,(D550^Parameters!$D$11)*Parameters!$D$10)))</f>
        <v>6808.9562789263218</v>
      </c>
      <c r="F550" s="3">
        <f>IF(D550&gt;Parameters!$B$4,E550*(Parameters!$B$5+(Parameters!$B$6-Parameters!$B$5)*1/(1+EXP(-Parameters!$B$2*(D550-Parameters!$B$3)))),0)</f>
        <v>6808.9562789263218</v>
      </c>
      <c r="G550" s="3" t="str">
        <f>VLOOKUP(A550*2,StkLUT!$B$1:$D$40,3,FALSE)</f>
        <v>Central Valley Fall</v>
      </c>
    </row>
    <row r="551" spans="1:7" x14ac:dyDescent="0.25">
      <c r="A551">
        <f t="shared" si="654"/>
        <v>35</v>
      </c>
      <c r="B551">
        <f t="shared" ref="B551:C551" si="666">B535</f>
        <v>3</v>
      </c>
      <c r="C551">
        <f t="shared" si="666"/>
        <v>2</v>
      </c>
      <c r="D551" s="3">
        <f>VLOOKUP(A551,Growth!$C$1:$J$40,2,FALSE)*(1-EXP(-VLOOKUP(A551,Growth!$C$1:$J$40,3,FALSE)*((((B551-1)*12)+VLOOKUP(C551,Parameters!$A$14:$B$17,2,FALSE))-VLOOKUP(A551,Growth!$C$1:$J$40,4,FALSE))))</f>
        <v>721.66097734074447</v>
      </c>
      <c r="E551" s="3">
        <f>IF(VLOOKUP(A551*2,StkLUT!$B$1:$C$40,2,FALSE)=1,(D551^Parameters!$B$11)*Parameters!$B$10,IF(VLOOKUP(A551*2,StkLUT!$B$1:$C$40,2,FALSE)=2,(D551^Parameters!$C$11)*Parameters!$C$10,IF(VLOOKUP(A551*2,StkLUT!$B$1:$C$40,2,FALSE)=3,(D551^Parameters!$D$11)*Parameters!$D$10)))</f>
        <v>9270.814652161971</v>
      </c>
      <c r="F551" s="3">
        <f>IF(D551&gt;Parameters!$B$4,E551*(Parameters!$B$5+(Parameters!$B$6-Parameters!$B$5)*1/(1+EXP(-Parameters!$B$2*(D551-Parameters!$B$3)))),0)</f>
        <v>9270.814652161971</v>
      </c>
      <c r="G551" s="3" t="str">
        <f>VLOOKUP(A551*2,StkLUT!$B$1:$D$40,3,FALSE)</f>
        <v>Central Valley Fall</v>
      </c>
    </row>
    <row r="552" spans="1:7" x14ac:dyDescent="0.25">
      <c r="A552">
        <f t="shared" si="654"/>
        <v>35</v>
      </c>
      <c r="B552">
        <f t="shared" ref="B552:C552" si="667">B536</f>
        <v>3</v>
      </c>
      <c r="C552">
        <f t="shared" si="667"/>
        <v>3</v>
      </c>
      <c r="D552" s="3">
        <f>VLOOKUP(A552,Growth!$C$1:$J$40,2,FALSE)*(1-EXP(-VLOOKUP(A552,Growth!$C$1:$J$40,3,FALSE)*((((B552-1)*12)+VLOOKUP(C552,Parameters!$A$14:$B$17,2,FALSE))-VLOOKUP(A552,Growth!$C$1:$J$40,4,FALSE))))</f>
        <v>753.6325031038167</v>
      </c>
      <c r="E552" s="3">
        <f>IF(VLOOKUP(A552*2,StkLUT!$B$1:$C$40,2,FALSE)=1,(D552^Parameters!$B$11)*Parameters!$B$10,IF(VLOOKUP(A552*2,StkLUT!$B$1:$C$40,2,FALSE)=2,(D552^Parameters!$C$11)*Parameters!$C$10,IF(VLOOKUP(A552*2,StkLUT!$B$1:$C$40,2,FALSE)=3,(D552^Parameters!$D$11)*Parameters!$D$10)))</f>
        <v>10614.362480938515</v>
      </c>
      <c r="F552" s="3">
        <f>IF(D552&gt;Parameters!$B$4,E552*(Parameters!$B$5+(Parameters!$B$6-Parameters!$B$5)*1/(1+EXP(-Parameters!$B$2*(D552-Parameters!$B$3)))),0)</f>
        <v>10614.362480938515</v>
      </c>
      <c r="G552" s="3" t="str">
        <f>VLOOKUP(A552*2,StkLUT!$B$1:$D$40,3,FALSE)</f>
        <v>Central Valley Fall</v>
      </c>
    </row>
    <row r="553" spans="1:7" x14ac:dyDescent="0.25">
      <c r="A553">
        <f t="shared" si="654"/>
        <v>35</v>
      </c>
      <c r="B553">
        <f t="shared" ref="B553:C553" si="668">B537</f>
        <v>3</v>
      </c>
      <c r="C553">
        <f t="shared" si="668"/>
        <v>4</v>
      </c>
      <c r="D553" s="3">
        <f t="shared" ref="D553:F553" si="669">D550</f>
        <v>653.73246556606307</v>
      </c>
      <c r="E553" s="3">
        <f t="shared" si="669"/>
        <v>6808.9562789263218</v>
      </c>
      <c r="F553" s="3">
        <f t="shared" si="669"/>
        <v>6808.9562789263218</v>
      </c>
      <c r="G553" s="3" t="str">
        <f>VLOOKUP(A553*2,StkLUT!$B$1:$D$40,3,FALSE)</f>
        <v>Central Valley Fall</v>
      </c>
    </row>
    <row r="554" spans="1:7" x14ac:dyDescent="0.25">
      <c r="A554">
        <f t="shared" si="654"/>
        <v>35</v>
      </c>
      <c r="B554">
        <f t="shared" ref="B554:C554" si="670">B538</f>
        <v>4</v>
      </c>
      <c r="C554">
        <f t="shared" si="670"/>
        <v>1</v>
      </c>
      <c r="D554" s="3">
        <f>VLOOKUP(A554,Growth!$C$1:$J$40,2,FALSE)*(1-EXP(-VLOOKUP(A554,Growth!$C$1:$J$40,3,FALSE)*((((B554-1)*12)+VLOOKUP(C554,Parameters!$A$14:$B$17,2,FALSE))-VLOOKUP(A554,Growth!$C$1:$J$40,4,FALSE))))</f>
        <v>807.33346374174243</v>
      </c>
      <c r="E554" s="3">
        <f>IF(VLOOKUP(A554*2,StkLUT!$B$1:$C$40,2,FALSE)=1,(D554^Parameters!$B$11)*Parameters!$B$10,IF(VLOOKUP(A554*2,StkLUT!$B$1:$C$40,2,FALSE)=2,(D554^Parameters!$C$11)*Parameters!$C$10,IF(VLOOKUP(A554*2,StkLUT!$B$1:$C$40,2,FALSE)=3,(D554^Parameters!$D$11)*Parameters!$D$10)))</f>
        <v>13158.939858866986</v>
      </c>
      <c r="F554" s="3">
        <f>IF(D554&gt;Parameters!$B$4,E554*(Parameters!$B$5+(Parameters!$B$6-Parameters!$B$5)*1/(1+EXP(-Parameters!$B$2*(D554-Parameters!$B$3)))),0)</f>
        <v>13158.939858866986</v>
      </c>
      <c r="G554" s="3" t="str">
        <f>VLOOKUP(A554*2,StkLUT!$B$1:$D$40,3,FALSE)</f>
        <v>Central Valley Fall</v>
      </c>
    </row>
    <row r="555" spans="1:7" x14ac:dyDescent="0.25">
      <c r="A555">
        <f t="shared" si="654"/>
        <v>35</v>
      </c>
      <c r="B555">
        <f t="shared" ref="B555:C555" si="671">B539</f>
        <v>4</v>
      </c>
      <c r="C555">
        <f t="shared" si="671"/>
        <v>2</v>
      </c>
      <c r="D555" s="3">
        <f>VLOOKUP(A555,Growth!$C$1:$J$40,2,FALSE)*(1-EXP(-VLOOKUP(A555,Growth!$C$1:$J$40,3,FALSE)*((((B555-1)*12)+VLOOKUP(C555,Parameters!$A$14:$B$17,2,FALSE))-VLOOKUP(A555,Growth!$C$1:$J$40,4,FALSE))))</f>
        <v>845.97531253222144</v>
      </c>
      <c r="E555" s="3">
        <f>IF(VLOOKUP(A555*2,StkLUT!$B$1:$C$40,2,FALSE)=1,(D555^Parameters!$B$11)*Parameters!$B$10,IF(VLOOKUP(A555*2,StkLUT!$B$1:$C$40,2,FALSE)=2,(D555^Parameters!$C$11)*Parameters!$C$10,IF(VLOOKUP(A555*2,StkLUT!$B$1:$C$40,2,FALSE)=3,(D555^Parameters!$D$11)*Parameters!$D$10)))</f>
        <v>15226.927699630172</v>
      </c>
      <c r="F555" s="3">
        <f>IF(D555&gt;Parameters!$B$4,E555*(Parameters!$B$5+(Parameters!$B$6-Parameters!$B$5)*1/(1+EXP(-Parameters!$B$2*(D555-Parameters!$B$3)))),0)</f>
        <v>15226.927699630172</v>
      </c>
      <c r="G555" s="3" t="str">
        <f>VLOOKUP(A555*2,StkLUT!$B$1:$D$40,3,FALSE)</f>
        <v>Central Valley Fall</v>
      </c>
    </row>
    <row r="556" spans="1:7" x14ac:dyDescent="0.25">
      <c r="A556">
        <f t="shared" si="654"/>
        <v>35</v>
      </c>
      <c r="B556">
        <f t="shared" ref="B556:C556" si="672">B540</f>
        <v>4</v>
      </c>
      <c r="C556">
        <f t="shared" si="672"/>
        <v>3</v>
      </c>
      <c r="D556" s="3">
        <f>VLOOKUP(A556,Growth!$C$1:$J$40,2,FALSE)*(1-EXP(-VLOOKUP(A556,Growth!$C$1:$J$40,3,FALSE)*((((B556-1)*12)+VLOOKUP(C556,Parameters!$A$14:$B$17,2,FALSE))-VLOOKUP(A556,Growth!$C$1:$J$40,4,FALSE))))</f>
        <v>864.16265142513714</v>
      </c>
      <c r="E556" s="3">
        <f>IF(VLOOKUP(A556*2,StkLUT!$B$1:$C$40,2,FALSE)=1,(D556^Parameters!$B$11)*Parameters!$B$10,IF(VLOOKUP(A556*2,StkLUT!$B$1:$C$40,2,FALSE)=2,(D556^Parameters!$C$11)*Parameters!$C$10,IF(VLOOKUP(A556*2,StkLUT!$B$1:$C$40,2,FALSE)=3,(D556^Parameters!$D$11)*Parameters!$D$10)))</f>
        <v>16272.441027987035</v>
      </c>
      <c r="F556" s="3">
        <f>IF(D556&gt;Parameters!$B$4,E556*(Parameters!$B$5+(Parameters!$B$6-Parameters!$B$5)*1/(1+EXP(-Parameters!$B$2*(D556-Parameters!$B$3)))),0)</f>
        <v>16272.441027987035</v>
      </c>
      <c r="G556" s="3" t="str">
        <f>VLOOKUP(A556*2,StkLUT!$B$1:$D$40,3,FALSE)</f>
        <v>Central Valley Fall</v>
      </c>
    </row>
    <row r="557" spans="1:7" x14ac:dyDescent="0.25">
      <c r="A557">
        <f t="shared" si="654"/>
        <v>35</v>
      </c>
      <c r="B557">
        <f t="shared" ref="B557:C557" si="673">B541</f>
        <v>4</v>
      </c>
      <c r="C557">
        <f t="shared" si="673"/>
        <v>4</v>
      </c>
      <c r="D557" s="3">
        <f t="shared" ref="D557:F557" si="674">D554</f>
        <v>807.33346374174243</v>
      </c>
      <c r="E557" s="3">
        <f t="shared" si="674"/>
        <v>13158.939858866986</v>
      </c>
      <c r="F557" s="3">
        <f t="shared" si="674"/>
        <v>13158.939858866986</v>
      </c>
      <c r="G557" s="3" t="str">
        <f>VLOOKUP(A557*2,StkLUT!$B$1:$D$40,3,FALSE)</f>
        <v>Central Valley Fall</v>
      </c>
    </row>
    <row r="558" spans="1:7" x14ac:dyDescent="0.25">
      <c r="A558">
        <f t="shared" si="654"/>
        <v>35</v>
      </c>
      <c r="B558">
        <f t="shared" ref="B558:C558" si="675">B542</f>
        <v>5</v>
      </c>
      <c r="C558">
        <f t="shared" si="675"/>
        <v>1</v>
      </c>
      <c r="D558" s="3">
        <f>VLOOKUP(A558,Growth!$C$1:$J$40,2,FALSE)*(1-EXP(-VLOOKUP(A558,Growth!$C$1:$J$40,3,FALSE)*((((B558-1)*12)+VLOOKUP(C558,Parameters!$A$14:$B$17,2,FALSE))-VLOOKUP(A558,Growth!$C$1:$J$40,4,FALSE))))</f>
        <v>894.71100802328101</v>
      </c>
      <c r="E558" s="3">
        <f>IF(VLOOKUP(A558*2,StkLUT!$B$1:$C$40,2,FALSE)=1,(D558^Parameters!$B$11)*Parameters!$B$10,IF(VLOOKUP(A558*2,StkLUT!$B$1:$C$40,2,FALSE)=2,(D558^Parameters!$C$11)*Parameters!$C$10,IF(VLOOKUP(A558*2,StkLUT!$B$1:$C$40,2,FALSE)=3,(D558^Parameters!$D$11)*Parameters!$D$10)))</f>
        <v>18136.572664330044</v>
      </c>
      <c r="F558" s="3">
        <f>IF(D558&gt;Parameters!$B$4,E558*(Parameters!$B$5+(Parameters!$B$6-Parameters!$B$5)*1/(1+EXP(-Parameters!$B$2*(D558-Parameters!$B$3)))),0)</f>
        <v>18136.572664330044</v>
      </c>
      <c r="G558" s="3" t="str">
        <f>VLOOKUP(A558*2,StkLUT!$B$1:$D$40,3,FALSE)</f>
        <v>Central Valley Fall</v>
      </c>
    </row>
    <row r="559" spans="1:7" x14ac:dyDescent="0.25">
      <c r="A559">
        <f t="shared" si="654"/>
        <v>35</v>
      </c>
      <c r="B559">
        <f t="shared" ref="B559:C559" si="676">B543</f>
        <v>5</v>
      </c>
      <c r="C559">
        <f t="shared" si="676"/>
        <v>2</v>
      </c>
      <c r="D559" s="3">
        <f>VLOOKUP(A559,Growth!$C$1:$J$40,2,FALSE)*(1-EXP(-VLOOKUP(A559,Growth!$C$1:$J$40,3,FALSE)*((((B559-1)*12)+VLOOKUP(C559,Parameters!$A$14:$B$17,2,FALSE))-VLOOKUP(A559,Growth!$C$1:$J$40,4,FALSE))))</f>
        <v>916.69283036761783</v>
      </c>
      <c r="E559" s="3">
        <f>IF(VLOOKUP(A559*2,StkLUT!$B$1:$C$40,2,FALSE)=1,(D559^Parameters!$B$11)*Parameters!$B$10,IF(VLOOKUP(A559*2,StkLUT!$B$1:$C$40,2,FALSE)=2,(D559^Parameters!$C$11)*Parameters!$C$10,IF(VLOOKUP(A559*2,StkLUT!$B$1:$C$40,2,FALSE)=3,(D559^Parameters!$D$11)*Parameters!$D$10)))</f>
        <v>19564.303470131512</v>
      </c>
      <c r="F559" s="3">
        <f>IF(D559&gt;Parameters!$B$4,E559*(Parameters!$B$5+(Parameters!$B$6-Parameters!$B$5)*1/(1+EXP(-Parameters!$B$2*(D559-Parameters!$B$3)))),0)</f>
        <v>19564.303470131512</v>
      </c>
      <c r="G559" s="3" t="str">
        <f>VLOOKUP(A559*2,StkLUT!$B$1:$D$40,3,FALSE)</f>
        <v>Central Valley Fall</v>
      </c>
    </row>
    <row r="560" spans="1:7" x14ac:dyDescent="0.25">
      <c r="A560">
        <f t="shared" si="654"/>
        <v>35</v>
      </c>
      <c r="B560">
        <f t="shared" ref="B560:C560" si="677">B544</f>
        <v>5</v>
      </c>
      <c r="C560">
        <f t="shared" si="677"/>
        <v>3</v>
      </c>
      <c r="D560" s="3">
        <f>VLOOKUP(A560,Growth!$C$1:$J$40,2,FALSE)*(1-EXP(-VLOOKUP(A560,Growth!$C$1:$J$40,3,FALSE)*((((B560-1)*12)+VLOOKUP(C560,Parameters!$A$14:$B$17,2,FALSE))-VLOOKUP(A560,Growth!$C$1:$J$40,4,FALSE))))</f>
        <v>927.03888949713928</v>
      </c>
      <c r="E560" s="3">
        <f>IF(VLOOKUP(A560*2,StkLUT!$B$1:$C$40,2,FALSE)=1,(D560^Parameters!$B$11)*Parameters!$B$10,IF(VLOOKUP(A560*2,StkLUT!$B$1:$C$40,2,FALSE)=2,(D560^Parameters!$C$11)*Parameters!$C$10,IF(VLOOKUP(A560*2,StkLUT!$B$1:$C$40,2,FALSE)=3,(D560^Parameters!$D$11)*Parameters!$D$10)))</f>
        <v>20261.956985825735</v>
      </c>
      <c r="F560" s="3">
        <f>IF(D560&gt;Parameters!$B$4,E560*(Parameters!$B$5+(Parameters!$B$6-Parameters!$B$5)*1/(1+EXP(-Parameters!$B$2*(D560-Parameters!$B$3)))),0)</f>
        <v>20261.956985825735</v>
      </c>
      <c r="G560" s="3" t="str">
        <f>VLOOKUP(A560*2,StkLUT!$B$1:$D$40,3,FALSE)</f>
        <v>Central Valley Fall</v>
      </c>
    </row>
    <row r="561" spans="1:7" x14ac:dyDescent="0.25">
      <c r="A561">
        <f t="shared" si="654"/>
        <v>35</v>
      </c>
      <c r="B561">
        <f t="shared" ref="B561:C561" si="678">B545</f>
        <v>5</v>
      </c>
      <c r="C561">
        <f t="shared" si="678"/>
        <v>4</v>
      </c>
      <c r="D561" s="3">
        <f t="shared" ref="D561:F561" si="679">D558</f>
        <v>894.71100802328101</v>
      </c>
      <c r="E561" s="3">
        <f t="shared" si="679"/>
        <v>18136.572664330044</v>
      </c>
      <c r="F561" s="3">
        <f t="shared" si="679"/>
        <v>18136.572664330044</v>
      </c>
      <c r="G561" s="3" t="str">
        <f>VLOOKUP(A561*2,StkLUT!$B$1:$D$40,3,FALSE)</f>
        <v>Central Valley Fall</v>
      </c>
    </row>
    <row r="562" spans="1:7" x14ac:dyDescent="0.25">
      <c r="A562">
        <f t="shared" si="654"/>
        <v>36</v>
      </c>
      <c r="B562">
        <f t="shared" ref="B562:C562" si="680">B546</f>
        <v>2</v>
      </c>
      <c r="C562">
        <f t="shared" si="680"/>
        <v>1</v>
      </c>
      <c r="D562" s="3">
        <f>VLOOKUP(A562,Growth!$C$1:$J$40,2,FALSE)*(1-EXP(-VLOOKUP(A562,Growth!$C$1:$J$40,3,FALSE)*((((B562-1)*12)+VLOOKUP(C562,Parameters!$A$14:$B$17,2,FALSE))-VLOOKUP(A562,Growth!$C$1:$J$40,4,FALSE))))</f>
        <v>302.3351071427511</v>
      </c>
      <c r="E562" s="3">
        <f>IF(VLOOKUP(A562*2,StkLUT!$B$1:$C$40,2,FALSE)=1,(D562^Parameters!$B$11)*Parameters!$B$10,IF(VLOOKUP(A562*2,StkLUT!$B$1:$C$40,2,FALSE)=2,(D562^Parameters!$C$11)*Parameters!$C$10,IF(VLOOKUP(A562*2,StkLUT!$B$1:$C$40,2,FALSE)=3,(D562^Parameters!$D$11)*Parameters!$D$10)))</f>
        <v>613.03733815058115</v>
      </c>
      <c r="F562" s="3">
        <f>IF(D562&gt;Parameters!$B$4,E562*(Parameters!$B$5+(Parameters!$B$6-Parameters!$B$5)*1/(1+EXP(-Parameters!$B$2*(D562-Parameters!$B$3)))),0)</f>
        <v>613.03733815058115</v>
      </c>
      <c r="G562" s="3" t="str">
        <f>VLOOKUP(A562*2,StkLUT!$B$1:$D$40,3,FALSE)</f>
        <v>WA North Coast Fall</v>
      </c>
    </row>
    <row r="563" spans="1:7" x14ac:dyDescent="0.25">
      <c r="A563">
        <f t="shared" si="654"/>
        <v>36</v>
      </c>
      <c r="B563">
        <f t="shared" ref="B563:C563" si="681">B547</f>
        <v>2</v>
      </c>
      <c r="C563">
        <f t="shared" si="681"/>
        <v>2</v>
      </c>
      <c r="D563" s="3">
        <f>VLOOKUP(A563,Growth!$C$1:$J$40,2,FALSE)*(1-EXP(-VLOOKUP(A563,Growth!$C$1:$J$40,3,FALSE)*((((B563-1)*12)+VLOOKUP(C563,Parameters!$A$14:$B$17,2,FALSE))-VLOOKUP(A563,Growth!$C$1:$J$40,4,FALSE))))</f>
        <v>417.94979297989454</v>
      </c>
      <c r="E563" s="3">
        <f>IF(VLOOKUP(A563*2,StkLUT!$B$1:$C$40,2,FALSE)=1,(D563^Parameters!$B$11)*Parameters!$B$10,IF(VLOOKUP(A563*2,StkLUT!$B$1:$C$40,2,FALSE)=2,(D563^Parameters!$C$11)*Parameters!$C$10,IF(VLOOKUP(A563*2,StkLUT!$B$1:$C$40,2,FALSE)=3,(D563^Parameters!$D$11)*Parameters!$D$10)))</f>
        <v>1684.810514691254</v>
      </c>
      <c r="F563" s="3">
        <f>IF(D563&gt;Parameters!$B$4,E563*(Parameters!$B$5+(Parameters!$B$6-Parameters!$B$5)*1/(1+EXP(-Parameters!$B$2*(D563-Parameters!$B$3)))),0)</f>
        <v>1684.810514691254</v>
      </c>
      <c r="G563" s="3" t="str">
        <f>VLOOKUP(A563*2,StkLUT!$B$1:$D$40,3,FALSE)</f>
        <v>WA North Coast Fall</v>
      </c>
    </row>
    <row r="564" spans="1:7" x14ac:dyDescent="0.25">
      <c r="A564">
        <f t="shared" si="654"/>
        <v>36</v>
      </c>
      <c r="B564">
        <f t="shared" ref="B564:C564" si="682">B548</f>
        <v>2</v>
      </c>
      <c r="C564">
        <f t="shared" si="682"/>
        <v>3</v>
      </c>
      <c r="D564" s="3">
        <f>VLOOKUP(A564,Growth!$C$1:$J$40,2,FALSE)*(1-EXP(-VLOOKUP(A564,Growth!$C$1:$J$40,3,FALSE)*((((B564-1)*12)+VLOOKUP(C564,Parameters!$A$14:$B$17,2,FALSE))-VLOOKUP(A564,Growth!$C$1:$J$40,4,FALSE))))</f>
        <v>473.53347500317494</v>
      </c>
      <c r="E564" s="3">
        <f>IF(VLOOKUP(A564*2,StkLUT!$B$1:$C$40,2,FALSE)=1,(D564^Parameters!$B$11)*Parameters!$B$10,IF(VLOOKUP(A564*2,StkLUT!$B$1:$C$40,2,FALSE)=2,(D564^Parameters!$C$11)*Parameters!$C$10,IF(VLOOKUP(A564*2,StkLUT!$B$1:$C$40,2,FALSE)=3,(D564^Parameters!$D$11)*Parameters!$D$10)))</f>
        <v>2487.9773320868208</v>
      </c>
      <c r="F564" s="3">
        <f>IF(D564&gt;Parameters!$B$4,E564*(Parameters!$B$5+(Parameters!$B$6-Parameters!$B$5)*1/(1+EXP(-Parameters!$B$2*(D564-Parameters!$B$3)))),0)</f>
        <v>2487.9773320868208</v>
      </c>
      <c r="G564" s="3" t="str">
        <f>VLOOKUP(A564*2,StkLUT!$B$1:$D$40,3,FALSE)</f>
        <v>WA North Coast Fall</v>
      </c>
    </row>
    <row r="565" spans="1:7" x14ac:dyDescent="0.25">
      <c r="A565">
        <f t="shared" si="654"/>
        <v>36</v>
      </c>
      <c r="B565">
        <f t="shared" ref="B565:C565" si="683">B549</f>
        <v>2</v>
      </c>
      <c r="C565">
        <f t="shared" si="683"/>
        <v>4</v>
      </c>
      <c r="D565" s="3">
        <f t="shared" ref="D565:F565" si="684">D562</f>
        <v>302.3351071427511</v>
      </c>
      <c r="E565" s="3">
        <f t="shared" si="684"/>
        <v>613.03733815058115</v>
      </c>
      <c r="F565" s="3">
        <f t="shared" si="684"/>
        <v>613.03733815058115</v>
      </c>
      <c r="G565" s="3" t="str">
        <f>VLOOKUP(A565*2,StkLUT!$B$1:$D$40,3,FALSE)</f>
        <v>WA North Coast Fall</v>
      </c>
    </row>
    <row r="566" spans="1:7" x14ac:dyDescent="0.25">
      <c r="A566">
        <f t="shared" si="654"/>
        <v>36</v>
      </c>
      <c r="B566">
        <f t="shared" ref="B566:C566" si="685">B550</f>
        <v>3</v>
      </c>
      <c r="C566">
        <f t="shared" si="685"/>
        <v>1</v>
      </c>
      <c r="D566" s="3">
        <f>VLOOKUP(A566,Growth!$C$1:$J$40,2,FALSE)*(1-EXP(-VLOOKUP(A566,Growth!$C$1:$J$40,3,FALSE)*((((B566-1)*12)+VLOOKUP(C566,Parameters!$A$14:$B$17,2,FALSE))-VLOOKUP(A566,Growth!$C$1:$J$40,4,FALSE))))</f>
        <v>568.9726351163406</v>
      </c>
      <c r="E566" s="3">
        <f>IF(VLOOKUP(A566*2,StkLUT!$B$1:$C$40,2,FALSE)=1,(D566^Parameters!$B$11)*Parameters!$B$10,IF(VLOOKUP(A566*2,StkLUT!$B$1:$C$40,2,FALSE)=2,(D566^Parameters!$C$11)*Parameters!$C$10,IF(VLOOKUP(A566*2,StkLUT!$B$1:$C$40,2,FALSE)=3,(D566^Parameters!$D$11)*Parameters!$D$10)))</f>
        <v>4413.6395780447847</v>
      </c>
      <c r="F566" s="3">
        <f>IF(D566&gt;Parameters!$B$4,E566*(Parameters!$B$5+(Parameters!$B$6-Parameters!$B$5)*1/(1+EXP(-Parameters!$B$2*(D566-Parameters!$B$3)))),0)</f>
        <v>4413.6395780447847</v>
      </c>
      <c r="G566" s="3" t="str">
        <f>VLOOKUP(A566*2,StkLUT!$B$1:$D$40,3,FALSE)</f>
        <v>WA North Coast Fall</v>
      </c>
    </row>
    <row r="567" spans="1:7" x14ac:dyDescent="0.25">
      <c r="A567">
        <f t="shared" si="654"/>
        <v>36</v>
      </c>
      <c r="B567">
        <f t="shared" ref="B567:C567" si="686">B551</f>
        <v>3</v>
      </c>
      <c r="C567">
        <f t="shared" si="686"/>
        <v>2</v>
      </c>
      <c r="D567" s="3">
        <f>VLOOKUP(A567,Growth!$C$1:$J$40,2,FALSE)*(1-EXP(-VLOOKUP(A567,Growth!$C$1:$J$40,3,FALSE)*((((B567-1)*12)+VLOOKUP(C567,Parameters!$A$14:$B$17,2,FALSE))-VLOOKUP(A567,Growth!$C$1:$J$40,4,FALSE))))</f>
        <v>639.63428478883418</v>
      </c>
      <c r="E567" s="3">
        <f>IF(VLOOKUP(A567*2,StkLUT!$B$1:$C$40,2,FALSE)=1,(D567^Parameters!$B$11)*Parameters!$B$10,IF(VLOOKUP(A567*2,StkLUT!$B$1:$C$40,2,FALSE)=2,(D567^Parameters!$C$11)*Parameters!$C$10,IF(VLOOKUP(A567*2,StkLUT!$B$1:$C$40,2,FALSE)=3,(D567^Parameters!$D$11)*Parameters!$D$10)))</f>
        <v>6360.9276065978511</v>
      </c>
      <c r="F567" s="3">
        <f>IF(D567&gt;Parameters!$B$4,E567*(Parameters!$B$5+(Parameters!$B$6-Parameters!$B$5)*1/(1+EXP(-Parameters!$B$2*(D567-Parameters!$B$3)))),0)</f>
        <v>6360.9276065978511</v>
      </c>
      <c r="G567" s="3" t="str">
        <f>VLOOKUP(A567*2,StkLUT!$B$1:$D$40,3,FALSE)</f>
        <v>WA North Coast Fall</v>
      </c>
    </row>
    <row r="568" spans="1:7" x14ac:dyDescent="0.25">
      <c r="A568">
        <f t="shared" si="654"/>
        <v>36</v>
      </c>
      <c r="B568">
        <f t="shared" ref="B568:C568" si="687">B552</f>
        <v>3</v>
      </c>
      <c r="C568">
        <f t="shared" si="687"/>
        <v>3</v>
      </c>
      <c r="D568" s="3">
        <f>VLOOKUP(A568,Growth!$C$1:$J$40,2,FALSE)*(1-EXP(-VLOOKUP(A568,Growth!$C$1:$J$40,3,FALSE)*((((B568-1)*12)+VLOOKUP(C568,Parameters!$A$14:$B$17,2,FALSE))-VLOOKUP(A568,Growth!$C$1:$J$40,4,FALSE))))</f>
        <v>673.60604744335421</v>
      </c>
      <c r="E568" s="3">
        <f>IF(VLOOKUP(A568*2,StkLUT!$B$1:$C$40,2,FALSE)=1,(D568^Parameters!$B$11)*Parameters!$B$10,IF(VLOOKUP(A568*2,StkLUT!$B$1:$C$40,2,FALSE)=2,(D568^Parameters!$C$11)*Parameters!$C$10,IF(VLOOKUP(A568*2,StkLUT!$B$1:$C$40,2,FALSE)=3,(D568^Parameters!$D$11)*Parameters!$D$10)))</f>
        <v>7476.2710912661769</v>
      </c>
      <c r="F568" s="3">
        <f>IF(D568&gt;Parameters!$B$4,E568*(Parameters!$B$5+(Parameters!$B$6-Parameters!$B$5)*1/(1+EXP(-Parameters!$B$2*(D568-Parameters!$B$3)))),0)</f>
        <v>7476.2710912661769</v>
      </c>
      <c r="G568" s="3" t="str">
        <f>VLOOKUP(A568*2,StkLUT!$B$1:$D$40,3,FALSE)</f>
        <v>WA North Coast Fall</v>
      </c>
    </row>
    <row r="569" spans="1:7" x14ac:dyDescent="0.25">
      <c r="A569">
        <f t="shared" si="654"/>
        <v>36</v>
      </c>
      <c r="B569">
        <f t="shared" ref="B569:C569" si="688">B553</f>
        <v>3</v>
      </c>
      <c r="C569">
        <f t="shared" si="688"/>
        <v>4</v>
      </c>
      <c r="D569" s="3">
        <f t="shared" ref="D569:F569" si="689">D566</f>
        <v>568.9726351163406</v>
      </c>
      <c r="E569" s="3">
        <f t="shared" si="689"/>
        <v>4413.6395780447847</v>
      </c>
      <c r="F569" s="3">
        <f t="shared" si="689"/>
        <v>4413.6395780447847</v>
      </c>
      <c r="G569" s="3" t="str">
        <f>VLOOKUP(A569*2,StkLUT!$B$1:$D$40,3,FALSE)</f>
        <v>WA North Coast Fall</v>
      </c>
    </row>
    <row r="570" spans="1:7" x14ac:dyDescent="0.25">
      <c r="A570">
        <f t="shared" si="654"/>
        <v>36</v>
      </c>
      <c r="B570">
        <f t="shared" ref="B570:C570" si="690">B554</f>
        <v>4</v>
      </c>
      <c r="C570">
        <f t="shared" si="690"/>
        <v>1</v>
      </c>
      <c r="D570" s="3">
        <f>VLOOKUP(A570,Growth!$C$1:$J$40,2,FALSE)*(1-EXP(-VLOOKUP(A570,Growth!$C$1:$J$40,3,FALSE)*((((B570-1)*12)+VLOOKUP(C570,Parameters!$A$14:$B$17,2,FALSE))-VLOOKUP(A570,Growth!$C$1:$J$40,4,FALSE))))</f>
        <v>731.93677288815695</v>
      </c>
      <c r="E570" s="3">
        <f>IF(VLOOKUP(A570*2,StkLUT!$B$1:$C$40,2,FALSE)=1,(D570^Parameters!$B$11)*Parameters!$B$10,IF(VLOOKUP(A570*2,StkLUT!$B$1:$C$40,2,FALSE)=2,(D570^Parameters!$C$11)*Parameters!$C$10,IF(VLOOKUP(A570*2,StkLUT!$B$1:$C$40,2,FALSE)=3,(D570^Parameters!$D$11)*Parameters!$D$10)))</f>
        <v>9689.2029947967821</v>
      </c>
      <c r="F570" s="3">
        <f>IF(D570&gt;Parameters!$B$4,E570*(Parameters!$B$5+(Parameters!$B$6-Parameters!$B$5)*1/(1+EXP(-Parameters!$B$2*(D570-Parameters!$B$3)))),0)</f>
        <v>9689.2029947967821</v>
      </c>
      <c r="G570" s="3" t="str">
        <f>VLOOKUP(A570*2,StkLUT!$B$1:$D$40,3,FALSE)</f>
        <v>WA North Coast Fall</v>
      </c>
    </row>
    <row r="571" spans="1:7" x14ac:dyDescent="0.25">
      <c r="A571">
        <f t="shared" si="654"/>
        <v>36</v>
      </c>
      <c r="B571">
        <f t="shared" ref="B571:C571" si="691">B555</f>
        <v>4</v>
      </c>
      <c r="C571">
        <f t="shared" si="691"/>
        <v>2</v>
      </c>
      <c r="D571" s="3">
        <f>VLOOKUP(A571,Growth!$C$1:$J$40,2,FALSE)*(1-EXP(-VLOOKUP(A571,Growth!$C$1:$J$40,3,FALSE)*((((B571-1)*12)+VLOOKUP(C571,Parameters!$A$14:$B$17,2,FALSE))-VLOOKUP(A571,Growth!$C$1:$J$40,4,FALSE))))</f>
        <v>775.12392249881736</v>
      </c>
      <c r="E571" s="3">
        <f>IF(VLOOKUP(A571*2,StkLUT!$B$1:$C$40,2,FALSE)=1,(D571^Parameters!$B$11)*Parameters!$B$10,IF(VLOOKUP(A571*2,StkLUT!$B$1:$C$40,2,FALSE)=2,(D571^Parameters!$C$11)*Parameters!$C$10,IF(VLOOKUP(A571*2,StkLUT!$B$1:$C$40,2,FALSE)=3,(D571^Parameters!$D$11)*Parameters!$D$10)))</f>
        <v>11588.261315615417</v>
      </c>
      <c r="F571" s="3">
        <f>IF(D571&gt;Parameters!$B$4,E571*(Parameters!$B$5+(Parameters!$B$6-Parameters!$B$5)*1/(1+EXP(-Parameters!$B$2*(D571-Parameters!$B$3)))),0)</f>
        <v>11588.261315615417</v>
      </c>
      <c r="G571" s="3" t="str">
        <f>VLOOKUP(A571*2,StkLUT!$B$1:$D$40,3,FALSE)</f>
        <v>WA North Coast Fall</v>
      </c>
    </row>
    <row r="572" spans="1:7" x14ac:dyDescent="0.25">
      <c r="A572">
        <f t="shared" si="654"/>
        <v>36</v>
      </c>
      <c r="B572">
        <f t="shared" ref="B572:C572" si="692">B556</f>
        <v>4</v>
      </c>
      <c r="C572">
        <f t="shared" si="692"/>
        <v>3</v>
      </c>
      <c r="D572" s="3">
        <f>VLOOKUP(A572,Growth!$C$1:$J$40,2,FALSE)*(1-EXP(-VLOOKUP(A572,Growth!$C$1:$J$40,3,FALSE)*((((B572-1)*12)+VLOOKUP(C572,Parameters!$A$14:$B$17,2,FALSE))-VLOOKUP(A572,Growth!$C$1:$J$40,4,FALSE))))</f>
        <v>795.88686255326832</v>
      </c>
      <c r="E572" s="3">
        <f>IF(VLOOKUP(A572*2,StkLUT!$B$1:$C$40,2,FALSE)=1,(D572^Parameters!$B$11)*Parameters!$B$10,IF(VLOOKUP(A572*2,StkLUT!$B$1:$C$40,2,FALSE)=2,(D572^Parameters!$C$11)*Parameters!$C$10,IF(VLOOKUP(A572*2,StkLUT!$B$1:$C$40,2,FALSE)=3,(D572^Parameters!$D$11)*Parameters!$D$10)))</f>
        <v>12585.180535229561</v>
      </c>
      <c r="F572" s="3">
        <f>IF(D572&gt;Parameters!$B$4,E572*(Parameters!$B$5+(Parameters!$B$6-Parameters!$B$5)*1/(1+EXP(-Parameters!$B$2*(D572-Parameters!$B$3)))),0)</f>
        <v>12585.180535229561</v>
      </c>
      <c r="G572" s="3" t="str">
        <f>VLOOKUP(A572*2,StkLUT!$B$1:$D$40,3,FALSE)</f>
        <v>WA North Coast Fall</v>
      </c>
    </row>
    <row r="573" spans="1:7" x14ac:dyDescent="0.25">
      <c r="A573">
        <f t="shared" si="654"/>
        <v>36</v>
      </c>
      <c r="B573">
        <f t="shared" ref="B573:C573" si="693">B557</f>
        <v>4</v>
      </c>
      <c r="C573">
        <f t="shared" si="693"/>
        <v>4</v>
      </c>
      <c r="D573" s="3">
        <f t="shared" ref="D573:F573" si="694">D570</f>
        <v>731.93677288815695</v>
      </c>
      <c r="E573" s="3">
        <f t="shared" si="694"/>
        <v>9689.2029947967821</v>
      </c>
      <c r="F573" s="3">
        <f t="shared" si="694"/>
        <v>9689.2029947967821</v>
      </c>
      <c r="G573" s="3" t="str">
        <f>VLOOKUP(A573*2,StkLUT!$B$1:$D$40,3,FALSE)</f>
        <v>WA North Coast Fall</v>
      </c>
    </row>
    <row r="574" spans="1:7" x14ac:dyDescent="0.25">
      <c r="A574">
        <f>A558+1</f>
        <v>36</v>
      </c>
      <c r="B574">
        <f>B558</f>
        <v>5</v>
      </c>
      <c r="C574">
        <f>C558</f>
        <v>1</v>
      </c>
      <c r="D574" s="3">
        <f>VLOOKUP(A574,Growth!$C$1:$J$40,2,FALSE)*(1-EXP(-VLOOKUP(A574,Growth!$C$1:$J$40,3,FALSE)*((((B574-1)*12)+VLOOKUP(C574,Parameters!$A$14:$B$17,2,FALSE))-VLOOKUP(A574,Growth!$C$1:$J$40,4,FALSE))))</f>
        <v>831.53756952598815</v>
      </c>
      <c r="E574" s="3">
        <f>IF(VLOOKUP(A574*2,StkLUT!$B$1:$C$40,2,FALSE)=1,(D574^Parameters!$B$11)*Parameters!$B$10,IF(VLOOKUP(A574*2,StkLUT!$B$1:$C$40,2,FALSE)=2,(D574^Parameters!$C$11)*Parameters!$C$10,IF(VLOOKUP(A574*2,StkLUT!$B$1:$C$40,2,FALSE)=3,(D574^Parameters!$D$11)*Parameters!$D$10)))</f>
        <v>14430.214775205939</v>
      </c>
      <c r="F574" s="3">
        <f>IF(D574&gt;Parameters!$B$4,E574*(Parameters!$B$5+(Parameters!$B$6-Parameters!$B$5)*1/(1+EXP(-Parameters!$B$2*(D574-Parameters!$B$3)))),0)</f>
        <v>14430.214775205939</v>
      </c>
      <c r="G574" s="3" t="str">
        <f>VLOOKUP(A574*2,StkLUT!$B$1:$D$40,3,FALSE)</f>
        <v>WA North Coast Fall</v>
      </c>
    </row>
    <row r="575" spans="1:7" x14ac:dyDescent="0.25">
      <c r="A575">
        <f t="shared" ref="A575:A602" si="695">A559+1</f>
        <v>36</v>
      </c>
      <c r="B575">
        <f t="shared" ref="B575:C575" si="696">B559</f>
        <v>5</v>
      </c>
      <c r="C575">
        <f t="shared" si="696"/>
        <v>2</v>
      </c>
      <c r="D575" s="3">
        <f>VLOOKUP(A575,Growth!$C$1:$J$40,2,FALSE)*(1-EXP(-VLOOKUP(A575,Growth!$C$1:$J$40,3,FALSE)*((((B575-1)*12)+VLOOKUP(C575,Parameters!$A$14:$B$17,2,FALSE))-VLOOKUP(A575,Growth!$C$1:$J$40,4,FALSE))))</f>
        <v>857.93279098116477</v>
      </c>
      <c r="E575" s="3">
        <f>IF(VLOOKUP(A575*2,StkLUT!$B$1:$C$40,2,FALSE)=1,(D575^Parameters!$B$11)*Parameters!$B$10,IF(VLOOKUP(A575*2,StkLUT!$B$1:$C$40,2,FALSE)=2,(D575^Parameters!$C$11)*Parameters!$C$10,IF(VLOOKUP(A575*2,StkLUT!$B$1:$C$40,2,FALSE)=3,(D575^Parameters!$D$11)*Parameters!$D$10)))</f>
        <v>15908.992582642903</v>
      </c>
      <c r="F575" s="3">
        <f>IF(D575&gt;Parameters!$B$4,E575*(Parameters!$B$5+(Parameters!$B$6-Parameters!$B$5)*1/(1+EXP(-Parameters!$B$2*(D575-Parameters!$B$3)))),0)</f>
        <v>15908.992582642903</v>
      </c>
      <c r="G575" s="3" t="str">
        <f>VLOOKUP(A575*2,StkLUT!$B$1:$D$40,3,FALSE)</f>
        <v>WA North Coast Fall</v>
      </c>
    </row>
    <row r="576" spans="1:7" x14ac:dyDescent="0.25">
      <c r="A576">
        <f t="shared" si="695"/>
        <v>36</v>
      </c>
      <c r="B576">
        <f t="shared" ref="B576:C576" si="697">B560</f>
        <v>5</v>
      </c>
      <c r="C576">
        <f t="shared" si="697"/>
        <v>3</v>
      </c>
      <c r="D576" s="3">
        <f>VLOOKUP(A576,Growth!$C$1:$J$40,2,FALSE)*(1-EXP(-VLOOKUP(A576,Growth!$C$1:$J$40,3,FALSE)*((((B576-1)*12)+VLOOKUP(C576,Parameters!$A$14:$B$17,2,FALSE))-VLOOKUP(A576,Growth!$C$1:$J$40,4,FALSE))))</f>
        <v>870.62273245075664</v>
      </c>
      <c r="E576" s="3">
        <f>IF(VLOOKUP(A576*2,StkLUT!$B$1:$C$40,2,FALSE)=1,(D576^Parameters!$B$11)*Parameters!$B$10,IF(VLOOKUP(A576*2,StkLUT!$B$1:$C$40,2,FALSE)=2,(D576^Parameters!$C$11)*Parameters!$C$10,IF(VLOOKUP(A576*2,StkLUT!$B$1:$C$40,2,FALSE)=3,(D576^Parameters!$D$11)*Parameters!$D$10)))</f>
        <v>16655.238157665288</v>
      </c>
      <c r="F576" s="3">
        <f>IF(D576&gt;Parameters!$B$4,E576*(Parameters!$B$5+(Parameters!$B$6-Parameters!$B$5)*1/(1+EXP(-Parameters!$B$2*(D576-Parameters!$B$3)))),0)</f>
        <v>16655.238157665288</v>
      </c>
      <c r="G576" s="3" t="str">
        <f>VLOOKUP(A576*2,StkLUT!$B$1:$D$40,3,FALSE)</f>
        <v>WA North Coast Fall</v>
      </c>
    </row>
    <row r="577" spans="1:7" x14ac:dyDescent="0.25">
      <c r="A577">
        <f t="shared" si="695"/>
        <v>36</v>
      </c>
      <c r="B577">
        <f t="shared" ref="B577:C577" si="698">B561</f>
        <v>5</v>
      </c>
      <c r="C577">
        <f t="shared" si="698"/>
        <v>4</v>
      </c>
      <c r="D577" s="3">
        <f t="shared" ref="D577:F577" si="699">D574</f>
        <v>831.53756952598815</v>
      </c>
      <c r="E577" s="3">
        <f t="shared" si="699"/>
        <v>14430.214775205939</v>
      </c>
      <c r="F577" s="3">
        <f t="shared" si="699"/>
        <v>14430.214775205939</v>
      </c>
      <c r="G577" s="3" t="str">
        <f>VLOOKUP(A577*2,StkLUT!$B$1:$D$40,3,FALSE)</f>
        <v>WA North Coast Fall</v>
      </c>
    </row>
    <row r="578" spans="1:7" x14ac:dyDescent="0.25">
      <c r="A578">
        <f t="shared" si="695"/>
        <v>37</v>
      </c>
      <c r="B578">
        <f t="shared" ref="B578:C578" si="700">B562</f>
        <v>2</v>
      </c>
      <c r="C578">
        <f t="shared" si="700"/>
        <v>1</v>
      </c>
      <c r="D578" s="3">
        <f>VLOOKUP(A578,Growth!$C$1:$J$40,2,FALSE)*(1-EXP(-VLOOKUP(A578,Growth!$C$1:$J$40,3,FALSE)*((((B578-1)*12)+VLOOKUP(C578,Parameters!$A$14:$B$17,2,FALSE))-VLOOKUP(A578,Growth!$C$1:$J$40,4,FALSE))))</f>
        <v>302.3351071427511</v>
      </c>
      <c r="E578" s="3">
        <f>IF(VLOOKUP(A578*2,StkLUT!$B$1:$C$40,2,FALSE)=1,(D578^Parameters!$B$11)*Parameters!$B$10,IF(VLOOKUP(A578*2,StkLUT!$B$1:$C$40,2,FALSE)=2,(D578^Parameters!$C$11)*Parameters!$C$10,IF(VLOOKUP(A578*2,StkLUT!$B$1:$C$40,2,FALSE)=3,(D578^Parameters!$D$11)*Parameters!$D$10)))</f>
        <v>613.03733815058115</v>
      </c>
      <c r="F578" s="3">
        <f>IF(D578&gt;Parameters!$B$4,E578*(Parameters!$B$5+(Parameters!$B$6-Parameters!$B$5)*1/(1+EXP(-Parameters!$B$2*(D578-Parameters!$B$3)))),0)</f>
        <v>613.03733815058115</v>
      </c>
      <c r="G578" s="3" t="str">
        <f>VLOOKUP(A578*2,StkLUT!$B$1:$D$40,3,FALSE)</f>
        <v>Willapa Bay</v>
      </c>
    </row>
    <row r="579" spans="1:7" x14ac:dyDescent="0.25">
      <c r="A579">
        <f t="shared" si="695"/>
        <v>37</v>
      </c>
      <c r="B579">
        <f t="shared" ref="B579:C579" si="701">B563</f>
        <v>2</v>
      </c>
      <c r="C579">
        <f t="shared" si="701"/>
        <v>2</v>
      </c>
      <c r="D579" s="3">
        <f>VLOOKUP(A579,Growth!$C$1:$J$40,2,FALSE)*(1-EXP(-VLOOKUP(A579,Growth!$C$1:$J$40,3,FALSE)*((((B579-1)*12)+VLOOKUP(C579,Parameters!$A$14:$B$17,2,FALSE))-VLOOKUP(A579,Growth!$C$1:$J$40,4,FALSE))))</f>
        <v>417.94979297989454</v>
      </c>
      <c r="E579" s="3">
        <f>IF(VLOOKUP(A579*2,StkLUT!$B$1:$C$40,2,FALSE)=1,(D579^Parameters!$B$11)*Parameters!$B$10,IF(VLOOKUP(A579*2,StkLUT!$B$1:$C$40,2,FALSE)=2,(D579^Parameters!$C$11)*Parameters!$C$10,IF(VLOOKUP(A579*2,StkLUT!$B$1:$C$40,2,FALSE)=3,(D579^Parameters!$D$11)*Parameters!$D$10)))</f>
        <v>1684.810514691254</v>
      </c>
      <c r="F579" s="3">
        <f>IF(D579&gt;Parameters!$B$4,E579*(Parameters!$B$5+(Parameters!$B$6-Parameters!$B$5)*1/(1+EXP(-Parameters!$B$2*(D579-Parameters!$B$3)))),0)</f>
        <v>1684.810514691254</v>
      </c>
      <c r="G579" s="3" t="str">
        <f>VLOOKUP(A579*2,StkLUT!$B$1:$D$40,3,FALSE)</f>
        <v>Willapa Bay</v>
      </c>
    </row>
    <row r="580" spans="1:7" x14ac:dyDescent="0.25">
      <c r="A580">
        <f t="shared" si="695"/>
        <v>37</v>
      </c>
      <c r="B580">
        <f t="shared" ref="B580:C580" si="702">B564</f>
        <v>2</v>
      </c>
      <c r="C580">
        <f t="shared" si="702"/>
        <v>3</v>
      </c>
      <c r="D580" s="3">
        <f>VLOOKUP(A580,Growth!$C$1:$J$40,2,FALSE)*(1-EXP(-VLOOKUP(A580,Growth!$C$1:$J$40,3,FALSE)*((((B580-1)*12)+VLOOKUP(C580,Parameters!$A$14:$B$17,2,FALSE))-VLOOKUP(A580,Growth!$C$1:$J$40,4,FALSE))))</f>
        <v>473.53347500317494</v>
      </c>
      <c r="E580" s="3">
        <f>IF(VLOOKUP(A580*2,StkLUT!$B$1:$C$40,2,FALSE)=1,(D580^Parameters!$B$11)*Parameters!$B$10,IF(VLOOKUP(A580*2,StkLUT!$B$1:$C$40,2,FALSE)=2,(D580^Parameters!$C$11)*Parameters!$C$10,IF(VLOOKUP(A580*2,StkLUT!$B$1:$C$40,2,FALSE)=3,(D580^Parameters!$D$11)*Parameters!$D$10)))</f>
        <v>2487.9773320868208</v>
      </c>
      <c r="F580" s="3">
        <f>IF(D580&gt;Parameters!$B$4,E580*(Parameters!$B$5+(Parameters!$B$6-Parameters!$B$5)*1/(1+EXP(-Parameters!$B$2*(D580-Parameters!$B$3)))),0)</f>
        <v>2487.9773320868208</v>
      </c>
      <c r="G580" s="3" t="str">
        <f>VLOOKUP(A580*2,StkLUT!$B$1:$D$40,3,FALSE)</f>
        <v>Willapa Bay</v>
      </c>
    </row>
    <row r="581" spans="1:7" x14ac:dyDescent="0.25">
      <c r="A581">
        <f t="shared" si="695"/>
        <v>37</v>
      </c>
      <c r="B581">
        <f t="shared" ref="B581:C581" si="703">B565</f>
        <v>2</v>
      </c>
      <c r="C581">
        <f t="shared" si="703"/>
        <v>4</v>
      </c>
      <c r="D581" s="3">
        <f t="shared" ref="D581:F581" si="704">D578</f>
        <v>302.3351071427511</v>
      </c>
      <c r="E581" s="3">
        <f t="shared" si="704"/>
        <v>613.03733815058115</v>
      </c>
      <c r="F581" s="3">
        <f t="shared" si="704"/>
        <v>613.03733815058115</v>
      </c>
      <c r="G581" s="3" t="str">
        <f>VLOOKUP(A581*2,StkLUT!$B$1:$D$40,3,FALSE)</f>
        <v>Willapa Bay</v>
      </c>
    </row>
    <row r="582" spans="1:7" x14ac:dyDescent="0.25">
      <c r="A582">
        <f t="shared" si="695"/>
        <v>37</v>
      </c>
      <c r="B582">
        <f t="shared" ref="B582:C582" si="705">B566</f>
        <v>3</v>
      </c>
      <c r="C582">
        <f t="shared" si="705"/>
        <v>1</v>
      </c>
      <c r="D582" s="3">
        <f>VLOOKUP(A582,Growth!$C$1:$J$40,2,FALSE)*(1-EXP(-VLOOKUP(A582,Growth!$C$1:$J$40,3,FALSE)*((((B582-1)*12)+VLOOKUP(C582,Parameters!$A$14:$B$17,2,FALSE))-VLOOKUP(A582,Growth!$C$1:$J$40,4,FALSE))))</f>
        <v>568.9726351163406</v>
      </c>
      <c r="E582" s="3">
        <f>IF(VLOOKUP(A582*2,StkLUT!$B$1:$C$40,2,FALSE)=1,(D582^Parameters!$B$11)*Parameters!$B$10,IF(VLOOKUP(A582*2,StkLUT!$B$1:$C$40,2,FALSE)=2,(D582^Parameters!$C$11)*Parameters!$C$10,IF(VLOOKUP(A582*2,StkLUT!$B$1:$C$40,2,FALSE)=3,(D582^Parameters!$D$11)*Parameters!$D$10)))</f>
        <v>4413.6395780447847</v>
      </c>
      <c r="F582" s="3">
        <f>IF(D582&gt;Parameters!$B$4,E582*(Parameters!$B$5+(Parameters!$B$6-Parameters!$B$5)*1/(1+EXP(-Parameters!$B$2*(D582-Parameters!$B$3)))),0)</f>
        <v>4413.6395780447847</v>
      </c>
      <c r="G582" s="3" t="str">
        <f>VLOOKUP(A582*2,StkLUT!$B$1:$D$40,3,FALSE)</f>
        <v>Willapa Bay</v>
      </c>
    </row>
    <row r="583" spans="1:7" x14ac:dyDescent="0.25">
      <c r="A583">
        <f t="shared" si="695"/>
        <v>37</v>
      </c>
      <c r="B583">
        <f t="shared" ref="B583:C583" si="706">B567</f>
        <v>3</v>
      </c>
      <c r="C583">
        <f t="shared" si="706"/>
        <v>2</v>
      </c>
      <c r="D583" s="3">
        <f>VLOOKUP(A583,Growth!$C$1:$J$40,2,FALSE)*(1-EXP(-VLOOKUP(A583,Growth!$C$1:$J$40,3,FALSE)*((((B583-1)*12)+VLOOKUP(C583,Parameters!$A$14:$B$17,2,FALSE))-VLOOKUP(A583,Growth!$C$1:$J$40,4,FALSE))))</f>
        <v>639.63428478883418</v>
      </c>
      <c r="E583" s="3">
        <f>IF(VLOOKUP(A583*2,StkLUT!$B$1:$C$40,2,FALSE)=1,(D583^Parameters!$B$11)*Parameters!$B$10,IF(VLOOKUP(A583*2,StkLUT!$B$1:$C$40,2,FALSE)=2,(D583^Parameters!$C$11)*Parameters!$C$10,IF(VLOOKUP(A583*2,StkLUT!$B$1:$C$40,2,FALSE)=3,(D583^Parameters!$D$11)*Parameters!$D$10)))</f>
        <v>6360.9276065978511</v>
      </c>
      <c r="F583" s="3">
        <f>IF(D583&gt;Parameters!$B$4,E583*(Parameters!$B$5+(Parameters!$B$6-Parameters!$B$5)*1/(1+EXP(-Parameters!$B$2*(D583-Parameters!$B$3)))),0)</f>
        <v>6360.9276065978511</v>
      </c>
      <c r="G583" s="3" t="str">
        <f>VLOOKUP(A583*2,StkLUT!$B$1:$D$40,3,FALSE)</f>
        <v>Willapa Bay</v>
      </c>
    </row>
    <row r="584" spans="1:7" x14ac:dyDescent="0.25">
      <c r="A584">
        <f t="shared" si="695"/>
        <v>37</v>
      </c>
      <c r="B584">
        <f t="shared" ref="B584:C584" si="707">B568</f>
        <v>3</v>
      </c>
      <c r="C584">
        <f t="shared" si="707"/>
        <v>3</v>
      </c>
      <c r="D584" s="3">
        <f>VLOOKUP(A584,Growth!$C$1:$J$40,2,FALSE)*(1-EXP(-VLOOKUP(A584,Growth!$C$1:$J$40,3,FALSE)*((((B584-1)*12)+VLOOKUP(C584,Parameters!$A$14:$B$17,2,FALSE))-VLOOKUP(A584,Growth!$C$1:$J$40,4,FALSE))))</f>
        <v>673.60604744335421</v>
      </c>
      <c r="E584" s="3">
        <f>IF(VLOOKUP(A584*2,StkLUT!$B$1:$C$40,2,FALSE)=1,(D584^Parameters!$B$11)*Parameters!$B$10,IF(VLOOKUP(A584*2,StkLUT!$B$1:$C$40,2,FALSE)=2,(D584^Parameters!$C$11)*Parameters!$C$10,IF(VLOOKUP(A584*2,StkLUT!$B$1:$C$40,2,FALSE)=3,(D584^Parameters!$D$11)*Parameters!$D$10)))</f>
        <v>7476.2710912661769</v>
      </c>
      <c r="F584" s="3">
        <f>IF(D584&gt;Parameters!$B$4,E584*(Parameters!$B$5+(Parameters!$B$6-Parameters!$B$5)*1/(1+EXP(-Parameters!$B$2*(D584-Parameters!$B$3)))),0)</f>
        <v>7476.2710912661769</v>
      </c>
      <c r="G584" s="3" t="str">
        <f>VLOOKUP(A584*2,StkLUT!$B$1:$D$40,3,FALSE)</f>
        <v>Willapa Bay</v>
      </c>
    </row>
    <row r="585" spans="1:7" x14ac:dyDescent="0.25">
      <c r="A585">
        <f t="shared" si="695"/>
        <v>37</v>
      </c>
      <c r="B585">
        <f t="shared" ref="B585:C585" si="708">B569</f>
        <v>3</v>
      </c>
      <c r="C585">
        <f t="shared" si="708"/>
        <v>4</v>
      </c>
      <c r="D585" s="3">
        <f t="shared" ref="D585:F585" si="709">D582</f>
        <v>568.9726351163406</v>
      </c>
      <c r="E585" s="3">
        <f t="shared" si="709"/>
        <v>4413.6395780447847</v>
      </c>
      <c r="F585" s="3">
        <f t="shared" si="709"/>
        <v>4413.6395780447847</v>
      </c>
      <c r="G585" s="3" t="str">
        <f>VLOOKUP(A585*2,StkLUT!$B$1:$D$40,3,FALSE)</f>
        <v>Willapa Bay</v>
      </c>
    </row>
    <row r="586" spans="1:7" x14ac:dyDescent="0.25">
      <c r="A586">
        <f t="shared" si="695"/>
        <v>37</v>
      </c>
      <c r="B586">
        <f t="shared" ref="B586:C586" si="710">B570</f>
        <v>4</v>
      </c>
      <c r="C586">
        <f t="shared" si="710"/>
        <v>1</v>
      </c>
      <c r="D586" s="3">
        <f>VLOOKUP(A586,Growth!$C$1:$J$40,2,FALSE)*(1-EXP(-VLOOKUP(A586,Growth!$C$1:$J$40,3,FALSE)*((((B586-1)*12)+VLOOKUP(C586,Parameters!$A$14:$B$17,2,FALSE))-VLOOKUP(A586,Growth!$C$1:$J$40,4,FALSE))))</f>
        <v>731.93677288815695</v>
      </c>
      <c r="E586" s="3">
        <f>IF(VLOOKUP(A586*2,StkLUT!$B$1:$C$40,2,FALSE)=1,(D586^Parameters!$B$11)*Parameters!$B$10,IF(VLOOKUP(A586*2,StkLUT!$B$1:$C$40,2,FALSE)=2,(D586^Parameters!$C$11)*Parameters!$C$10,IF(VLOOKUP(A586*2,StkLUT!$B$1:$C$40,2,FALSE)=3,(D586^Parameters!$D$11)*Parameters!$D$10)))</f>
        <v>9689.2029947967821</v>
      </c>
      <c r="F586" s="3">
        <f>IF(D586&gt;Parameters!$B$4,E586*(Parameters!$B$5+(Parameters!$B$6-Parameters!$B$5)*1/(1+EXP(-Parameters!$B$2*(D586-Parameters!$B$3)))),0)</f>
        <v>9689.2029947967821</v>
      </c>
      <c r="G586" s="3" t="str">
        <f>VLOOKUP(A586*2,StkLUT!$B$1:$D$40,3,FALSE)</f>
        <v>Willapa Bay</v>
      </c>
    </row>
    <row r="587" spans="1:7" x14ac:dyDescent="0.25">
      <c r="A587">
        <f t="shared" si="695"/>
        <v>37</v>
      </c>
      <c r="B587">
        <f t="shared" ref="B587:C587" si="711">B571</f>
        <v>4</v>
      </c>
      <c r="C587">
        <f t="shared" si="711"/>
        <v>2</v>
      </c>
      <c r="D587" s="3">
        <f>VLOOKUP(A587,Growth!$C$1:$J$40,2,FALSE)*(1-EXP(-VLOOKUP(A587,Growth!$C$1:$J$40,3,FALSE)*((((B587-1)*12)+VLOOKUP(C587,Parameters!$A$14:$B$17,2,FALSE))-VLOOKUP(A587,Growth!$C$1:$J$40,4,FALSE))))</f>
        <v>775.12392249881736</v>
      </c>
      <c r="E587" s="3">
        <f>IF(VLOOKUP(A587*2,StkLUT!$B$1:$C$40,2,FALSE)=1,(D587^Parameters!$B$11)*Parameters!$B$10,IF(VLOOKUP(A587*2,StkLUT!$B$1:$C$40,2,FALSE)=2,(D587^Parameters!$C$11)*Parameters!$C$10,IF(VLOOKUP(A587*2,StkLUT!$B$1:$C$40,2,FALSE)=3,(D587^Parameters!$D$11)*Parameters!$D$10)))</f>
        <v>11588.261315615417</v>
      </c>
      <c r="F587" s="3">
        <f>IF(D587&gt;Parameters!$B$4,E587*(Parameters!$B$5+(Parameters!$B$6-Parameters!$B$5)*1/(1+EXP(-Parameters!$B$2*(D587-Parameters!$B$3)))),0)</f>
        <v>11588.261315615417</v>
      </c>
      <c r="G587" s="3" t="str">
        <f>VLOOKUP(A587*2,StkLUT!$B$1:$D$40,3,FALSE)</f>
        <v>Willapa Bay</v>
      </c>
    </row>
    <row r="588" spans="1:7" x14ac:dyDescent="0.25">
      <c r="A588">
        <f t="shared" si="695"/>
        <v>37</v>
      </c>
      <c r="B588">
        <f t="shared" ref="B588:C588" si="712">B572</f>
        <v>4</v>
      </c>
      <c r="C588">
        <f t="shared" si="712"/>
        <v>3</v>
      </c>
      <c r="D588" s="3">
        <f>VLOOKUP(A588,Growth!$C$1:$J$40,2,FALSE)*(1-EXP(-VLOOKUP(A588,Growth!$C$1:$J$40,3,FALSE)*((((B588-1)*12)+VLOOKUP(C588,Parameters!$A$14:$B$17,2,FALSE))-VLOOKUP(A588,Growth!$C$1:$J$40,4,FALSE))))</f>
        <v>795.88686255326832</v>
      </c>
      <c r="E588" s="3">
        <f>IF(VLOOKUP(A588*2,StkLUT!$B$1:$C$40,2,FALSE)=1,(D588^Parameters!$B$11)*Parameters!$B$10,IF(VLOOKUP(A588*2,StkLUT!$B$1:$C$40,2,FALSE)=2,(D588^Parameters!$C$11)*Parameters!$C$10,IF(VLOOKUP(A588*2,StkLUT!$B$1:$C$40,2,FALSE)=3,(D588^Parameters!$D$11)*Parameters!$D$10)))</f>
        <v>12585.180535229561</v>
      </c>
      <c r="F588" s="3">
        <f>IF(D588&gt;Parameters!$B$4,E588*(Parameters!$B$5+(Parameters!$B$6-Parameters!$B$5)*1/(1+EXP(-Parameters!$B$2*(D588-Parameters!$B$3)))),0)</f>
        <v>12585.180535229561</v>
      </c>
      <c r="G588" s="3" t="str">
        <f>VLOOKUP(A588*2,StkLUT!$B$1:$D$40,3,FALSE)</f>
        <v>Willapa Bay</v>
      </c>
    </row>
    <row r="589" spans="1:7" x14ac:dyDescent="0.25">
      <c r="A589">
        <f t="shared" si="695"/>
        <v>37</v>
      </c>
      <c r="B589">
        <f t="shared" ref="B589:C589" si="713">B573</f>
        <v>4</v>
      </c>
      <c r="C589">
        <f t="shared" si="713"/>
        <v>4</v>
      </c>
      <c r="D589" s="3">
        <f t="shared" ref="D589:F589" si="714">D586</f>
        <v>731.93677288815695</v>
      </c>
      <c r="E589" s="3">
        <f t="shared" si="714"/>
        <v>9689.2029947967821</v>
      </c>
      <c r="F589" s="3">
        <f t="shared" si="714"/>
        <v>9689.2029947967821</v>
      </c>
      <c r="G589" s="3" t="str">
        <f>VLOOKUP(A589*2,StkLUT!$B$1:$D$40,3,FALSE)</f>
        <v>Willapa Bay</v>
      </c>
    </row>
    <row r="590" spans="1:7" x14ac:dyDescent="0.25">
      <c r="A590">
        <f t="shared" si="695"/>
        <v>37</v>
      </c>
      <c r="B590">
        <f t="shared" ref="B590:C590" si="715">B574</f>
        <v>5</v>
      </c>
      <c r="C590">
        <f t="shared" si="715"/>
        <v>1</v>
      </c>
      <c r="D590" s="3">
        <f>VLOOKUP(A590,Growth!$C$1:$J$40,2,FALSE)*(1-EXP(-VLOOKUP(A590,Growth!$C$1:$J$40,3,FALSE)*((((B590-1)*12)+VLOOKUP(C590,Parameters!$A$14:$B$17,2,FALSE))-VLOOKUP(A590,Growth!$C$1:$J$40,4,FALSE))))</f>
        <v>831.53756952598815</v>
      </c>
      <c r="E590" s="3">
        <f>IF(VLOOKUP(A590*2,StkLUT!$B$1:$C$40,2,FALSE)=1,(D590^Parameters!$B$11)*Parameters!$B$10,IF(VLOOKUP(A590*2,StkLUT!$B$1:$C$40,2,FALSE)=2,(D590^Parameters!$C$11)*Parameters!$C$10,IF(VLOOKUP(A590*2,StkLUT!$B$1:$C$40,2,FALSE)=3,(D590^Parameters!$D$11)*Parameters!$D$10)))</f>
        <v>14430.214775205939</v>
      </c>
      <c r="F590" s="3">
        <f>IF(D590&gt;Parameters!$B$4,E590*(Parameters!$B$5+(Parameters!$B$6-Parameters!$B$5)*1/(1+EXP(-Parameters!$B$2*(D590-Parameters!$B$3)))),0)</f>
        <v>14430.214775205939</v>
      </c>
      <c r="G590" s="3" t="str">
        <f>VLOOKUP(A590*2,StkLUT!$B$1:$D$40,3,FALSE)</f>
        <v>Willapa Bay</v>
      </c>
    </row>
    <row r="591" spans="1:7" x14ac:dyDescent="0.25">
      <c r="A591">
        <f t="shared" si="695"/>
        <v>37</v>
      </c>
      <c r="B591">
        <f t="shared" ref="B591:C591" si="716">B575</f>
        <v>5</v>
      </c>
      <c r="C591">
        <f t="shared" si="716"/>
        <v>2</v>
      </c>
      <c r="D591" s="3">
        <f>VLOOKUP(A591,Growth!$C$1:$J$40,2,FALSE)*(1-EXP(-VLOOKUP(A591,Growth!$C$1:$J$40,3,FALSE)*((((B591-1)*12)+VLOOKUP(C591,Parameters!$A$14:$B$17,2,FALSE))-VLOOKUP(A591,Growth!$C$1:$J$40,4,FALSE))))</f>
        <v>857.93279098116477</v>
      </c>
      <c r="E591" s="3">
        <f>IF(VLOOKUP(A591*2,StkLUT!$B$1:$C$40,2,FALSE)=1,(D591^Parameters!$B$11)*Parameters!$B$10,IF(VLOOKUP(A591*2,StkLUT!$B$1:$C$40,2,FALSE)=2,(D591^Parameters!$C$11)*Parameters!$C$10,IF(VLOOKUP(A591*2,StkLUT!$B$1:$C$40,2,FALSE)=3,(D591^Parameters!$D$11)*Parameters!$D$10)))</f>
        <v>15908.992582642903</v>
      </c>
      <c r="F591" s="3">
        <f>IF(D591&gt;Parameters!$B$4,E591*(Parameters!$B$5+(Parameters!$B$6-Parameters!$B$5)*1/(1+EXP(-Parameters!$B$2*(D591-Parameters!$B$3)))),0)</f>
        <v>15908.992582642903</v>
      </c>
      <c r="G591" s="3" t="str">
        <f>VLOOKUP(A591*2,StkLUT!$B$1:$D$40,3,FALSE)</f>
        <v>Willapa Bay</v>
      </c>
    </row>
    <row r="592" spans="1:7" x14ac:dyDescent="0.25">
      <c r="A592">
        <f t="shared" si="695"/>
        <v>37</v>
      </c>
      <c r="B592">
        <f t="shared" ref="B592:C592" si="717">B576</f>
        <v>5</v>
      </c>
      <c r="C592">
        <f t="shared" si="717"/>
        <v>3</v>
      </c>
      <c r="D592" s="3">
        <f>VLOOKUP(A592,Growth!$C$1:$J$40,2,FALSE)*(1-EXP(-VLOOKUP(A592,Growth!$C$1:$J$40,3,FALSE)*((((B592-1)*12)+VLOOKUP(C592,Parameters!$A$14:$B$17,2,FALSE))-VLOOKUP(A592,Growth!$C$1:$J$40,4,FALSE))))</f>
        <v>870.62273245075664</v>
      </c>
      <c r="E592" s="3">
        <f>IF(VLOOKUP(A592*2,StkLUT!$B$1:$C$40,2,FALSE)=1,(D592^Parameters!$B$11)*Parameters!$B$10,IF(VLOOKUP(A592*2,StkLUT!$B$1:$C$40,2,FALSE)=2,(D592^Parameters!$C$11)*Parameters!$C$10,IF(VLOOKUP(A592*2,StkLUT!$B$1:$C$40,2,FALSE)=3,(D592^Parameters!$D$11)*Parameters!$D$10)))</f>
        <v>16655.238157665288</v>
      </c>
      <c r="F592" s="3">
        <f>IF(D592&gt;Parameters!$B$4,E592*(Parameters!$B$5+(Parameters!$B$6-Parameters!$B$5)*1/(1+EXP(-Parameters!$B$2*(D592-Parameters!$B$3)))),0)</f>
        <v>16655.238157665288</v>
      </c>
      <c r="G592" s="3" t="str">
        <f>VLOOKUP(A592*2,StkLUT!$B$1:$D$40,3,FALSE)</f>
        <v>Willapa Bay</v>
      </c>
    </row>
    <row r="593" spans="1:7" x14ac:dyDescent="0.25">
      <c r="A593">
        <f t="shared" si="695"/>
        <v>37</v>
      </c>
      <c r="B593">
        <f t="shared" ref="B593:C593" si="718">B577</f>
        <v>5</v>
      </c>
      <c r="C593">
        <f t="shared" si="718"/>
        <v>4</v>
      </c>
      <c r="D593" s="3">
        <f t="shared" ref="D593:F593" si="719">D590</f>
        <v>831.53756952598815</v>
      </c>
      <c r="E593" s="3">
        <f t="shared" si="719"/>
        <v>14430.214775205939</v>
      </c>
      <c r="F593" s="3">
        <f t="shared" si="719"/>
        <v>14430.214775205939</v>
      </c>
      <c r="G593" s="3" t="str">
        <f>VLOOKUP(A593*2,StkLUT!$B$1:$D$40,3,FALSE)</f>
        <v>Willapa Bay</v>
      </c>
    </row>
    <row r="594" spans="1:7" x14ac:dyDescent="0.25">
      <c r="A594">
        <f t="shared" si="695"/>
        <v>38</v>
      </c>
      <c r="B594">
        <f t="shared" ref="B594:C594" si="720">B578</f>
        <v>2</v>
      </c>
      <c r="C594">
        <f t="shared" si="720"/>
        <v>1</v>
      </c>
      <c r="D594" s="3">
        <f>VLOOKUP(A594,Growth!$C$1:$J$40,2,FALSE)*(1-EXP(-VLOOKUP(A594,Growth!$C$1:$J$40,3,FALSE)*((((B594-1)*12)+VLOOKUP(C594,Parameters!$A$14:$B$17,2,FALSE))-VLOOKUP(A594,Growth!$C$1:$J$40,4,FALSE))))</f>
        <v>302.3351071427511</v>
      </c>
      <c r="E594" s="3">
        <f>IF(VLOOKUP(A594*2,StkLUT!$B$1:$C$40,2,FALSE)=1,(D594^Parameters!$B$11)*Parameters!$B$10,IF(VLOOKUP(A594*2,StkLUT!$B$1:$C$40,2,FALSE)=2,(D594^Parameters!$C$11)*Parameters!$C$10,IF(VLOOKUP(A594*2,StkLUT!$B$1:$C$40,2,FALSE)=3,(D594^Parameters!$D$11)*Parameters!$D$10)))</f>
        <v>613.03733815058115</v>
      </c>
      <c r="F594" s="3">
        <f>IF(D594&gt;Parameters!$B$4,E594*(Parameters!$B$5+(Parameters!$B$6-Parameters!$B$5)*1/(1+EXP(-Parameters!$B$2*(D594-Parameters!$B$3)))),0)</f>
        <v>613.03733815058115</v>
      </c>
      <c r="G594" s="3" t="str">
        <f>VLOOKUP(A594*2,StkLUT!$B$1:$D$40,3,FALSE)</f>
        <v>Hoko River</v>
      </c>
    </row>
    <row r="595" spans="1:7" x14ac:dyDescent="0.25">
      <c r="A595">
        <f t="shared" si="695"/>
        <v>38</v>
      </c>
      <c r="B595">
        <f t="shared" ref="B595:C595" si="721">B579</f>
        <v>2</v>
      </c>
      <c r="C595">
        <f t="shared" si="721"/>
        <v>2</v>
      </c>
      <c r="D595" s="3">
        <f>VLOOKUP(A595,Growth!$C$1:$J$40,2,FALSE)*(1-EXP(-VLOOKUP(A595,Growth!$C$1:$J$40,3,FALSE)*((((B595-1)*12)+VLOOKUP(C595,Parameters!$A$14:$B$17,2,FALSE))-VLOOKUP(A595,Growth!$C$1:$J$40,4,FALSE))))</f>
        <v>417.94979297989454</v>
      </c>
      <c r="E595" s="3">
        <f>IF(VLOOKUP(A595*2,StkLUT!$B$1:$C$40,2,FALSE)=1,(D595^Parameters!$B$11)*Parameters!$B$10,IF(VLOOKUP(A595*2,StkLUT!$B$1:$C$40,2,FALSE)=2,(D595^Parameters!$C$11)*Parameters!$C$10,IF(VLOOKUP(A595*2,StkLUT!$B$1:$C$40,2,FALSE)=3,(D595^Parameters!$D$11)*Parameters!$D$10)))</f>
        <v>1684.810514691254</v>
      </c>
      <c r="F595" s="3">
        <f>IF(D595&gt;Parameters!$B$4,E595*(Parameters!$B$5+(Parameters!$B$6-Parameters!$B$5)*1/(1+EXP(-Parameters!$B$2*(D595-Parameters!$B$3)))),0)</f>
        <v>1684.810514691254</v>
      </c>
      <c r="G595" s="3" t="str">
        <f>VLOOKUP(A595*2,StkLUT!$B$1:$D$40,3,FALSE)</f>
        <v>Hoko River</v>
      </c>
    </row>
    <row r="596" spans="1:7" x14ac:dyDescent="0.25">
      <c r="A596">
        <f t="shared" si="695"/>
        <v>38</v>
      </c>
      <c r="B596">
        <f t="shared" ref="B596:C596" si="722">B580</f>
        <v>2</v>
      </c>
      <c r="C596">
        <f t="shared" si="722"/>
        <v>3</v>
      </c>
      <c r="D596" s="3">
        <f>VLOOKUP(A596,Growth!$C$1:$J$40,2,FALSE)*(1-EXP(-VLOOKUP(A596,Growth!$C$1:$J$40,3,FALSE)*((((B596-1)*12)+VLOOKUP(C596,Parameters!$A$14:$B$17,2,FALSE))-VLOOKUP(A596,Growth!$C$1:$J$40,4,FALSE))))</f>
        <v>473.53347500317494</v>
      </c>
      <c r="E596" s="3">
        <f>IF(VLOOKUP(A596*2,StkLUT!$B$1:$C$40,2,FALSE)=1,(D596^Parameters!$B$11)*Parameters!$B$10,IF(VLOOKUP(A596*2,StkLUT!$B$1:$C$40,2,FALSE)=2,(D596^Parameters!$C$11)*Parameters!$C$10,IF(VLOOKUP(A596*2,StkLUT!$B$1:$C$40,2,FALSE)=3,(D596^Parameters!$D$11)*Parameters!$D$10)))</f>
        <v>2487.9773320868208</v>
      </c>
      <c r="F596" s="3">
        <f>IF(D596&gt;Parameters!$B$4,E596*(Parameters!$B$5+(Parameters!$B$6-Parameters!$B$5)*1/(1+EXP(-Parameters!$B$2*(D596-Parameters!$B$3)))),0)</f>
        <v>2487.9773320868208</v>
      </c>
      <c r="G596" s="3" t="str">
        <f>VLOOKUP(A596*2,StkLUT!$B$1:$D$40,3,FALSE)</f>
        <v>Hoko River</v>
      </c>
    </row>
    <row r="597" spans="1:7" x14ac:dyDescent="0.25">
      <c r="A597">
        <f t="shared" si="695"/>
        <v>38</v>
      </c>
      <c r="B597">
        <f t="shared" ref="B597:C597" si="723">B581</f>
        <v>2</v>
      </c>
      <c r="C597">
        <f t="shared" si="723"/>
        <v>4</v>
      </c>
      <c r="D597" s="3">
        <f t="shared" ref="D597:F597" si="724">D594</f>
        <v>302.3351071427511</v>
      </c>
      <c r="E597" s="3">
        <f t="shared" si="724"/>
        <v>613.03733815058115</v>
      </c>
      <c r="F597" s="3">
        <f t="shared" si="724"/>
        <v>613.03733815058115</v>
      </c>
      <c r="G597" s="3" t="str">
        <f>VLOOKUP(A597*2,StkLUT!$B$1:$D$40,3,FALSE)</f>
        <v>Hoko River</v>
      </c>
    </row>
    <row r="598" spans="1:7" x14ac:dyDescent="0.25">
      <c r="A598">
        <f t="shared" si="695"/>
        <v>38</v>
      </c>
      <c r="B598">
        <f t="shared" ref="B598:C598" si="725">B582</f>
        <v>3</v>
      </c>
      <c r="C598">
        <f t="shared" si="725"/>
        <v>1</v>
      </c>
      <c r="D598" s="3">
        <f>VLOOKUP(A598,Growth!$C$1:$J$40,2,FALSE)*(1-EXP(-VLOOKUP(A598,Growth!$C$1:$J$40,3,FALSE)*((((B598-1)*12)+VLOOKUP(C598,Parameters!$A$14:$B$17,2,FALSE))-VLOOKUP(A598,Growth!$C$1:$J$40,4,FALSE))))</f>
        <v>568.9726351163406</v>
      </c>
      <c r="E598" s="3">
        <f>IF(VLOOKUP(A598*2,StkLUT!$B$1:$C$40,2,FALSE)=1,(D598^Parameters!$B$11)*Parameters!$B$10,IF(VLOOKUP(A598*2,StkLUT!$B$1:$C$40,2,FALSE)=2,(D598^Parameters!$C$11)*Parameters!$C$10,IF(VLOOKUP(A598*2,StkLUT!$B$1:$C$40,2,FALSE)=3,(D598^Parameters!$D$11)*Parameters!$D$10)))</f>
        <v>4413.6395780447847</v>
      </c>
      <c r="F598" s="3">
        <f>IF(D598&gt;Parameters!$B$4,E598*(Parameters!$B$5+(Parameters!$B$6-Parameters!$B$5)*1/(1+EXP(-Parameters!$B$2*(D598-Parameters!$B$3)))),0)</f>
        <v>4413.6395780447847</v>
      </c>
      <c r="G598" s="3" t="str">
        <f>VLOOKUP(A598*2,StkLUT!$B$1:$D$40,3,FALSE)</f>
        <v>Hoko River</v>
      </c>
    </row>
    <row r="599" spans="1:7" x14ac:dyDescent="0.25">
      <c r="A599">
        <f t="shared" si="695"/>
        <v>38</v>
      </c>
      <c r="B599">
        <f t="shared" ref="B599:C599" si="726">B583</f>
        <v>3</v>
      </c>
      <c r="C599">
        <f t="shared" si="726"/>
        <v>2</v>
      </c>
      <c r="D599" s="3">
        <f>VLOOKUP(A599,Growth!$C$1:$J$40,2,FALSE)*(1-EXP(-VLOOKUP(A599,Growth!$C$1:$J$40,3,FALSE)*((((B599-1)*12)+VLOOKUP(C599,Parameters!$A$14:$B$17,2,FALSE))-VLOOKUP(A599,Growth!$C$1:$J$40,4,FALSE))))</f>
        <v>639.63428478883418</v>
      </c>
      <c r="E599" s="3">
        <f>IF(VLOOKUP(A599*2,StkLUT!$B$1:$C$40,2,FALSE)=1,(D599^Parameters!$B$11)*Parameters!$B$10,IF(VLOOKUP(A599*2,StkLUT!$B$1:$C$40,2,FALSE)=2,(D599^Parameters!$C$11)*Parameters!$C$10,IF(VLOOKUP(A599*2,StkLUT!$B$1:$C$40,2,FALSE)=3,(D599^Parameters!$D$11)*Parameters!$D$10)))</f>
        <v>6360.9276065978511</v>
      </c>
      <c r="F599" s="3">
        <f>IF(D599&gt;Parameters!$B$4,E599*(Parameters!$B$5+(Parameters!$B$6-Parameters!$B$5)*1/(1+EXP(-Parameters!$B$2*(D599-Parameters!$B$3)))),0)</f>
        <v>6360.9276065978511</v>
      </c>
      <c r="G599" s="3" t="str">
        <f>VLOOKUP(A599*2,StkLUT!$B$1:$D$40,3,FALSE)</f>
        <v>Hoko River</v>
      </c>
    </row>
    <row r="600" spans="1:7" x14ac:dyDescent="0.25">
      <c r="A600">
        <f t="shared" si="695"/>
        <v>38</v>
      </c>
      <c r="B600">
        <f t="shared" ref="B600:C600" si="727">B584</f>
        <v>3</v>
      </c>
      <c r="C600">
        <f t="shared" si="727"/>
        <v>3</v>
      </c>
      <c r="D600" s="3">
        <f>VLOOKUP(A600,Growth!$C$1:$J$40,2,FALSE)*(1-EXP(-VLOOKUP(A600,Growth!$C$1:$J$40,3,FALSE)*((((B600-1)*12)+VLOOKUP(C600,Parameters!$A$14:$B$17,2,FALSE))-VLOOKUP(A600,Growth!$C$1:$J$40,4,FALSE))))</f>
        <v>673.60604744335421</v>
      </c>
      <c r="E600" s="3">
        <f>IF(VLOOKUP(A600*2,StkLUT!$B$1:$C$40,2,FALSE)=1,(D600^Parameters!$B$11)*Parameters!$B$10,IF(VLOOKUP(A600*2,StkLUT!$B$1:$C$40,2,FALSE)=2,(D600^Parameters!$C$11)*Parameters!$C$10,IF(VLOOKUP(A600*2,StkLUT!$B$1:$C$40,2,FALSE)=3,(D600^Parameters!$D$11)*Parameters!$D$10)))</f>
        <v>7476.2710912661769</v>
      </c>
      <c r="F600" s="3">
        <f>IF(D600&gt;Parameters!$B$4,E600*(Parameters!$B$5+(Parameters!$B$6-Parameters!$B$5)*1/(1+EXP(-Parameters!$B$2*(D600-Parameters!$B$3)))),0)</f>
        <v>7476.2710912661769</v>
      </c>
      <c r="G600" s="3" t="str">
        <f>VLOOKUP(A600*2,StkLUT!$B$1:$D$40,3,FALSE)</f>
        <v>Hoko River</v>
      </c>
    </row>
    <row r="601" spans="1:7" x14ac:dyDescent="0.25">
      <c r="A601">
        <f t="shared" si="695"/>
        <v>38</v>
      </c>
      <c r="B601">
        <f t="shared" ref="B601:C601" si="728">B585</f>
        <v>3</v>
      </c>
      <c r="C601">
        <f t="shared" si="728"/>
        <v>4</v>
      </c>
      <c r="D601" s="3">
        <f t="shared" ref="D601:F601" si="729">D598</f>
        <v>568.9726351163406</v>
      </c>
      <c r="E601" s="3">
        <f t="shared" si="729"/>
        <v>4413.6395780447847</v>
      </c>
      <c r="F601" s="3">
        <f t="shared" si="729"/>
        <v>4413.6395780447847</v>
      </c>
      <c r="G601" s="3" t="str">
        <f>VLOOKUP(A601*2,StkLUT!$B$1:$D$40,3,FALSE)</f>
        <v>Hoko River</v>
      </c>
    </row>
    <row r="602" spans="1:7" x14ac:dyDescent="0.25">
      <c r="A602">
        <f t="shared" si="695"/>
        <v>38</v>
      </c>
      <c r="B602">
        <f t="shared" ref="B602:C602" si="730">B586</f>
        <v>4</v>
      </c>
      <c r="C602">
        <f t="shared" si="730"/>
        <v>1</v>
      </c>
      <c r="D602" s="3">
        <f>VLOOKUP(A602,Growth!$C$1:$J$40,2,FALSE)*(1-EXP(-VLOOKUP(A602,Growth!$C$1:$J$40,3,FALSE)*((((B602-1)*12)+VLOOKUP(C602,Parameters!$A$14:$B$17,2,FALSE))-VLOOKUP(A602,Growth!$C$1:$J$40,4,FALSE))))</f>
        <v>731.93677288815695</v>
      </c>
      <c r="E602" s="3">
        <f>IF(VLOOKUP(A602*2,StkLUT!$B$1:$C$40,2,FALSE)=1,(D602^Parameters!$B$11)*Parameters!$B$10,IF(VLOOKUP(A602*2,StkLUT!$B$1:$C$40,2,FALSE)=2,(D602^Parameters!$C$11)*Parameters!$C$10,IF(VLOOKUP(A602*2,StkLUT!$B$1:$C$40,2,FALSE)=3,(D602^Parameters!$D$11)*Parameters!$D$10)))</f>
        <v>9689.2029947967821</v>
      </c>
      <c r="F602" s="3">
        <f>IF(D602&gt;Parameters!$B$4,E602*(Parameters!$B$5+(Parameters!$B$6-Parameters!$B$5)*1/(1+EXP(-Parameters!$B$2*(D602-Parameters!$B$3)))),0)</f>
        <v>9689.2029947967821</v>
      </c>
      <c r="G602" s="3" t="str">
        <f>VLOOKUP(A602*2,StkLUT!$B$1:$D$40,3,FALSE)</f>
        <v>Hoko River</v>
      </c>
    </row>
    <row r="603" spans="1:7" x14ac:dyDescent="0.25">
      <c r="A603">
        <f>A587+1</f>
        <v>38</v>
      </c>
      <c r="B603">
        <f>B587</f>
        <v>4</v>
      </c>
      <c r="C603">
        <f>C587</f>
        <v>2</v>
      </c>
      <c r="D603" s="3">
        <f>VLOOKUP(A603,Growth!$C$1:$J$40,2,FALSE)*(1-EXP(-VLOOKUP(A603,Growth!$C$1:$J$40,3,FALSE)*((((B603-1)*12)+VLOOKUP(C603,Parameters!$A$14:$B$17,2,FALSE))-VLOOKUP(A603,Growth!$C$1:$J$40,4,FALSE))))</f>
        <v>775.12392249881736</v>
      </c>
      <c r="E603" s="3">
        <f>IF(VLOOKUP(A603*2,StkLUT!$B$1:$C$40,2,FALSE)=1,(D603^Parameters!$B$11)*Parameters!$B$10,IF(VLOOKUP(A603*2,StkLUT!$B$1:$C$40,2,FALSE)=2,(D603^Parameters!$C$11)*Parameters!$C$10,IF(VLOOKUP(A603*2,StkLUT!$B$1:$C$40,2,FALSE)=3,(D603^Parameters!$D$11)*Parameters!$D$10)))</f>
        <v>11588.261315615417</v>
      </c>
      <c r="F603" s="3">
        <f>IF(D603&gt;Parameters!$B$4,E603*(Parameters!$B$5+(Parameters!$B$6-Parameters!$B$5)*1/(1+EXP(-Parameters!$B$2*(D603-Parameters!$B$3)))),0)</f>
        <v>11588.261315615417</v>
      </c>
      <c r="G603" s="3" t="str">
        <f>VLOOKUP(A603*2,StkLUT!$B$1:$D$40,3,FALSE)</f>
        <v>Hoko River</v>
      </c>
    </row>
    <row r="604" spans="1:7" x14ac:dyDescent="0.25">
      <c r="A604">
        <f t="shared" ref="A604:A618" si="731">A588+1</f>
        <v>38</v>
      </c>
      <c r="B604">
        <f t="shared" ref="B604:C604" si="732">B588</f>
        <v>4</v>
      </c>
      <c r="C604">
        <f t="shared" si="732"/>
        <v>3</v>
      </c>
      <c r="D604" s="3">
        <f>VLOOKUP(A604,Growth!$C$1:$J$40,2,FALSE)*(1-EXP(-VLOOKUP(A604,Growth!$C$1:$J$40,3,FALSE)*((((B604-1)*12)+VLOOKUP(C604,Parameters!$A$14:$B$17,2,FALSE))-VLOOKUP(A604,Growth!$C$1:$J$40,4,FALSE))))</f>
        <v>795.88686255326832</v>
      </c>
      <c r="E604" s="3">
        <f>IF(VLOOKUP(A604*2,StkLUT!$B$1:$C$40,2,FALSE)=1,(D604^Parameters!$B$11)*Parameters!$B$10,IF(VLOOKUP(A604*2,StkLUT!$B$1:$C$40,2,FALSE)=2,(D604^Parameters!$C$11)*Parameters!$C$10,IF(VLOOKUP(A604*2,StkLUT!$B$1:$C$40,2,FALSE)=3,(D604^Parameters!$D$11)*Parameters!$D$10)))</f>
        <v>12585.180535229561</v>
      </c>
      <c r="F604" s="3">
        <f>IF(D604&gt;Parameters!$B$4,E604*(Parameters!$B$5+(Parameters!$B$6-Parameters!$B$5)*1/(1+EXP(-Parameters!$B$2*(D604-Parameters!$B$3)))),0)</f>
        <v>12585.180535229561</v>
      </c>
      <c r="G604" s="3" t="str">
        <f>VLOOKUP(A604*2,StkLUT!$B$1:$D$40,3,FALSE)</f>
        <v>Hoko River</v>
      </c>
    </row>
    <row r="605" spans="1:7" x14ac:dyDescent="0.25">
      <c r="A605">
        <f t="shared" si="731"/>
        <v>38</v>
      </c>
      <c r="B605">
        <f t="shared" ref="B605:C605" si="733">B589</f>
        <v>4</v>
      </c>
      <c r="C605">
        <f t="shared" si="733"/>
        <v>4</v>
      </c>
      <c r="D605" s="3">
        <f t="shared" ref="D605:F605" si="734">D602</f>
        <v>731.93677288815695</v>
      </c>
      <c r="E605" s="3">
        <f t="shared" si="734"/>
        <v>9689.2029947967821</v>
      </c>
      <c r="F605" s="3">
        <f t="shared" si="734"/>
        <v>9689.2029947967821</v>
      </c>
      <c r="G605" s="3" t="str">
        <f>VLOOKUP(A605*2,StkLUT!$B$1:$D$40,3,FALSE)</f>
        <v>Hoko River</v>
      </c>
    </row>
    <row r="606" spans="1:7" x14ac:dyDescent="0.25">
      <c r="A606">
        <f t="shared" si="731"/>
        <v>38</v>
      </c>
      <c r="B606">
        <f t="shared" ref="B606:C606" si="735">B590</f>
        <v>5</v>
      </c>
      <c r="C606">
        <f t="shared" si="735"/>
        <v>1</v>
      </c>
      <c r="D606" s="3">
        <f>VLOOKUP(A606,Growth!$C$1:$J$40,2,FALSE)*(1-EXP(-VLOOKUP(A606,Growth!$C$1:$J$40,3,FALSE)*((((B606-1)*12)+VLOOKUP(C606,Parameters!$A$14:$B$17,2,FALSE))-VLOOKUP(A606,Growth!$C$1:$J$40,4,FALSE))))</f>
        <v>831.53756952598815</v>
      </c>
      <c r="E606" s="3">
        <f>IF(VLOOKUP(A606*2,StkLUT!$B$1:$C$40,2,FALSE)=1,(D606^Parameters!$B$11)*Parameters!$B$10,IF(VLOOKUP(A606*2,StkLUT!$B$1:$C$40,2,FALSE)=2,(D606^Parameters!$C$11)*Parameters!$C$10,IF(VLOOKUP(A606*2,StkLUT!$B$1:$C$40,2,FALSE)=3,(D606^Parameters!$D$11)*Parameters!$D$10)))</f>
        <v>14430.214775205939</v>
      </c>
      <c r="F606" s="3">
        <f>IF(D606&gt;Parameters!$B$4,E606*(Parameters!$B$5+(Parameters!$B$6-Parameters!$B$5)*1/(1+EXP(-Parameters!$B$2*(D606-Parameters!$B$3)))),0)</f>
        <v>14430.214775205939</v>
      </c>
      <c r="G606" s="3" t="str">
        <f>VLOOKUP(A606*2,StkLUT!$B$1:$D$40,3,FALSE)</f>
        <v>Hoko River</v>
      </c>
    </row>
    <row r="607" spans="1:7" x14ac:dyDescent="0.25">
      <c r="A607">
        <f t="shared" si="731"/>
        <v>38</v>
      </c>
      <c r="B607">
        <f t="shared" ref="B607:C607" si="736">B591</f>
        <v>5</v>
      </c>
      <c r="C607">
        <f t="shared" si="736"/>
        <v>2</v>
      </c>
      <c r="D607" s="3">
        <f>VLOOKUP(A607,Growth!$C$1:$J$40,2,FALSE)*(1-EXP(-VLOOKUP(A607,Growth!$C$1:$J$40,3,FALSE)*((((B607-1)*12)+VLOOKUP(C607,Parameters!$A$14:$B$17,2,FALSE))-VLOOKUP(A607,Growth!$C$1:$J$40,4,FALSE))))</f>
        <v>857.93279098116477</v>
      </c>
      <c r="E607" s="3">
        <f>IF(VLOOKUP(A607*2,StkLUT!$B$1:$C$40,2,FALSE)=1,(D607^Parameters!$B$11)*Parameters!$B$10,IF(VLOOKUP(A607*2,StkLUT!$B$1:$C$40,2,FALSE)=2,(D607^Parameters!$C$11)*Parameters!$C$10,IF(VLOOKUP(A607*2,StkLUT!$B$1:$C$40,2,FALSE)=3,(D607^Parameters!$D$11)*Parameters!$D$10)))</f>
        <v>15908.992582642903</v>
      </c>
      <c r="F607" s="3">
        <f>IF(D607&gt;Parameters!$B$4,E607*(Parameters!$B$5+(Parameters!$B$6-Parameters!$B$5)*1/(1+EXP(-Parameters!$B$2*(D607-Parameters!$B$3)))),0)</f>
        <v>15908.992582642903</v>
      </c>
      <c r="G607" s="3" t="str">
        <f>VLOOKUP(A607*2,StkLUT!$B$1:$D$40,3,FALSE)</f>
        <v>Hoko River</v>
      </c>
    </row>
    <row r="608" spans="1:7" x14ac:dyDescent="0.25">
      <c r="A608">
        <f t="shared" si="731"/>
        <v>38</v>
      </c>
      <c r="B608">
        <f t="shared" ref="B608:C608" si="737">B592</f>
        <v>5</v>
      </c>
      <c r="C608">
        <f t="shared" si="737"/>
        <v>3</v>
      </c>
      <c r="D608" s="3">
        <f>VLOOKUP(A608,Growth!$C$1:$J$40,2,FALSE)*(1-EXP(-VLOOKUP(A608,Growth!$C$1:$J$40,3,FALSE)*((((B608-1)*12)+VLOOKUP(C608,Parameters!$A$14:$B$17,2,FALSE))-VLOOKUP(A608,Growth!$C$1:$J$40,4,FALSE))))</f>
        <v>870.62273245075664</v>
      </c>
      <c r="E608" s="3">
        <f>IF(VLOOKUP(A608*2,StkLUT!$B$1:$C$40,2,FALSE)=1,(D608^Parameters!$B$11)*Parameters!$B$10,IF(VLOOKUP(A608*2,StkLUT!$B$1:$C$40,2,FALSE)=2,(D608^Parameters!$C$11)*Parameters!$C$10,IF(VLOOKUP(A608*2,StkLUT!$B$1:$C$40,2,FALSE)=3,(D608^Parameters!$D$11)*Parameters!$D$10)))</f>
        <v>16655.238157665288</v>
      </c>
      <c r="F608" s="3">
        <f>IF(D608&gt;Parameters!$B$4,E608*(Parameters!$B$5+(Parameters!$B$6-Parameters!$B$5)*1/(1+EXP(-Parameters!$B$2*(D608-Parameters!$B$3)))),0)</f>
        <v>16655.238157665288</v>
      </c>
      <c r="G608" s="3" t="str">
        <f>VLOOKUP(A608*2,StkLUT!$B$1:$D$40,3,FALSE)</f>
        <v>Hoko River</v>
      </c>
    </row>
    <row r="609" spans="1:7" x14ac:dyDescent="0.25">
      <c r="A609">
        <f t="shared" si="731"/>
        <v>38</v>
      </c>
      <c r="B609">
        <f t="shared" ref="B609:C609" si="738">B593</f>
        <v>5</v>
      </c>
      <c r="C609">
        <f t="shared" si="738"/>
        <v>4</v>
      </c>
      <c r="D609" s="3">
        <f t="shared" ref="D609:F609" si="739">D606</f>
        <v>831.53756952598815</v>
      </c>
      <c r="E609" s="3">
        <f t="shared" si="739"/>
        <v>14430.214775205939</v>
      </c>
      <c r="F609" s="3">
        <f t="shared" si="739"/>
        <v>14430.214775205939</v>
      </c>
      <c r="G609" s="3" t="str">
        <f>VLOOKUP(A609*2,StkLUT!$B$1:$D$40,3,FALSE)</f>
        <v>Hoko River</v>
      </c>
    </row>
    <row r="610" spans="1:7" x14ac:dyDescent="0.25">
      <c r="A610">
        <f t="shared" si="731"/>
        <v>39</v>
      </c>
      <c r="B610">
        <f t="shared" ref="B610:C610" si="740">B594</f>
        <v>2</v>
      </c>
      <c r="C610">
        <f t="shared" si="740"/>
        <v>1</v>
      </c>
      <c r="D610" s="3">
        <f>VLOOKUP(A610,Growth!$C$1:$J$40,2,FALSE)*(1-EXP(-VLOOKUP(A610,Growth!$C$1:$J$40,3,FALSE)*((((B610-1)*12)+VLOOKUP(C610,Parameters!$A$14:$B$17,2,FALSE))-VLOOKUP(A610,Growth!$C$1:$J$40,4,FALSE))))</f>
        <v>314.79806863274177</v>
      </c>
      <c r="E610" s="3">
        <f>IF(VLOOKUP(A610*2,StkLUT!$B$1:$C$40,2,FALSE)=1,(D610^Parameters!$B$11)*Parameters!$B$10,IF(VLOOKUP(A610*2,StkLUT!$B$1:$C$40,2,FALSE)=2,(D610^Parameters!$C$11)*Parameters!$C$10,IF(VLOOKUP(A610*2,StkLUT!$B$1:$C$40,2,FALSE)=3,(D610^Parameters!$D$11)*Parameters!$D$10)))</f>
        <v>695.43679910843503</v>
      </c>
      <c r="F610" s="3">
        <f>IF(D610&gt;Parameters!$B$4,E610*(Parameters!$B$5+(Parameters!$B$6-Parameters!$B$5)*1/(1+EXP(-Parameters!$B$2*(D610-Parameters!$B$3)))),0)</f>
        <v>695.43679910843503</v>
      </c>
      <c r="G610" s="3" t="str">
        <f>VLOOKUP(A610*2,StkLUT!$B$1:$D$40,3,FALSE)</f>
        <v>Oregon Mid Coast Fall</v>
      </c>
    </row>
    <row r="611" spans="1:7" x14ac:dyDescent="0.25">
      <c r="A611">
        <f t="shared" si="731"/>
        <v>39</v>
      </c>
      <c r="B611">
        <f t="shared" ref="B611:C611" si="741">B595</f>
        <v>2</v>
      </c>
      <c r="C611">
        <f t="shared" si="741"/>
        <v>2</v>
      </c>
      <c r="D611" s="3">
        <f>VLOOKUP(A611,Growth!$C$1:$J$40,2,FALSE)*(1-EXP(-VLOOKUP(A611,Growth!$C$1:$J$40,3,FALSE)*((((B611-1)*12)+VLOOKUP(C611,Parameters!$A$14:$B$17,2,FALSE))-VLOOKUP(A611,Growth!$C$1:$J$40,4,FALSE))))</f>
        <v>425.6524693746486</v>
      </c>
      <c r="E611" s="3">
        <f>IF(VLOOKUP(A611*2,StkLUT!$B$1:$C$40,2,FALSE)=1,(D611^Parameters!$B$11)*Parameters!$B$10,IF(VLOOKUP(A611*2,StkLUT!$B$1:$C$40,2,FALSE)=2,(D611^Parameters!$C$11)*Parameters!$C$10,IF(VLOOKUP(A611*2,StkLUT!$B$1:$C$40,2,FALSE)=3,(D611^Parameters!$D$11)*Parameters!$D$10)))</f>
        <v>1783.6587958553234</v>
      </c>
      <c r="F611" s="3">
        <f>IF(D611&gt;Parameters!$B$4,E611*(Parameters!$B$5+(Parameters!$B$6-Parameters!$B$5)*1/(1+EXP(-Parameters!$B$2*(D611-Parameters!$B$3)))),0)</f>
        <v>1783.6587958553234</v>
      </c>
      <c r="G611" s="3" t="str">
        <f>VLOOKUP(A611*2,StkLUT!$B$1:$D$40,3,FALSE)</f>
        <v>Oregon Mid Coast Fall</v>
      </c>
    </row>
    <row r="612" spans="1:7" x14ac:dyDescent="0.25">
      <c r="A612">
        <f t="shared" si="731"/>
        <v>39</v>
      </c>
      <c r="B612">
        <f t="shared" ref="B612:C612" si="742">B596</f>
        <v>2</v>
      </c>
      <c r="C612">
        <f t="shared" si="742"/>
        <v>3</v>
      </c>
      <c r="D612" s="3">
        <f>VLOOKUP(A612,Growth!$C$1:$J$40,2,FALSE)*(1-EXP(-VLOOKUP(A612,Growth!$C$1:$J$40,3,FALSE)*((((B612-1)*12)+VLOOKUP(C612,Parameters!$A$14:$B$17,2,FALSE))-VLOOKUP(A612,Growth!$C$1:$J$40,4,FALSE))))</f>
        <v>478.50489963290664</v>
      </c>
      <c r="E612" s="3">
        <f>IF(VLOOKUP(A612*2,StkLUT!$B$1:$C$40,2,FALSE)=1,(D612^Parameters!$B$11)*Parameters!$B$10,IF(VLOOKUP(A612*2,StkLUT!$B$1:$C$40,2,FALSE)=2,(D612^Parameters!$C$11)*Parameters!$C$10,IF(VLOOKUP(A612*2,StkLUT!$B$1:$C$40,2,FALSE)=3,(D612^Parameters!$D$11)*Parameters!$D$10)))</f>
        <v>2570.4365359608269</v>
      </c>
      <c r="F612" s="3">
        <f>IF(D612&gt;Parameters!$B$4,E612*(Parameters!$B$5+(Parameters!$B$6-Parameters!$B$5)*1/(1+EXP(-Parameters!$B$2*(D612-Parameters!$B$3)))),0)</f>
        <v>2570.4365359608269</v>
      </c>
      <c r="G612" s="3" t="str">
        <f>VLOOKUP(A612*2,StkLUT!$B$1:$D$40,3,FALSE)</f>
        <v>Oregon Mid Coast Fall</v>
      </c>
    </row>
    <row r="613" spans="1:7" x14ac:dyDescent="0.25">
      <c r="A613">
        <f t="shared" si="731"/>
        <v>39</v>
      </c>
      <c r="B613">
        <f t="shared" ref="B613:C613" si="743">B597</f>
        <v>2</v>
      </c>
      <c r="C613">
        <f t="shared" si="743"/>
        <v>4</v>
      </c>
      <c r="D613" s="3">
        <f t="shared" ref="D613:F613" si="744">D610</f>
        <v>314.79806863274177</v>
      </c>
      <c r="E613" s="3">
        <f t="shared" si="744"/>
        <v>695.43679910843503</v>
      </c>
      <c r="F613" s="3">
        <f t="shared" si="744"/>
        <v>695.43679910843503</v>
      </c>
      <c r="G613" s="3" t="str">
        <f>VLOOKUP(A613*2,StkLUT!$B$1:$D$40,3,FALSE)</f>
        <v>Oregon Mid Coast Fall</v>
      </c>
    </row>
    <row r="614" spans="1:7" x14ac:dyDescent="0.25">
      <c r="A614">
        <f t="shared" si="731"/>
        <v>39</v>
      </c>
      <c r="B614">
        <f t="shared" ref="B614:C614" si="745">B598</f>
        <v>3</v>
      </c>
      <c r="C614">
        <f t="shared" si="745"/>
        <v>1</v>
      </c>
      <c r="D614" s="3">
        <f>VLOOKUP(A614,Growth!$C$1:$J$40,2,FALSE)*(1-EXP(-VLOOKUP(A614,Growth!$C$1:$J$40,3,FALSE)*((((B614-1)*12)+VLOOKUP(C614,Parameters!$A$14:$B$17,2,FALSE))-VLOOKUP(A614,Growth!$C$1:$J$40,4,FALSE))))</f>
        <v>568.47211509262434</v>
      </c>
      <c r="E614" s="3">
        <f>IF(VLOOKUP(A614*2,StkLUT!$B$1:$C$40,2,FALSE)=1,(D614^Parameters!$B$11)*Parameters!$B$10,IF(VLOOKUP(A614*2,StkLUT!$B$1:$C$40,2,FALSE)=2,(D614^Parameters!$C$11)*Parameters!$C$10,IF(VLOOKUP(A614*2,StkLUT!$B$1:$C$40,2,FALSE)=3,(D614^Parameters!$D$11)*Parameters!$D$10)))</f>
        <v>4401.5292910389444</v>
      </c>
      <c r="F614" s="3">
        <f>IF(D614&gt;Parameters!$B$4,E614*(Parameters!$B$5+(Parameters!$B$6-Parameters!$B$5)*1/(1+EXP(-Parameters!$B$2*(D614-Parameters!$B$3)))),0)</f>
        <v>4401.5292910389444</v>
      </c>
      <c r="G614" s="3" t="str">
        <f>VLOOKUP(A614*2,StkLUT!$B$1:$D$40,3,FALSE)</f>
        <v>Oregon Mid Coast Fall</v>
      </c>
    </row>
    <row r="615" spans="1:7" x14ac:dyDescent="0.25">
      <c r="A615">
        <f t="shared" si="731"/>
        <v>39</v>
      </c>
      <c r="B615">
        <f t="shared" ref="B615:C615" si="746">B599</f>
        <v>3</v>
      </c>
      <c r="C615">
        <f t="shared" si="746"/>
        <v>2</v>
      </c>
      <c r="D615" s="3">
        <f>VLOOKUP(A615,Growth!$C$1:$J$40,2,FALSE)*(1-EXP(-VLOOKUP(A615,Growth!$C$1:$J$40,3,FALSE)*((((B615-1)*12)+VLOOKUP(C615,Parameters!$A$14:$B$17,2,FALSE))-VLOOKUP(A615,Growth!$C$1:$J$40,4,FALSE))))</f>
        <v>634.34043757593849</v>
      </c>
      <c r="E615" s="3">
        <f>IF(VLOOKUP(A615*2,StkLUT!$B$1:$C$40,2,FALSE)=1,(D615^Parameters!$B$11)*Parameters!$B$10,IF(VLOOKUP(A615*2,StkLUT!$B$1:$C$40,2,FALSE)=2,(D615^Parameters!$C$11)*Parameters!$C$10,IF(VLOOKUP(A615*2,StkLUT!$B$1:$C$40,2,FALSE)=3,(D615^Parameters!$D$11)*Parameters!$D$10)))</f>
        <v>6198.007589732968</v>
      </c>
      <c r="F615" s="3">
        <f>IF(D615&gt;Parameters!$B$4,E615*(Parameters!$B$5+(Parameters!$B$6-Parameters!$B$5)*1/(1+EXP(-Parameters!$B$2*(D615-Parameters!$B$3)))),0)</f>
        <v>6198.007589732968</v>
      </c>
      <c r="G615" s="3" t="str">
        <f>VLOOKUP(A615*2,StkLUT!$B$1:$D$40,3,FALSE)</f>
        <v>Oregon Mid Coast Fall</v>
      </c>
    </row>
    <row r="616" spans="1:7" x14ac:dyDescent="0.25">
      <c r="A616">
        <f t="shared" si="731"/>
        <v>39</v>
      </c>
      <c r="B616">
        <f t="shared" ref="B616:C616" si="747">B600</f>
        <v>3</v>
      </c>
      <c r="C616">
        <f t="shared" si="747"/>
        <v>3</v>
      </c>
      <c r="D616" s="3">
        <f>VLOOKUP(A616,Growth!$C$1:$J$40,2,FALSE)*(1-EXP(-VLOOKUP(A616,Growth!$C$1:$J$40,3,FALSE)*((((B616-1)*12)+VLOOKUP(C616,Parameters!$A$14:$B$17,2,FALSE))-VLOOKUP(A616,Growth!$C$1:$J$40,4,FALSE))))</f>
        <v>665.74470206141461</v>
      </c>
      <c r="E616" s="3">
        <f>IF(VLOOKUP(A616*2,StkLUT!$B$1:$C$40,2,FALSE)=1,(D616^Parameters!$B$11)*Parameters!$B$10,IF(VLOOKUP(A616*2,StkLUT!$B$1:$C$40,2,FALSE)=2,(D616^Parameters!$C$11)*Parameters!$C$10,IF(VLOOKUP(A616*2,StkLUT!$B$1:$C$40,2,FALSE)=3,(D616^Parameters!$D$11)*Parameters!$D$10)))</f>
        <v>7207.2282760173139</v>
      </c>
      <c r="F616" s="3">
        <f>IF(D616&gt;Parameters!$B$4,E616*(Parameters!$B$5+(Parameters!$B$6-Parameters!$B$5)*1/(1+EXP(-Parameters!$B$2*(D616-Parameters!$B$3)))),0)</f>
        <v>7207.2282760173139</v>
      </c>
      <c r="G616" s="3" t="str">
        <f>VLOOKUP(A616*2,StkLUT!$B$1:$D$40,3,FALSE)</f>
        <v>Oregon Mid Coast Fall</v>
      </c>
    </row>
    <row r="617" spans="1:7" x14ac:dyDescent="0.25">
      <c r="A617">
        <f t="shared" si="731"/>
        <v>39</v>
      </c>
      <c r="B617">
        <f t="shared" ref="B617:C617" si="748">B601</f>
        <v>3</v>
      </c>
      <c r="C617">
        <f t="shared" si="748"/>
        <v>4</v>
      </c>
      <c r="D617" s="3">
        <f t="shared" ref="D617:F617" si="749">D614</f>
        <v>568.47211509262434</v>
      </c>
      <c r="E617" s="3">
        <f t="shared" si="749"/>
        <v>4401.5292910389444</v>
      </c>
      <c r="F617" s="3">
        <f t="shared" si="749"/>
        <v>4401.5292910389444</v>
      </c>
      <c r="G617" s="3" t="str">
        <f>VLOOKUP(A617*2,StkLUT!$B$1:$D$40,3,FALSE)</f>
        <v>Oregon Mid Coast Fall</v>
      </c>
    </row>
    <row r="618" spans="1:7" x14ac:dyDescent="0.25">
      <c r="A618">
        <f t="shared" si="731"/>
        <v>39</v>
      </c>
      <c r="B618">
        <f t="shared" ref="B618:C618" si="750">B602</f>
        <v>4</v>
      </c>
      <c r="C618">
        <f t="shared" si="750"/>
        <v>1</v>
      </c>
      <c r="D618" s="3">
        <f>VLOOKUP(A618,Growth!$C$1:$J$40,2,FALSE)*(1-EXP(-VLOOKUP(A618,Growth!$C$1:$J$40,3,FALSE)*((((B618-1)*12)+VLOOKUP(C618,Parameters!$A$14:$B$17,2,FALSE))-VLOOKUP(A618,Growth!$C$1:$J$40,4,FALSE))))</f>
        <v>719.20211576051963</v>
      </c>
      <c r="E618" s="3">
        <f>IF(VLOOKUP(A618*2,StkLUT!$B$1:$C$40,2,FALSE)=1,(D618^Parameters!$B$11)*Parameters!$B$10,IF(VLOOKUP(A618*2,StkLUT!$B$1:$C$40,2,FALSE)=2,(D618^Parameters!$C$11)*Parameters!$C$10,IF(VLOOKUP(A618*2,StkLUT!$B$1:$C$40,2,FALSE)=3,(D618^Parameters!$D$11)*Parameters!$D$10)))</f>
        <v>9172.553734445728</v>
      </c>
      <c r="F618" s="3">
        <f>IF(D618&gt;Parameters!$B$4,E618*(Parameters!$B$5+(Parameters!$B$6-Parameters!$B$5)*1/(1+EXP(-Parameters!$B$2*(D618-Parameters!$B$3)))),0)</f>
        <v>9172.553734445728</v>
      </c>
      <c r="G618" s="3" t="str">
        <f>VLOOKUP(A618*2,StkLUT!$B$1:$D$40,3,FALSE)</f>
        <v>Oregon Mid Coast Fall</v>
      </c>
    </row>
    <row r="619" spans="1:7" x14ac:dyDescent="0.25">
      <c r="A619">
        <f>A603+1</f>
        <v>39</v>
      </c>
      <c r="B619">
        <f>B603</f>
        <v>4</v>
      </c>
      <c r="C619">
        <f>C603</f>
        <v>2</v>
      </c>
      <c r="D619" s="3">
        <f>VLOOKUP(A619,Growth!$C$1:$J$40,2,FALSE)*(1-EXP(-VLOOKUP(A619,Growth!$C$1:$J$40,3,FALSE)*((((B619-1)*12)+VLOOKUP(C619,Parameters!$A$14:$B$17,2,FALSE))-VLOOKUP(A619,Growth!$C$1:$J$40,4,FALSE))))</f>
        <v>758.34026343647122</v>
      </c>
      <c r="E619" s="3">
        <f>IF(VLOOKUP(A619*2,StkLUT!$B$1:$C$40,2,FALSE)=1,(D619^Parameters!$B$11)*Parameters!$B$10,IF(VLOOKUP(A619*2,StkLUT!$B$1:$C$40,2,FALSE)=2,(D619^Parameters!$C$11)*Parameters!$C$10,IF(VLOOKUP(A619*2,StkLUT!$B$1:$C$40,2,FALSE)=3,(D619^Parameters!$D$11)*Parameters!$D$10)))</f>
        <v>10822.74301395387</v>
      </c>
      <c r="F619" s="3">
        <f>IF(D619&gt;Parameters!$B$4,E619*(Parameters!$B$5+(Parameters!$B$6-Parameters!$B$5)*1/(1+EXP(-Parameters!$B$2*(D619-Parameters!$B$3)))),0)</f>
        <v>10822.74301395387</v>
      </c>
      <c r="G619" s="3" t="str">
        <f>VLOOKUP(A619*2,StkLUT!$B$1:$D$40,3,FALSE)</f>
        <v>Oregon Mid Coast Fall</v>
      </c>
    </row>
    <row r="620" spans="1:7" x14ac:dyDescent="0.25">
      <c r="A620">
        <f t="shared" ref="A620:A625" si="751">A604+1</f>
        <v>39</v>
      </c>
      <c r="B620">
        <f t="shared" ref="B620:C620" si="752">B604</f>
        <v>4</v>
      </c>
      <c r="C620">
        <f t="shared" si="752"/>
        <v>3</v>
      </c>
      <c r="D620" s="3">
        <f>VLOOKUP(A620,Growth!$C$1:$J$40,2,FALSE)*(1-EXP(-VLOOKUP(A620,Growth!$C$1:$J$40,3,FALSE)*((((B620-1)*12)+VLOOKUP(C620,Parameters!$A$14:$B$17,2,FALSE))-VLOOKUP(A620,Growth!$C$1:$J$40,4,FALSE))))</f>
        <v>777.0002914248654</v>
      </c>
      <c r="E620" s="3">
        <f>IF(VLOOKUP(A620*2,StkLUT!$B$1:$C$40,2,FALSE)=1,(D620^Parameters!$B$11)*Parameters!$B$10,IF(VLOOKUP(A620*2,StkLUT!$B$1:$C$40,2,FALSE)=2,(D620^Parameters!$C$11)*Parameters!$C$10,IF(VLOOKUP(A620*2,StkLUT!$B$1:$C$40,2,FALSE)=3,(D620^Parameters!$D$11)*Parameters!$D$10)))</f>
        <v>11676.065111002084</v>
      </c>
      <c r="F620" s="3">
        <f>IF(D620&gt;Parameters!$B$4,E620*(Parameters!$B$5+(Parameters!$B$6-Parameters!$B$5)*1/(1+EXP(-Parameters!$B$2*(D620-Parameters!$B$3)))),0)</f>
        <v>11676.065111002084</v>
      </c>
      <c r="G620" s="3" t="str">
        <f>VLOOKUP(A620*2,StkLUT!$B$1:$D$40,3,FALSE)</f>
        <v>Oregon Mid Coast Fall</v>
      </c>
    </row>
    <row r="621" spans="1:7" x14ac:dyDescent="0.25">
      <c r="A621">
        <f t="shared" si="751"/>
        <v>39</v>
      </c>
      <c r="B621">
        <f t="shared" ref="B621:C621" si="753">B605</f>
        <v>4</v>
      </c>
      <c r="C621">
        <f t="shared" si="753"/>
        <v>4</v>
      </c>
      <c r="D621" s="3">
        <f t="shared" ref="D621:F621" si="754">D618</f>
        <v>719.20211576051963</v>
      </c>
      <c r="E621" s="3">
        <f t="shared" si="754"/>
        <v>9172.553734445728</v>
      </c>
      <c r="F621" s="3">
        <f t="shared" si="754"/>
        <v>9172.553734445728</v>
      </c>
      <c r="G621" s="3" t="str">
        <f>VLOOKUP(A621*2,StkLUT!$B$1:$D$40,3,FALSE)</f>
        <v>Oregon Mid Coast Fall</v>
      </c>
    </row>
    <row r="622" spans="1:7" x14ac:dyDescent="0.25">
      <c r="A622">
        <f t="shared" si="751"/>
        <v>39</v>
      </c>
      <c r="B622">
        <f t="shared" ref="B622:C622" si="755">B606</f>
        <v>5</v>
      </c>
      <c r="C622">
        <f t="shared" si="755"/>
        <v>1</v>
      </c>
      <c r="D622" s="3">
        <f>VLOOKUP(A622,Growth!$C$1:$J$40,2,FALSE)*(1-EXP(-VLOOKUP(A622,Growth!$C$1:$J$40,3,FALSE)*((((B622-1)*12)+VLOOKUP(C622,Parameters!$A$14:$B$17,2,FALSE))-VLOOKUP(A622,Growth!$C$1:$J$40,4,FALSE))))</f>
        <v>808.76402963544467</v>
      </c>
      <c r="E622" s="3">
        <f>IF(VLOOKUP(A622*2,StkLUT!$B$1:$C$40,2,FALSE)=1,(D622^Parameters!$B$11)*Parameters!$B$10,IF(VLOOKUP(A622*2,StkLUT!$B$1:$C$40,2,FALSE)=2,(D622^Parameters!$C$11)*Parameters!$C$10,IF(VLOOKUP(A622*2,StkLUT!$B$1:$C$40,2,FALSE)=3,(D622^Parameters!$D$11)*Parameters!$D$10)))</f>
        <v>13231.873010986774</v>
      </c>
      <c r="F622" s="3">
        <f>IF(D622&gt;Parameters!$B$4,E622*(Parameters!$B$5+(Parameters!$B$6-Parameters!$B$5)*1/(1+EXP(-Parameters!$B$2*(D622-Parameters!$B$3)))),0)</f>
        <v>13231.873010986774</v>
      </c>
      <c r="G622" s="3" t="str">
        <f>VLOOKUP(A622*2,StkLUT!$B$1:$D$40,3,FALSE)</f>
        <v>Oregon Mid Coast Fall</v>
      </c>
    </row>
    <row r="623" spans="1:7" x14ac:dyDescent="0.25">
      <c r="A623">
        <f t="shared" si="751"/>
        <v>39</v>
      </c>
      <c r="B623">
        <f t="shared" ref="B623:C623" si="756">B607</f>
        <v>5</v>
      </c>
      <c r="C623">
        <f t="shared" si="756"/>
        <v>2</v>
      </c>
      <c r="D623" s="3">
        <f>VLOOKUP(A623,Growth!$C$1:$J$40,2,FALSE)*(1-EXP(-VLOOKUP(A623,Growth!$C$1:$J$40,3,FALSE)*((((B623-1)*12)+VLOOKUP(C623,Parameters!$A$14:$B$17,2,FALSE))-VLOOKUP(A623,Growth!$C$1:$J$40,4,FALSE))))</f>
        <v>832.01943596361764</v>
      </c>
      <c r="E623" s="3">
        <f>IF(VLOOKUP(A623*2,StkLUT!$B$1:$C$40,2,FALSE)=1,(D623^Parameters!$B$11)*Parameters!$B$10,IF(VLOOKUP(A623*2,StkLUT!$B$1:$C$40,2,FALSE)=2,(D623^Parameters!$C$11)*Parameters!$C$10,IF(VLOOKUP(A623*2,StkLUT!$B$1:$C$40,2,FALSE)=3,(D623^Parameters!$D$11)*Parameters!$D$10)))</f>
        <v>14456.33744090515</v>
      </c>
      <c r="F623" s="3">
        <f>IF(D623&gt;Parameters!$B$4,E623*(Parameters!$B$5+(Parameters!$B$6-Parameters!$B$5)*1/(1+EXP(-Parameters!$B$2*(D623-Parameters!$B$3)))),0)</f>
        <v>14456.33744090515</v>
      </c>
      <c r="G623" s="3" t="str">
        <f>VLOOKUP(A623*2,StkLUT!$B$1:$D$40,3,FALSE)</f>
        <v>Oregon Mid Coast Fall</v>
      </c>
    </row>
    <row r="624" spans="1:7" x14ac:dyDescent="0.25">
      <c r="A624">
        <f t="shared" si="751"/>
        <v>39</v>
      </c>
      <c r="B624">
        <f t="shared" ref="B624:C624" si="757">B608</f>
        <v>5</v>
      </c>
      <c r="C624">
        <f t="shared" si="757"/>
        <v>3</v>
      </c>
      <c r="D624" s="3">
        <f>VLOOKUP(A624,Growth!$C$1:$J$40,2,FALSE)*(1-EXP(-VLOOKUP(A624,Growth!$C$1:$J$40,3,FALSE)*((((B624-1)*12)+VLOOKUP(C624,Parameters!$A$14:$B$17,2,FALSE))-VLOOKUP(A624,Growth!$C$1:$J$40,4,FALSE))))</f>
        <v>843.10699525635903</v>
      </c>
      <c r="E624" s="3">
        <f>IF(VLOOKUP(A624*2,StkLUT!$B$1:$C$40,2,FALSE)=1,(D624^Parameters!$B$11)*Parameters!$B$10,IF(VLOOKUP(A624*2,StkLUT!$B$1:$C$40,2,FALSE)=2,(D624^Parameters!$C$11)*Parameters!$C$10,IF(VLOOKUP(A624*2,StkLUT!$B$1:$C$40,2,FALSE)=3,(D624^Parameters!$D$11)*Parameters!$D$10)))</f>
        <v>15066.325482096232</v>
      </c>
      <c r="F624" s="3">
        <f>IF(D624&gt;Parameters!$B$4,E624*(Parameters!$B$5+(Parameters!$B$6-Parameters!$B$5)*1/(1+EXP(-Parameters!$B$2*(D624-Parameters!$B$3)))),0)</f>
        <v>15066.325482096232</v>
      </c>
      <c r="G624" s="3" t="str">
        <f>VLOOKUP(A624*2,StkLUT!$B$1:$D$40,3,FALSE)</f>
        <v>Oregon Mid Coast Fall</v>
      </c>
    </row>
    <row r="625" spans="1:7" x14ac:dyDescent="0.25">
      <c r="A625">
        <f t="shared" si="751"/>
        <v>39</v>
      </c>
      <c r="B625">
        <f t="shared" ref="B625:C625" si="758">B609</f>
        <v>5</v>
      </c>
      <c r="C625">
        <f t="shared" si="758"/>
        <v>4</v>
      </c>
      <c r="D625" s="3">
        <f t="shared" ref="D625:F625" si="759">D622</f>
        <v>808.76402963544467</v>
      </c>
      <c r="E625" s="3">
        <f t="shared" si="759"/>
        <v>13231.873010986774</v>
      </c>
      <c r="F625" s="3">
        <f t="shared" si="759"/>
        <v>13231.873010986774</v>
      </c>
      <c r="G625" s="3" t="str">
        <f>VLOOKUP(A625*2,StkLUT!$B$1:$D$40,3,FALSE)</f>
        <v>Oregon Mid Coast Fall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74"/>
  <sheetViews>
    <sheetView workbookViewId="0">
      <selection activeCell="C72" sqref="C72"/>
    </sheetView>
  </sheetViews>
  <sheetFormatPr baseColWidth="10" defaultColWidth="9.140625" defaultRowHeight="15" x14ac:dyDescent="0.25"/>
  <cols>
    <col min="1" max="1" width="9.28515625" bestFit="1" customWidth="1"/>
  </cols>
  <sheetData>
    <row r="1" spans="1:3" x14ac:dyDescent="0.25">
      <c r="A1" s="30" t="s">
        <v>112</v>
      </c>
      <c r="B1" s="30" t="s">
        <v>113</v>
      </c>
      <c r="C1" s="30" t="s">
        <v>116</v>
      </c>
    </row>
    <row r="2" spans="1:3" x14ac:dyDescent="0.25">
      <c r="A2" s="29">
        <v>1</v>
      </c>
      <c r="B2">
        <v>0</v>
      </c>
      <c r="C2">
        <v>1</v>
      </c>
    </row>
    <row r="3" spans="1:3" x14ac:dyDescent="0.25">
      <c r="A3" s="23">
        <v>2</v>
      </c>
      <c r="B3">
        <v>0</v>
      </c>
      <c r="C3">
        <v>1</v>
      </c>
    </row>
    <row r="4" spans="1:3" x14ac:dyDescent="0.25">
      <c r="A4" s="23">
        <v>3</v>
      </c>
      <c r="B4">
        <v>0</v>
      </c>
      <c r="C4">
        <v>1</v>
      </c>
    </row>
    <row r="5" spans="1:3" x14ac:dyDescent="0.25">
      <c r="A5" s="23">
        <v>4</v>
      </c>
      <c r="B5">
        <v>0</v>
      </c>
      <c r="C5">
        <v>1</v>
      </c>
    </row>
    <row r="6" spans="1:3" x14ac:dyDescent="0.25">
      <c r="A6" s="23">
        <v>5</v>
      </c>
      <c r="B6">
        <v>0</v>
      </c>
      <c r="C6">
        <v>1</v>
      </c>
    </row>
    <row r="7" spans="1:3" x14ac:dyDescent="0.25">
      <c r="A7" s="23">
        <v>6</v>
      </c>
      <c r="B7">
        <v>0</v>
      </c>
      <c r="C7">
        <v>1</v>
      </c>
    </row>
    <row r="8" spans="1:3" x14ac:dyDescent="0.25">
      <c r="A8" s="23">
        <v>7</v>
      </c>
      <c r="B8">
        <v>0</v>
      </c>
      <c r="C8">
        <v>1</v>
      </c>
    </row>
    <row r="9" spans="1:3" x14ac:dyDescent="0.25">
      <c r="A9" s="23">
        <v>8</v>
      </c>
      <c r="B9">
        <v>0</v>
      </c>
      <c r="C9">
        <v>1</v>
      </c>
    </row>
    <row r="10" spans="1:3" x14ac:dyDescent="0.25">
      <c r="A10" s="23">
        <v>9</v>
      </c>
      <c r="B10">
        <v>0</v>
      </c>
      <c r="C10">
        <v>1</v>
      </c>
    </row>
    <row r="11" spans="1:3" x14ac:dyDescent="0.25">
      <c r="A11" s="23">
        <v>10</v>
      </c>
      <c r="B11">
        <v>0</v>
      </c>
      <c r="C11">
        <v>1</v>
      </c>
    </row>
    <row r="12" spans="1:3" x14ac:dyDescent="0.25">
      <c r="A12" s="23">
        <v>11</v>
      </c>
      <c r="B12">
        <v>0</v>
      </c>
      <c r="C12">
        <v>1</v>
      </c>
    </row>
    <row r="13" spans="1:3" x14ac:dyDescent="0.25">
      <c r="A13" s="23">
        <v>12</v>
      </c>
      <c r="B13">
        <v>0</v>
      </c>
      <c r="C13">
        <v>1</v>
      </c>
    </row>
    <row r="14" spans="1:3" x14ac:dyDescent="0.25">
      <c r="A14" s="23">
        <v>13</v>
      </c>
      <c r="B14">
        <v>0</v>
      </c>
      <c r="C14">
        <v>1</v>
      </c>
    </row>
    <row r="15" spans="1:3" x14ac:dyDescent="0.25">
      <c r="A15" s="23">
        <v>14</v>
      </c>
      <c r="B15">
        <v>0</v>
      </c>
      <c r="C15">
        <v>1</v>
      </c>
    </row>
    <row r="16" spans="1:3" x14ac:dyDescent="0.25">
      <c r="A16" s="23">
        <v>15</v>
      </c>
      <c r="B16">
        <v>0</v>
      </c>
      <c r="C16">
        <v>1</v>
      </c>
    </row>
    <row r="17" spans="1:3" x14ac:dyDescent="0.25">
      <c r="A17" s="23">
        <v>16</v>
      </c>
      <c r="B17">
        <v>0</v>
      </c>
      <c r="C17">
        <v>1</v>
      </c>
    </row>
    <row r="18" spans="1:3" x14ac:dyDescent="0.25">
      <c r="A18" s="23">
        <v>17</v>
      </c>
      <c r="B18">
        <v>0</v>
      </c>
      <c r="C18">
        <v>1</v>
      </c>
    </row>
    <row r="19" spans="1:3" x14ac:dyDescent="0.25">
      <c r="A19" s="23">
        <v>18</v>
      </c>
      <c r="B19">
        <v>0</v>
      </c>
      <c r="C19">
        <v>1</v>
      </c>
    </row>
    <row r="20" spans="1:3" x14ac:dyDescent="0.25">
      <c r="A20" s="23">
        <v>19</v>
      </c>
      <c r="B20">
        <v>0</v>
      </c>
      <c r="C20">
        <v>1</v>
      </c>
    </row>
    <row r="21" spans="1:3" x14ac:dyDescent="0.25">
      <c r="A21" s="23">
        <v>20</v>
      </c>
      <c r="B21">
        <v>0</v>
      </c>
      <c r="C21">
        <v>1</v>
      </c>
    </row>
    <row r="22" spans="1:3" x14ac:dyDescent="0.25">
      <c r="A22" s="23">
        <v>21</v>
      </c>
      <c r="B22">
        <v>0</v>
      </c>
      <c r="C22">
        <v>1</v>
      </c>
    </row>
    <row r="23" spans="1:3" x14ac:dyDescent="0.25">
      <c r="A23" s="23">
        <v>22</v>
      </c>
      <c r="B23">
        <v>0</v>
      </c>
      <c r="C23">
        <v>1</v>
      </c>
    </row>
    <row r="24" spans="1:3" x14ac:dyDescent="0.25">
      <c r="A24" s="23">
        <v>23</v>
      </c>
      <c r="B24">
        <v>0</v>
      </c>
      <c r="C24">
        <v>1</v>
      </c>
    </row>
    <row r="25" spans="1:3" x14ac:dyDescent="0.25">
      <c r="A25" s="23">
        <v>24</v>
      </c>
      <c r="B25">
        <v>0</v>
      </c>
      <c r="C25">
        <v>1</v>
      </c>
    </row>
    <row r="26" spans="1:3" x14ac:dyDescent="0.25">
      <c r="A26" s="23">
        <v>25</v>
      </c>
      <c r="B26">
        <v>0</v>
      </c>
      <c r="C26">
        <v>1</v>
      </c>
    </row>
    <row r="27" spans="1:3" x14ac:dyDescent="0.25">
      <c r="A27" s="23">
        <v>26</v>
      </c>
      <c r="B27">
        <v>0</v>
      </c>
      <c r="C27">
        <v>1</v>
      </c>
    </row>
    <row r="28" spans="1:3" x14ac:dyDescent="0.25">
      <c r="A28" s="23">
        <v>27</v>
      </c>
      <c r="B28">
        <v>0</v>
      </c>
      <c r="C28">
        <v>1</v>
      </c>
    </row>
    <row r="29" spans="1:3" x14ac:dyDescent="0.25">
      <c r="A29" s="23">
        <v>28</v>
      </c>
      <c r="B29">
        <v>0</v>
      </c>
      <c r="C29">
        <v>1</v>
      </c>
    </row>
    <row r="30" spans="1:3" x14ac:dyDescent="0.25">
      <c r="A30" s="23">
        <v>29</v>
      </c>
      <c r="B30">
        <v>0</v>
      </c>
      <c r="C30">
        <v>1</v>
      </c>
    </row>
    <row r="31" spans="1:3" x14ac:dyDescent="0.25">
      <c r="A31" s="23">
        <v>30</v>
      </c>
      <c r="B31">
        <v>0</v>
      </c>
      <c r="C31">
        <v>1</v>
      </c>
    </row>
    <row r="32" spans="1:3" x14ac:dyDescent="0.25">
      <c r="A32" s="23">
        <v>31</v>
      </c>
      <c r="B32">
        <v>0</v>
      </c>
      <c r="C32">
        <v>1</v>
      </c>
    </row>
    <row r="33" spans="1:3" x14ac:dyDescent="0.25">
      <c r="A33" s="23">
        <v>32</v>
      </c>
      <c r="B33">
        <v>0</v>
      </c>
      <c r="C33">
        <v>1</v>
      </c>
    </row>
    <row r="34" spans="1:3" x14ac:dyDescent="0.25">
      <c r="A34" s="23">
        <v>33</v>
      </c>
      <c r="B34">
        <v>0</v>
      </c>
      <c r="C34">
        <v>1</v>
      </c>
    </row>
    <row r="35" spans="1:3" x14ac:dyDescent="0.25">
      <c r="A35" s="23">
        <v>34</v>
      </c>
      <c r="B35">
        <v>0</v>
      </c>
      <c r="C35">
        <v>1</v>
      </c>
    </row>
    <row r="36" spans="1:3" x14ac:dyDescent="0.25">
      <c r="A36" s="23">
        <v>35</v>
      </c>
      <c r="B36">
        <v>0</v>
      </c>
      <c r="C36">
        <v>1</v>
      </c>
    </row>
    <row r="37" spans="1:3" x14ac:dyDescent="0.25">
      <c r="A37" s="44">
        <v>36</v>
      </c>
      <c r="B37" s="42">
        <v>1</v>
      </c>
      <c r="C37" s="42">
        <v>1</v>
      </c>
    </row>
    <row r="38" spans="1:3" x14ac:dyDescent="0.25">
      <c r="A38" s="44">
        <v>37</v>
      </c>
      <c r="B38" s="42">
        <v>1</v>
      </c>
      <c r="C38" s="42">
        <v>1</v>
      </c>
    </row>
    <row r="39" spans="1:3" x14ac:dyDescent="0.25">
      <c r="A39" s="44">
        <v>38</v>
      </c>
      <c r="B39" s="42">
        <v>1</v>
      </c>
      <c r="C39" s="42">
        <v>1</v>
      </c>
    </row>
    <row r="40" spans="1:3" x14ac:dyDescent="0.25">
      <c r="A40" s="43">
        <v>39</v>
      </c>
      <c r="B40" s="41">
        <v>2</v>
      </c>
      <c r="C40" s="41">
        <v>1</v>
      </c>
    </row>
    <row r="41" spans="1:3" x14ac:dyDescent="0.25">
      <c r="A41" s="43">
        <v>40</v>
      </c>
      <c r="B41" s="41">
        <v>2</v>
      </c>
      <c r="C41" s="41">
        <v>1</v>
      </c>
    </row>
    <row r="42" spans="1:3" x14ac:dyDescent="0.25">
      <c r="A42" s="44">
        <v>41</v>
      </c>
      <c r="B42" s="42">
        <v>1</v>
      </c>
      <c r="C42" s="42">
        <v>1</v>
      </c>
    </row>
    <row r="43" spans="1:3" x14ac:dyDescent="0.25">
      <c r="A43" s="44">
        <v>42</v>
      </c>
      <c r="B43" s="42">
        <v>1</v>
      </c>
      <c r="C43" s="42">
        <v>1</v>
      </c>
    </row>
    <row r="44" spans="1:3" x14ac:dyDescent="0.25">
      <c r="A44" s="44">
        <v>43</v>
      </c>
      <c r="B44" s="42">
        <v>1</v>
      </c>
      <c r="C44" s="42">
        <v>1</v>
      </c>
    </row>
    <row r="45" spans="1:3" x14ac:dyDescent="0.25">
      <c r="A45" s="44">
        <v>44</v>
      </c>
      <c r="B45" s="42">
        <v>1</v>
      </c>
      <c r="C45" s="42">
        <v>1</v>
      </c>
    </row>
    <row r="46" spans="1:3" x14ac:dyDescent="0.25">
      <c r="A46" s="44">
        <v>45</v>
      </c>
      <c r="B46" s="42">
        <v>1</v>
      </c>
      <c r="C46" s="42">
        <v>1</v>
      </c>
    </row>
    <row r="47" spans="1:3" x14ac:dyDescent="0.25">
      <c r="A47" s="43">
        <v>46</v>
      </c>
      <c r="B47" s="41">
        <v>2</v>
      </c>
      <c r="C47" s="41">
        <v>1</v>
      </c>
    </row>
    <row r="48" spans="1:3" x14ac:dyDescent="0.25">
      <c r="A48" s="43">
        <v>47</v>
      </c>
      <c r="B48" s="41">
        <v>2</v>
      </c>
      <c r="C48" s="41">
        <v>1</v>
      </c>
    </row>
    <row r="49" spans="1:3" x14ac:dyDescent="0.25">
      <c r="A49" s="43">
        <v>48</v>
      </c>
      <c r="B49" s="41">
        <v>2</v>
      </c>
      <c r="C49" s="41">
        <v>1</v>
      </c>
    </row>
    <row r="50" spans="1:3" x14ac:dyDescent="0.25">
      <c r="A50" s="43">
        <v>49</v>
      </c>
      <c r="B50" s="41">
        <v>2</v>
      </c>
      <c r="C50" s="41">
        <v>1</v>
      </c>
    </row>
    <row r="51" spans="1:3" x14ac:dyDescent="0.25">
      <c r="A51" s="43">
        <v>50</v>
      </c>
      <c r="B51" s="41">
        <v>2</v>
      </c>
      <c r="C51" s="41">
        <v>1</v>
      </c>
    </row>
    <row r="52" spans="1:3" x14ac:dyDescent="0.25">
      <c r="A52" s="43">
        <v>51</v>
      </c>
      <c r="B52" s="41">
        <v>2</v>
      </c>
      <c r="C52" s="41">
        <v>1</v>
      </c>
    </row>
    <row r="53" spans="1:3" x14ac:dyDescent="0.25">
      <c r="A53" s="43">
        <v>52</v>
      </c>
      <c r="B53" s="41">
        <v>2</v>
      </c>
      <c r="C53" s="41">
        <v>1</v>
      </c>
    </row>
    <row r="54" spans="1:3" x14ac:dyDescent="0.25">
      <c r="A54" s="44">
        <v>53</v>
      </c>
      <c r="B54" s="42">
        <v>1</v>
      </c>
      <c r="C54" s="42">
        <v>1</v>
      </c>
    </row>
    <row r="55" spans="1:3" x14ac:dyDescent="0.25">
      <c r="A55" s="44">
        <v>54</v>
      </c>
      <c r="B55" s="42">
        <v>1</v>
      </c>
      <c r="C55" s="42">
        <v>1</v>
      </c>
    </row>
    <row r="56" spans="1:3" x14ac:dyDescent="0.25">
      <c r="A56" s="44">
        <v>55</v>
      </c>
      <c r="B56" s="42">
        <v>1</v>
      </c>
      <c r="C56" s="42">
        <v>1</v>
      </c>
    </row>
    <row r="57" spans="1:3" x14ac:dyDescent="0.25">
      <c r="A57" s="44">
        <v>56</v>
      </c>
      <c r="B57" s="42">
        <v>1</v>
      </c>
      <c r="C57" s="42">
        <v>1</v>
      </c>
    </row>
    <row r="58" spans="1:3" x14ac:dyDescent="0.25">
      <c r="A58" s="44">
        <v>57</v>
      </c>
      <c r="B58" s="42">
        <v>1</v>
      </c>
      <c r="C58" s="42">
        <v>1</v>
      </c>
    </row>
    <row r="59" spans="1:3" x14ac:dyDescent="0.25">
      <c r="A59" s="43">
        <v>58</v>
      </c>
      <c r="B59" s="41">
        <v>2</v>
      </c>
      <c r="C59" s="41">
        <v>1</v>
      </c>
    </row>
    <row r="60" spans="1:3" x14ac:dyDescent="0.25">
      <c r="A60" s="43">
        <v>59</v>
      </c>
      <c r="B60" s="41">
        <v>2</v>
      </c>
      <c r="C60" s="41">
        <v>1</v>
      </c>
    </row>
    <row r="61" spans="1:3" x14ac:dyDescent="0.25">
      <c r="A61" s="43">
        <v>60</v>
      </c>
      <c r="B61" s="41">
        <v>2</v>
      </c>
      <c r="C61" s="41">
        <v>1</v>
      </c>
    </row>
    <row r="62" spans="1:3" x14ac:dyDescent="0.25">
      <c r="A62" s="43">
        <v>61</v>
      </c>
      <c r="B62" s="41">
        <v>2</v>
      </c>
      <c r="C62" s="41">
        <v>1</v>
      </c>
    </row>
    <row r="63" spans="1:3" x14ac:dyDescent="0.25">
      <c r="A63" s="43">
        <v>62</v>
      </c>
      <c r="B63" s="41">
        <v>2</v>
      </c>
      <c r="C63" s="41">
        <v>1</v>
      </c>
    </row>
    <row r="64" spans="1:3" x14ac:dyDescent="0.25">
      <c r="A64" s="43">
        <v>63</v>
      </c>
      <c r="B64" s="41">
        <v>2</v>
      </c>
      <c r="C64" s="41">
        <v>1</v>
      </c>
    </row>
    <row r="65" spans="1:3" x14ac:dyDescent="0.25">
      <c r="A65" s="44">
        <v>64</v>
      </c>
      <c r="B65" s="42">
        <v>1</v>
      </c>
      <c r="C65" s="42">
        <v>1</v>
      </c>
    </row>
    <row r="66" spans="1:3" x14ac:dyDescent="0.25">
      <c r="A66" s="43">
        <v>65</v>
      </c>
      <c r="B66" s="41">
        <v>2</v>
      </c>
      <c r="C66" s="41">
        <v>0</v>
      </c>
    </row>
    <row r="67" spans="1:3" x14ac:dyDescent="0.25">
      <c r="A67" s="43">
        <v>66</v>
      </c>
      <c r="B67" s="41">
        <v>2</v>
      </c>
      <c r="C67" s="41">
        <v>0</v>
      </c>
    </row>
    <row r="68" spans="1:3" x14ac:dyDescent="0.25">
      <c r="A68" s="44">
        <v>67</v>
      </c>
      <c r="B68" s="42">
        <v>1</v>
      </c>
      <c r="C68" s="42">
        <v>1</v>
      </c>
    </row>
    <row r="69" spans="1:3" x14ac:dyDescent="0.25">
      <c r="A69" s="43">
        <v>68</v>
      </c>
      <c r="B69" s="41">
        <v>2</v>
      </c>
      <c r="C69" s="48">
        <v>0.28000000000000003</v>
      </c>
    </row>
    <row r="70" spans="1:3" x14ac:dyDescent="0.25">
      <c r="A70" s="43">
        <v>69</v>
      </c>
      <c r="B70" s="41">
        <v>2</v>
      </c>
      <c r="C70" s="49">
        <v>0.28000000000000003</v>
      </c>
    </row>
    <row r="71" spans="1:3" x14ac:dyDescent="0.25">
      <c r="A71" s="43">
        <v>70</v>
      </c>
      <c r="B71" s="41">
        <v>2</v>
      </c>
      <c r="C71" s="41">
        <v>0</v>
      </c>
    </row>
    <row r="72" spans="1:3" x14ac:dyDescent="0.25">
      <c r="A72" s="43">
        <v>71</v>
      </c>
      <c r="B72" s="41">
        <v>2</v>
      </c>
      <c r="C72" s="41">
        <v>0</v>
      </c>
    </row>
    <row r="73" spans="1:3" x14ac:dyDescent="0.25">
      <c r="A73" s="23">
        <v>72</v>
      </c>
      <c r="B73">
        <v>0</v>
      </c>
      <c r="C73">
        <v>1</v>
      </c>
    </row>
    <row r="74" spans="1:3" x14ac:dyDescent="0.25">
      <c r="A74" s="23">
        <v>73</v>
      </c>
      <c r="B74">
        <v>0</v>
      </c>
      <c r="C74">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H7"/>
  <sheetViews>
    <sheetView zoomScaleNormal="100" workbookViewId="0">
      <selection activeCell="D12" sqref="D12"/>
    </sheetView>
  </sheetViews>
  <sheetFormatPr baseColWidth="10" defaultColWidth="9.140625" defaultRowHeight="15" x14ac:dyDescent="0.25"/>
  <cols>
    <col min="5" max="6" width="12.5703125" bestFit="1" customWidth="1"/>
    <col min="7" max="8" width="12.5703125" customWidth="1"/>
  </cols>
  <sheetData>
    <row r="1" spans="1:8" x14ac:dyDescent="0.25">
      <c r="A1" s="1" t="s">
        <v>164</v>
      </c>
      <c r="B1" s="1" t="s">
        <v>165</v>
      </c>
      <c r="C1" s="1" t="s">
        <v>2</v>
      </c>
      <c r="D1" s="1" t="s">
        <v>114</v>
      </c>
      <c r="E1" s="1" t="s">
        <v>168</v>
      </c>
      <c r="F1" s="1" t="s">
        <v>169</v>
      </c>
      <c r="G1" s="51" t="s">
        <v>170</v>
      </c>
      <c r="H1" s="51" t="s">
        <v>171</v>
      </c>
    </row>
    <row r="2" spans="1:8" x14ac:dyDescent="0.25">
      <c r="A2">
        <v>77</v>
      </c>
      <c r="B2" t="s">
        <v>166</v>
      </c>
      <c r="C2">
        <v>1</v>
      </c>
      <c r="D2">
        <v>0.55000000000000004</v>
      </c>
      <c r="E2" s="59">
        <v>314790130.18418777</v>
      </c>
      <c r="F2" s="59">
        <v>377793866.30769283</v>
      </c>
      <c r="G2" s="52">
        <v>679409146.1878978</v>
      </c>
      <c r="H2" s="52">
        <v>1386745592.3689556</v>
      </c>
    </row>
    <row r="3" spans="1:8" x14ac:dyDescent="0.25">
      <c r="A3">
        <v>77</v>
      </c>
      <c r="B3" t="s">
        <v>166</v>
      </c>
      <c r="C3">
        <v>2</v>
      </c>
      <c r="D3">
        <v>0.97</v>
      </c>
      <c r="E3" s="59">
        <v>340470186.13297343</v>
      </c>
      <c r="F3" s="59">
        <v>408613662.39918089</v>
      </c>
      <c r="G3" s="52">
        <v>555866483.37801671</v>
      </c>
      <c r="H3" s="52">
        <v>1105750773.3465464</v>
      </c>
    </row>
    <row r="4" spans="1:8" x14ac:dyDescent="0.25">
      <c r="A4">
        <v>77</v>
      </c>
      <c r="B4" t="s">
        <v>166</v>
      </c>
      <c r="C4">
        <v>3</v>
      </c>
      <c r="D4">
        <v>0.71</v>
      </c>
      <c r="E4" s="59">
        <v>612170548.78122747</v>
      </c>
      <c r="F4" s="59">
        <v>734693550.67911577</v>
      </c>
      <c r="G4" s="52">
        <v>783587816.30122006</v>
      </c>
      <c r="H4" s="52">
        <v>1712696878.1549749</v>
      </c>
    </row>
    <row r="5" spans="1:8" x14ac:dyDescent="0.25">
      <c r="A5">
        <v>77</v>
      </c>
      <c r="B5" t="s">
        <v>167</v>
      </c>
      <c r="C5">
        <v>1</v>
      </c>
      <c r="D5">
        <v>0.55000000000000004</v>
      </c>
      <c r="E5" s="59">
        <v>1135631469.2530491</v>
      </c>
      <c r="F5" s="59">
        <v>1362922666.0275578</v>
      </c>
      <c r="G5" s="52">
        <v>1381013858.5557497</v>
      </c>
      <c r="H5" s="52">
        <v>3042115141.290391</v>
      </c>
    </row>
    <row r="6" spans="1:8" x14ac:dyDescent="0.25">
      <c r="A6">
        <v>77</v>
      </c>
      <c r="B6" t="s">
        <v>167</v>
      </c>
      <c r="C6">
        <v>2</v>
      </c>
      <c r="D6">
        <v>0.97</v>
      </c>
      <c r="E6" s="59">
        <v>395562798.76154876</v>
      </c>
      <c r="F6" s="59">
        <v>474732797.44881898</v>
      </c>
      <c r="G6" s="52">
        <v>633156528.86520517</v>
      </c>
      <c r="H6" s="52">
        <v>1376333136.328094</v>
      </c>
    </row>
    <row r="7" spans="1:8" x14ac:dyDescent="0.25">
      <c r="A7">
        <v>77</v>
      </c>
      <c r="B7" t="s">
        <v>167</v>
      </c>
      <c r="C7">
        <v>3</v>
      </c>
      <c r="D7">
        <v>0.71</v>
      </c>
      <c r="E7" s="59">
        <v>200364089.94296029</v>
      </c>
      <c r="F7" s="59">
        <v>240466002.42670378</v>
      </c>
      <c r="G7" s="52">
        <v>487774618.7260704</v>
      </c>
      <c r="H7" s="52">
        <v>984555145.4972043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E40"/>
  <sheetViews>
    <sheetView zoomScaleNormal="100" workbookViewId="0">
      <selection activeCell="D17" sqref="D17"/>
    </sheetView>
  </sheetViews>
  <sheetFormatPr baseColWidth="10" defaultColWidth="9.140625" defaultRowHeight="15" x14ac:dyDescent="0.25"/>
  <cols>
    <col min="2" max="2" width="10.5703125" bestFit="1" customWidth="1"/>
    <col min="3" max="3" width="11.42578125" bestFit="1" customWidth="1"/>
    <col min="4" max="4" width="10.85546875" bestFit="1" customWidth="1"/>
    <col min="5" max="5" width="9.85546875" bestFit="1" customWidth="1"/>
  </cols>
  <sheetData>
    <row r="1" spans="1:5" ht="15.75" thickBot="1" x14ac:dyDescent="0.3">
      <c r="A1" s="38" t="s">
        <v>0</v>
      </c>
      <c r="B1" s="40" t="s">
        <v>162</v>
      </c>
      <c r="C1" s="38" t="s">
        <v>160</v>
      </c>
      <c r="D1" s="39" t="s">
        <v>161</v>
      </c>
      <c r="E1" s="40" t="s">
        <v>163</v>
      </c>
    </row>
    <row r="2" spans="1:5" x14ac:dyDescent="0.25">
      <c r="A2" s="31">
        <v>1</v>
      </c>
      <c r="B2" s="32" t="s">
        <v>122</v>
      </c>
      <c r="C2" s="33">
        <v>1.8500000000000003E-2</v>
      </c>
      <c r="D2" s="34">
        <v>0.21049999999999999</v>
      </c>
      <c r="E2" s="35">
        <v>0.77100000000000002</v>
      </c>
    </row>
    <row r="3" spans="1:5" x14ac:dyDescent="0.25">
      <c r="A3" s="31">
        <v>2</v>
      </c>
      <c r="B3" s="32" t="s">
        <v>123</v>
      </c>
      <c r="C3" s="33">
        <v>8.3999999999999991E-2</v>
      </c>
      <c r="D3" s="34">
        <v>0.10200000000000001</v>
      </c>
      <c r="E3" s="35">
        <v>0.81299999999999994</v>
      </c>
    </row>
    <row r="4" spans="1:5" x14ac:dyDescent="0.25">
      <c r="A4" s="31">
        <v>3</v>
      </c>
      <c r="B4" s="32" t="s">
        <v>124</v>
      </c>
      <c r="C4" s="33">
        <v>5.3999999999999999E-2</v>
      </c>
      <c r="D4" s="34">
        <v>7.8000000000000014E-2</v>
      </c>
      <c r="E4" s="35">
        <v>0.86899999999999999</v>
      </c>
    </row>
    <row r="5" spans="1:5" x14ac:dyDescent="0.25">
      <c r="A5" s="31">
        <v>4</v>
      </c>
      <c r="B5" s="32" t="s">
        <v>125</v>
      </c>
      <c r="C5" s="33">
        <v>0.1245</v>
      </c>
      <c r="D5" s="34">
        <v>0.26850000000000002</v>
      </c>
      <c r="E5" s="35">
        <v>0.60699999999999998</v>
      </c>
    </row>
    <row r="6" spans="1:5" x14ac:dyDescent="0.25">
      <c r="A6" s="31">
        <v>5</v>
      </c>
      <c r="B6" s="32" t="s">
        <v>126</v>
      </c>
      <c r="C6" s="33">
        <v>4.9000000000000002E-2</v>
      </c>
      <c r="D6" s="34">
        <v>0.214</v>
      </c>
      <c r="E6" s="35">
        <v>0.73599999999999999</v>
      </c>
    </row>
    <row r="7" spans="1:5" x14ac:dyDescent="0.25">
      <c r="A7" s="31">
        <v>6</v>
      </c>
      <c r="B7" s="32" t="s">
        <v>127</v>
      </c>
      <c r="C7" s="33">
        <v>3.3000000000000002E-2</v>
      </c>
      <c r="D7" s="34">
        <v>0.127</v>
      </c>
      <c r="E7" s="35">
        <v>0.84099999999999997</v>
      </c>
    </row>
    <row r="8" spans="1:5" x14ac:dyDescent="0.25">
      <c r="A8" s="31">
        <v>7</v>
      </c>
      <c r="B8" s="32" t="s">
        <v>128</v>
      </c>
      <c r="C8" s="33">
        <v>3.1E-2</v>
      </c>
      <c r="D8" s="34">
        <v>0.124</v>
      </c>
      <c r="E8" s="35">
        <v>0.84499999999999997</v>
      </c>
    </row>
    <row r="9" spans="1:5" x14ac:dyDescent="0.25">
      <c r="A9" s="31">
        <v>8</v>
      </c>
      <c r="B9" s="32" t="s">
        <v>129</v>
      </c>
      <c r="C9" s="33">
        <v>2.3E-2</v>
      </c>
      <c r="D9" s="34">
        <v>0.187</v>
      </c>
      <c r="E9" s="35">
        <v>0.78899999999999992</v>
      </c>
    </row>
    <row r="10" spans="1:5" x14ac:dyDescent="0.25">
      <c r="A10" s="31">
        <v>9</v>
      </c>
      <c r="B10" s="32" t="s">
        <v>130</v>
      </c>
      <c r="C10" s="33">
        <v>3.15E-2</v>
      </c>
      <c r="D10" s="34">
        <v>0.1265</v>
      </c>
      <c r="E10" s="35">
        <v>0.84200000000000008</v>
      </c>
    </row>
    <row r="11" spans="1:5" x14ac:dyDescent="0.25">
      <c r="A11" s="31">
        <v>10</v>
      </c>
      <c r="B11" s="32" t="s">
        <v>131</v>
      </c>
      <c r="C11" s="33">
        <v>3.15E-2</v>
      </c>
      <c r="D11" s="34">
        <v>0.1265</v>
      </c>
      <c r="E11" s="35">
        <v>0.84200000000000008</v>
      </c>
    </row>
    <row r="12" spans="1:5" x14ac:dyDescent="0.25">
      <c r="A12" s="31">
        <v>11</v>
      </c>
      <c r="B12" s="32" t="s">
        <v>132</v>
      </c>
      <c r="C12" s="33">
        <v>1.3999999999999999E-2</v>
      </c>
      <c r="D12" s="34">
        <v>0.26700000000000002</v>
      </c>
      <c r="E12" s="35">
        <v>0.71799999999999997</v>
      </c>
    </row>
    <row r="13" spans="1:5" x14ac:dyDescent="0.25">
      <c r="A13" s="31">
        <v>12</v>
      </c>
      <c r="B13" s="32" t="s">
        <v>133</v>
      </c>
      <c r="C13" s="33">
        <v>2E-3</v>
      </c>
      <c r="D13" s="34">
        <v>0.14499999999999999</v>
      </c>
      <c r="E13" s="35">
        <v>0.85200000000000009</v>
      </c>
    </row>
    <row r="14" spans="1:5" x14ac:dyDescent="0.25">
      <c r="A14" s="31">
        <v>13</v>
      </c>
      <c r="B14" s="32" t="s">
        <v>134</v>
      </c>
      <c r="C14" s="33">
        <v>1.55E-2</v>
      </c>
      <c r="D14" s="34">
        <v>0.22049999999999997</v>
      </c>
      <c r="E14" s="35">
        <v>0.76400000000000001</v>
      </c>
    </row>
    <row r="15" spans="1:5" x14ac:dyDescent="0.25">
      <c r="A15" s="31">
        <v>14</v>
      </c>
      <c r="B15" s="32" t="s">
        <v>135</v>
      </c>
      <c r="C15" s="33">
        <v>3.0000000000000001E-3</v>
      </c>
      <c r="D15" s="34">
        <v>7.9000000000000001E-2</v>
      </c>
      <c r="E15" s="35">
        <v>0.91500000000000004</v>
      </c>
    </row>
    <row r="16" spans="1:5" x14ac:dyDescent="0.25">
      <c r="A16" s="31">
        <v>15</v>
      </c>
      <c r="B16" s="32" t="s">
        <v>136</v>
      </c>
      <c r="C16" s="33">
        <v>5.0000000000000001E-4</v>
      </c>
      <c r="D16" s="34">
        <v>3.5000000000000001E-3</v>
      </c>
      <c r="E16" s="35">
        <v>0.9890000000000001</v>
      </c>
    </row>
    <row r="17" spans="1:5" x14ac:dyDescent="0.25">
      <c r="A17" s="31">
        <v>16</v>
      </c>
      <c r="B17" s="32" t="s">
        <v>137</v>
      </c>
      <c r="C17" s="33">
        <v>8.5000000000000006E-3</v>
      </c>
      <c r="D17" s="34">
        <v>0.2465</v>
      </c>
      <c r="E17" s="35">
        <v>0.745</v>
      </c>
    </row>
    <row r="18" spans="1:5" x14ac:dyDescent="0.25">
      <c r="A18" s="31">
        <v>17</v>
      </c>
      <c r="B18" s="32" t="s">
        <v>138</v>
      </c>
      <c r="C18" s="33">
        <v>0</v>
      </c>
      <c r="D18" s="34">
        <v>6.6000000000000003E-2</v>
      </c>
      <c r="E18" s="35">
        <v>0.93499999999999994</v>
      </c>
    </row>
    <row r="19" spans="1:5" x14ac:dyDescent="0.25">
      <c r="A19" s="31">
        <v>18</v>
      </c>
      <c r="B19" s="32" t="s">
        <v>139</v>
      </c>
      <c r="C19" s="33">
        <v>0.14899999999999999</v>
      </c>
      <c r="D19" s="34">
        <v>0.16699999999999998</v>
      </c>
      <c r="E19" s="35">
        <v>0.68399999999999994</v>
      </c>
    </row>
    <row r="20" spans="1:5" x14ac:dyDescent="0.25">
      <c r="A20" s="31">
        <v>19</v>
      </c>
      <c r="B20" s="32" t="s">
        <v>140</v>
      </c>
      <c r="C20" s="33">
        <v>1.2E-2</v>
      </c>
      <c r="D20" s="34">
        <v>0.91300000000000003</v>
      </c>
      <c r="E20" s="35">
        <v>7.5999999999999998E-2</v>
      </c>
    </row>
    <row r="21" spans="1:5" x14ac:dyDescent="0.25">
      <c r="A21" s="31">
        <v>20</v>
      </c>
      <c r="B21" s="32" t="s">
        <v>141</v>
      </c>
      <c r="C21" s="33">
        <v>7.5999999999999998E-2</v>
      </c>
      <c r="D21" s="34">
        <v>0.90600000000000003</v>
      </c>
      <c r="E21" s="35">
        <v>1.7000000000000001E-2</v>
      </c>
    </row>
    <row r="22" spans="1:5" x14ac:dyDescent="0.25">
      <c r="A22" s="31">
        <v>21</v>
      </c>
      <c r="B22" s="32" t="s">
        <v>142</v>
      </c>
      <c r="C22" s="33">
        <v>0.14349999999999999</v>
      </c>
      <c r="D22" s="34">
        <v>0.83950000000000014</v>
      </c>
      <c r="E22" s="35">
        <v>1.7000000000000001E-2</v>
      </c>
    </row>
    <row r="23" spans="1:5" x14ac:dyDescent="0.25">
      <c r="A23" s="31">
        <v>22</v>
      </c>
      <c r="B23" s="32" t="s">
        <v>143</v>
      </c>
      <c r="C23" s="33">
        <v>3.5000000000000001E-3</v>
      </c>
      <c r="D23" s="34">
        <v>0.92749999999999999</v>
      </c>
      <c r="E23" s="35">
        <v>6.8000000000000005E-2</v>
      </c>
    </row>
    <row r="24" spans="1:5" x14ac:dyDescent="0.25">
      <c r="A24" s="31">
        <v>23</v>
      </c>
      <c r="B24" s="32" t="s">
        <v>144</v>
      </c>
      <c r="C24" s="33">
        <v>0.28199999999999997</v>
      </c>
      <c r="D24" s="34">
        <v>0.68300000000000005</v>
      </c>
      <c r="E24" s="35">
        <v>3.3000000000000002E-2</v>
      </c>
    </row>
    <row r="25" spans="1:5" x14ac:dyDescent="0.25">
      <c r="A25" s="31">
        <v>24</v>
      </c>
      <c r="B25" s="32" t="s">
        <v>145</v>
      </c>
      <c r="C25" s="33">
        <v>0.29649999999999999</v>
      </c>
      <c r="D25" s="34">
        <v>0.67949999999999999</v>
      </c>
      <c r="E25" s="35">
        <v>2.4E-2</v>
      </c>
    </row>
    <row r="26" spans="1:5" x14ac:dyDescent="0.25">
      <c r="A26" s="31">
        <v>25</v>
      </c>
      <c r="B26" s="32" t="s">
        <v>146</v>
      </c>
      <c r="C26" s="33">
        <v>3.7394999999999998E-2</v>
      </c>
      <c r="D26" s="34">
        <v>0.94734000000000007</v>
      </c>
      <c r="E26" s="35">
        <v>1.5235E-2</v>
      </c>
    </row>
    <row r="27" spans="1:5" x14ac:dyDescent="0.25">
      <c r="A27" s="31">
        <v>26</v>
      </c>
      <c r="B27" s="32" t="s">
        <v>147</v>
      </c>
      <c r="C27" s="33">
        <v>0.17741625000000003</v>
      </c>
      <c r="D27" s="34">
        <v>0.81134624999999994</v>
      </c>
      <c r="E27" s="35">
        <v>1.1220000000000001E-2</v>
      </c>
    </row>
    <row r="28" spans="1:5" x14ac:dyDescent="0.25">
      <c r="A28" s="31">
        <v>27</v>
      </c>
      <c r="B28" s="32" t="s">
        <v>148</v>
      </c>
      <c r="C28" s="33">
        <v>9.8000000000000004E-2</v>
      </c>
      <c r="D28" s="34">
        <v>0.89300000000000002</v>
      </c>
      <c r="E28" s="35">
        <v>9.0000000000000011E-3</v>
      </c>
    </row>
    <row r="29" spans="1:5" x14ac:dyDescent="0.25">
      <c r="A29" s="31">
        <v>28</v>
      </c>
      <c r="B29" s="32" t="s">
        <v>149</v>
      </c>
      <c r="C29" s="33">
        <v>0.28300000000000003</v>
      </c>
      <c r="D29" s="34">
        <v>0.71299999999999997</v>
      </c>
      <c r="E29" s="35">
        <v>3.0000000000000001E-3</v>
      </c>
    </row>
    <row r="30" spans="1:5" x14ac:dyDescent="0.25">
      <c r="A30" s="31">
        <v>29</v>
      </c>
      <c r="B30" s="32" t="s">
        <v>150</v>
      </c>
      <c r="C30" s="33">
        <v>0.28399999999999997</v>
      </c>
      <c r="D30" s="34">
        <v>0.69899999999999995</v>
      </c>
      <c r="E30" s="35">
        <v>1.7000000000000001E-2</v>
      </c>
    </row>
    <row r="31" spans="1:5" x14ac:dyDescent="0.25">
      <c r="A31" s="31">
        <v>30</v>
      </c>
      <c r="B31" s="32" t="s">
        <v>151</v>
      </c>
      <c r="C31" s="33">
        <v>2.1500000000000002E-2</v>
      </c>
      <c r="D31" s="34">
        <v>0.19049999999999997</v>
      </c>
      <c r="E31" s="35">
        <v>0.78700000000000003</v>
      </c>
    </row>
    <row r="32" spans="1:5" x14ac:dyDescent="0.25">
      <c r="A32" s="31">
        <v>31</v>
      </c>
      <c r="B32" s="32" t="s">
        <v>152</v>
      </c>
      <c r="C32" s="33">
        <v>0.13999999999999999</v>
      </c>
      <c r="D32" s="34">
        <v>0.104</v>
      </c>
      <c r="E32" s="35">
        <v>0.75700000000000001</v>
      </c>
    </row>
    <row r="33" spans="1:5" x14ac:dyDescent="0.25">
      <c r="A33" s="31">
        <v>32</v>
      </c>
      <c r="B33" s="32" t="s">
        <v>153</v>
      </c>
      <c r="C33" s="33">
        <v>9.5500000000000002E-2</v>
      </c>
      <c r="D33" s="34">
        <v>0.10550000000000001</v>
      </c>
      <c r="E33" s="35">
        <v>0.79900000000000004</v>
      </c>
    </row>
    <row r="34" spans="1:5" x14ac:dyDescent="0.25">
      <c r="A34" s="31">
        <v>33</v>
      </c>
      <c r="B34" s="32" t="s">
        <v>154</v>
      </c>
      <c r="C34" s="33">
        <v>9.4999999999999998E-3</v>
      </c>
      <c r="D34" s="34">
        <v>5.4999999999999997E-3</v>
      </c>
      <c r="E34" s="35">
        <v>0.98499999999999999</v>
      </c>
    </row>
    <row r="35" spans="1:5" x14ac:dyDescent="0.25">
      <c r="A35" s="31">
        <v>34</v>
      </c>
      <c r="B35" s="32" t="s">
        <v>155</v>
      </c>
      <c r="C35" s="33">
        <v>8.4999999999999992E-2</v>
      </c>
      <c r="D35" s="34">
        <v>0.86399999999999988</v>
      </c>
      <c r="E35" s="35">
        <v>0.05</v>
      </c>
    </row>
    <row r="36" spans="1:5" x14ac:dyDescent="0.25">
      <c r="A36" s="31">
        <v>35</v>
      </c>
      <c r="B36" s="32" t="s">
        <v>156</v>
      </c>
      <c r="C36" s="33">
        <v>0</v>
      </c>
      <c r="D36" s="34">
        <v>1</v>
      </c>
      <c r="E36" s="35">
        <v>0</v>
      </c>
    </row>
    <row r="37" spans="1:5" x14ac:dyDescent="0.25">
      <c r="A37" s="31">
        <v>36</v>
      </c>
      <c r="B37" s="32" t="s">
        <v>157</v>
      </c>
      <c r="C37" s="33">
        <v>0.23749999999999999</v>
      </c>
      <c r="D37" s="34">
        <v>0.74250000000000005</v>
      </c>
      <c r="E37" s="35">
        <v>0.02</v>
      </c>
    </row>
    <row r="38" spans="1:5" x14ac:dyDescent="0.25">
      <c r="A38" s="31">
        <v>37</v>
      </c>
      <c r="B38" s="32" t="s">
        <v>158</v>
      </c>
      <c r="C38" s="33">
        <v>0.40200000000000002</v>
      </c>
      <c r="D38" s="34">
        <v>0.58599999999999997</v>
      </c>
      <c r="E38" s="35">
        <v>1.3000000000000001E-2</v>
      </c>
    </row>
    <row r="39" spans="1:5" x14ac:dyDescent="0.25">
      <c r="A39" s="31">
        <v>38</v>
      </c>
      <c r="B39" s="32" t="s">
        <v>159</v>
      </c>
      <c r="C39" s="33">
        <v>0.18049999999999999</v>
      </c>
      <c r="D39" s="34">
        <v>0.20049999999999998</v>
      </c>
      <c r="E39" s="35">
        <v>0.61899999999999999</v>
      </c>
    </row>
    <row r="40" spans="1:5" ht="15.75" thickBot="1" x14ac:dyDescent="0.3">
      <c r="A40" s="36">
        <v>39</v>
      </c>
      <c r="B40" s="37" t="s">
        <v>90</v>
      </c>
      <c r="C40" s="45">
        <v>6.9407407223652282E-2</v>
      </c>
      <c r="D40" s="46">
        <v>0.92919110261826454</v>
      </c>
      <c r="E40" s="47">
        <v>1.4014901580831054E-3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sheetPr>
  <dimension ref="A1:Q40"/>
  <sheetViews>
    <sheetView workbookViewId="0">
      <selection activeCell="C5" sqref="C5"/>
    </sheetView>
  </sheetViews>
  <sheetFormatPr baseColWidth="10" defaultColWidth="12.7109375" defaultRowHeight="15" x14ac:dyDescent="0.25"/>
  <sheetData>
    <row r="1" spans="1:17"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row>
    <row r="2" spans="1:17" x14ac:dyDescent="0.25">
      <c r="A2" s="5">
        <v>2</v>
      </c>
      <c r="B2" s="5">
        <v>2</v>
      </c>
      <c r="C2" s="5">
        <v>1</v>
      </c>
      <c r="D2" s="6">
        <v>951.9</v>
      </c>
      <c r="E2" s="7">
        <v>4.0349999999999997E-2</v>
      </c>
      <c r="F2" s="7">
        <v>5.3079999999999998</v>
      </c>
      <c r="G2" s="8">
        <v>0.11665096972354716</v>
      </c>
      <c r="H2" s="8">
        <v>9.6781758643092519E-2</v>
      </c>
      <c r="I2" s="8">
        <v>7.6912547562637879E-2</v>
      </c>
      <c r="J2" s="8">
        <v>5.7043336482183238E-2</v>
      </c>
      <c r="K2" s="7">
        <v>951.9</v>
      </c>
      <c r="L2" s="7">
        <v>4.0349999999999997E-2</v>
      </c>
      <c r="M2" s="7">
        <v>5.3079999999999998</v>
      </c>
      <c r="N2" s="7">
        <v>0.11665096972354716</v>
      </c>
      <c r="O2" s="7">
        <v>9.6781758643092519E-2</v>
      </c>
      <c r="P2" s="7">
        <v>7.6912547562637879E-2</v>
      </c>
      <c r="Q2" s="7">
        <v>5.7043336482183238E-2</v>
      </c>
    </row>
    <row r="3" spans="1:17" x14ac:dyDescent="0.25">
      <c r="A3" s="5">
        <v>4</v>
      </c>
      <c r="B3" s="5">
        <v>2</v>
      </c>
      <c r="C3" s="5">
        <v>2</v>
      </c>
      <c r="D3" s="6">
        <v>977.6</v>
      </c>
      <c r="E3" s="7">
        <v>3.8390000000000001E-2</v>
      </c>
      <c r="F3" s="7">
        <v>6.8869999999999996</v>
      </c>
      <c r="G3" s="7">
        <v>0.12457859566719987</v>
      </c>
      <c r="H3" s="7">
        <v>0.10697794355807277</v>
      </c>
      <c r="I3" s="7">
        <v>8.9377291448945712E-2</v>
      </c>
      <c r="J3" s="7">
        <v>7.1776639339818635E-2</v>
      </c>
      <c r="K3" s="7">
        <v>977.6</v>
      </c>
      <c r="L3" s="7">
        <v>3.8390000000000001E-2</v>
      </c>
      <c r="M3" s="7">
        <v>6.8869999999999996</v>
      </c>
      <c r="N3" s="7">
        <v>0.12457859566719987</v>
      </c>
      <c r="O3" s="7">
        <v>0.10697794355807277</v>
      </c>
      <c r="P3" s="7">
        <v>8.9377291448945712E-2</v>
      </c>
      <c r="Q3" s="7">
        <v>7.1776639339818635E-2</v>
      </c>
    </row>
    <row r="4" spans="1:17" x14ac:dyDescent="0.25">
      <c r="A4" s="5">
        <v>6</v>
      </c>
      <c r="B4" s="5">
        <v>2</v>
      </c>
      <c r="C4" s="5">
        <v>3</v>
      </c>
      <c r="D4" s="6">
        <v>977.6</v>
      </c>
      <c r="E4" s="7">
        <v>3.8390000000000001E-2</v>
      </c>
      <c r="F4" s="7">
        <v>6.8869999999999996</v>
      </c>
      <c r="G4" s="7">
        <v>0.12457859566719987</v>
      </c>
      <c r="H4" s="7">
        <v>0.10697794355807277</v>
      </c>
      <c r="I4" s="7">
        <v>8.9377291448945712E-2</v>
      </c>
      <c r="J4" s="7">
        <v>7.1776639339818635E-2</v>
      </c>
      <c r="K4" s="7">
        <v>977.6</v>
      </c>
      <c r="L4" s="7">
        <v>3.8390000000000001E-2</v>
      </c>
      <c r="M4" s="7">
        <v>6.8869999999999996</v>
      </c>
      <c r="N4" s="7">
        <v>0.12457859566719987</v>
      </c>
      <c r="O4" s="7">
        <v>0.10697794355807277</v>
      </c>
      <c r="P4" s="7">
        <v>8.9377291448945712E-2</v>
      </c>
      <c r="Q4" s="7">
        <v>7.1776639339818635E-2</v>
      </c>
    </row>
    <row r="5" spans="1:17" x14ac:dyDescent="0.25">
      <c r="A5" s="5">
        <v>8</v>
      </c>
      <c r="B5" s="5">
        <v>2</v>
      </c>
      <c r="C5" s="5">
        <v>4</v>
      </c>
      <c r="D5" s="6">
        <v>951.9</v>
      </c>
      <c r="E5" s="7">
        <v>4.0349999999999997E-2</v>
      </c>
      <c r="F5" s="7">
        <v>5.3079999999999998</v>
      </c>
      <c r="G5" s="7">
        <v>0.11665096972354716</v>
      </c>
      <c r="H5" s="7">
        <v>9.6781758643092519E-2</v>
      </c>
      <c r="I5" s="7">
        <v>7.6912547562637879E-2</v>
      </c>
      <c r="J5" s="7">
        <v>5.7043336482183238E-2</v>
      </c>
      <c r="K5" s="7">
        <v>951.9</v>
      </c>
      <c r="L5" s="7">
        <v>4.0349999999999997E-2</v>
      </c>
      <c r="M5" s="7">
        <v>5.3079999999999998</v>
      </c>
      <c r="N5" s="7">
        <v>0.11665096972354716</v>
      </c>
      <c r="O5" s="7">
        <v>9.6781758643092519E-2</v>
      </c>
      <c r="P5" s="7">
        <v>7.6912547562637879E-2</v>
      </c>
      <c r="Q5" s="7">
        <v>5.7043336482183238E-2</v>
      </c>
    </row>
    <row r="6" spans="1:17" x14ac:dyDescent="0.25">
      <c r="A6" s="5">
        <v>10</v>
      </c>
      <c r="B6" s="5">
        <v>2</v>
      </c>
      <c r="C6" s="5">
        <v>5</v>
      </c>
      <c r="D6" s="6">
        <v>1013</v>
      </c>
      <c r="E6" s="7">
        <v>3.4720000000000001E-2</v>
      </c>
      <c r="F6" s="7">
        <v>7.4180000000000001</v>
      </c>
      <c r="G6" s="7">
        <v>0.10751810964927724</v>
      </c>
      <c r="H6" s="7">
        <v>9.4805815346826222E-2</v>
      </c>
      <c r="I6" s="7">
        <v>8.2093521044375228E-2</v>
      </c>
      <c r="J6" s="7">
        <v>6.9381226741924221E-2</v>
      </c>
      <c r="K6" s="7">
        <v>1013</v>
      </c>
      <c r="L6" s="7">
        <v>3.4720000000000001E-2</v>
      </c>
      <c r="M6" s="7">
        <v>7.4180000000000001</v>
      </c>
      <c r="N6" s="7">
        <v>0.10751810964927724</v>
      </c>
      <c r="O6" s="7">
        <v>9.4805815346826222E-2</v>
      </c>
      <c r="P6" s="7">
        <v>8.2093521044375228E-2</v>
      </c>
      <c r="Q6" s="7">
        <v>6.9381226741924221E-2</v>
      </c>
    </row>
    <row r="7" spans="1:17" x14ac:dyDescent="0.25">
      <c r="A7" s="5">
        <v>12</v>
      </c>
      <c r="B7" s="5">
        <v>2</v>
      </c>
      <c r="C7" s="5">
        <v>6</v>
      </c>
      <c r="D7" s="6">
        <v>977.6</v>
      </c>
      <c r="E7" s="7">
        <v>3.8390000000000001E-2</v>
      </c>
      <c r="F7" s="7">
        <v>6.8869999999999996</v>
      </c>
      <c r="G7" s="7">
        <v>0.12457859566719987</v>
      </c>
      <c r="H7" s="7">
        <v>0.10697794355807277</v>
      </c>
      <c r="I7" s="7">
        <v>8.9377291448945712E-2</v>
      </c>
      <c r="J7" s="7">
        <v>7.1776639339818635E-2</v>
      </c>
      <c r="K7" s="7">
        <v>977.6</v>
      </c>
      <c r="L7" s="7">
        <v>3.8390000000000001E-2</v>
      </c>
      <c r="M7" s="7">
        <v>6.8869999999999996</v>
      </c>
      <c r="N7" s="7">
        <v>0.12457859566719987</v>
      </c>
      <c r="O7" s="7">
        <v>0.10697794355807277</v>
      </c>
      <c r="P7" s="7">
        <v>8.9377291448945712E-2</v>
      </c>
      <c r="Q7" s="7">
        <v>7.1776639339818635E-2</v>
      </c>
    </row>
    <row r="8" spans="1:17" x14ac:dyDescent="0.25">
      <c r="A8" s="5">
        <v>14</v>
      </c>
      <c r="B8" s="5">
        <v>2</v>
      </c>
      <c r="C8" s="5">
        <v>7</v>
      </c>
      <c r="D8" s="6">
        <v>951.9</v>
      </c>
      <c r="E8" s="7">
        <v>4.0349999999999997E-2</v>
      </c>
      <c r="F8" s="7">
        <v>5.3079999999999998</v>
      </c>
      <c r="G8" s="7">
        <v>0.11665096972354716</v>
      </c>
      <c r="H8" s="7">
        <v>9.6781758643092519E-2</v>
      </c>
      <c r="I8" s="7">
        <v>7.6912547562637879E-2</v>
      </c>
      <c r="J8" s="7">
        <v>5.7043336482183238E-2</v>
      </c>
      <c r="K8" s="7">
        <v>951.9</v>
      </c>
      <c r="L8" s="7">
        <v>4.0349999999999997E-2</v>
      </c>
      <c r="M8" s="7">
        <v>5.3079999999999998</v>
      </c>
      <c r="N8" s="7">
        <v>0.11665096972354716</v>
      </c>
      <c r="O8" s="7">
        <v>9.6781758643092519E-2</v>
      </c>
      <c r="P8" s="7">
        <v>7.6912547562637879E-2</v>
      </c>
      <c r="Q8" s="7">
        <v>5.7043336482183238E-2</v>
      </c>
    </row>
    <row r="9" spans="1:17" x14ac:dyDescent="0.25">
      <c r="A9" s="5">
        <v>16</v>
      </c>
      <c r="B9" s="5">
        <v>2</v>
      </c>
      <c r="C9" s="5">
        <v>8</v>
      </c>
      <c r="D9" s="6">
        <v>1013</v>
      </c>
      <c r="E9" s="7">
        <v>3.4720000000000001E-2</v>
      </c>
      <c r="F9" s="7">
        <v>7.4180000000000001</v>
      </c>
      <c r="G9" s="7">
        <v>0.10751810964927724</v>
      </c>
      <c r="H9" s="7">
        <v>9.4805815346826222E-2</v>
      </c>
      <c r="I9" s="7">
        <v>8.2093521044375228E-2</v>
      </c>
      <c r="J9" s="7">
        <v>6.9381226741924221E-2</v>
      </c>
      <c r="K9" s="7">
        <v>1013</v>
      </c>
      <c r="L9" s="7">
        <v>3.4720000000000001E-2</v>
      </c>
      <c r="M9" s="7">
        <v>7.4180000000000001</v>
      </c>
      <c r="N9" s="7">
        <v>0.10751810964927724</v>
      </c>
      <c r="O9" s="7">
        <v>9.4805815346826222E-2</v>
      </c>
      <c r="P9" s="7">
        <v>8.2093521044375228E-2</v>
      </c>
      <c r="Q9" s="7">
        <v>6.9381226741924221E-2</v>
      </c>
    </row>
    <row r="10" spans="1:17" x14ac:dyDescent="0.25">
      <c r="A10" s="5">
        <v>18</v>
      </c>
      <c r="B10" s="5">
        <v>2</v>
      </c>
      <c r="C10" s="5">
        <v>9</v>
      </c>
      <c r="D10" s="6">
        <v>951.9</v>
      </c>
      <c r="E10" s="7">
        <v>4.0349999999999997E-2</v>
      </c>
      <c r="F10" s="7">
        <v>5.3079999999999998</v>
      </c>
      <c r="G10" s="7">
        <v>0.11665096972354716</v>
      </c>
      <c r="H10" s="7">
        <v>9.6781758643092519E-2</v>
      </c>
      <c r="I10" s="7">
        <v>7.6912547562637879E-2</v>
      </c>
      <c r="J10" s="7">
        <v>5.7043336482183238E-2</v>
      </c>
      <c r="K10" s="7">
        <v>951.9</v>
      </c>
      <c r="L10" s="7">
        <v>4.0349999999999997E-2</v>
      </c>
      <c r="M10" s="7">
        <v>5.3079999999999998</v>
      </c>
      <c r="N10" s="7">
        <v>0.11665096972354716</v>
      </c>
      <c r="O10" s="7">
        <v>9.6781758643092519E-2</v>
      </c>
      <c r="P10" s="7">
        <v>7.6912547562637879E-2</v>
      </c>
      <c r="Q10" s="7">
        <v>5.7043336482183238E-2</v>
      </c>
    </row>
    <row r="11" spans="1:17" x14ac:dyDescent="0.25">
      <c r="A11" s="5">
        <v>20</v>
      </c>
      <c r="B11" s="5">
        <v>2</v>
      </c>
      <c r="C11" s="5">
        <v>10</v>
      </c>
      <c r="D11" s="6">
        <v>951.9</v>
      </c>
      <c r="E11" s="7">
        <v>4.0349999999999997E-2</v>
      </c>
      <c r="F11" s="7">
        <v>5.3079999999999998</v>
      </c>
      <c r="G11" s="7">
        <v>0.11665096972354716</v>
      </c>
      <c r="H11" s="7">
        <v>9.6781758643092519E-2</v>
      </c>
      <c r="I11" s="7">
        <v>7.6912547562637879E-2</v>
      </c>
      <c r="J11" s="7">
        <v>5.7043336482183238E-2</v>
      </c>
      <c r="K11" s="7">
        <v>951.9</v>
      </c>
      <c r="L11" s="7">
        <v>4.0349999999999997E-2</v>
      </c>
      <c r="M11" s="7">
        <v>5.3079999999999998</v>
      </c>
      <c r="N11" s="7">
        <v>0.11665096972354716</v>
      </c>
      <c r="O11" s="7">
        <v>9.6781758643092519E-2</v>
      </c>
      <c r="P11" s="7">
        <v>7.6912547562637879E-2</v>
      </c>
      <c r="Q11" s="7">
        <v>5.7043336482183238E-2</v>
      </c>
    </row>
    <row r="12" spans="1:17" x14ac:dyDescent="0.25">
      <c r="A12" s="5">
        <v>22</v>
      </c>
      <c r="B12" s="5">
        <v>2</v>
      </c>
      <c r="C12" s="5">
        <v>11</v>
      </c>
      <c r="D12" s="6">
        <v>951.9</v>
      </c>
      <c r="E12" s="7">
        <v>4.0349999999999997E-2</v>
      </c>
      <c r="F12" s="7">
        <v>5.3079999999999998</v>
      </c>
      <c r="G12" s="7">
        <v>0.11665096972354716</v>
      </c>
      <c r="H12" s="7">
        <v>9.6781758643092519E-2</v>
      </c>
      <c r="I12" s="7">
        <v>7.6912547562637879E-2</v>
      </c>
      <c r="J12" s="7">
        <v>5.7043336482183238E-2</v>
      </c>
      <c r="K12" s="7">
        <v>951.9</v>
      </c>
      <c r="L12" s="7">
        <v>4.0349999999999997E-2</v>
      </c>
      <c r="M12" s="7">
        <v>5.3079999999999998</v>
      </c>
      <c r="N12" s="7">
        <v>0.11665096972354716</v>
      </c>
      <c r="O12" s="7">
        <v>9.6781758643092519E-2</v>
      </c>
      <c r="P12" s="7">
        <v>7.6912547562637879E-2</v>
      </c>
      <c r="Q12" s="7">
        <v>5.7043336482183238E-2</v>
      </c>
    </row>
    <row r="13" spans="1:17" x14ac:dyDescent="0.25">
      <c r="A13" s="5">
        <v>24</v>
      </c>
      <c r="B13" s="5">
        <v>2</v>
      </c>
      <c r="C13" s="5">
        <v>12</v>
      </c>
      <c r="D13" s="6">
        <v>1013</v>
      </c>
      <c r="E13" s="7">
        <v>3.4720000000000001E-2</v>
      </c>
      <c r="F13" s="7">
        <v>7.4180000000000001</v>
      </c>
      <c r="G13" s="7">
        <v>0.10751810964927724</v>
      </c>
      <c r="H13" s="7">
        <v>9.4805815346826222E-2</v>
      </c>
      <c r="I13" s="7">
        <v>8.2093521044375228E-2</v>
      </c>
      <c r="J13" s="7">
        <v>6.9381226741924221E-2</v>
      </c>
      <c r="K13" s="7">
        <v>1013</v>
      </c>
      <c r="L13" s="7">
        <v>3.4720000000000001E-2</v>
      </c>
      <c r="M13" s="7">
        <v>7.4180000000000001</v>
      </c>
      <c r="N13" s="7">
        <v>0.10751810964927724</v>
      </c>
      <c r="O13" s="7">
        <v>9.4805815346826222E-2</v>
      </c>
      <c r="P13" s="7">
        <v>8.2093521044375228E-2</v>
      </c>
      <c r="Q13" s="7">
        <v>6.9381226741924221E-2</v>
      </c>
    </row>
    <row r="14" spans="1:17" x14ac:dyDescent="0.25">
      <c r="A14" s="5">
        <v>26</v>
      </c>
      <c r="B14" s="5">
        <v>2</v>
      </c>
      <c r="C14" s="5">
        <v>13</v>
      </c>
      <c r="D14" s="6">
        <v>951.9</v>
      </c>
      <c r="E14" s="7">
        <v>4.0349999999999997E-2</v>
      </c>
      <c r="F14" s="7">
        <v>5.3079999999999998</v>
      </c>
      <c r="G14" s="7">
        <v>0.11665096972354716</v>
      </c>
      <c r="H14" s="7">
        <v>9.6781758643092519E-2</v>
      </c>
      <c r="I14" s="7">
        <v>7.6912547562637879E-2</v>
      </c>
      <c r="J14" s="7">
        <v>5.7043336482183238E-2</v>
      </c>
      <c r="K14" s="7">
        <v>951.9</v>
      </c>
      <c r="L14" s="7">
        <v>4.0349999999999997E-2</v>
      </c>
      <c r="M14" s="7">
        <v>5.3079999999999998</v>
      </c>
      <c r="N14" s="7">
        <v>0.11665096972354716</v>
      </c>
      <c r="O14" s="7">
        <v>9.6781758643092519E-2</v>
      </c>
      <c r="P14" s="7">
        <v>7.6912547562637879E-2</v>
      </c>
      <c r="Q14" s="7">
        <v>5.7043336482183238E-2</v>
      </c>
    </row>
    <row r="15" spans="1:17" x14ac:dyDescent="0.25">
      <c r="A15" s="5">
        <v>28</v>
      </c>
      <c r="B15" s="5">
        <v>2</v>
      </c>
      <c r="C15" s="5">
        <v>14</v>
      </c>
      <c r="D15" s="6">
        <v>1013</v>
      </c>
      <c r="E15" s="7">
        <v>3.4720000000000001E-2</v>
      </c>
      <c r="F15" s="7">
        <v>7.4180000000000001</v>
      </c>
      <c r="G15" s="7">
        <v>0.10751810964927724</v>
      </c>
      <c r="H15" s="7">
        <v>9.4805815346826222E-2</v>
      </c>
      <c r="I15" s="7">
        <v>8.2093521044375228E-2</v>
      </c>
      <c r="J15" s="7">
        <v>6.9381226741924221E-2</v>
      </c>
      <c r="K15" s="7">
        <v>1013</v>
      </c>
      <c r="L15" s="7">
        <v>3.4720000000000001E-2</v>
      </c>
      <c r="M15" s="7">
        <v>7.4180000000000001</v>
      </c>
      <c r="N15" s="7">
        <v>0.10751810964927724</v>
      </c>
      <c r="O15" s="7">
        <v>9.4805815346826222E-2</v>
      </c>
      <c r="P15" s="7">
        <v>8.2093521044375228E-2</v>
      </c>
      <c r="Q15" s="7">
        <v>6.9381226741924221E-2</v>
      </c>
    </row>
    <row r="16" spans="1:17" x14ac:dyDescent="0.25">
      <c r="A16" s="5">
        <v>30</v>
      </c>
      <c r="B16" s="5">
        <v>2</v>
      </c>
      <c r="C16" s="5">
        <v>15</v>
      </c>
      <c r="D16" s="6">
        <v>951.9</v>
      </c>
      <c r="E16" s="7">
        <v>4.0349999999999997E-2</v>
      </c>
      <c r="F16" s="7">
        <v>5.3079999999999998</v>
      </c>
      <c r="G16" s="7">
        <v>0.11665096972354716</v>
      </c>
      <c r="H16" s="7">
        <v>9.6781758643092519E-2</v>
      </c>
      <c r="I16" s="7">
        <v>7.6912547562637879E-2</v>
      </c>
      <c r="J16" s="7">
        <v>5.7043336482183238E-2</v>
      </c>
      <c r="K16" s="7">
        <v>951.9</v>
      </c>
      <c r="L16" s="7">
        <v>4.0349999999999997E-2</v>
      </c>
      <c r="M16" s="7">
        <v>5.3079999999999998</v>
      </c>
      <c r="N16" s="7">
        <v>0.11665096972354716</v>
      </c>
      <c r="O16" s="7">
        <v>9.6781758643092519E-2</v>
      </c>
      <c r="P16" s="7">
        <v>7.6912547562637879E-2</v>
      </c>
      <c r="Q16" s="7">
        <v>5.7043336482183238E-2</v>
      </c>
    </row>
    <row r="17" spans="1:17" x14ac:dyDescent="0.25">
      <c r="A17" s="5">
        <v>32</v>
      </c>
      <c r="B17" s="5">
        <v>2</v>
      </c>
      <c r="C17" s="5">
        <v>16</v>
      </c>
      <c r="D17" s="6">
        <v>951.9</v>
      </c>
      <c r="E17" s="7">
        <v>4.0349999999999997E-2</v>
      </c>
      <c r="F17" s="7">
        <v>5.3079999999999998</v>
      </c>
      <c r="G17" s="7">
        <v>0.11665096972354716</v>
      </c>
      <c r="H17" s="7">
        <v>9.6781758643092519E-2</v>
      </c>
      <c r="I17" s="7">
        <v>7.6912547562637879E-2</v>
      </c>
      <c r="J17" s="7">
        <v>5.7043336482183238E-2</v>
      </c>
      <c r="K17" s="7">
        <v>951.9</v>
      </c>
      <c r="L17" s="7">
        <v>4.0349999999999997E-2</v>
      </c>
      <c r="M17" s="7">
        <v>5.3079999999999998</v>
      </c>
      <c r="N17" s="7">
        <v>0.11665096972354716</v>
      </c>
      <c r="O17" s="7">
        <v>9.6781758643092519E-2</v>
      </c>
      <c r="P17" s="7">
        <v>7.6912547562637879E-2</v>
      </c>
      <c r="Q17" s="7">
        <v>5.7043336482183238E-2</v>
      </c>
    </row>
    <row r="18" spans="1:17" x14ac:dyDescent="0.25">
      <c r="A18" s="5">
        <v>34</v>
      </c>
      <c r="B18" s="5">
        <v>2</v>
      </c>
      <c r="C18" s="5">
        <v>17</v>
      </c>
      <c r="D18" s="6">
        <v>1013</v>
      </c>
      <c r="E18" s="7">
        <v>3.4720000000000001E-2</v>
      </c>
      <c r="F18" s="7">
        <v>7.4180000000000001</v>
      </c>
      <c r="G18" s="7">
        <v>0.10751810964927724</v>
      </c>
      <c r="H18" s="7">
        <v>9.4805815346826222E-2</v>
      </c>
      <c r="I18" s="7">
        <v>8.2093521044375228E-2</v>
      </c>
      <c r="J18" s="7">
        <v>6.9381226741924221E-2</v>
      </c>
      <c r="K18" s="7">
        <v>1013</v>
      </c>
      <c r="L18" s="7">
        <v>3.4720000000000001E-2</v>
      </c>
      <c r="M18" s="7">
        <v>7.4180000000000001</v>
      </c>
      <c r="N18" s="7">
        <v>0.10751810964927724</v>
      </c>
      <c r="O18" s="7">
        <v>9.4805815346826222E-2</v>
      </c>
      <c r="P18" s="7">
        <v>8.2093521044375228E-2</v>
      </c>
      <c r="Q18" s="7">
        <v>6.9381226741924221E-2</v>
      </c>
    </row>
    <row r="19" spans="1:17" x14ac:dyDescent="0.25">
      <c r="A19" s="5">
        <v>36</v>
      </c>
      <c r="B19" s="5">
        <v>2</v>
      </c>
      <c r="C19" s="5">
        <v>18</v>
      </c>
      <c r="D19" s="6">
        <v>951.9</v>
      </c>
      <c r="E19" s="7">
        <v>4.0349999999999997E-2</v>
      </c>
      <c r="F19" s="7">
        <v>5.3079999999999998</v>
      </c>
      <c r="G19" s="7">
        <v>0.11665096972354716</v>
      </c>
      <c r="H19" s="7">
        <v>9.6781758643092519E-2</v>
      </c>
      <c r="I19" s="7">
        <v>7.6912547562637879E-2</v>
      </c>
      <c r="J19" s="7">
        <v>5.7043336482183238E-2</v>
      </c>
      <c r="K19" s="7">
        <v>951.9</v>
      </c>
      <c r="L19" s="7">
        <v>4.0349999999999997E-2</v>
      </c>
      <c r="M19" s="7">
        <v>5.3079999999999998</v>
      </c>
      <c r="N19" s="7">
        <v>0.11665096972354716</v>
      </c>
      <c r="O19" s="7">
        <v>9.6781758643092519E-2</v>
      </c>
      <c r="P19" s="7">
        <v>7.6912547562637879E-2</v>
      </c>
      <c r="Q19" s="7">
        <v>5.7043336482183238E-2</v>
      </c>
    </row>
    <row r="20" spans="1:17" x14ac:dyDescent="0.25">
      <c r="A20" s="5">
        <v>38</v>
      </c>
      <c r="B20" s="5">
        <v>2</v>
      </c>
      <c r="C20" s="5">
        <v>19</v>
      </c>
      <c r="D20" s="6">
        <v>942.4</v>
      </c>
      <c r="E20" s="7">
        <v>4.9180000000000001E-2</v>
      </c>
      <c r="F20" s="7">
        <v>6.548</v>
      </c>
      <c r="G20" s="7">
        <v>0.13295865940034796</v>
      </c>
      <c r="H20" s="7">
        <v>0.10146452432806892</v>
      </c>
      <c r="I20" s="7">
        <v>6.9970389255789883E-2</v>
      </c>
      <c r="J20" s="7">
        <v>3.8476254183510861E-2</v>
      </c>
      <c r="K20" s="7">
        <v>942.4</v>
      </c>
      <c r="L20" s="7">
        <v>4.9180000000000001E-2</v>
      </c>
      <c r="M20" s="7">
        <v>6.548</v>
      </c>
      <c r="N20" s="7">
        <v>0.13295865940034796</v>
      </c>
      <c r="O20" s="7">
        <v>0.10146452432806892</v>
      </c>
      <c r="P20" s="7">
        <v>6.9970389255789883E-2</v>
      </c>
      <c r="Q20" s="7">
        <v>3.8476254183510861E-2</v>
      </c>
    </row>
    <row r="21" spans="1:17" x14ac:dyDescent="0.25">
      <c r="A21" s="5">
        <v>40</v>
      </c>
      <c r="B21" s="5">
        <v>2</v>
      </c>
      <c r="C21" s="5">
        <v>20</v>
      </c>
      <c r="D21" s="6">
        <v>942.4</v>
      </c>
      <c r="E21" s="7">
        <v>4.9180000000000001E-2</v>
      </c>
      <c r="F21" s="7">
        <v>6.548</v>
      </c>
      <c r="G21" s="7">
        <v>0.13295865940034796</v>
      </c>
      <c r="H21" s="7">
        <v>0.10146452432806892</v>
      </c>
      <c r="I21" s="7">
        <v>6.9970389255789883E-2</v>
      </c>
      <c r="J21" s="7">
        <v>3.8476254183510861E-2</v>
      </c>
      <c r="K21" s="7">
        <v>942.4</v>
      </c>
      <c r="L21" s="7">
        <v>4.9180000000000001E-2</v>
      </c>
      <c r="M21" s="7">
        <v>6.548</v>
      </c>
      <c r="N21" s="7">
        <v>0.13295865940034796</v>
      </c>
      <c r="O21" s="7">
        <v>0.10146452432806892</v>
      </c>
      <c r="P21" s="7">
        <v>6.9970389255789883E-2</v>
      </c>
      <c r="Q21" s="7">
        <v>3.8476254183510861E-2</v>
      </c>
    </row>
    <row r="22" spans="1:17" x14ac:dyDescent="0.25">
      <c r="A22" s="5">
        <v>42</v>
      </c>
      <c r="B22" s="5">
        <v>2</v>
      </c>
      <c r="C22" s="5">
        <v>21</v>
      </c>
      <c r="D22" s="6">
        <v>966.3</v>
      </c>
      <c r="E22" s="7">
        <v>3.5799999999999998E-2</v>
      </c>
      <c r="F22" s="7">
        <v>6.899</v>
      </c>
      <c r="G22" s="7">
        <v>0.12924623023714288</v>
      </c>
      <c r="H22" s="7">
        <v>0.10587966082967837</v>
      </c>
      <c r="I22" s="7">
        <v>8.2513091422213858E-2</v>
      </c>
      <c r="J22" s="7">
        <v>5.9146522014749334E-2</v>
      </c>
      <c r="K22" s="7">
        <v>966.3</v>
      </c>
      <c r="L22" s="7">
        <v>3.5799999999999998E-2</v>
      </c>
      <c r="M22" s="7">
        <v>6.899</v>
      </c>
      <c r="N22" s="7">
        <v>0.12924623023714288</v>
      </c>
      <c r="O22" s="7">
        <v>0.10587966082967837</v>
      </c>
      <c r="P22" s="7">
        <v>8.2513091422213858E-2</v>
      </c>
      <c r="Q22" s="7">
        <v>5.9146522014749334E-2</v>
      </c>
    </row>
    <row r="23" spans="1:17" x14ac:dyDescent="0.25">
      <c r="A23" s="5">
        <v>44</v>
      </c>
      <c r="B23" s="5">
        <v>2</v>
      </c>
      <c r="C23" s="5">
        <v>22</v>
      </c>
      <c r="D23" s="6">
        <v>942.4</v>
      </c>
      <c r="E23" s="7">
        <v>4.9180000000000001E-2</v>
      </c>
      <c r="F23" s="7">
        <v>6.548</v>
      </c>
      <c r="G23" s="7">
        <v>0.13295865940034796</v>
      </c>
      <c r="H23" s="7">
        <v>0.10146452432806892</v>
      </c>
      <c r="I23" s="7">
        <v>6.9970389255789883E-2</v>
      </c>
      <c r="J23" s="7">
        <v>3.8476254183510861E-2</v>
      </c>
      <c r="K23" s="7">
        <v>942.4</v>
      </c>
      <c r="L23" s="7">
        <v>4.9180000000000001E-2</v>
      </c>
      <c r="M23" s="7">
        <v>6.548</v>
      </c>
      <c r="N23" s="7">
        <v>0.13295865940034796</v>
      </c>
      <c r="O23" s="7">
        <v>0.10146452432806892</v>
      </c>
      <c r="P23" s="7">
        <v>6.9970389255789883E-2</v>
      </c>
      <c r="Q23" s="7">
        <v>3.8476254183510861E-2</v>
      </c>
    </row>
    <row r="24" spans="1:17" x14ac:dyDescent="0.25">
      <c r="A24" s="5">
        <v>46</v>
      </c>
      <c r="B24" s="5">
        <v>2</v>
      </c>
      <c r="C24" s="5">
        <v>23</v>
      </c>
      <c r="D24" s="6">
        <v>966.3</v>
      </c>
      <c r="E24" s="7">
        <v>3.5799999999999998E-2</v>
      </c>
      <c r="F24" s="7">
        <v>6.899</v>
      </c>
      <c r="G24" s="7">
        <v>0.12924623023714288</v>
      </c>
      <c r="H24" s="7">
        <v>0.10587966082967837</v>
      </c>
      <c r="I24" s="7">
        <v>8.2513091422213858E-2</v>
      </c>
      <c r="J24" s="7">
        <v>5.9146522014749334E-2</v>
      </c>
      <c r="K24" s="7">
        <v>966.3</v>
      </c>
      <c r="L24" s="7">
        <v>3.5799999999999998E-2</v>
      </c>
      <c r="M24" s="7">
        <v>6.899</v>
      </c>
      <c r="N24" s="7">
        <v>0.12924623023714288</v>
      </c>
      <c r="O24" s="7">
        <v>0.10587966082967837</v>
      </c>
      <c r="P24" s="7">
        <v>8.2513091422213858E-2</v>
      </c>
      <c r="Q24" s="7">
        <v>5.9146522014749334E-2</v>
      </c>
    </row>
    <row r="25" spans="1:17" x14ac:dyDescent="0.25">
      <c r="A25" s="5">
        <v>48</v>
      </c>
      <c r="B25" s="5">
        <v>2</v>
      </c>
      <c r="C25" s="5">
        <v>24</v>
      </c>
      <c r="D25" s="6">
        <v>966.3</v>
      </c>
      <c r="E25" s="7">
        <v>3.5799999999999998E-2</v>
      </c>
      <c r="F25" s="7">
        <v>6.899</v>
      </c>
      <c r="G25" s="7">
        <v>0.12924623023714288</v>
      </c>
      <c r="H25" s="7">
        <v>0.10587966082967837</v>
      </c>
      <c r="I25" s="7">
        <v>8.2513091422213858E-2</v>
      </c>
      <c r="J25" s="7">
        <v>5.9146522014749334E-2</v>
      </c>
      <c r="K25" s="7">
        <v>966.3</v>
      </c>
      <c r="L25" s="7">
        <v>3.5799999999999998E-2</v>
      </c>
      <c r="M25" s="7">
        <v>6.899</v>
      </c>
      <c r="N25" s="7">
        <v>0.12924623023714288</v>
      </c>
      <c r="O25" s="7">
        <v>0.10587966082967837</v>
      </c>
      <c r="P25" s="7">
        <v>8.2513091422213858E-2</v>
      </c>
      <c r="Q25" s="7">
        <v>5.9146522014749334E-2</v>
      </c>
    </row>
    <row r="26" spans="1:17" x14ac:dyDescent="0.25">
      <c r="A26" s="5">
        <v>50</v>
      </c>
      <c r="B26" s="5">
        <v>2</v>
      </c>
      <c r="C26" s="5">
        <v>25</v>
      </c>
      <c r="D26" s="6">
        <v>944.9</v>
      </c>
      <c r="E26" s="7">
        <v>5.2769999999999997E-2</v>
      </c>
      <c r="F26" s="7">
        <v>3.9350000000000001</v>
      </c>
      <c r="G26" s="7">
        <v>8.498187476849868E-2</v>
      </c>
      <c r="H26" s="7">
        <v>6.7836718352260253E-2</v>
      </c>
      <c r="I26" s="7">
        <v>5.0691561936021826E-2</v>
      </c>
      <c r="J26" s="7">
        <v>3.3546405519783398E-2</v>
      </c>
      <c r="K26" s="7">
        <v>944.9</v>
      </c>
      <c r="L26" s="7">
        <v>5.2769999999999997E-2</v>
      </c>
      <c r="M26" s="7">
        <v>3.9350000000000001</v>
      </c>
      <c r="N26" s="7">
        <v>8.498187476849868E-2</v>
      </c>
      <c r="O26" s="7">
        <v>6.7836718352260253E-2</v>
      </c>
      <c r="P26" s="7">
        <v>5.0691561936021826E-2</v>
      </c>
      <c r="Q26" s="7">
        <v>3.3546405519783398E-2</v>
      </c>
    </row>
    <row r="27" spans="1:17" x14ac:dyDescent="0.25">
      <c r="A27" s="5">
        <v>52</v>
      </c>
      <c r="B27" s="5">
        <v>2</v>
      </c>
      <c r="C27" s="5">
        <v>26</v>
      </c>
      <c r="D27" s="6">
        <v>944.9</v>
      </c>
      <c r="E27" s="7">
        <v>5.2769999999999997E-2</v>
      </c>
      <c r="F27" s="7">
        <v>3.9350000000000001</v>
      </c>
      <c r="G27" s="7">
        <v>8.498187476849868E-2</v>
      </c>
      <c r="H27" s="7">
        <v>6.7836718352260253E-2</v>
      </c>
      <c r="I27" s="7">
        <v>5.0691561936021826E-2</v>
      </c>
      <c r="J27" s="7">
        <v>3.3546405519783398E-2</v>
      </c>
      <c r="K27" s="7">
        <v>944.9</v>
      </c>
      <c r="L27" s="7">
        <v>5.2769999999999997E-2</v>
      </c>
      <c r="M27" s="7">
        <v>3.9350000000000001</v>
      </c>
      <c r="N27" s="7">
        <v>8.498187476849868E-2</v>
      </c>
      <c r="O27" s="7">
        <v>6.7836718352260253E-2</v>
      </c>
      <c r="P27" s="7">
        <v>5.0691561936021826E-2</v>
      </c>
      <c r="Q27" s="7">
        <v>3.3546405519783398E-2</v>
      </c>
    </row>
    <row r="28" spans="1:17" x14ac:dyDescent="0.25">
      <c r="A28" s="5">
        <v>54</v>
      </c>
      <c r="B28" s="5">
        <v>2</v>
      </c>
      <c r="C28" s="5">
        <v>27</v>
      </c>
      <c r="D28" s="6">
        <v>966.3</v>
      </c>
      <c r="E28" s="7">
        <v>3.5799999999999998E-2</v>
      </c>
      <c r="F28" s="7">
        <v>6.899</v>
      </c>
      <c r="G28" s="7">
        <v>0.12924623023714288</v>
      </c>
      <c r="H28" s="7">
        <v>0.10587966082967837</v>
      </c>
      <c r="I28" s="7">
        <v>8.2513091422213858E-2</v>
      </c>
      <c r="J28" s="7">
        <v>5.9146522014749334E-2</v>
      </c>
      <c r="K28" s="7">
        <v>966.3</v>
      </c>
      <c r="L28" s="7">
        <v>3.5799999999999998E-2</v>
      </c>
      <c r="M28" s="7">
        <v>6.899</v>
      </c>
      <c r="N28" s="7">
        <v>0.12924623023714288</v>
      </c>
      <c r="O28" s="7">
        <v>0.10587966082967837</v>
      </c>
      <c r="P28" s="7">
        <v>8.2513091422213858E-2</v>
      </c>
      <c r="Q28" s="7">
        <v>5.9146522014749334E-2</v>
      </c>
    </row>
    <row r="29" spans="1:17" x14ac:dyDescent="0.25">
      <c r="A29" s="5">
        <v>56</v>
      </c>
      <c r="B29" s="5">
        <v>2</v>
      </c>
      <c r="C29" s="5">
        <v>28</v>
      </c>
      <c r="D29" s="6">
        <v>939.9</v>
      </c>
      <c r="E29" s="7">
        <v>4.3380000000000002E-2</v>
      </c>
      <c r="F29" s="7">
        <v>6.0979999999999999</v>
      </c>
      <c r="G29" s="7">
        <v>9.3299489947658645E-2</v>
      </c>
      <c r="H29" s="7">
        <v>7.8737222085123348E-2</v>
      </c>
      <c r="I29" s="7">
        <v>6.4174954222588038E-2</v>
      </c>
      <c r="J29" s="7">
        <v>4.9612686360052727E-2</v>
      </c>
      <c r="K29" s="7">
        <v>939.9</v>
      </c>
      <c r="L29" s="7">
        <v>4.3380000000000002E-2</v>
      </c>
      <c r="M29" s="7">
        <v>6.0979999999999999</v>
      </c>
      <c r="N29" s="7">
        <v>9.3299489947658645E-2</v>
      </c>
      <c r="O29" s="7">
        <v>7.8737222085123348E-2</v>
      </c>
      <c r="P29" s="7">
        <v>6.4174954222588038E-2</v>
      </c>
      <c r="Q29" s="7">
        <v>4.9612686360052727E-2</v>
      </c>
    </row>
    <row r="30" spans="1:17" x14ac:dyDescent="0.25">
      <c r="A30" s="5">
        <v>58</v>
      </c>
      <c r="B30" s="5">
        <v>2</v>
      </c>
      <c r="C30" s="5">
        <v>29</v>
      </c>
      <c r="D30" s="6">
        <v>933.7</v>
      </c>
      <c r="E30" s="7">
        <v>4.5409999999999999E-2</v>
      </c>
      <c r="F30" s="7">
        <v>5.59</v>
      </c>
      <c r="G30" s="7">
        <v>8.75934523583215E-2</v>
      </c>
      <c r="H30" s="7">
        <v>8.75934523583215E-2</v>
      </c>
      <c r="I30" s="7">
        <v>8.75934523583215E-2</v>
      </c>
      <c r="J30" s="7">
        <v>8.75934523583215E-2</v>
      </c>
      <c r="K30" s="7">
        <v>933.7</v>
      </c>
      <c r="L30" s="7">
        <v>4.5409999999999999E-2</v>
      </c>
      <c r="M30" s="7">
        <v>5.59</v>
      </c>
      <c r="N30" s="7">
        <v>8.75934523583215E-2</v>
      </c>
      <c r="O30" s="7">
        <v>8.75934523583215E-2</v>
      </c>
      <c r="P30" s="7">
        <v>8.75934523583215E-2</v>
      </c>
      <c r="Q30" s="7">
        <v>8.75934523583215E-2</v>
      </c>
    </row>
    <row r="31" spans="1:17" x14ac:dyDescent="0.25">
      <c r="A31" s="5">
        <v>60</v>
      </c>
      <c r="B31" s="5">
        <v>2</v>
      </c>
      <c r="C31" s="5">
        <v>30</v>
      </c>
      <c r="D31" s="6">
        <v>1072</v>
      </c>
      <c r="E31" s="7">
        <v>3.8460000000000001E-2</v>
      </c>
      <c r="F31" s="7">
        <v>6.4909999999999997</v>
      </c>
      <c r="G31" s="7">
        <v>0.11972280543654565</v>
      </c>
      <c r="H31" s="7">
        <v>0.1005165053202388</v>
      </c>
      <c r="I31" s="7">
        <v>8.1310205203931965E-2</v>
      </c>
      <c r="J31" s="7">
        <v>6.2103905087625116E-2</v>
      </c>
      <c r="K31" s="7">
        <v>1072</v>
      </c>
      <c r="L31" s="7">
        <v>3.8460000000000001E-2</v>
      </c>
      <c r="M31" s="7">
        <v>6.4909999999999997</v>
      </c>
      <c r="N31" s="7">
        <v>0.11972280543654565</v>
      </c>
      <c r="O31" s="7">
        <v>0.1005165053202388</v>
      </c>
      <c r="P31" s="7">
        <v>8.1310205203931965E-2</v>
      </c>
      <c r="Q31" s="7">
        <v>6.2103905087625116E-2</v>
      </c>
    </row>
    <row r="32" spans="1:17" x14ac:dyDescent="0.25">
      <c r="A32" s="5">
        <v>62</v>
      </c>
      <c r="B32" s="5">
        <v>2</v>
      </c>
      <c r="C32" s="5">
        <v>31</v>
      </c>
      <c r="D32" s="6">
        <v>934.1</v>
      </c>
      <c r="E32" s="7">
        <v>4.7500000000000001E-2</v>
      </c>
      <c r="F32" s="7">
        <v>5.3380000000000001</v>
      </c>
      <c r="G32" s="7">
        <v>9.5746910363841642E-2</v>
      </c>
      <c r="H32" s="7">
        <v>9.3784864810035076E-2</v>
      </c>
      <c r="I32" s="7">
        <v>9.1822819256228511E-2</v>
      </c>
      <c r="J32" s="7">
        <v>8.9860773702421945E-2</v>
      </c>
      <c r="K32" s="7">
        <v>934.1</v>
      </c>
      <c r="L32" s="7">
        <v>4.7500000000000001E-2</v>
      </c>
      <c r="M32" s="7">
        <v>5.3380000000000001</v>
      </c>
      <c r="N32" s="7">
        <v>9.5746910363841642E-2</v>
      </c>
      <c r="O32" s="7">
        <v>9.3784864810035076E-2</v>
      </c>
      <c r="P32" s="7">
        <v>9.1822819256228511E-2</v>
      </c>
      <c r="Q32" s="7">
        <v>8.9860773702421945E-2</v>
      </c>
    </row>
    <row r="33" spans="1:17" x14ac:dyDescent="0.25">
      <c r="A33" s="5">
        <v>64</v>
      </c>
      <c r="B33" s="5">
        <v>2</v>
      </c>
      <c r="C33" s="5">
        <v>32</v>
      </c>
      <c r="D33" s="6">
        <v>920.2</v>
      </c>
      <c r="E33" s="7">
        <v>4.7509999999999997E-2</v>
      </c>
      <c r="F33" s="7">
        <v>4.8579999999999997</v>
      </c>
      <c r="G33" s="7">
        <v>0.10164025232986473</v>
      </c>
      <c r="H33" s="7">
        <v>0.10164025232986473</v>
      </c>
      <c r="I33" s="7">
        <v>0.10164025232986473</v>
      </c>
      <c r="J33" s="7">
        <v>0.10164025232986473</v>
      </c>
      <c r="K33" s="7">
        <v>920.2</v>
      </c>
      <c r="L33" s="7">
        <v>4.7509999999999997E-2</v>
      </c>
      <c r="M33" s="7">
        <v>4.8579999999999997</v>
      </c>
      <c r="N33" s="7">
        <v>0.10164025232986473</v>
      </c>
      <c r="O33" s="7">
        <v>0.10164025232986473</v>
      </c>
      <c r="P33" s="7">
        <v>0.10164025232986473</v>
      </c>
      <c r="Q33" s="7">
        <v>0.10164025232986473</v>
      </c>
    </row>
    <row r="34" spans="1:17" x14ac:dyDescent="0.25">
      <c r="A34" s="5">
        <v>66</v>
      </c>
      <c r="B34" s="5">
        <v>2</v>
      </c>
      <c r="C34" s="5">
        <v>33</v>
      </c>
      <c r="D34" s="6">
        <v>951.9</v>
      </c>
      <c r="E34" s="7">
        <v>4.0349999999999997E-2</v>
      </c>
      <c r="F34" s="7">
        <v>5.3079999999999998</v>
      </c>
      <c r="G34" s="7">
        <v>0.11665096972354716</v>
      </c>
      <c r="H34" s="7">
        <v>9.6781758643092519E-2</v>
      </c>
      <c r="I34" s="7">
        <v>7.6912547562637879E-2</v>
      </c>
      <c r="J34" s="7">
        <v>5.7043336482183238E-2</v>
      </c>
      <c r="K34" s="7">
        <v>951.9</v>
      </c>
      <c r="L34" s="7">
        <v>4.0349999999999997E-2</v>
      </c>
      <c r="M34" s="7">
        <v>5.3079999999999998</v>
      </c>
      <c r="N34" s="7">
        <v>0.11665096972354716</v>
      </c>
      <c r="O34" s="7">
        <v>9.6781758643092519E-2</v>
      </c>
      <c r="P34" s="7">
        <v>7.6912547562637879E-2</v>
      </c>
      <c r="Q34" s="7">
        <v>5.7043336482183238E-2</v>
      </c>
    </row>
    <row r="35" spans="1:17" x14ac:dyDescent="0.25">
      <c r="A35" s="5">
        <v>68</v>
      </c>
      <c r="B35" s="5">
        <v>2</v>
      </c>
      <c r="C35" s="5">
        <v>34</v>
      </c>
      <c r="D35" s="6">
        <v>942.4</v>
      </c>
      <c r="E35" s="7">
        <v>4.9180000000000001E-2</v>
      </c>
      <c r="F35" s="7">
        <v>6.548</v>
      </c>
      <c r="G35" s="7">
        <v>0.13295865940034796</v>
      </c>
      <c r="H35" s="7">
        <v>0.10146452432806892</v>
      </c>
      <c r="I35" s="7">
        <v>6.9970389255789883E-2</v>
      </c>
      <c r="J35" s="7">
        <v>3.8476254183510861E-2</v>
      </c>
      <c r="K35" s="7">
        <v>942.4</v>
      </c>
      <c r="L35" s="7">
        <v>4.9180000000000001E-2</v>
      </c>
      <c r="M35" s="7">
        <v>6.548</v>
      </c>
      <c r="N35" s="7">
        <v>0.13295865940034796</v>
      </c>
      <c r="O35" s="7">
        <v>0.10146452432806892</v>
      </c>
      <c r="P35" s="7">
        <v>6.9970389255789883E-2</v>
      </c>
      <c r="Q35" s="7">
        <v>3.8476254183510861E-2</v>
      </c>
    </row>
    <row r="36" spans="1:17" x14ac:dyDescent="0.25">
      <c r="A36" s="5">
        <v>70</v>
      </c>
      <c r="B36" s="5">
        <v>2</v>
      </c>
      <c r="C36" s="5">
        <v>35</v>
      </c>
      <c r="D36" s="6">
        <v>1010</v>
      </c>
      <c r="E36" s="7">
        <v>4.7010000000000003E-2</v>
      </c>
      <c r="F36" s="7">
        <v>5.3339999999999996</v>
      </c>
      <c r="G36" s="7">
        <v>0.1154972550103763</v>
      </c>
      <c r="H36" s="7">
        <v>8.9086439732848591E-2</v>
      </c>
      <c r="I36" s="7">
        <v>6.2675624455320877E-2</v>
      </c>
      <c r="J36" s="7">
        <v>3.6264809177793178E-2</v>
      </c>
      <c r="K36" s="7">
        <v>1010</v>
      </c>
      <c r="L36" s="7">
        <v>4.7010000000000003E-2</v>
      </c>
      <c r="M36" s="7">
        <v>5.3339999999999996</v>
      </c>
      <c r="N36" s="7">
        <v>0.1154972550103763</v>
      </c>
      <c r="O36" s="7">
        <v>8.9086439732848591E-2</v>
      </c>
      <c r="P36" s="7">
        <v>6.2675624455320877E-2</v>
      </c>
      <c r="Q36" s="7">
        <v>3.6264809177793178E-2</v>
      </c>
    </row>
    <row r="37" spans="1:17" x14ac:dyDescent="0.25">
      <c r="A37" s="5">
        <v>72</v>
      </c>
      <c r="B37" s="5">
        <v>2</v>
      </c>
      <c r="C37" s="5">
        <v>36</v>
      </c>
      <c r="D37" s="6">
        <v>988.1</v>
      </c>
      <c r="E37" s="7">
        <v>4.1029999999999997E-2</v>
      </c>
      <c r="F37" s="7">
        <v>6.5979999999999999</v>
      </c>
      <c r="G37" s="7">
        <v>9.7091833336569316E-2</v>
      </c>
      <c r="H37" s="7">
        <v>8.4216884501433054E-2</v>
      </c>
      <c r="I37" s="7">
        <v>7.1341935666296777E-2</v>
      </c>
      <c r="J37" s="7">
        <v>5.8466986831160514E-2</v>
      </c>
      <c r="K37" s="7">
        <v>988.1</v>
      </c>
      <c r="L37" s="7">
        <v>4.1029999999999997E-2</v>
      </c>
      <c r="M37" s="7">
        <v>6.5979999999999999</v>
      </c>
      <c r="N37" s="7">
        <v>9.7091833336569316E-2</v>
      </c>
      <c r="O37" s="7">
        <v>8.4216884501433054E-2</v>
      </c>
      <c r="P37" s="7">
        <v>7.1341935666296777E-2</v>
      </c>
      <c r="Q37" s="7">
        <v>5.8466986831160514E-2</v>
      </c>
    </row>
    <row r="38" spans="1:17" x14ac:dyDescent="0.25">
      <c r="A38" s="5">
        <v>74</v>
      </c>
      <c r="B38" s="5">
        <v>2</v>
      </c>
      <c r="C38" s="5">
        <v>37</v>
      </c>
      <c r="D38" s="6">
        <v>988.1</v>
      </c>
      <c r="E38" s="7">
        <v>4.1029999999999997E-2</v>
      </c>
      <c r="F38" s="7">
        <v>6.5979999999999999</v>
      </c>
      <c r="G38" s="7">
        <v>9.7091833336569316E-2</v>
      </c>
      <c r="H38" s="7">
        <v>8.4216884501433054E-2</v>
      </c>
      <c r="I38" s="7">
        <v>7.1341935666296777E-2</v>
      </c>
      <c r="J38" s="7">
        <v>5.8466986831160514E-2</v>
      </c>
      <c r="K38" s="7">
        <v>988.1</v>
      </c>
      <c r="L38" s="7">
        <v>4.1029999999999997E-2</v>
      </c>
      <c r="M38" s="7">
        <v>6.5979999999999999</v>
      </c>
      <c r="N38" s="7">
        <v>9.7091833336569316E-2</v>
      </c>
      <c r="O38" s="7">
        <v>8.4216884501433054E-2</v>
      </c>
      <c r="P38" s="7">
        <v>7.1341935666296777E-2</v>
      </c>
      <c r="Q38" s="7">
        <v>5.8466986831160514E-2</v>
      </c>
    </row>
    <row r="39" spans="1:17" x14ac:dyDescent="0.25">
      <c r="A39" s="5">
        <v>76</v>
      </c>
      <c r="B39" s="5">
        <v>2</v>
      </c>
      <c r="C39" s="5">
        <v>38</v>
      </c>
      <c r="D39" s="6">
        <v>988.1</v>
      </c>
      <c r="E39" s="7">
        <v>4.1029999999999997E-2</v>
      </c>
      <c r="F39" s="7">
        <v>6.5979999999999999</v>
      </c>
      <c r="G39" s="7">
        <v>9.7091833336569316E-2</v>
      </c>
      <c r="H39" s="7">
        <v>8.4216884501433054E-2</v>
      </c>
      <c r="I39" s="7">
        <v>7.1341935666296777E-2</v>
      </c>
      <c r="J39" s="7">
        <v>5.8466986831160514E-2</v>
      </c>
      <c r="K39" s="7">
        <v>988.1</v>
      </c>
      <c r="L39" s="7">
        <v>4.1029999999999997E-2</v>
      </c>
      <c r="M39" s="7">
        <v>6.5979999999999999</v>
      </c>
      <c r="N39" s="7">
        <v>9.7091833336569316E-2</v>
      </c>
      <c r="O39" s="7">
        <v>8.4216884501433054E-2</v>
      </c>
      <c r="P39" s="7">
        <v>7.1341935666296777E-2</v>
      </c>
      <c r="Q39" s="7">
        <v>5.8466986831160514E-2</v>
      </c>
    </row>
    <row r="40" spans="1:17" x14ac:dyDescent="0.25">
      <c r="A40" s="5">
        <v>78</v>
      </c>
      <c r="B40" s="5">
        <v>2</v>
      </c>
      <c r="C40" s="5">
        <v>39</v>
      </c>
      <c r="D40" s="6">
        <v>939.9</v>
      </c>
      <c r="E40" s="7">
        <v>4.3380000000000002E-2</v>
      </c>
      <c r="F40" s="7">
        <v>6.0979999999999999</v>
      </c>
      <c r="G40" s="7">
        <v>9.3299489947658645E-2</v>
      </c>
      <c r="H40" s="7">
        <v>7.8737222085123348E-2</v>
      </c>
      <c r="I40" s="7">
        <v>6.4174954222588038E-2</v>
      </c>
      <c r="J40" s="7">
        <v>4.9612686360052727E-2</v>
      </c>
      <c r="K40" s="7">
        <v>939.9</v>
      </c>
      <c r="L40" s="7">
        <v>4.3380000000000002E-2</v>
      </c>
      <c r="M40" s="7">
        <v>6.0979999999999999</v>
      </c>
      <c r="N40" s="7">
        <v>9.3299489947658645E-2</v>
      </c>
      <c r="O40" s="7">
        <v>7.8737222085123348E-2</v>
      </c>
      <c r="P40" s="7">
        <v>6.4174954222588038E-2</v>
      </c>
      <c r="Q40" s="7">
        <v>4.9612686360052727E-2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sheetPr>
  <dimension ref="A1:H17"/>
  <sheetViews>
    <sheetView workbookViewId="0">
      <selection activeCell="C10" sqref="C10"/>
    </sheetView>
  </sheetViews>
  <sheetFormatPr baseColWidth="10" defaultColWidth="9.140625" defaultRowHeight="15" x14ac:dyDescent="0.25"/>
  <cols>
    <col min="1" max="1" width="11.42578125" customWidth="1"/>
    <col min="2" max="2" width="11" bestFit="1" customWidth="1"/>
    <col min="3" max="4" width="10.5703125" bestFit="1" customWidth="1"/>
    <col min="6" max="6" width="11.7109375" customWidth="1"/>
  </cols>
  <sheetData>
    <row r="1" spans="1:8" x14ac:dyDescent="0.25">
      <c r="A1" s="2" t="s">
        <v>96</v>
      </c>
      <c r="C1" t="s">
        <v>121</v>
      </c>
    </row>
    <row r="2" spans="1:8" x14ac:dyDescent="0.25">
      <c r="A2" s="13" t="s">
        <v>93</v>
      </c>
      <c r="B2" s="13">
        <v>1</v>
      </c>
      <c r="C2">
        <v>9.4100000000000003E-2</v>
      </c>
    </row>
    <row r="3" spans="1:8" x14ac:dyDescent="0.25">
      <c r="A3" s="13" t="s">
        <v>94</v>
      </c>
      <c r="B3" s="13">
        <v>1</v>
      </c>
      <c r="C3">
        <v>713.03</v>
      </c>
    </row>
    <row r="4" spans="1:8" x14ac:dyDescent="0.25">
      <c r="A4" s="13" t="s">
        <v>95</v>
      </c>
      <c r="B4" s="13">
        <v>0</v>
      </c>
    </row>
    <row r="5" spans="1:8" x14ac:dyDescent="0.25">
      <c r="A5" s="12" t="s">
        <v>103</v>
      </c>
      <c r="B5" s="12">
        <v>0</v>
      </c>
    </row>
    <row r="6" spans="1:8" x14ac:dyDescent="0.25">
      <c r="A6" s="12" t="s">
        <v>104</v>
      </c>
      <c r="B6" s="12">
        <v>1</v>
      </c>
    </row>
    <row r="8" spans="1:8" x14ac:dyDescent="0.25">
      <c r="A8" s="2" t="s">
        <v>97</v>
      </c>
    </row>
    <row r="9" spans="1:8" x14ac:dyDescent="0.25">
      <c r="A9" s="2"/>
      <c r="B9" s="2" t="s">
        <v>118</v>
      </c>
      <c r="C9" s="2" t="s">
        <v>119</v>
      </c>
      <c r="D9" s="2" t="s">
        <v>120</v>
      </c>
      <c r="F9" s="65" t="s">
        <v>173</v>
      </c>
      <c r="G9" s="65"/>
      <c r="H9" s="65"/>
    </row>
    <row r="10" spans="1:8" x14ac:dyDescent="0.25">
      <c r="A10" s="28" t="s">
        <v>98</v>
      </c>
      <c r="B10" s="24">
        <v>1.8034E-5</v>
      </c>
      <c r="C10" s="15">
        <v>1.1051E-5</v>
      </c>
      <c r="D10" s="26">
        <v>7.2073999999999998E-6</v>
      </c>
      <c r="F10" t="s">
        <v>172</v>
      </c>
      <c r="G10" t="s">
        <v>98</v>
      </c>
      <c r="H10">
        <v>1.1054654466504616E-5</v>
      </c>
    </row>
    <row r="11" spans="1:8" x14ac:dyDescent="0.25">
      <c r="A11" s="28" t="s">
        <v>99</v>
      </c>
      <c r="B11" s="25">
        <v>3.0796000000000001</v>
      </c>
      <c r="C11" s="14">
        <v>3.1219999999999999</v>
      </c>
      <c r="D11" s="27">
        <v>3.1429999999999998</v>
      </c>
      <c r="G11" t="s">
        <v>99</v>
      </c>
      <c r="H11">
        <v>3.1215109999999999</v>
      </c>
    </row>
    <row r="13" spans="1:8" x14ac:dyDescent="0.25">
      <c r="A13" s="2" t="s">
        <v>105</v>
      </c>
    </row>
    <row r="14" spans="1:8" x14ac:dyDescent="0.25">
      <c r="A14" s="16" t="s">
        <v>23</v>
      </c>
      <c r="B14" s="16" t="s">
        <v>24</v>
      </c>
    </row>
    <row r="15" spans="1:8" x14ac:dyDescent="0.25">
      <c r="A15" s="20">
        <v>1</v>
      </c>
      <c r="B15" s="17">
        <v>3.5</v>
      </c>
    </row>
    <row r="16" spans="1:8" x14ac:dyDescent="0.25">
      <c r="A16" s="21">
        <v>2</v>
      </c>
      <c r="B16" s="18">
        <v>8</v>
      </c>
    </row>
    <row r="17" spans="1:2" x14ac:dyDescent="0.25">
      <c r="A17" s="22">
        <v>3</v>
      </c>
      <c r="B17" s="19">
        <v>10.5</v>
      </c>
    </row>
  </sheetData>
  <mergeCells count="1">
    <mergeCell ref="F9:H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2:F155"/>
  <sheetViews>
    <sheetView workbookViewId="0">
      <selection activeCell="F34" sqref="F34"/>
    </sheetView>
  </sheetViews>
  <sheetFormatPr baseColWidth="10" defaultColWidth="9.140625" defaultRowHeight="12.75" x14ac:dyDescent="0.2"/>
  <cols>
    <col min="1" max="1" width="22" style="55" customWidth="1"/>
    <col min="2" max="2" width="9.140625" style="55"/>
    <col min="3" max="3" width="21.85546875" style="55" customWidth="1"/>
    <col min="4" max="4" width="44.85546875" style="55" customWidth="1"/>
    <col min="5" max="5" width="12.140625" style="55" bestFit="1" customWidth="1"/>
    <col min="6" max="6" width="127.42578125" style="55" bestFit="1" customWidth="1"/>
    <col min="7" max="16384" width="9.140625" style="55"/>
  </cols>
  <sheetData>
    <row r="2" spans="1:6" x14ac:dyDescent="0.2">
      <c r="A2" s="53" t="s">
        <v>174</v>
      </c>
      <c r="B2" s="54"/>
      <c r="C2" s="66" t="s">
        <v>226</v>
      </c>
      <c r="D2" s="54"/>
      <c r="E2" s="55" t="s">
        <v>227</v>
      </c>
    </row>
    <row r="3" spans="1:6" x14ac:dyDescent="0.2">
      <c r="A3" s="54"/>
      <c r="B3" s="54"/>
      <c r="C3" s="66"/>
      <c r="D3" s="53" t="s">
        <v>175</v>
      </c>
      <c r="E3" s="55" t="s">
        <v>228</v>
      </c>
      <c r="F3" s="55" t="s">
        <v>229</v>
      </c>
    </row>
    <row r="4" spans="1:6" x14ac:dyDescent="0.2">
      <c r="A4" s="56" t="s">
        <v>176</v>
      </c>
      <c r="C4" s="55" t="s">
        <v>177</v>
      </c>
      <c r="D4" s="55" t="s">
        <v>178</v>
      </c>
      <c r="E4" s="55" t="s">
        <v>230</v>
      </c>
      <c r="F4" s="55" t="s">
        <v>231</v>
      </c>
    </row>
    <row r="5" spans="1:6" x14ac:dyDescent="0.2">
      <c r="A5" s="56" t="s">
        <v>179</v>
      </c>
      <c r="C5" s="55" t="s">
        <v>177</v>
      </c>
      <c r="D5" s="55" t="s">
        <v>178</v>
      </c>
      <c r="E5" s="55" t="s">
        <v>230</v>
      </c>
      <c r="F5" s="55" t="s">
        <v>231</v>
      </c>
    </row>
    <row r="6" spans="1:6" x14ac:dyDescent="0.2">
      <c r="A6" s="56" t="s">
        <v>180</v>
      </c>
      <c r="C6" s="55" t="s">
        <v>177</v>
      </c>
      <c r="D6" s="55" t="s">
        <v>178</v>
      </c>
      <c r="E6" s="55" t="s">
        <v>230</v>
      </c>
      <c r="F6" s="55" t="s">
        <v>231</v>
      </c>
    </row>
    <row r="7" spans="1:6" x14ac:dyDescent="0.2">
      <c r="A7" s="56" t="s">
        <v>181</v>
      </c>
      <c r="C7" s="55" t="s">
        <v>177</v>
      </c>
      <c r="D7" s="55" t="s">
        <v>178</v>
      </c>
      <c r="E7" s="55" t="s">
        <v>230</v>
      </c>
      <c r="F7" s="55" t="s">
        <v>231</v>
      </c>
    </row>
    <row r="8" spans="1:6" x14ac:dyDescent="0.2">
      <c r="A8" s="56" t="s">
        <v>182</v>
      </c>
      <c r="C8" s="55" t="s">
        <v>177</v>
      </c>
      <c r="D8" s="55" t="s">
        <v>178</v>
      </c>
      <c r="E8" s="60" t="s">
        <v>232</v>
      </c>
      <c r="F8" s="60" t="s">
        <v>233</v>
      </c>
    </row>
    <row r="9" spans="1:6" x14ac:dyDescent="0.2">
      <c r="A9" s="56" t="s">
        <v>179</v>
      </c>
      <c r="C9" s="55" t="s">
        <v>177</v>
      </c>
      <c r="D9" s="55" t="s">
        <v>178</v>
      </c>
      <c r="E9" s="60" t="s">
        <v>232</v>
      </c>
      <c r="F9" s="60" t="s">
        <v>233</v>
      </c>
    </row>
    <row r="10" spans="1:6" x14ac:dyDescent="0.2">
      <c r="A10" s="56" t="s">
        <v>180</v>
      </c>
      <c r="C10" s="55" t="s">
        <v>177</v>
      </c>
      <c r="D10" s="55" t="s">
        <v>178</v>
      </c>
      <c r="E10" s="60" t="s">
        <v>232</v>
      </c>
      <c r="F10" s="60" t="s">
        <v>233</v>
      </c>
    </row>
    <row r="11" spans="1:6" x14ac:dyDescent="0.2">
      <c r="A11" s="56" t="s">
        <v>181</v>
      </c>
      <c r="C11" s="55" t="s">
        <v>177</v>
      </c>
      <c r="D11" s="55" t="s">
        <v>178</v>
      </c>
      <c r="E11" s="60" t="s">
        <v>232</v>
      </c>
      <c r="F11" s="60" t="s">
        <v>233</v>
      </c>
    </row>
    <row r="12" spans="1:6" x14ac:dyDescent="0.2">
      <c r="A12" s="56" t="s">
        <v>183</v>
      </c>
      <c r="C12" s="55" t="s">
        <v>177</v>
      </c>
      <c r="D12" s="55" t="s">
        <v>178</v>
      </c>
      <c r="E12" s="60" t="s">
        <v>232</v>
      </c>
      <c r="F12" s="60" t="s">
        <v>233</v>
      </c>
    </row>
    <row r="13" spans="1:6" x14ac:dyDescent="0.2">
      <c r="A13" s="56" t="s">
        <v>179</v>
      </c>
      <c r="C13" s="55" t="s">
        <v>177</v>
      </c>
      <c r="D13" s="55" t="s">
        <v>178</v>
      </c>
      <c r="E13" s="60" t="s">
        <v>232</v>
      </c>
      <c r="F13" s="60" t="s">
        <v>233</v>
      </c>
    </row>
    <row r="14" spans="1:6" x14ac:dyDescent="0.2">
      <c r="A14" s="56" t="s">
        <v>180</v>
      </c>
      <c r="C14" s="55" t="s">
        <v>177</v>
      </c>
      <c r="D14" s="55" t="s">
        <v>178</v>
      </c>
      <c r="E14" s="60" t="s">
        <v>232</v>
      </c>
      <c r="F14" s="60" t="s">
        <v>233</v>
      </c>
    </row>
    <row r="15" spans="1:6" x14ac:dyDescent="0.2">
      <c r="A15" s="56" t="s">
        <v>181</v>
      </c>
      <c r="C15" s="55" t="s">
        <v>177</v>
      </c>
      <c r="D15" s="55" t="s">
        <v>178</v>
      </c>
      <c r="E15" s="60" t="s">
        <v>232</v>
      </c>
      <c r="F15" s="60" t="s">
        <v>233</v>
      </c>
    </row>
    <row r="16" spans="1:6" x14ac:dyDescent="0.2">
      <c r="A16" s="56" t="s">
        <v>184</v>
      </c>
      <c r="C16" s="55" t="s">
        <v>177</v>
      </c>
      <c r="D16" s="55" t="s">
        <v>178</v>
      </c>
      <c r="E16" s="55" t="s">
        <v>230</v>
      </c>
      <c r="F16" s="55" t="s">
        <v>234</v>
      </c>
    </row>
    <row r="17" spans="1:6" x14ac:dyDescent="0.2">
      <c r="A17" s="56" t="s">
        <v>179</v>
      </c>
      <c r="C17" s="55" t="s">
        <v>177</v>
      </c>
      <c r="D17" s="55" t="s">
        <v>178</v>
      </c>
      <c r="E17" s="55" t="s">
        <v>230</v>
      </c>
      <c r="F17" s="55" t="s">
        <v>234</v>
      </c>
    </row>
    <row r="18" spans="1:6" x14ac:dyDescent="0.2">
      <c r="A18" s="56" t="s">
        <v>180</v>
      </c>
      <c r="C18" s="55" t="s">
        <v>177</v>
      </c>
      <c r="D18" s="55" t="s">
        <v>178</v>
      </c>
      <c r="E18" s="55" t="s">
        <v>230</v>
      </c>
      <c r="F18" s="55" t="s">
        <v>234</v>
      </c>
    </row>
    <row r="19" spans="1:6" x14ac:dyDescent="0.2">
      <c r="A19" s="56" t="s">
        <v>181</v>
      </c>
      <c r="C19" s="55" t="s">
        <v>177</v>
      </c>
      <c r="D19" s="55" t="s">
        <v>178</v>
      </c>
      <c r="E19" s="55" t="s">
        <v>230</v>
      </c>
      <c r="F19" s="55" t="s">
        <v>234</v>
      </c>
    </row>
    <row r="20" spans="1:6" x14ac:dyDescent="0.2">
      <c r="A20" s="56" t="s">
        <v>185</v>
      </c>
      <c r="C20" s="55" t="s">
        <v>177</v>
      </c>
      <c r="D20" s="55" t="s">
        <v>178</v>
      </c>
      <c r="E20" s="55" t="s">
        <v>230</v>
      </c>
      <c r="F20" s="55" t="s">
        <v>234</v>
      </c>
    </row>
    <row r="21" spans="1:6" x14ac:dyDescent="0.2">
      <c r="A21" s="56" t="s">
        <v>179</v>
      </c>
      <c r="C21" s="55" t="s">
        <v>177</v>
      </c>
      <c r="D21" s="55" t="s">
        <v>178</v>
      </c>
      <c r="E21" s="55" t="s">
        <v>230</v>
      </c>
      <c r="F21" s="55" t="s">
        <v>234</v>
      </c>
    </row>
    <row r="22" spans="1:6" x14ac:dyDescent="0.2">
      <c r="A22" s="56" t="s">
        <v>180</v>
      </c>
      <c r="C22" s="55" t="s">
        <v>177</v>
      </c>
      <c r="D22" s="55" t="s">
        <v>178</v>
      </c>
      <c r="E22" s="55" t="s">
        <v>230</v>
      </c>
      <c r="F22" s="55" t="s">
        <v>234</v>
      </c>
    </row>
    <row r="23" spans="1:6" x14ac:dyDescent="0.2">
      <c r="A23" s="56" t="s">
        <v>181</v>
      </c>
      <c r="C23" s="55" t="s">
        <v>177</v>
      </c>
      <c r="D23" s="55" t="s">
        <v>178</v>
      </c>
      <c r="E23" s="55" t="s">
        <v>230</v>
      </c>
      <c r="F23" s="55" t="s">
        <v>234</v>
      </c>
    </row>
    <row r="24" spans="1:6" x14ac:dyDescent="0.2">
      <c r="A24" s="57" t="s">
        <v>186</v>
      </c>
      <c r="B24" s="58"/>
      <c r="C24" s="58" t="s">
        <v>225</v>
      </c>
      <c r="D24" s="58" t="s">
        <v>188</v>
      </c>
      <c r="E24" s="60" t="s">
        <v>232</v>
      </c>
      <c r="F24" s="60" t="s">
        <v>233</v>
      </c>
    </row>
    <row r="25" spans="1:6" x14ac:dyDescent="0.2">
      <c r="A25" s="57" t="s">
        <v>179</v>
      </c>
      <c r="B25" s="58"/>
      <c r="C25" s="58" t="s">
        <v>225</v>
      </c>
      <c r="D25" s="58" t="s">
        <v>188</v>
      </c>
      <c r="E25" s="60" t="s">
        <v>232</v>
      </c>
      <c r="F25" s="60" t="s">
        <v>233</v>
      </c>
    </row>
    <row r="26" spans="1:6" x14ac:dyDescent="0.2">
      <c r="A26" s="57" t="s">
        <v>180</v>
      </c>
      <c r="B26" s="58"/>
      <c r="C26" s="58" t="s">
        <v>225</v>
      </c>
      <c r="D26" s="58" t="s">
        <v>188</v>
      </c>
      <c r="E26" s="60" t="s">
        <v>232</v>
      </c>
      <c r="F26" s="60" t="s">
        <v>233</v>
      </c>
    </row>
    <row r="27" spans="1:6" x14ac:dyDescent="0.2">
      <c r="A27" s="57" t="s">
        <v>181</v>
      </c>
      <c r="B27" s="58"/>
      <c r="C27" s="58" t="s">
        <v>225</v>
      </c>
      <c r="D27" s="58" t="s">
        <v>188</v>
      </c>
      <c r="E27" s="60" t="s">
        <v>232</v>
      </c>
      <c r="F27" s="60" t="s">
        <v>233</v>
      </c>
    </row>
    <row r="28" spans="1:6" x14ac:dyDescent="0.2">
      <c r="A28" s="56" t="s">
        <v>189</v>
      </c>
      <c r="C28" s="55" t="s">
        <v>177</v>
      </c>
      <c r="D28" s="55" t="s">
        <v>178</v>
      </c>
      <c r="E28" s="55" t="s">
        <v>230</v>
      </c>
      <c r="F28" s="55" t="s">
        <v>234</v>
      </c>
    </row>
    <row r="29" spans="1:6" x14ac:dyDescent="0.2">
      <c r="A29" s="56" t="s">
        <v>179</v>
      </c>
      <c r="C29" s="55" t="s">
        <v>177</v>
      </c>
      <c r="D29" s="55" t="s">
        <v>178</v>
      </c>
      <c r="E29" s="55" t="s">
        <v>230</v>
      </c>
      <c r="F29" s="55" t="s">
        <v>234</v>
      </c>
    </row>
    <row r="30" spans="1:6" x14ac:dyDescent="0.2">
      <c r="A30" s="56" t="s">
        <v>180</v>
      </c>
      <c r="C30" s="55" t="s">
        <v>177</v>
      </c>
      <c r="D30" s="55" t="s">
        <v>178</v>
      </c>
      <c r="E30" s="55" t="s">
        <v>230</v>
      </c>
      <c r="F30" s="55" t="s">
        <v>234</v>
      </c>
    </row>
    <row r="31" spans="1:6" x14ac:dyDescent="0.2">
      <c r="A31" s="56" t="s">
        <v>181</v>
      </c>
      <c r="C31" s="55" t="s">
        <v>177</v>
      </c>
      <c r="D31" s="55" t="s">
        <v>178</v>
      </c>
      <c r="E31" s="55" t="s">
        <v>230</v>
      </c>
      <c r="F31" s="55" t="s">
        <v>234</v>
      </c>
    </row>
    <row r="32" spans="1:6" x14ac:dyDescent="0.2">
      <c r="A32" s="56" t="s">
        <v>190</v>
      </c>
      <c r="C32" s="55" t="s">
        <v>177</v>
      </c>
      <c r="D32" s="55" t="s">
        <v>178</v>
      </c>
      <c r="E32" s="55" t="s">
        <v>230</v>
      </c>
      <c r="F32" s="55" t="s">
        <v>234</v>
      </c>
    </row>
    <row r="33" spans="1:6" x14ac:dyDescent="0.2">
      <c r="A33" s="56" t="s">
        <v>179</v>
      </c>
      <c r="C33" s="55" t="s">
        <v>177</v>
      </c>
      <c r="D33" s="55" t="s">
        <v>178</v>
      </c>
      <c r="E33" s="55" t="s">
        <v>230</v>
      </c>
      <c r="F33" s="55" t="s">
        <v>234</v>
      </c>
    </row>
    <row r="34" spans="1:6" x14ac:dyDescent="0.2">
      <c r="A34" s="56" t="s">
        <v>180</v>
      </c>
      <c r="C34" s="55" t="s">
        <v>177</v>
      </c>
      <c r="D34" s="55" t="s">
        <v>178</v>
      </c>
      <c r="E34" s="55" t="s">
        <v>230</v>
      </c>
      <c r="F34" s="55" t="s">
        <v>234</v>
      </c>
    </row>
    <row r="35" spans="1:6" x14ac:dyDescent="0.2">
      <c r="A35" s="56" t="s">
        <v>181</v>
      </c>
      <c r="C35" s="55" t="s">
        <v>177</v>
      </c>
      <c r="D35" s="55" t="s">
        <v>178</v>
      </c>
      <c r="E35" s="55" t="s">
        <v>230</v>
      </c>
      <c r="F35" s="55" t="s">
        <v>234</v>
      </c>
    </row>
    <row r="36" spans="1:6" x14ac:dyDescent="0.2">
      <c r="A36" s="56" t="s">
        <v>191</v>
      </c>
      <c r="C36" s="55" t="s">
        <v>177</v>
      </c>
      <c r="D36" s="55" t="s">
        <v>178</v>
      </c>
      <c r="E36" s="55" t="s">
        <v>230</v>
      </c>
      <c r="F36" s="55" t="s">
        <v>234</v>
      </c>
    </row>
    <row r="37" spans="1:6" x14ac:dyDescent="0.2">
      <c r="A37" s="56" t="s">
        <v>179</v>
      </c>
      <c r="C37" s="55" t="s">
        <v>177</v>
      </c>
      <c r="D37" s="55" t="s">
        <v>178</v>
      </c>
      <c r="E37" s="55" t="s">
        <v>230</v>
      </c>
      <c r="F37" s="55" t="s">
        <v>234</v>
      </c>
    </row>
    <row r="38" spans="1:6" x14ac:dyDescent="0.2">
      <c r="A38" s="56" t="s">
        <v>180</v>
      </c>
      <c r="C38" s="55" t="s">
        <v>177</v>
      </c>
      <c r="D38" s="55" t="s">
        <v>178</v>
      </c>
      <c r="E38" s="55" t="s">
        <v>230</v>
      </c>
      <c r="F38" s="55" t="s">
        <v>234</v>
      </c>
    </row>
    <row r="39" spans="1:6" x14ac:dyDescent="0.2">
      <c r="A39" s="56" t="s">
        <v>181</v>
      </c>
      <c r="C39" s="55" t="s">
        <v>177</v>
      </c>
      <c r="D39" s="55" t="s">
        <v>178</v>
      </c>
      <c r="E39" s="55" t="s">
        <v>230</v>
      </c>
      <c r="F39" s="55" t="s">
        <v>234</v>
      </c>
    </row>
    <row r="40" spans="1:6" x14ac:dyDescent="0.2">
      <c r="A40" s="56" t="s">
        <v>192</v>
      </c>
      <c r="C40" s="55" t="s">
        <v>177</v>
      </c>
      <c r="D40" s="55" t="s">
        <v>178</v>
      </c>
      <c r="E40" s="55" t="s">
        <v>230</v>
      </c>
      <c r="F40" s="55" t="s">
        <v>234</v>
      </c>
    </row>
    <row r="41" spans="1:6" x14ac:dyDescent="0.2">
      <c r="A41" s="56" t="s">
        <v>179</v>
      </c>
      <c r="C41" s="55" t="s">
        <v>177</v>
      </c>
      <c r="D41" s="55" t="s">
        <v>178</v>
      </c>
      <c r="E41" s="55" t="s">
        <v>230</v>
      </c>
      <c r="F41" s="55" t="s">
        <v>234</v>
      </c>
    </row>
    <row r="42" spans="1:6" x14ac:dyDescent="0.2">
      <c r="A42" s="56" t="s">
        <v>180</v>
      </c>
      <c r="C42" s="55" t="s">
        <v>177</v>
      </c>
      <c r="D42" s="55" t="s">
        <v>178</v>
      </c>
      <c r="E42" s="55" t="s">
        <v>230</v>
      </c>
      <c r="F42" s="55" t="s">
        <v>234</v>
      </c>
    </row>
    <row r="43" spans="1:6" x14ac:dyDescent="0.2">
      <c r="A43" s="56" t="s">
        <v>181</v>
      </c>
      <c r="C43" s="55" t="s">
        <v>177</v>
      </c>
      <c r="D43" s="55" t="s">
        <v>178</v>
      </c>
      <c r="E43" s="55" t="s">
        <v>230</v>
      </c>
      <c r="F43" s="55" t="s">
        <v>234</v>
      </c>
    </row>
    <row r="44" spans="1:6" x14ac:dyDescent="0.2">
      <c r="A44" s="56" t="s">
        <v>193</v>
      </c>
      <c r="C44" s="55" t="s">
        <v>177</v>
      </c>
      <c r="D44" s="55" t="s">
        <v>178</v>
      </c>
      <c r="E44" s="55" t="s">
        <v>230</v>
      </c>
      <c r="F44" s="55" t="s">
        <v>234</v>
      </c>
    </row>
    <row r="45" spans="1:6" x14ac:dyDescent="0.2">
      <c r="A45" s="56" t="s">
        <v>179</v>
      </c>
      <c r="C45" s="55" t="s">
        <v>177</v>
      </c>
      <c r="D45" s="55" t="s">
        <v>178</v>
      </c>
      <c r="E45" s="55" t="s">
        <v>230</v>
      </c>
      <c r="F45" s="55" t="s">
        <v>234</v>
      </c>
    </row>
    <row r="46" spans="1:6" x14ac:dyDescent="0.2">
      <c r="A46" s="56" t="s">
        <v>180</v>
      </c>
      <c r="C46" s="55" t="s">
        <v>177</v>
      </c>
      <c r="D46" s="55" t="s">
        <v>178</v>
      </c>
      <c r="E46" s="55" t="s">
        <v>230</v>
      </c>
      <c r="F46" s="55" t="s">
        <v>234</v>
      </c>
    </row>
    <row r="47" spans="1:6" x14ac:dyDescent="0.2">
      <c r="A47" s="56" t="s">
        <v>181</v>
      </c>
      <c r="C47" s="55" t="s">
        <v>177</v>
      </c>
      <c r="D47" s="55" t="s">
        <v>178</v>
      </c>
      <c r="E47" s="55" t="s">
        <v>230</v>
      </c>
      <c r="F47" s="55" t="s">
        <v>234</v>
      </c>
    </row>
    <row r="48" spans="1:6" x14ac:dyDescent="0.2">
      <c r="A48" s="56" t="s">
        <v>194</v>
      </c>
      <c r="C48" s="55" t="s">
        <v>177</v>
      </c>
      <c r="D48" s="55" t="s">
        <v>178</v>
      </c>
      <c r="E48" s="55" t="s">
        <v>230</v>
      </c>
      <c r="F48" s="55" t="s">
        <v>234</v>
      </c>
    </row>
    <row r="49" spans="1:6" x14ac:dyDescent="0.2">
      <c r="A49" s="56" t="s">
        <v>179</v>
      </c>
      <c r="C49" s="55" t="s">
        <v>177</v>
      </c>
      <c r="D49" s="55" t="s">
        <v>178</v>
      </c>
      <c r="E49" s="55" t="s">
        <v>230</v>
      </c>
      <c r="F49" s="55" t="s">
        <v>234</v>
      </c>
    </row>
    <row r="50" spans="1:6" x14ac:dyDescent="0.2">
      <c r="A50" s="56" t="s">
        <v>180</v>
      </c>
      <c r="C50" s="55" t="s">
        <v>177</v>
      </c>
      <c r="D50" s="55" t="s">
        <v>178</v>
      </c>
      <c r="E50" s="55" t="s">
        <v>230</v>
      </c>
      <c r="F50" s="55" t="s">
        <v>234</v>
      </c>
    </row>
    <row r="51" spans="1:6" x14ac:dyDescent="0.2">
      <c r="A51" s="56" t="s">
        <v>181</v>
      </c>
      <c r="C51" s="55" t="s">
        <v>177</v>
      </c>
      <c r="D51" s="55" t="s">
        <v>178</v>
      </c>
      <c r="E51" s="55" t="s">
        <v>230</v>
      </c>
      <c r="F51" s="55" t="s">
        <v>234</v>
      </c>
    </row>
    <row r="52" spans="1:6" x14ac:dyDescent="0.2">
      <c r="A52" s="56" t="s">
        <v>195</v>
      </c>
      <c r="C52" s="55" t="s">
        <v>177</v>
      </c>
      <c r="D52" s="55" t="s">
        <v>178</v>
      </c>
      <c r="E52" s="55" t="s">
        <v>230</v>
      </c>
      <c r="F52" s="55" t="s">
        <v>234</v>
      </c>
    </row>
    <row r="53" spans="1:6" x14ac:dyDescent="0.2">
      <c r="A53" s="56" t="s">
        <v>179</v>
      </c>
      <c r="C53" s="55" t="s">
        <v>177</v>
      </c>
      <c r="D53" s="55" t="s">
        <v>178</v>
      </c>
      <c r="E53" s="55" t="s">
        <v>230</v>
      </c>
      <c r="F53" s="55" t="s">
        <v>234</v>
      </c>
    </row>
    <row r="54" spans="1:6" x14ac:dyDescent="0.2">
      <c r="A54" s="56" t="s">
        <v>180</v>
      </c>
      <c r="C54" s="55" t="s">
        <v>177</v>
      </c>
      <c r="D54" s="55" t="s">
        <v>178</v>
      </c>
      <c r="E54" s="55" t="s">
        <v>230</v>
      </c>
      <c r="F54" s="55" t="s">
        <v>234</v>
      </c>
    </row>
    <row r="55" spans="1:6" x14ac:dyDescent="0.2">
      <c r="A55" s="56" t="s">
        <v>181</v>
      </c>
      <c r="C55" s="55" t="s">
        <v>177</v>
      </c>
      <c r="D55" s="55" t="s">
        <v>178</v>
      </c>
      <c r="E55" s="55" t="s">
        <v>230</v>
      </c>
      <c r="F55" s="55" t="s">
        <v>234</v>
      </c>
    </row>
    <row r="56" spans="1:6" x14ac:dyDescent="0.2">
      <c r="A56" s="56" t="s">
        <v>196</v>
      </c>
      <c r="C56" s="55" t="s">
        <v>177</v>
      </c>
      <c r="D56" s="55" t="s">
        <v>178</v>
      </c>
      <c r="E56" s="55" t="s">
        <v>230</v>
      </c>
      <c r="F56" s="55" t="s">
        <v>234</v>
      </c>
    </row>
    <row r="57" spans="1:6" x14ac:dyDescent="0.2">
      <c r="A57" s="56" t="s">
        <v>179</v>
      </c>
      <c r="C57" s="55" t="s">
        <v>177</v>
      </c>
      <c r="D57" s="55" t="s">
        <v>178</v>
      </c>
      <c r="E57" s="55" t="s">
        <v>230</v>
      </c>
      <c r="F57" s="55" t="s">
        <v>234</v>
      </c>
    </row>
    <row r="58" spans="1:6" x14ac:dyDescent="0.2">
      <c r="A58" s="56" t="s">
        <v>180</v>
      </c>
      <c r="C58" s="55" t="s">
        <v>177</v>
      </c>
      <c r="D58" s="55" t="s">
        <v>178</v>
      </c>
      <c r="E58" s="55" t="s">
        <v>230</v>
      </c>
      <c r="F58" s="55" t="s">
        <v>234</v>
      </c>
    </row>
    <row r="59" spans="1:6" x14ac:dyDescent="0.2">
      <c r="A59" s="56" t="s">
        <v>181</v>
      </c>
      <c r="C59" s="55" t="s">
        <v>177</v>
      </c>
      <c r="D59" s="55" t="s">
        <v>178</v>
      </c>
      <c r="E59" s="55" t="s">
        <v>230</v>
      </c>
      <c r="F59" s="55" t="s">
        <v>234</v>
      </c>
    </row>
    <row r="60" spans="1:6" x14ac:dyDescent="0.2">
      <c r="A60" s="56" t="s">
        <v>197</v>
      </c>
      <c r="C60" s="55" t="s">
        <v>177</v>
      </c>
      <c r="D60" s="55" t="s">
        <v>178</v>
      </c>
      <c r="E60" s="60" t="s">
        <v>232</v>
      </c>
      <c r="F60" s="60" t="s">
        <v>233</v>
      </c>
    </row>
    <row r="61" spans="1:6" x14ac:dyDescent="0.2">
      <c r="A61" s="56" t="s">
        <v>179</v>
      </c>
      <c r="C61" s="55" t="s">
        <v>177</v>
      </c>
      <c r="D61" s="55" t="s">
        <v>178</v>
      </c>
      <c r="E61" s="60" t="s">
        <v>232</v>
      </c>
      <c r="F61" s="60" t="s">
        <v>233</v>
      </c>
    </row>
    <row r="62" spans="1:6" x14ac:dyDescent="0.2">
      <c r="A62" s="56" t="s">
        <v>180</v>
      </c>
      <c r="C62" s="55" t="s">
        <v>177</v>
      </c>
      <c r="D62" s="55" t="s">
        <v>178</v>
      </c>
      <c r="E62" s="60" t="s">
        <v>232</v>
      </c>
      <c r="F62" s="60" t="s">
        <v>233</v>
      </c>
    </row>
    <row r="63" spans="1:6" x14ac:dyDescent="0.2">
      <c r="A63" s="56" t="s">
        <v>181</v>
      </c>
      <c r="C63" s="55" t="s">
        <v>177</v>
      </c>
      <c r="D63" s="55" t="s">
        <v>178</v>
      </c>
      <c r="E63" s="60" t="s">
        <v>232</v>
      </c>
      <c r="F63" s="60" t="s">
        <v>233</v>
      </c>
    </row>
    <row r="64" spans="1:6" x14ac:dyDescent="0.2">
      <c r="A64" s="56" t="s">
        <v>198</v>
      </c>
      <c r="C64" s="55" t="s">
        <v>177</v>
      </c>
      <c r="D64" s="55" t="s">
        <v>178</v>
      </c>
      <c r="E64" s="55" t="s">
        <v>230</v>
      </c>
      <c r="F64" s="55" t="s">
        <v>235</v>
      </c>
    </row>
    <row r="65" spans="1:6" x14ac:dyDescent="0.2">
      <c r="A65" s="56" t="s">
        <v>179</v>
      </c>
      <c r="C65" s="55" t="s">
        <v>177</v>
      </c>
      <c r="D65" s="55" t="s">
        <v>178</v>
      </c>
      <c r="E65" s="55" t="s">
        <v>230</v>
      </c>
      <c r="F65" s="55" t="s">
        <v>235</v>
      </c>
    </row>
    <row r="66" spans="1:6" x14ac:dyDescent="0.2">
      <c r="A66" s="56" t="s">
        <v>180</v>
      </c>
      <c r="C66" s="55" t="s">
        <v>177</v>
      </c>
      <c r="D66" s="55" t="s">
        <v>178</v>
      </c>
      <c r="E66" s="55" t="s">
        <v>230</v>
      </c>
      <c r="F66" s="55" t="s">
        <v>235</v>
      </c>
    </row>
    <row r="67" spans="1:6" x14ac:dyDescent="0.2">
      <c r="A67" s="56" t="s">
        <v>181</v>
      </c>
      <c r="C67" s="55" t="s">
        <v>177</v>
      </c>
      <c r="D67" s="55" t="s">
        <v>178</v>
      </c>
      <c r="E67" s="55" t="s">
        <v>230</v>
      </c>
      <c r="F67" s="55" t="s">
        <v>235</v>
      </c>
    </row>
    <row r="68" spans="1:6" x14ac:dyDescent="0.2">
      <c r="A68" s="56" t="s">
        <v>199</v>
      </c>
      <c r="C68" s="55" t="s">
        <v>177</v>
      </c>
      <c r="D68" s="55" t="s">
        <v>178</v>
      </c>
      <c r="E68" s="55" t="s">
        <v>230</v>
      </c>
      <c r="F68" s="55" t="s">
        <v>235</v>
      </c>
    </row>
    <row r="69" spans="1:6" x14ac:dyDescent="0.2">
      <c r="A69" s="56" t="s">
        <v>179</v>
      </c>
      <c r="C69" s="55" t="s">
        <v>177</v>
      </c>
      <c r="D69" s="55" t="s">
        <v>178</v>
      </c>
      <c r="E69" s="55" t="s">
        <v>230</v>
      </c>
      <c r="F69" s="55" t="s">
        <v>235</v>
      </c>
    </row>
    <row r="70" spans="1:6" x14ac:dyDescent="0.2">
      <c r="A70" s="56" t="s">
        <v>180</v>
      </c>
      <c r="C70" s="55" t="s">
        <v>177</v>
      </c>
      <c r="D70" s="55" t="s">
        <v>178</v>
      </c>
      <c r="E70" s="55" t="s">
        <v>230</v>
      </c>
      <c r="F70" s="55" t="s">
        <v>235</v>
      </c>
    </row>
    <row r="71" spans="1:6" x14ac:dyDescent="0.2">
      <c r="A71" s="56" t="s">
        <v>181</v>
      </c>
      <c r="C71" s="55" t="s">
        <v>177</v>
      </c>
      <c r="D71" s="55" t="s">
        <v>178</v>
      </c>
      <c r="E71" s="55" t="s">
        <v>230</v>
      </c>
      <c r="F71" s="55" t="s">
        <v>236</v>
      </c>
    </row>
    <row r="72" spans="1:6" x14ac:dyDescent="0.2">
      <c r="A72" s="56" t="s">
        <v>200</v>
      </c>
      <c r="C72" s="55" t="s">
        <v>177</v>
      </c>
      <c r="D72" s="55" t="s">
        <v>178</v>
      </c>
      <c r="E72" s="55" t="s">
        <v>230</v>
      </c>
      <c r="F72" s="55" t="s">
        <v>236</v>
      </c>
    </row>
    <row r="73" spans="1:6" x14ac:dyDescent="0.2">
      <c r="A73" s="56" t="s">
        <v>179</v>
      </c>
      <c r="C73" s="55" t="s">
        <v>177</v>
      </c>
      <c r="D73" s="55" t="s">
        <v>178</v>
      </c>
      <c r="E73" s="55" t="s">
        <v>230</v>
      </c>
      <c r="F73" s="55" t="s">
        <v>236</v>
      </c>
    </row>
    <row r="74" spans="1:6" x14ac:dyDescent="0.2">
      <c r="A74" s="56" t="s">
        <v>180</v>
      </c>
      <c r="C74" s="55" t="s">
        <v>177</v>
      </c>
      <c r="D74" s="55" t="s">
        <v>178</v>
      </c>
      <c r="E74" s="55" t="s">
        <v>230</v>
      </c>
      <c r="F74" s="55" t="s">
        <v>236</v>
      </c>
    </row>
    <row r="75" spans="1:6" x14ac:dyDescent="0.2">
      <c r="A75" s="56" t="s">
        <v>181</v>
      </c>
      <c r="C75" s="55" t="s">
        <v>177</v>
      </c>
      <c r="D75" s="55" t="s">
        <v>178</v>
      </c>
      <c r="E75" s="55" t="s">
        <v>230</v>
      </c>
      <c r="F75" s="55" t="s">
        <v>236</v>
      </c>
    </row>
    <row r="76" spans="1:6" x14ac:dyDescent="0.2">
      <c r="A76" s="56" t="s">
        <v>201</v>
      </c>
      <c r="C76" s="55" t="s">
        <v>177</v>
      </c>
      <c r="D76" s="55" t="s">
        <v>178</v>
      </c>
      <c r="E76" s="55" t="s">
        <v>230</v>
      </c>
      <c r="F76" s="55" t="s">
        <v>237</v>
      </c>
    </row>
    <row r="77" spans="1:6" x14ac:dyDescent="0.2">
      <c r="A77" s="56" t="s">
        <v>179</v>
      </c>
      <c r="C77" s="55" t="s">
        <v>177</v>
      </c>
      <c r="D77" s="55" t="s">
        <v>178</v>
      </c>
      <c r="E77" s="55" t="s">
        <v>230</v>
      </c>
      <c r="F77" s="55" t="s">
        <v>237</v>
      </c>
    </row>
    <row r="78" spans="1:6" x14ac:dyDescent="0.2">
      <c r="A78" s="56" t="s">
        <v>180</v>
      </c>
      <c r="C78" s="55" t="s">
        <v>177</v>
      </c>
      <c r="D78" s="55" t="s">
        <v>178</v>
      </c>
      <c r="E78" s="55" t="s">
        <v>230</v>
      </c>
      <c r="F78" s="55" t="s">
        <v>237</v>
      </c>
    </row>
    <row r="79" spans="1:6" x14ac:dyDescent="0.2">
      <c r="A79" s="56" t="s">
        <v>181</v>
      </c>
      <c r="C79" s="55" t="s">
        <v>177</v>
      </c>
      <c r="D79" s="55" t="s">
        <v>178</v>
      </c>
      <c r="E79" s="55" t="s">
        <v>230</v>
      </c>
      <c r="F79" s="55" t="s">
        <v>237</v>
      </c>
    </row>
    <row r="80" spans="1:6" x14ac:dyDescent="0.2">
      <c r="A80" s="56" t="s">
        <v>202</v>
      </c>
      <c r="C80" s="55" t="s">
        <v>177</v>
      </c>
      <c r="D80" s="55" t="s">
        <v>178</v>
      </c>
      <c r="E80" s="55" t="s">
        <v>230</v>
      </c>
      <c r="F80" s="55" t="s">
        <v>237</v>
      </c>
    </row>
    <row r="81" spans="1:6" x14ac:dyDescent="0.2">
      <c r="A81" s="56" t="s">
        <v>179</v>
      </c>
      <c r="C81" s="55" t="s">
        <v>177</v>
      </c>
      <c r="D81" s="55" t="s">
        <v>178</v>
      </c>
      <c r="E81" s="55" t="s">
        <v>230</v>
      </c>
      <c r="F81" s="55" t="s">
        <v>237</v>
      </c>
    </row>
    <row r="82" spans="1:6" x14ac:dyDescent="0.2">
      <c r="A82" s="56" t="s">
        <v>180</v>
      </c>
      <c r="C82" s="55" t="s">
        <v>177</v>
      </c>
      <c r="D82" s="55" t="s">
        <v>178</v>
      </c>
      <c r="E82" s="55" t="s">
        <v>230</v>
      </c>
      <c r="F82" s="55" t="s">
        <v>237</v>
      </c>
    </row>
    <row r="83" spans="1:6" x14ac:dyDescent="0.2">
      <c r="A83" s="56" t="s">
        <v>181</v>
      </c>
      <c r="C83" s="55" t="s">
        <v>177</v>
      </c>
      <c r="D83" s="55" t="s">
        <v>178</v>
      </c>
      <c r="E83" s="55" t="s">
        <v>230</v>
      </c>
      <c r="F83" s="55" t="s">
        <v>237</v>
      </c>
    </row>
    <row r="84" spans="1:6" x14ac:dyDescent="0.2">
      <c r="A84" s="56" t="s">
        <v>203</v>
      </c>
      <c r="C84" s="55" t="s">
        <v>177</v>
      </c>
      <c r="D84" s="55" t="s">
        <v>178</v>
      </c>
      <c r="E84" s="55" t="s">
        <v>230</v>
      </c>
      <c r="F84" s="55" t="s">
        <v>237</v>
      </c>
    </row>
    <row r="85" spans="1:6" x14ac:dyDescent="0.2">
      <c r="A85" s="56" t="s">
        <v>179</v>
      </c>
      <c r="C85" s="55" t="s">
        <v>177</v>
      </c>
      <c r="D85" s="55" t="s">
        <v>178</v>
      </c>
      <c r="E85" s="55" t="s">
        <v>230</v>
      </c>
      <c r="F85" s="55" t="s">
        <v>237</v>
      </c>
    </row>
    <row r="86" spans="1:6" x14ac:dyDescent="0.2">
      <c r="A86" s="56" t="s">
        <v>180</v>
      </c>
      <c r="C86" s="55" t="s">
        <v>177</v>
      </c>
      <c r="D86" s="55" t="s">
        <v>178</v>
      </c>
      <c r="E86" s="55" t="s">
        <v>230</v>
      </c>
      <c r="F86" s="55" t="s">
        <v>237</v>
      </c>
    </row>
    <row r="87" spans="1:6" x14ac:dyDescent="0.2">
      <c r="A87" s="56" t="s">
        <v>181</v>
      </c>
      <c r="C87" s="55" t="s">
        <v>177</v>
      </c>
      <c r="D87" s="55" t="s">
        <v>178</v>
      </c>
      <c r="E87" s="55" t="s">
        <v>230</v>
      </c>
      <c r="F87" s="55" t="s">
        <v>237</v>
      </c>
    </row>
    <row r="88" spans="1:6" x14ac:dyDescent="0.2">
      <c r="A88" s="56" t="s">
        <v>204</v>
      </c>
      <c r="C88" s="55" t="s">
        <v>177</v>
      </c>
      <c r="D88" s="55" t="s">
        <v>178</v>
      </c>
      <c r="E88" s="55" t="s">
        <v>230</v>
      </c>
      <c r="F88" s="55" t="s">
        <v>237</v>
      </c>
    </row>
    <row r="89" spans="1:6" x14ac:dyDescent="0.2">
      <c r="A89" s="56" t="s">
        <v>179</v>
      </c>
      <c r="C89" s="55" t="s">
        <v>177</v>
      </c>
      <c r="D89" s="55" t="s">
        <v>178</v>
      </c>
      <c r="E89" s="55" t="s">
        <v>230</v>
      </c>
      <c r="F89" s="55" t="s">
        <v>237</v>
      </c>
    </row>
    <row r="90" spans="1:6" x14ac:dyDescent="0.2">
      <c r="A90" s="56" t="s">
        <v>180</v>
      </c>
      <c r="C90" s="55" t="s">
        <v>177</v>
      </c>
      <c r="D90" s="55" t="s">
        <v>178</v>
      </c>
      <c r="E90" s="55" t="s">
        <v>230</v>
      </c>
      <c r="F90" s="55" t="s">
        <v>237</v>
      </c>
    </row>
    <row r="91" spans="1:6" x14ac:dyDescent="0.2">
      <c r="A91" s="56" t="s">
        <v>181</v>
      </c>
      <c r="C91" s="55" t="s">
        <v>177</v>
      </c>
      <c r="D91" s="55" t="s">
        <v>178</v>
      </c>
      <c r="E91" s="55" t="s">
        <v>230</v>
      </c>
      <c r="F91" s="55" t="s">
        <v>237</v>
      </c>
    </row>
    <row r="92" spans="1:6" x14ac:dyDescent="0.2">
      <c r="A92" s="56" t="s">
        <v>205</v>
      </c>
      <c r="C92" s="55" t="s">
        <v>206</v>
      </c>
      <c r="D92" s="55" t="s">
        <v>207</v>
      </c>
      <c r="E92" s="55" t="s">
        <v>238</v>
      </c>
      <c r="F92" s="55" t="s">
        <v>239</v>
      </c>
    </row>
    <row r="93" spans="1:6" x14ac:dyDescent="0.2">
      <c r="A93" s="56" t="s">
        <v>179</v>
      </c>
      <c r="C93" s="55" t="s">
        <v>206</v>
      </c>
      <c r="D93" s="55" t="s">
        <v>207</v>
      </c>
      <c r="E93" s="55" t="s">
        <v>238</v>
      </c>
      <c r="F93" s="55" t="s">
        <v>239</v>
      </c>
    </row>
    <row r="94" spans="1:6" x14ac:dyDescent="0.2">
      <c r="A94" s="56" t="s">
        <v>180</v>
      </c>
      <c r="C94" s="55" t="s">
        <v>206</v>
      </c>
      <c r="D94" s="55" t="s">
        <v>207</v>
      </c>
      <c r="E94" s="55" t="s">
        <v>238</v>
      </c>
      <c r="F94" s="55" t="s">
        <v>239</v>
      </c>
    </row>
    <row r="95" spans="1:6" x14ac:dyDescent="0.2">
      <c r="A95" s="56" t="s">
        <v>181</v>
      </c>
      <c r="C95" s="55" t="s">
        <v>206</v>
      </c>
      <c r="D95" s="55" t="s">
        <v>207</v>
      </c>
      <c r="E95" s="55" t="s">
        <v>238</v>
      </c>
      <c r="F95" s="55" t="s">
        <v>239</v>
      </c>
    </row>
    <row r="96" spans="1:6" x14ac:dyDescent="0.2">
      <c r="A96" s="56" t="s">
        <v>208</v>
      </c>
      <c r="C96" s="55" t="s">
        <v>206</v>
      </c>
      <c r="D96" s="55" t="s">
        <v>207</v>
      </c>
      <c r="E96" s="55" t="s">
        <v>238</v>
      </c>
      <c r="F96" s="55" t="s">
        <v>239</v>
      </c>
    </row>
    <row r="97" spans="1:6" x14ac:dyDescent="0.2">
      <c r="A97" s="56" t="s">
        <v>179</v>
      </c>
      <c r="C97" s="55" t="s">
        <v>206</v>
      </c>
      <c r="D97" s="55" t="s">
        <v>207</v>
      </c>
      <c r="E97" s="55" t="s">
        <v>238</v>
      </c>
      <c r="F97" s="55" t="s">
        <v>239</v>
      </c>
    </row>
    <row r="98" spans="1:6" x14ac:dyDescent="0.2">
      <c r="A98" s="56" t="s">
        <v>180</v>
      </c>
      <c r="C98" s="55" t="s">
        <v>206</v>
      </c>
      <c r="D98" s="55" t="s">
        <v>207</v>
      </c>
      <c r="E98" s="55" t="s">
        <v>238</v>
      </c>
      <c r="F98" s="55" t="s">
        <v>239</v>
      </c>
    </row>
    <row r="99" spans="1:6" x14ac:dyDescent="0.2">
      <c r="A99" s="56" t="s">
        <v>181</v>
      </c>
      <c r="C99" s="55" t="s">
        <v>206</v>
      </c>
      <c r="D99" s="55" t="s">
        <v>207</v>
      </c>
      <c r="E99" s="55" t="s">
        <v>238</v>
      </c>
      <c r="F99" s="55" t="s">
        <v>239</v>
      </c>
    </row>
    <row r="100" spans="1:6" x14ac:dyDescent="0.2">
      <c r="A100" s="56" t="s">
        <v>209</v>
      </c>
      <c r="C100" s="55" t="s">
        <v>206</v>
      </c>
      <c r="D100" s="58" t="s">
        <v>224</v>
      </c>
      <c r="E100" s="60" t="s">
        <v>238</v>
      </c>
      <c r="F100" s="60" t="s">
        <v>240</v>
      </c>
    </row>
    <row r="101" spans="1:6" x14ac:dyDescent="0.2">
      <c r="A101" s="56" t="s">
        <v>179</v>
      </c>
      <c r="C101" s="55" t="s">
        <v>206</v>
      </c>
      <c r="D101" s="58" t="s">
        <v>224</v>
      </c>
      <c r="E101" s="60" t="s">
        <v>238</v>
      </c>
      <c r="F101" s="60" t="s">
        <v>240</v>
      </c>
    </row>
    <row r="102" spans="1:6" x14ac:dyDescent="0.2">
      <c r="A102" s="56" t="s">
        <v>180</v>
      </c>
      <c r="C102" s="55" t="s">
        <v>206</v>
      </c>
      <c r="D102" s="58" t="s">
        <v>224</v>
      </c>
      <c r="E102" s="60" t="s">
        <v>238</v>
      </c>
      <c r="F102" s="60" t="s">
        <v>240</v>
      </c>
    </row>
    <row r="103" spans="1:6" x14ac:dyDescent="0.2">
      <c r="A103" s="56" t="s">
        <v>181</v>
      </c>
      <c r="C103" s="55" t="s">
        <v>206</v>
      </c>
      <c r="D103" s="58" t="s">
        <v>224</v>
      </c>
      <c r="E103" s="60" t="s">
        <v>238</v>
      </c>
      <c r="F103" s="60" t="s">
        <v>240</v>
      </c>
    </row>
    <row r="104" spans="1:6" x14ac:dyDescent="0.2">
      <c r="A104" s="56" t="s">
        <v>210</v>
      </c>
      <c r="C104" s="55" t="s">
        <v>206</v>
      </c>
      <c r="D104" s="58" t="s">
        <v>224</v>
      </c>
      <c r="E104" s="60" t="s">
        <v>238</v>
      </c>
      <c r="F104" s="60" t="s">
        <v>240</v>
      </c>
    </row>
    <row r="105" spans="1:6" x14ac:dyDescent="0.2">
      <c r="A105" s="56" t="s">
        <v>179</v>
      </c>
      <c r="C105" s="55" t="s">
        <v>206</v>
      </c>
      <c r="D105" s="58" t="s">
        <v>224</v>
      </c>
      <c r="E105" s="60" t="s">
        <v>238</v>
      </c>
      <c r="F105" s="60" t="s">
        <v>240</v>
      </c>
    </row>
    <row r="106" spans="1:6" x14ac:dyDescent="0.2">
      <c r="A106" s="56" t="s">
        <v>180</v>
      </c>
      <c r="C106" s="55" t="s">
        <v>206</v>
      </c>
      <c r="D106" s="58" t="s">
        <v>224</v>
      </c>
      <c r="E106" s="60" t="s">
        <v>238</v>
      </c>
      <c r="F106" s="60" t="s">
        <v>240</v>
      </c>
    </row>
    <row r="107" spans="1:6" x14ac:dyDescent="0.2">
      <c r="A107" s="56" t="s">
        <v>181</v>
      </c>
      <c r="C107" s="55" t="s">
        <v>206</v>
      </c>
      <c r="D107" s="58" t="s">
        <v>224</v>
      </c>
      <c r="E107" s="60" t="s">
        <v>238</v>
      </c>
      <c r="F107" s="60" t="s">
        <v>240</v>
      </c>
    </row>
    <row r="108" spans="1:6" x14ac:dyDescent="0.2">
      <c r="A108" s="56" t="s">
        <v>211</v>
      </c>
      <c r="C108" s="55" t="s">
        <v>206</v>
      </c>
      <c r="D108" s="55" t="s">
        <v>207</v>
      </c>
      <c r="E108" s="55" t="s">
        <v>238</v>
      </c>
      <c r="F108" s="55" t="s">
        <v>241</v>
      </c>
    </row>
    <row r="109" spans="1:6" x14ac:dyDescent="0.2">
      <c r="A109" s="56" t="s">
        <v>179</v>
      </c>
      <c r="C109" s="55" t="s">
        <v>206</v>
      </c>
      <c r="D109" s="55" t="s">
        <v>207</v>
      </c>
      <c r="E109" s="55" t="s">
        <v>238</v>
      </c>
      <c r="F109" s="55" t="s">
        <v>241</v>
      </c>
    </row>
    <row r="110" spans="1:6" x14ac:dyDescent="0.2">
      <c r="A110" s="56" t="s">
        <v>180</v>
      </c>
      <c r="C110" s="55" t="s">
        <v>206</v>
      </c>
      <c r="D110" s="55" t="s">
        <v>207</v>
      </c>
      <c r="E110" s="55" t="s">
        <v>238</v>
      </c>
      <c r="F110" s="55" t="s">
        <v>241</v>
      </c>
    </row>
    <row r="111" spans="1:6" x14ac:dyDescent="0.2">
      <c r="A111" s="56" t="s">
        <v>181</v>
      </c>
      <c r="C111" s="55" t="s">
        <v>206</v>
      </c>
      <c r="D111" s="55" t="s">
        <v>207</v>
      </c>
      <c r="E111" s="55" t="s">
        <v>238</v>
      </c>
      <c r="F111" s="55" t="s">
        <v>241</v>
      </c>
    </row>
    <row r="112" spans="1:6" x14ac:dyDescent="0.2">
      <c r="A112" s="56" t="s">
        <v>212</v>
      </c>
      <c r="C112" s="55" t="s">
        <v>187</v>
      </c>
      <c r="D112" s="55" t="s">
        <v>213</v>
      </c>
      <c r="E112" s="55" t="s">
        <v>232</v>
      </c>
      <c r="F112" s="55" t="s">
        <v>242</v>
      </c>
    </row>
    <row r="113" spans="1:6" x14ac:dyDescent="0.2">
      <c r="A113" s="56" t="s">
        <v>179</v>
      </c>
      <c r="C113" s="55" t="s">
        <v>187</v>
      </c>
      <c r="D113" s="55" t="s">
        <v>213</v>
      </c>
      <c r="E113" s="55" t="s">
        <v>232</v>
      </c>
      <c r="F113" s="55" t="s">
        <v>242</v>
      </c>
    </row>
    <row r="114" spans="1:6" x14ac:dyDescent="0.2">
      <c r="A114" s="56" t="s">
        <v>180</v>
      </c>
      <c r="C114" s="55" t="s">
        <v>187</v>
      </c>
      <c r="D114" s="55" t="s">
        <v>213</v>
      </c>
      <c r="E114" s="55" t="s">
        <v>232</v>
      </c>
      <c r="F114" s="55" t="s">
        <v>242</v>
      </c>
    </row>
    <row r="115" spans="1:6" x14ac:dyDescent="0.2">
      <c r="A115" s="56" t="s">
        <v>181</v>
      </c>
      <c r="C115" s="55" t="s">
        <v>187</v>
      </c>
      <c r="D115" s="55" t="s">
        <v>213</v>
      </c>
      <c r="E115" s="55" t="s">
        <v>232</v>
      </c>
      <c r="F115" s="55" t="s">
        <v>242</v>
      </c>
    </row>
    <row r="116" spans="1:6" x14ac:dyDescent="0.2">
      <c r="A116" s="56" t="s">
        <v>214</v>
      </c>
      <c r="C116" s="55" t="s">
        <v>187</v>
      </c>
      <c r="D116" s="55" t="s">
        <v>213</v>
      </c>
      <c r="E116" s="55" t="s">
        <v>232</v>
      </c>
      <c r="F116" s="55" t="s">
        <v>242</v>
      </c>
    </row>
    <row r="117" spans="1:6" x14ac:dyDescent="0.2">
      <c r="A117" s="56" t="s">
        <v>179</v>
      </c>
      <c r="C117" s="55" t="s">
        <v>187</v>
      </c>
      <c r="D117" s="55" t="s">
        <v>213</v>
      </c>
      <c r="E117" s="55" t="s">
        <v>232</v>
      </c>
      <c r="F117" s="55" t="s">
        <v>243</v>
      </c>
    </row>
    <row r="118" spans="1:6" x14ac:dyDescent="0.2">
      <c r="A118" s="56" t="s">
        <v>180</v>
      </c>
      <c r="C118" s="55" t="s">
        <v>187</v>
      </c>
      <c r="D118" s="55" t="s">
        <v>213</v>
      </c>
      <c r="E118" s="55" t="s">
        <v>232</v>
      </c>
      <c r="F118" s="55" t="s">
        <v>243</v>
      </c>
    </row>
    <row r="119" spans="1:6" x14ac:dyDescent="0.2">
      <c r="A119" s="56" t="s">
        <v>181</v>
      </c>
      <c r="C119" s="55" t="s">
        <v>187</v>
      </c>
      <c r="D119" s="55" t="s">
        <v>213</v>
      </c>
      <c r="E119" s="55" t="s">
        <v>232</v>
      </c>
      <c r="F119" s="55" t="s">
        <v>243</v>
      </c>
    </row>
    <row r="120" spans="1:6" x14ac:dyDescent="0.2">
      <c r="A120" s="57" t="s">
        <v>215</v>
      </c>
      <c r="B120" s="58"/>
      <c r="C120" s="58" t="s">
        <v>206</v>
      </c>
      <c r="D120" s="58" t="s">
        <v>224</v>
      </c>
      <c r="E120" s="60" t="s">
        <v>232</v>
      </c>
      <c r="F120" s="60" t="s">
        <v>244</v>
      </c>
    </row>
    <row r="121" spans="1:6" x14ac:dyDescent="0.2">
      <c r="A121" s="57" t="s">
        <v>179</v>
      </c>
      <c r="B121" s="58"/>
      <c r="C121" s="58" t="s">
        <v>206</v>
      </c>
      <c r="D121" s="58" t="s">
        <v>224</v>
      </c>
      <c r="E121" s="60" t="s">
        <v>232</v>
      </c>
      <c r="F121" s="60" t="s">
        <v>244</v>
      </c>
    </row>
    <row r="122" spans="1:6" x14ac:dyDescent="0.2">
      <c r="A122" s="57" t="s">
        <v>180</v>
      </c>
      <c r="B122" s="58"/>
      <c r="C122" s="58" t="s">
        <v>206</v>
      </c>
      <c r="D122" s="58" t="s">
        <v>224</v>
      </c>
      <c r="E122" s="60" t="s">
        <v>232</v>
      </c>
      <c r="F122" s="60" t="s">
        <v>244</v>
      </c>
    </row>
    <row r="123" spans="1:6" x14ac:dyDescent="0.2">
      <c r="A123" s="57" t="s">
        <v>181</v>
      </c>
      <c r="B123" s="58"/>
      <c r="C123" s="58" t="s">
        <v>206</v>
      </c>
      <c r="D123" s="58" t="s">
        <v>224</v>
      </c>
      <c r="E123" s="60" t="s">
        <v>232</v>
      </c>
      <c r="F123" s="60" t="s">
        <v>244</v>
      </c>
    </row>
    <row r="124" spans="1:6" x14ac:dyDescent="0.2">
      <c r="A124" s="56" t="s">
        <v>216</v>
      </c>
      <c r="C124" s="55" t="s">
        <v>206</v>
      </c>
      <c r="D124" s="58" t="s">
        <v>224</v>
      </c>
      <c r="E124" s="55" t="s">
        <v>238</v>
      </c>
      <c r="F124" s="55" t="s">
        <v>245</v>
      </c>
    </row>
    <row r="125" spans="1:6" x14ac:dyDescent="0.2">
      <c r="A125" s="56" t="s">
        <v>179</v>
      </c>
      <c r="C125" s="55" t="s">
        <v>206</v>
      </c>
      <c r="D125" s="58" t="s">
        <v>224</v>
      </c>
      <c r="E125" s="55" t="s">
        <v>238</v>
      </c>
      <c r="F125" s="55" t="s">
        <v>245</v>
      </c>
    </row>
    <row r="126" spans="1:6" x14ac:dyDescent="0.2">
      <c r="A126" s="56" t="s">
        <v>180</v>
      </c>
      <c r="C126" s="55" t="s">
        <v>206</v>
      </c>
      <c r="D126" s="58" t="s">
        <v>224</v>
      </c>
      <c r="E126" s="55" t="s">
        <v>238</v>
      </c>
      <c r="F126" s="55" t="s">
        <v>245</v>
      </c>
    </row>
    <row r="127" spans="1:6" x14ac:dyDescent="0.2">
      <c r="A127" s="56" t="s">
        <v>181</v>
      </c>
      <c r="C127" s="55" t="s">
        <v>206</v>
      </c>
      <c r="D127" s="58" t="s">
        <v>224</v>
      </c>
      <c r="E127" s="55" t="s">
        <v>238</v>
      </c>
      <c r="F127" s="55" t="s">
        <v>245</v>
      </c>
    </row>
    <row r="128" spans="1:6" x14ac:dyDescent="0.2">
      <c r="A128" s="56" t="s">
        <v>217</v>
      </c>
      <c r="C128" s="55" t="s">
        <v>177</v>
      </c>
      <c r="D128" s="55" t="s">
        <v>178</v>
      </c>
      <c r="E128" s="55" t="s">
        <v>230</v>
      </c>
      <c r="F128" s="55" t="s">
        <v>246</v>
      </c>
    </row>
    <row r="129" spans="1:6" x14ac:dyDescent="0.2">
      <c r="A129" s="56" t="s">
        <v>179</v>
      </c>
      <c r="C129" s="55" t="s">
        <v>177</v>
      </c>
      <c r="D129" s="55" t="s">
        <v>178</v>
      </c>
      <c r="E129" s="55" t="s">
        <v>230</v>
      </c>
      <c r="F129" s="55" t="s">
        <v>247</v>
      </c>
    </row>
    <row r="130" spans="1:6" x14ac:dyDescent="0.2">
      <c r="A130" s="56" t="s">
        <v>180</v>
      </c>
      <c r="C130" s="55" t="s">
        <v>177</v>
      </c>
      <c r="D130" s="55" t="s">
        <v>178</v>
      </c>
      <c r="E130" s="55" t="s">
        <v>230</v>
      </c>
      <c r="F130" s="55" t="s">
        <v>247</v>
      </c>
    </row>
    <row r="131" spans="1:6" x14ac:dyDescent="0.2">
      <c r="A131" s="56" t="s">
        <v>181</v>
      </c>
      <c r="C131" s="55" t="s">
        <v>177</v>
      </c>
      <c r="D131" s="55" t="s">
        <v>178</v>
      </c>
      <c r="E131" s="55" t="s">
        <v>230</v>
      </c>
      <c r="F131" s="55" t="s">
        <v>247</v>
      </c>
    </row>
    <row r="132" spans="1:6" x14ac:dyDescent="0.2">
      <c r="A132" s="56" t="s">
        <v>218</v>
      </c>
      <c r="C132" s="55" t="s">
        <v>177</v>
      </c>
      <c r="D132" s="55" t="s">
        <v>178</v>
      </c>
      <c r="E132" s="60" t="s">
        <v>232</v>
      </c>
      <c r="F132" s="60" t="s">
        <v>248</v>
      </c>
    </row>
    <row r="133" spans="1:6" x14ac:dyDescent="0.2">
      <c r="A133" s="56" t="s">
        <v>179</v>
      </c>
      <c r="C133" s="55" t="s">
        <v>177</v>
      </c>
      <c r="D133" s="55" t="s">
        <v>178</v>
      </c>
      <c r="E133" s="60" t="s">
        <v>232</v>
      </c>
      <c r="F133" s="60" t="s">
        <v>248</v>
      </c>
    </row>
    <row r="134" spans="1:6" x14ac:dyDescent="0.2">
      <c r="A134" s="56" t="s">
        <v>180</v>
      </c>
      <c r="C134" s="55" t="s">
        <v>177</v>
      </c>
      <c r="D134" s="55" t="s">
        <v>178</v>
      </c>
      <c r="E134" s="60" t="s">
        <v>232</v>
      </c>
      <c r="F134" s="60" t="s">
        <v>248</v>
      </c>
    </row>
    <row r="135" spans="1:6" x14ac:dyDescent="0.2">
      <c r="A135" s="56" t="s">
        <v>181</v>
      </c>
      <c r="C135" s="55" t="s">
        <v>177</v>
      </c>
      <c r="D135" s="55" t="s">
        <v>178</v>
      </c>
      <c r="E135" s="60" t="s">
        <v>232</v>
      </c>
      <c r="F135" s="60" t="s">
        <v>248</v>
      </c>
    </row>
    <row r="136" spans="1:6" x14ac:dyDescent="0.2">
      <c r="A136" s="56" t="s">
        <v>219</v>
      </c>
      <c r="C136" s="55" t="s">
        <v>177</v>
      </c>
      <c r="D136" s="55" t="s">
        <v>178</v>
      </c>
      <c r="E136" s="55" t="s">
        <v>230</v>
      </c>
      <c r="F136" s="55" t="s">
        <v>237</v>
      </c>
    </row>
    <row r="137" spans="1:6" x14ac:dyDescent="0.2">
      <c r="A137" s="56" t="s">
        <v>179</v>
      </c>
      <c r="C137" s="55" t="s">
        <v>177</v>
      </c>
      <c r="D137" s="55" t="s">
        <v>178</v>
      </c>
      <c r="E137" s="55" t="s">
        <v>230</v>
      </c>
      <c r="F137" s="55" t="s">
        <v>237</v>
      </c>
    </row>
    <row r="138" spans="1:6" x14ac:dyDescent="0.2">
      <c r="A138" s="56" t="s">
        <v>180</v>
      </c>
      <c r="C138" s="55" t="s">
        <v>177</v>
      </c>
      <c r="D138" s="55" t="s">
        <v>178</v>
      </c>
      <c r="E138" s="55" t="s">
        <v>230</v>
      </c>
      <c r="F138" s="55" t="s">
        <v>237</v>
      </c>
    </row>
    <row r="139" spans="1:6" x14ac:dyDescent="0.2">
      <c r="A139" s="56" t="s">
        <v>181</v>
      </c>
      <c r="C139" s="55" t="s">
        <v>177</v>
      </c>
      <c r="D139" s="55" t="s">
        <v>178</v>
      </c>
      <c r="E139" s="55" t="s">
        <v>230</v>
      </c>
      <c r="F139" s="55" t="s">
        <v>237</v>
      </c>
    </row>
    <row r="140" spans="1:6" x14ac:dyDescent="0.2">
      <c r="A140" s="57" t="s">
        <v>220</v>
      </c>
      <c r="B140" s="58"/>
      <c r="C140" s="58" t="s">
        <v>206</v>
      </c>
      <c r="D140" s="58" t="s">
        <v>224</v>
      </c>
      <c r="E140" s="60" t="s">
        <v>232</v>
      </c>
      <c r="F140" s="60" t="s">
        <v>249</v>
      </c>
    </row>
    <row r="141" spans="1:6" x14ac:dyDescent="0.2">
      <c r="A141" s="57" t="s">
        <v>179</v>
      </c>
      <c r="B141" s="58"/>
      <c r="C141" s="58" t="s">
        <v>206</v>
      </c>
      <c r="D141" s="58" t="s">
        <v>224</v>
      </c>
      <c r="E141" s="60" t="s">
        <v>232</v>
      </c>
      <c r="F141" s="60" t="s">
        <v>249</v>
      </c>
    </row>
    <row r="142" spans="1:6" x14ac:dyDescent="0.2">
      <c r="A142" s="57" t="s">
        <v>180</v>
      </c>
      <c r="B142" s="58"/>
      <c r="C142" s="58" t="s">
        <v>206</v>
      </c>
      <c r="D142" s="58" t="s">
        <v>224</v>
      </c>
      <c r="E142" s="60" t="s">
        <v>232</v>
      </c>
      <c r="F142" s="60" t="s">
        <v>249</v>
      </c>
    </row>
    <row r="143" spans="1:6" x14ac:dyDescent="0.2">
      <c r="A143" s="57" t="s">
        <v>181</v>
      </c>
      <c r="B143" s="58"/>
      <c r="C143" s="58" t="s">
        <v>206</v>
      </c>
      <c r="D143" s="58" t="s">
        <v>224</v>
      </c>
      <c r="E143" s="60" t="s">
        <v>232</v>
      </c>
      <c r="F143" s="60" t="s">
        <v>249</v>
      </c>
    </row>
    <row r="144" spans="1:6" x14ac:dyDescent="0.2">
      <c r="A144" s="56" t="s">
        <v>221</v>
      </c>
      <c r="C144" s="55" t="s">
        <v>187</v>
      </c>
      <c r="D144" s="55" t="s">
        <v>213</v>
      </c>
      <c r="E144" s="60" t="s">
        <v>232</v>
      </c>
      <c r="F144" s="60" t="s">
        <v>243</v>
      </c>
    </row>
    <row r="145" spans="1:6" x14ac:dyDescent="0.2">
      <c r="A145" s="56" t="s">
        <v>179</v>
      </c>
      <c r="C145" s="55" t="s">
        <v>187</v>
      </c>
      <c r="D145" s="55" t="s">
        <v>213</v>
      </c>
      <c r="E145" s="60" t="s">
        <v>232</v>
      </c>
      <c r="F145" s="60" t="s">
        <v>243</v>
      </c>
    </row>
    <row r="146" spans="1:6" x14ac:dyDescent="0.2">
      <c r="A146" s="56" t="s">
        <v>180</v>
      </c>
      <c r="C146" s="55" t="s">
        <v>187</v>
      </c>
      <c r="D146" s="55" t="s">
        <v>213</v>
      </c>
      <c r="E146" s="60" t="s">
        <v>232</v>
      </c>
      <c r="F146" s="60" t="s">
        <v>243</v>
      </c>
    </row>
    <row r="147" spans="1:6" x14ac:dyDescent="0.2">
      <c r="A147" s="56" t="s">
        <v>181</v>
      </c>
      <c r="C147" s="55" t="s">
        <v>187</v>
      </c>
      <c r="D147" s="55" t="s">
        <v>213</v>
      </c>
      <c r="E147" s="60" t="s">
        <v>232</v>
      </c>
      <c r="F147" s="60" t="s">
        <v>243</v>
      </c>
    </row>
    <row r="148" spans="1:6" x14ac:dyDescent="0.2">
      <c r="A148" s="56" t="s">
        <v>222</v>
      </c>
      <c r="C148" s="55" t="s">
        <v>187</v>
      </c>
      <c r="D148" s="55" t="s">
        <v>213</v>
      </c>
      <c r="E148" s="60" t="s">
        <v>232</v>
      </c>
      <c r="F148" s="60" t="s">
        <v>243</v>
      </c>
    </row>
    <row r="149" spans="1:6" x14ac:dyDescent="0.2">
      <c r="A149" s="56" t="s">
        <v>179</v>
      </c>
      <c r="C149" s="55" t="s">
        <v>187</v>
      </c>
      <c r="D149" s="55" t="s">
        <v>213</v>
      </c>
      <c r="E149" s="60" t="s">
        <v>232</v>
      </c>
      <c r="F149" s="60" t="s">
        <v>243</v>
      </c>
    </row>
    <row r="150" spans="1:6" x14ac:dyDescent="0.2">
      <c r="A150" s="56" t="s">
        <v>180</v>
      </c>
      <c r="C150" s="55" t="s">
        <v>187</v>
      </c>
      <c r="D150" s="55" t="s">
        <v>213</v>
      </c>
      <c r="E150" s="60" t="s">
        <v>232</v>
      </c>
      <c r="F150" s="60" t="s">
        <v>243</v>
      </c>
    </row>
    <row r="151" spans="1:6" x14ac:dyDescent="0.2">
      <c r="A151" s="56" t="s">
        <v>181</v>
      </c>
      <c r="C151" s="55" t="s">
        <v>187</v>
      </c>
      <c r="D151" s="55" t="s">
        <v>213</v>
      </c>
      <c r="E151" s="60" t="s">
        <v>232</v>
      </c>
      <c r="F151" s="60" t="s">
        <v>243</v>
      </c>
    </row>
    <row r="152" spans="1:6" x14ac:dyDescent="0.2">
      <c r="A152" s="56" t="s">
        <v>223</v>
      </c>
      <c r="C152" s="55" t="s">
        <v>187</v>
      </c>
      <c r="D152" s="55" t="s">
        <v>213</v>
      </c>
      <c r="E152" s="60" t="s">
        <v>232</v>
      </c>
      <c r="F152" s="60" t="s">
        <v>243</v>
      </c>
    </row>
    <row r="153" spans="1:6" x14ac:dyDescent="0.2">
      <c r="A153" s="56" t="s">
        <v>179</v>
      </c>
      <c r="C153" s="55" t="s">
        <v>187</v>
      </c>
      <c r="D153" s="55" t="s">
        <v>213</v>
      </c>
      <c r="E153" s="60" t="s">
        <v>232</v>
      </c>
      <c r="F153" s="60" t="s">
        <v>243</v>
      </c>
    </row>
    <row r="154" spans="1:6" x14ac:dyDescent="0.2">
      <c r="A154" s="56" t="s">
        <v>180</v>
      </c>
      <c r="C154" s="55" t="s">
        <v>187</v>
      </c>
      <c r="D154" s="55" t="s">
        <v>213</v>
      </c>
      <c r="E154" s="60" t="s">
        <v>232</v>
      </c>
      <c r="F154" s="60" t="s">
        <v>243</v>
      </c>
    </row>
    <row r="155" spans="1:6" x14ac:dyDescent="0.2">
      <c r="A155" s="54" t="s">
        <v>181</v>
      </c>
      <c r="C155" s="55" t="s">
        <v>187</v>
      </c>
      <c r="D155" s="55" t="s">
        <v>213</v>
      </c>
      <c r="E155" s="60" t="s">
        <v>232</v>
      </c>
      <c r="F155" s="60" t="s">
        <v>243</v>
      </c>
    </row>
  </sheetData>
  <mergeCells count="1">
    <mergeCell ref="C2:C3"/>
  </mergeCells>
  <pageMargins left="0.7" right="0.7" top="0.75" bottom="0.75" header="0.3" footer="0.3"/>
  <pageSetup orientation="portrait" horizontalDpi="4294967293" verticalDpi="4294967293"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92194-CAFB-4B9D-B074-48735FA90350}">
  <sheetPr>
    <tabColor theme="4" tint="0.79998168889431442"/>
  </sheetPr>
  <dimension ref="A1:I115"/>
  <sheetViews>
    <sheetView tabSelected="1" workbookViewId="0">
      <selection activeCell="B6" sqref="B6"/>
    </sheetView>
  </sheetViews>
  <sheetFormatPr baseColWidth="10" defaultColWidth="9.140625" defaultRowHeight="15" x14ac:dyDescent="0.25"/>
  <cols>
    <col min="1" max="1" width="7" style="55" bestFit="1" customWidth="1"/>
    <col min="2" max="2" width="25.5703125" style="55" customWidth="1"/>
    <col min="3" max="3" width="28.7109375" style="55" customWidth="1"/>
    <col min="4" max="4" width="33.28515625" style="55" bestFit="1" customWidth="1"/>
    <col min="5" max="5" width="12.140625" style="55" bestFit="1" customWidth="1"/>
    <col min="6" max="6" width="6.42578125" style="55" customWidth="1"/>
    <col min="7" max="7" width="12.140625" style="55" bestFit="1" customWidth="1"/>
    <col min="8" max="8" width="142.85546875" style="55" bestFit="1" customWidth="1"/>
    <col min="10" max="16384" width="9.140625" style="55"/>
  </cols>
  <sheetData>
    <row r="1" spans="1:8" x14ac:dyDescent="0.25">
      <c r="A1" s="55" t="s">
        <v>288</v>
      </c>
      <c r="B1" t="s">
        <v>285</v>
      </c>
      <c r="C1" t="s">
        <v>286</v>
      </c>
      <c r="D1" t="s">
        <v>287</v>
      </c>
      <c r="E1" s="63" t="s">
        <v>343</v>
      </c>
      <c r="F1" s="55" t="s">
        <v>1</v>
      </c>
      <c r="G1" s="55" t="s">
        <v>228</v>
      </c>
      <c r="H1" s="55" t="s">
        <v>229</v>
      </c>
    </row>
    <row r="2" spans="1:8" x14ac:dyDescent="0.25">
      <c r="A2" s="55">
        <v>1</v>
      </c>
      <c r="B2" s="55" t="s">
        <v>252</v>
      </c>
      <c r="C2" s="55" t="s">
        <v>26</v>
      </c>
      <c r="D2" s="55" t="s">
        <v>290</v>
      </c>
      <c r="E2" t="s">
        <v>328</v>
      </c>
      <c r="F2" s="55">
        <v>3</v>
      </c>
      <c r="G2" s="55" t="s">
        <v>230</v>
      </c>
      <c r="H2" s="55" t="s">
        <v>231</v>
      </c>
    </row>
    <row r="3" spans="1:8" x14ac:dyDescent="0.25">
      <c r="A3" s="55">
        <v>2</v>
      </c>
      <c r="B3" s="55" t="s">
        <v>252</v>
      </c>
      <c r="C3" s="55" t="s">
        <v>26</v>
      </c>
      <c r="D3" s="55" t="s">
        <v>290</v>
      </c>
      <c r="E3" t="s">
        <v>328</v>
      </c>
      <c r="F3" s="55">
        <v>4</v>
      </c>
      <c r="G3" s="55" t="s">
        <v>230</v>
      </c>
      <c r="H3" s="55" t="s">
        <v>231</v>
      </c>
    </row>
    <row r="4" spans="1:8" x14ac:dyDescent="0.25">
      <c r="A4" s="55">
        <v>3</v>
      </c>
      <c r="B4" s="55" t="s">
        <v>252</v>
      </c>
      <c r="C4" s="55" t="s">
        <v>26</v>
      </c>
      <c r="D4" s="55" t="s">
        <v>290</v>
      </c>
      <c r="E4" t="s">
        <v>328</v>
      </c>
      <c r="F4" s="55">
        <v>5</v>
      </c>
      <c r="G4" s="55" t="s">
        <v>230</v>
      </c>
      <c r="H4" s="55" t="s">
        <v>231</v>
      </c>
    </row>
    <row r="5" spans="1:8" x14ac:dyDescent="0.25">
      <c r="A5" s="55">
        <v>4</v>
      </c>
      <c r="B5" s="55" t="s">
        <v>253</v>
      </c>
      <c r="C5" s="55" t="s">
        <v>28</v>
      </c>
      <c r="D5" s="55" t="s">
        <v>291</v>
      </c>
      <c r="E5" t="s">
        <v>328</v>
      </c>
      <c r="F5" s="55">
        <v>3</v>
      </c>
      <c r="G5" s="60" t="s">
        <v>232</v>
      </c>
      <c r="H5" s="60" t="s">
        <v>233</v>
      </c>
    </row>
    <row r="6" spans="1:8" x14ac:dyDescent="0.25">
      <c r="A6" s="55">
        <v>5</v>
      </c>
      <c r="B6" s="55" t="s">
        <v>253</v>
      </c>
      <c r="C6" s="55" t="s">
        <v>28</v>
      </c>
      <c r="D6" s="55" t="s">
        <v>291</v>
      </c>
      <c r="E6" t="s">
        <v>328</v>
      </c>
      <c r="F6" s="55">
        <v>4</v>
      </c>
      <c r="G6" s="60" t="s">
        <v>232</v>
      </c>
      <c r="H6" s="60" t="s">
        <v>233</v>
      </c>
    </row>
    <row r="7" spans="1:8" x14ac:dyDescent="0.25">
      <c r="A7" s="55">
        <v>6</v>
      </c>
      <c r="B7" s="55" t="s">
        <v>253</v>
      </c>
      <c r="C7" s="55" t="s">
        <v>28</v>
      </c>
      <c r="D7" s="55" t="s">
        <v>291</v>
      </c>
      <c r="E7" t="s">
        <v>328</v>
      </c>
      <c r="F7" s="55">
        <v>5</v>
      </c>
      <c r="G7" s="60" t="s">
        <v>232</v>
      </c>
      <c r="H7" s="60" t="s">
        <v>233</v>
      </c>
    </row>
    <row r="8" spans="1:8" x14ac:dyDescent="0.25">
      <c r="A8" s="55">
        <v>7</v>
      </c>
      <c r="B8" s="55" t="s">
        <v>254</v>
      </c>
      <c r="C8" s="55" t="s">
        <v>106</v>
      </c>
      <c r="D8" s="55" t="s">
        <v>292</v>
      </c>
      <c r="E8" t="s">
        <v>328</v>
      </c>
      <c r="F8" s="55">
        <v>3</v>
      </c>
      <c r="G8" s="60" t="s">
        <v>232</v>
      </c>
      <c r="H8" s="60" t="s">
        <v>233</v>
      </c>
    </row>
    <row r="9" spans="1:8" x14ac:dyDescent="0.25">
      <c r="A9" s="55">
        <v>8</v>
      </c>
      <c r="B9" s="55" t="s">
        <v>254</v>
      </c>
      <c r="C9" s="55" t="s">
        <v>106</v>
      </c>
      <c r="D9" s="55" t="s">
        <v>292</v>
      </c>
      <c r="E9" t="s">
        <v>328</v>
      </c>
      <c r="F9" s="55">
        <v>4</v>
      </c>
      <c r="G9" s="60" t="s">
        <v>232</v>
      </c>
      <c r="H9" s="60" t="s">
        <v>233</v>
      </c>
    </row>
    <row r="10" spans="1:8" x14ac:dyDescent="0.25">
      <c r="A10" s="55">
        <v>9</v>
      </c>
      <c r="B10" s="55" t="s">
        <v>254</v>
      </c>
      <c r="C10" s="55" t="s">
        <v>106</v>
      </c>
      <c r="D10" s="55" t="s">
        <v>292</v>
      </c>
      <c r="E10" t="s">
        <v>328</v>
      </c>
      <c r="F10" s="55">
        <v>5</v>
      </c>
      <c r="G10" s="60" t="s">
        <v>232</v>
      </c>
      <c r="H10" s="60" t="s">
        <v>233</v>
      </c>
    </row>
    <row r="11" spans="1:8" x14ac:dyDescent="0.25">
      <c r="A11" s="55">
        <v>10</v>
      </c>
      <c r="B11" s="55" t="s">
        <v>255</v>
      </c>
      <c r="C11" s="55" t="s">
        <v>30</v>
      </c>
      <c r="D11" s="55" t="s">
        <v>293</v>
      </c>
      <c r="E11" t="s">
        <v>329</v>
      </c>
      <c r="F11" s="55">
        <v>3</v>
      </c>
      <c r="G11" s="55" t="s">
        <v>230</v>
      </c>
      <c r="H11" s="55" t="s">
        <v>234</v>
      </c>
    </row>
    <row r="12" spans="1:8" x14ac:dyDescent="0.25">
      <c r="A12" s="55">
        <v>11</v>
      </c>
      <c r="B12" s="55" t="s">
        <v>255</v>
      </c>
      <c r="C12" s="55" t="s">
        <v>30</v>
      </c>
      <c r="D12" s="55" t="s">
        <v>293</v>
      </c>
      <c r="E12" t="s">
        <v>329</v>
      </c>
      <c r="F12" s="55">
        <v>4</v>
      </c>
      <c r="G12" s="55" t="s">
        <v>230</v>
      </c>
      <c r="H12" s="55" t="s">
        <v>234</v>
      </c>
    </row>
    <row r="13" spans="1:8" x14ac:dyDescent="0.25">
      <c r="A13" s="55">
        <v>12</v>
      </c>
      <c r="B13" s="55" t="s">
        <v>255</v>
      </c>
      <c r="C13" s="55" t="s">
        <v>30</v>
      </c>
      <c r="D13" s="55" t="s">
        <v>293</v>
      </c>
      <c r="E13" t="s">
        <v>329</v>
      </c>
      <c r="F13" s="55">
        <v>5</v>
      </c>
      <c r="G13" s="55" t="s">
        <v>230</v>
      </c>
      <c r="H13" s="55" t="s">
        <v>234</v>
      </c>
    </row>
    <row r="14" spans="1:8" x14ac:dyDescent="0.25">
      <c r="A14" s="55">
        <v>13</v>
      </c>
      <c r="B14" s="55" t="s">
        <v>256</v>
      </c>
      <c r="C14" s="55" t="s">
        <v>107</v>
      </c>
      <c r="D14" s="55" t="s">
        <v>294</v>
      </c>
      <c r="E14" t="s">
        <v>329</v>
      </c>
      <c r="F14" s="55">
        <v>3</v>
      </c>
      <c r="G14" s="55" t="s">
        <v>230</v>
      </c>
      <c r="H14" s="55" t="s">
        <v>234</v>
      </c>
    </row>
    <row r="15" spans="1:8" x14ac:dyDescent="0.25">
      <c r="A15" s="55">
        <v>14</v>
      </c>
      <c r="B15" s="55" t="s">
        <v>256</v>
      </c>
      <c r="C15" s="55" t="s">
        <v>107</v>
      </c>
      <c r="D15" s="55" t="s">
        <v>294</v>
      </c>
      <c r="E15" t="s">
        <v>329</v>
      </c>
      <c r="F15" s="55">
        <v>4</v>
      </c>
      <c r="G15" s="55" t="s">
        <v>230</v>
      </c>
      <c r="H15" s="55" t="s">
        <v>234</v>
      </c>
    </row>
    <row r="16" spans="1:8" x14ac:dyDescent="0.25">
      <c r="A16" s="55">
        <v>15</v>
      </c>
      <c r="B16" s="55" t="s">
        <v>256</v>
      </c>
      <c r="C16" s="55" t="s">
        <v>107</v>
      </c>
      <c r="D16" s="55" t="s">
        <v>294</v>
      </c>
      <c r="E16" t="s">
        <v>329</v>
      </c>
      <c r="F16" s="55">
        <v>5</v>
      </c>
      <c r="G16" s="55" t="s">
        <v>230</v>
      </c>
      <c r="H16" s="55" t="s">
        <v>234</v>
      </c>
    </row>
    <row r="17" spans="1:8" x14ac:dyDescent="0.25">
      <c r="A17" s="55">
        <v>16</v>
      </c>
      <c r="B17" s="55" t="s">
        <v>257</v>
      </c>
      <c r="C17" s="55" t="s">
        <v>108</v>
      </c>
      <c r="D17" s="55" t="s">
        <v>295</v>
      </c>
      <c r="E17" t="s">
        <v>329</v>
      </c>
      <c r="F17" s="55">
        <v>3</v>
      </c>
      <c r="G17" s="60" t="s">
        <v>232</v>
      </c>
      <c r="H17" s="60" t="s">
        <v>233</v>
      </c>
    </row>
    <row r="18" spans="1:8" x14ac:dyDescent="0.25">
      <c r="A18" s="55">
        <v>17</v>
      </c>
      <c r="B18" s="55" t="s">
        <v>257</v>
      </c>
      <c r="C18" s="55" t="s">
        <v>108</v>
      </c>
      <c r="D18" s="55" t="s">
        <v>295</v>
      </c>
      <c r="E18" t="s">
        <v>329</v>
      </c>
      <c r="F18" s="55">
        <v>4</v>
      </c>
      <c r="G18" s="60" t="s">
        <v>232</v>
      </c>
      <c r="H18" s="60" t="s">
        <v>233</v>
      </c>
    </row>
    <row r="19" spans="1:8" x14ac:dyDescent="0.25">
      <c r="A19" s="55">
        <v>18</v>
      </c>
      <c r="B19" s="55" t="s">
        <v>257</v>
      </c>
      <c r="C19" s="55" t="s">
        <v>108</v>
      </c>
      <c r="D19" s="55" t="s">
        <v>295</v>
      </c>
      <c r="E19" t="s">
        <v>329</v>
      </c>
      <c r="F19" s="55">
        <v>5</v>
      </c>
      <c r="G19" s="60" t="s">
        <v>232</v>
      </c>
      <c r="H19" s="60" t="s">
        <v>233</v>
      </c>
    </row>
    <row r="20" spans="1:8" x14ac:dyDescent="0.25">
      <c r="A20" s="55">
        <v>19</v>
      </c>
      <c r="B20" s="55" t="s">
        <v>258</v>
      </c>
      <c r="C20" s="55" t="s">
        <v>33</v>
      </c>
      <c r="D20" s="55" t="s">
        <v>296</v>
      </c>
      <c r="E20" t="s">
        <v>330</v>
      </c>
      <c r="F20" s="55">
        <v>3</v>
      </c>
      <c r="G20" s="55" t="s">
        <v>230</v>
      </c>
      <c r="H20" s="55" t="s">
        <v>234</v>
      </c>
    </row>
    <row r="21" spans="1:8" x14ac:dyDescent="0.25">
      <c r="A21" s="55">
        <v>20</v>
      </c>
      <c r="B21" s="55" t="s">
        <v>258</v>
      </c>
      <c r="C21" s="55" t="s">
        <v>33</v>
      </c>
      <c r="D21" s="55" t="s">
        <v>296</v>
      </c>
      <c r="E21" t="s">
        <v>330</v>
      </c>
      <c r="F21" s="55">
        <v>4</v>
      </c>
      <c r="G21" s="55" t="s">
        <v>230</v>
      </c>
      <c r="H21" s="55" t="s">
        <v>234</v>
      </c>
    </row>
    <row r="22" spans="1:8" x14ac:dyDescent="0.25">
      <c r="A22" s="55">
        <v>21</v>
      </c>
      <c r="B22" s="55" t="s">
        <v>258</v>
      </c>
      <c r="C22" s="55" t="s">
        <v>33</v>
      </c>
      <c r="D22" s="55" t="s">
        <v>296</v>
      </c>
      <c r="E22" t="s">
        <v>330</v>
      </c>
      <c r="F22" s="55">
        <v>5</v>
      </c>
      <c r="G22" s="55" t="s">
        <v>230</v>
      </c>
      <c r="H22" s="55" t="s">
        <v>234</v>
      </c>
    </row>
    <row r="23" spans="1:8" x14ac:dyDescent="0.25">
      <c r="A23" s="55">
        <v>22</v>
      </c>
      <c r="B23" s="55" t="s">
        <v>259</v>
      </c>
      <c r="C23" s="55" t="s">
        <v>35</v>
      </c>
      <c r="D23" s="55" t="s">
        <v>297</v>
      </c>
      <c r="E23" t="s">
        <v>330</v>
      </c>
      <c r="F23" s="55">
        <v>3</v>
      </c>
      <c r="G23" s="55" t="s">
        <v>230</v>
      </c>
      <c r="H23" s="55" t="s">
        <v>234</v>
      </c>
    </row>
    <row r="24" spans="1:8" x14ac:dyDescent="0.25">
      <c r="A24" s="55">
        <v>23</v>
      </c>
      <c r="B24" s="55" t="s">
        <v>259</v>
      </c>
      <c r="C24" s="55" t="s">
        <v>35</v>
      </c>
      <c r="D24" s="55" t="s">
        <v>297</v>
      </c>
      <c r="E24" t="s">
        <v>330</v>
      </c>
      <c r="F24" s="55">
        <v>4</v>
      </c>
      <c r="G24" s="55" t="s">
        <v>230</v>
      </c>
      <c r="H24" s="55" t="s">
        <v>234</v>
      </c>
    </row>
    <row r="25" spans="1:8" x14ac:dyDescent="0.25">
      <c r="A25" s="55">
        <v>24</v>
      </c>
      <c r="B25" s="55" t="s">
        <v>259</v>
      </c>
      <c r="C25" s="55" t="s">
        <v>35</v>
      </c>
      <c r="D25" s="55" t="s">
        <v>297</v>
      </c>
      <c r="E25" t="s">
        <v>330</v>
      </c>
      <c r="F25" s="55">
        <v>5</v>
      </c>
      <c r="G25" s="55" t="s">
        <v>230</v>
      </c>
      <c r="H25" s="55" t="s">
        <v>234</v>
      </c>
    </row>
    <row r="26" spans="1:8" x14ac:dyDescent="0.25">
      <c r="A26" s="55">
        <v>25</v>
      </c>
      <c r="B26" s="55" t="s">
        <v>260</v>
      </c>
      <c r="C26" s="55" t="s">
        <v>37</v>
      </c>
      <c r="D26" s="55" t="s">
        <v>298</v>
      </c>
      <c r="E26" t="s">
        <v>330</v>
      </c>
      <c r="F26" s="55">
        <v>3</v>
      </c>
      <c r="G26" s="55" t="s">
        <v>230</v>
      </c>
      <c r="H26" s="55" t="s">
        <v>234</v>
      </c>
    </row>
    <row r="27" spans="1:8" x14ac:dyDescent="0.25">
      <c r="A27" s="55">
        <v>26</v>
      </c>
      <c r="B27" s="55" t="s">
        <v>260</v>
      </c>
      <c r="C27" s="55" t="s">
        <v>37</v>
      </c>
      <c r="D27" s="55" t="s">
        <v>298</v>
      </c>
      <c r="E27" t="s">
        <v>330</v>
      </c>
      <c r="F27" s="55">
        <v>4</v>
      </c>
      <c r="G27" s="55" t="s">
        <v>230</v>
      </c>
      <c r="H27" s="55" t="s">
        <v>234</v>
      </c>
    </row>
    <row r="28" spans="1:8" x14ac:dyDescent="0.25">
      <c r="A28" s="55">
        <v>27</v>
      </c>
      <c r="B28" s="55" t="s">
        <v>260</v>
      </c>
      <c r="C28" s="55" t="s">
        <v>37</v>
      </c>
      <c r="D28" s="55" t="s">
        <v>298</v>
      </c>
      <c r="E28" t="s">
        <v>330</v>
      </c>
      <c r="F28" s="55">
        <v>5</v>
      </c>
      <c r="G28" s="55" t="s">
        <v>230</v>
      </c>
      <c r="H28" s="55" t="s">
        <v>234</v>
      </c>
    </row>
    <row r="29" spans="1:8" x14ac:dyDescent="0.25">
      <c r="A29" s="55">
        <v>28</v>
      </c>
      <c r="B29" s="55" t="s">
        <v>261</v>
      </c>
      <c r="C29" s="55" t="s">
        <v>92</v>
      </c>
      <c r="D29" s="55" t="s">
        <v>299</v>
      </c>
      <c r="E29" t="s">
        <v>330</v>
      </c>
      <c r="F29" s="55">
        <v>3</v>
      </c>
      <c r="G29" s="55" t="s">
        <v>230</v>
      </c>
      <c r="H29" s="55" t="s">
        <v>234</v>
      </c>
    </row>
    <row r="30" spans="1:8" x14ac:dyDescent="0.25">
      <c r="A30" s="55">
        <v>29</v>
      </c>
      <c r="B30" s="55" t="s">
        <v>261</v>
      </c>
      <c r="C30" s="55" t="s">
        <v>92</v>
      </c>
      <c r="D30" s="55" t="s">
        <v>299</v>
      </c>
      <c r="E30" t="s">
        <v>330</v>
      </c>
      <c r="F30" s="55">
        <v>4</v>
      </c>
      <c r="G30" s="55" t="s">
        <v>230</v>
      </c>
      <c r="H30" s="55" t="s">
        <v>234</v>
      </c>
    </row>
    <row r="31" spans="1:8" x14ac:dyDescent="0.25">
      <c r="A31" s="55">
        <v>30</v>
      </c>
      <c r="B31" s="55" t="s">
        <v>261</v>
      </c>
      <c r="C31" s="55" t="s">
        <v>92</v>
      </c>
      <c r="D31" s="55" t="s">
        <v>299</v>
      </c>
      <c r="E31" t="s">
        <v>330</v>
      </c>
      <c r="F31" s="55">
        <v>5</v>
      </c>
      <c r="G31" s="55" t="s">
        <v>230</v>
      </c>
      <c r="H31" s="55" t="s">
        <v>234</v>
      </c>
    </row>
    <row r="32" spans="1:8" x14ac:dyDescent="0.25">
      <c r="A32" s="55">
        <v>31</v>
      </c>
      <c r="B32" s="55" t="s">
        <v>39</v>
      </c>
      <c r="C32" s="55" t="s">
        <v>39</v>
      </c>
      <c r="D32" s="55" t="s">
        <v>300</v>
      </c>
      <c r="E32" t="s">
        <v>38</v>
      </c>
      <c r="F32" s="55">
        <v>3</v>
      </c>
      <c r="G32" s="55" t="s">
        <v>230</v>
      </c>
      <c r="H32" s="55" t="s">
        <v>234</v>
      </c>
    </row>
    <row r="33" spans="1:8" x14ac:dyDescent="0.25">
      <c r="A33" s="55">
        <v>32</v>
      </c>
      <c r="B33" s="55" t="s">
        <v>39</v>
      </c>
      <c r="C33" s="55" t="s">
        <v>39</v>
      </c>
      <c r="D33" s="55" t="s">
        <v>300</v>
      </c>
      <c r="E33" t="s">
        <v>38</v>
      </c>
      <c r="F33" s="55">
        <v>4</v>
      </c>
      <c r="G33" s="55" t="s">
        <v>230</v>
      </c>
      <c r="H33" s="55" t="s">
        <v>234</v>
      </c>
    </row>
    <row r="34" spans="1:8" x14ac:dyDescent="0.25">
      <c r="A34" s="55">
        <v>33</v>
      </c>
      <c r="B34" s="55" t="s">
        <v>39</v>
      </c>
      <c r="C34" s="55" t="s">
        <v>39</v>
      </c>
      <c r="D34" s="55" t="s">
        <v>300</v>
      </c>
      <c r="E34" t="s">
        <v>38</v>
      </c>
      <c r="F34" s="55">
        <v>5</v>
      </c>
      <c r="G34" s="55" t="s">
        <v>230</v>
      </c>
      <c r="H34" s="55" t="s">
        <v>234</v>
      </c>
    </row>
    <row r="35" spans="1:8" x14ac:dyDescent="0.25">
      <c r="A35" s="55">
        <v>34</v>
      </c>
      <c r="B35" s="55" t="s">
        <v>109</v>
      </c>
      <c r="C35" s="55" t="s">
        <v>109</v>
      </c>
      <c r="D35" s="55" t="s">
        <v>301</v>
      </c>
      <c r="E35" t="s">
        <v>38</v>
      </c>
      <c r="F35" s="55">
        <v>3</v>
      </c>
      <c r="G35" s="55" t="s">
        <v>230</v>
      </c>
      <c r="H35" s="55" t="s">
        <v>234</v>
      </c>
    </row>
    <row r="36" spans="1:8" x14ac:dyDescent="0.25">
      <c r="A36" s="55">
        <v>35</v>
      </c>
      <c r="B36" s="55" t="s">
        <v>109</v>
      </c>
      <c r="C36" s="55" t="s">
        <v>109</v>
      </c>
      <c r="D36" s="55" t="s">
        <v>301</v>
      </c>
      <c r="E36" t="s">
        <v>38</v>
      </c>
      <c r="F36" s="55">
        <v>4</v>
      </c>
      <c r="G36" s="55" t="s">
        <v>230</v>
      </c>
      <c r="H36" s="55" t="s">
        <v>234</v>
      </c>
    </row>
    <row r="37" spans="1:8" x14ac:dyDescent="0.25">
      <c r="A37" s="55">
        <v>36</v>
      </c>
      <c r="B37" s="55" t="s">
        <v>109</v>
      </c>
      <c r="C37" s="55" t="s">
        <v>109</v>
      </c>
      <c r="D37" s="55" t="s">
        <v>301</v>
      </c>
      <c r="E37" t="s">
        <v>38</v>
      </c>
      <c r="F37" s="55">
        <v>5</v>
      </c>
      <c r="G37" s="55" t="s">
        <v>230</v>
      </c>
      <c r="H37" s="55" t="s">
        <v>234</v>
      </c>
    </row>
    <row r="38" spans="1:8" x14ac:dyDescent="0.25">
      <c r="A38" s="55">
        <v>37</v>
      </c>
      <c r="B38" s="55" t="s">
        <v>262</v>
      </c>
      <c r="C38" s="55" t="s">
        <v>41</v>
      </c>
      <c r="D38" s="55" t="s">
        <v>302</v>
      </c>
      <c r="E38" t="s">
        <v>40</v>
      </c>
      <c r="F38" s="55">
        <v>3</v>
      </c>
      <c r="G38" s="55" t="s">
        <v>230</v>
      </c>
      <c r="H38" s="55" t="s">
        <v>234</v>
      </c>
    </row>
    <row r="39" spans="1:8" x14ac:dyDescent="0.25">
      <c r="A39" s="55">
        <v>38</v>
      </c>
      <c r="B39" s="55" t="s">
        <v>262</v>
      </c>
      <c r="C39" s="55" t="s">
        <v>41</v>
      </c>
      <c r="D39" s="55" t="s">
        <v>302</v>
      </c>
      <c r="E39" t="s">
        <v>40</v>
      </c>
      <c r="F39" s="55">
        <v>4</v>
      </c>
      <c r="G39" s="55" t="s">
        <v>230</v>
      </c>
      <c r="H39" s="55" t="s">
        <v>234</v>
      </c>
    </row>
    <row r="40" spans="1:8" x14ac:dyDescent="0.25">
      <c r="A40" s="55">
        <v>39</v>
      </c>
      <c r="B40" s="55" t="s">
        <v>262</v>
      </c>
      <c r="C40" s="55" t="s">
        <v>41</v>
      </c>
      <c r="D40" s="55" t="s">
        <v>302</v>
      </c>
      <c r="E40" t="s">
        <v>40</v>
      </c>
      <c r="F40" s="55">
        <v>5</v>
      </c>
      <c r="G40" s="55" t="s">
        <v>230</v>
      </c>
      <c r="H40" s="55" t="s">
        <v>234</v>
      </c>
    </row>
    <row r="41" spans="1:8" x14ac:dyDescent="0.25">
      <c r="A41" s="55">
        <v>40</v>
      </c>
      <c r="B41" s="55" t="s">
        <v>263</v>
      </c>
      <c r="C41" s="55" t="s">
        <v>43</v>
      </c>
      <c r="D41" s="55" t="s">
        <v>303</v>
      </c>
      <c r="E41" t="s">
        <v>40</v>
      </c>
      <c r="F41" s="55">
        <v>3</v>
      </c>
      <c r="G41" s="55" t="s">
        <v>230</v>
      </c>
      <c r="H41" s="55" t="s">
        <v>234</v>
      </c>
    </row>
    <row r="42" spans="1:8" x14ac:dyDescent="0.25">
      <c r="A42" s="55">
        <v>41</v>
      </c>
      <c r="B42" s="55" t="s">
        <v>263</v>
      </c>
      <c r="C42" s="55" t="s">
        <v>43</v>
      </c>
      <c r="D42" s="55" t="s">
        <v>303</v>
      </c>
      <c r="E42" t="s">
        <v>40</v>
      </c>
      <c r="F42" s="55">
        <v>4</v>
      </c>
      <c r="G42" s="55" t="s">
        <v>230</v>
      </c>
      <c r="H42" s="55" t="s">
        <v>234</v>
      </c>
    </row>
    <row r="43" spans="1:8" x14ac:dyDescent="0.25">
      <c r="A43" s="55">
        <v>42</v>
      </c>
      <c r="B43" s="55" t="s">
        <v>263</v>
      </c>
      <c r="C43" s="55" t="s">
        <v>43</v>
      </c>
      <c r="D43" s="55" t="s">
        <v>303</v>
      </c>
      <c r="E43" t="s">
        <v>40</v>
      </c>
      <c r="F43" s="55">
        <v>5</v>
      </c>
      <c r="G43" s="55" t="s">
        <v>230</v>
      </c>
      <c r="H43" s="55" t="s">
        <v>234</v>
      </c>
    </row>
    <row r="44" spans="1:8" x14ac:dyDescent="0.25">
      <c r="A44" s="55">
        <v>43</v>
      </c>
      <c r="B44" s="55" t="s">
        <v>264</v>
      </c>
      <c r="C44" s="55" t="s">
        <v>45</v>
      </c>
      <c r="D44" s="55" t="s">
        <v>304</v>
      </c>
      <c r="E44" t="s">
        <v>38</v>
      </c>
      <c r="F44" s="55">
        <v>3</v>
      </c>
      <c r="G44" s="60" t="s">
        <v>232</v>
      </c>
      <c r="H44" s="60" t="s">
        <v>233</v>
      </c>
    </row>
    <row r="45" spans="1:8" x14ac:dyDescent="0.25">
      <c r="A45" s="55">
        <v>44</v>
      </c>
      <c r="B45" s="55" t="s">
        <v>264</v>
      </c>
      <c r="C45" s="55" t="s">
        <v>45</v>
      </c>
      <c r="D45" s="55" t="s">
        <v>304</v>
      </c>
      <c r="E45" t="s">
        <v>38</v>
      </c>
      <c r="F45" s="55">
        <v>4</v>
      </c>
      <c r="G45" s="60" t="s">
        <v>232</v>
      </c>
      <c r="H45" s="60" t="s">
        <v>233</v>
      </c>
    </row>
    <row r="46" spans="1:8" x14ac:dyDescent="0.25">
      <c r="A46" s="55">
        <v>45</v>
      </c>
      <c r="B46" s="55" t="s">
        <v>264</v>
      </c>
      <c r="C46" s="55" t="s">
        <v>45</v>
      </c>
      <c r="D46" s="55" t="s">
        <v>304</v>
      </c>
      <c r="E46" t="s">
        <v>38</v>
      </c>
      <c r="F46" s="55">
        <v>5</v>
      </c>
      <c r="G46" s="60" t="s">
        <v>232</v>
      </c>
      <c r="H46" s="60" t="s">
        <v>233</v>
      </c>
    </row>
    <row r="47" spans="1:8" x14ac:dyDescent="0.25">
      <c r="A47" s="55">
        <v>46</v>
      </c>
      <c r="B47" s="55" t="s">
        <v>265</v>
      </c>
      <c r="C47" s="55" t="s">
        <v>47</v>
      </c>
      <c r="D47" s="55" t="s">
        <v>305</v>
      </c>
      <c r="E47" t="s">
        <v>331</v>
      </c>
      <c r="F47" s="55">
        <v>3</v>
      </c>
      <c r="G47" s="55" t="s">
        <v>230</v>
      </c>
      <c r="H47" s="55" t="s">
        <v>235</v>
      </c>
    </row>
    <row r="48" spans="1:8" x14ac:dyDescent="0.25">
      <c r="A48" s="55">
        <v>47</v>
      </c>
      <c r="B48" s="55" t="s">
        <v>265</v>
      </c>
      <c r="C48" s="55" t="s">
        <v>47</v>
      </c>
      <c r="D48" s="55" t="s">
        <v>305</v>
      </c>
      <c r="E48" t="s">
        <v>331</v>
      </c>
      <c r="F48" s="55">
        <v>4</v>
      </c>
      <c r="G48" s="55" t="s">
        <v>230</v>
      </c>
      <c r="H48" s="55" t="s">
        <v>235</v>
      </c>
    </row>
    <row r="49" spans="1:8" x14ac:dyDescent="0.25">
      <c r="A49" s="55">
        <v>48</v>
      </c>
      <c r="B49" s="55" t="s">
        <v>265</v>
      </c>
      <c r="C49" s="55" t="s">
        <v>47</v>
      </c>
      <c r="D49" s="55" t="s">
        <v>305</v>
      </c>
      <c r="E49" t="s">
        <v>331</v>
      </c>
      <c r="F49" s="55">
        <v>5</v>
      </c>
      <c r="G49" s="55" t="s">
        <v>230</v>
      </c>
      <c r="H49" s="55" t="s">
        <v>235</v>
      </c>
    </row>
    <row r="50" spans="1:8" x14ac:dyDescent="0.25">
      <c r="A50" s="55">
        <v>49</v>
      </c>
      <c r="B50" s="55" t="s">
        <v>266</v>
      </c>
      <c r="C50" s="55" t="s">
        <v>49</v>
      </c>
      <c r="D50" s="55" t="s">
        <v>306</v>
      </c>
      <c r="E50" t="s">
        <v>331</v>
      </c>
      <c r="F50" s="55">
        <v>3</v>
      </c>
      <c r="G50" s="55" t="s">
        <v>230</v>
      </c>
      <c r="H50" s="55" t="s">
        <v>235</v>
      </c>
    </row>
    <row r="51" spans="1:8" x14ac:dyDescent="0.25">
      <c r="A51" s="55">
        <v>50</v>
      </c>
      <c r="B51" s="55" t="s">
        <v>266</v>
      </c>
      <c r="C51" s="55" t="s">
        <v>49</v>
      </c>
      <c r="D51" s="55" t="s">
        <v>306</v>
      </c>
      <c r="E51" t="s">
        <v>331</v>
      </c>
      <c r="F51" s="55">
        <v>4</v>
      </c>
      <c r="G51" s="55" t="s">
        <v>230</v>
      </c>
      <c r="H51" s="55" t="s">
        <v>235</v>
      </c>
    </row>
    <row r="52" spans="1:8" x14ac:dyDescent="0.25">
      <c r="A52" s="55">
        <v>51</v>
      </c>
      <c r="B52" s="55" t="s">
        <v>266</v>
      </c>
      <c r="C52" s="55" t="s">
        <v>49</v>
      </c>
      <c r="D52" s="55" t="s">
        <v>306</v>
      </c>
      <c r="E52" t="s">
        <v>331</v>
      </c>
      <c r="F52" s="55">
        <v>5</v>
      </c>
      <c r="G52" s="55" t="s">
        <v>230</v>
      </c>
      <c r="H52" s="55" t="s">
        <v>236</v>
      </c>
    </row>
    <row r="53" spans="1:8" x14ac:dyDescent="0.25">
      <c r="A53" s="55">
        <v>52</v>
      </c>
      <c r="B53" s="55" t="s">
        <v>267</v>
      </c>
      <c r="C53" s="55" t="s">
        <v>267</v>
      </c>
      <c r="D53" s="55" t="s">
        <v>307</v>
      </c>
      <c r="E53" t="s">
        <v>332</v>
      </c>
      <c r="F53" s="55">
        <v>3</v>
      </c>
      <c r="G53" s="55" t="s">
        <v>230</v>
      </c>
      <c r="H53" s="55" t="s">
        <v>236</v>
      </c>
    </row>
    <row r="54" spans="1:8" x14ac:dyDescent="0.25">
      <c r="A54" s="55">
        <v>53</v>
      </c>
      <c r="B54" s="55" t="s">
        <v>267</v>
      </c>
      <c r="C54" s="55" t="s">
        <v>267</v>
      </c>
      <c r="D54" s="55" t="s">
        <v>307</v>
      </c>
      <c r="E54" t="s">
        <v>332</v>
      </c>
      <c r="F54" s="55">
        <v>4</v>
      </c>
      <c r="G54" s="55" t="s">
        <v>230</v>
      </c>
      <c r="H54" s="55" t="s">
        <v>236</v>
      </c>
    </row>
    <row r="55" spans="1:8" x14ac:dyDescent="0.25">
      <c r="A55" s="55">
        <v>54</v>
      </c>
      <c r="B55" s="55" t="s">
        <v>267</v>
      </c>
      <c r="C55" s="55" t="s">
        <v>267</v>
      </c>
      <c r="D55" s="55" t="s">
        <v>307</v>
      </c>
      <c r="E55" t="s">
        <v>332</v>
      </c>
      <c r="F55" s="55">
        <v>5</v>
      </c>
      <c r="G55" s="55" t="s">
        <v>230</v>
      </c>
      <c r="H55" s="55" t="s">
        <v>236</v>
      </c>
    </row>
    <row r="56" spans="1:8" x14ac:dyDescent="0.25">
      <c r="A56" s="55">
        <v>55</v>
      </c>
      <c r="B56" s="55" t="s">
        <v>268</v>
      </c>
      <c r="C56" s="55" t="s">
        <v>51</v>
      </c>
      <c r="D56" s="55" t="s">
        <v>308</v>
      </c>
      <c r="E56" t="s">
        <v>333</v>
      </c>
      <c r="F56" s="55">
        <v>3</v>
      </c>
      <c r="G56" s="55" t="s">
        <v>230</v>
      </c>
      <c r="H56" s="55" t="s">
        <v>237</v>
      </c>
    </row>
    <row r="57" spans="1:8" x14ac:dyDescent="0.25">
      <c r="A57" s="55">
        <v>56</v>
      </c>
      <c r="B57" s="55" t="s">
        <v>268</v>
      </c>
      <c r="C57" s="55" t="s">
        <v>51</v>
      </c>
      <c r="D57" s="55" t="s">
        <v>308</v>
      </c>
      <c r="E57" t="s">
        <v>333</v>
      </c>
      <c r="F57" s="55">
        <v>4</v>
      </c>
      <c r="G57" s="55" t="s">
        <v>230</v>
      </c>
      <c r="H57" s="55" t="s">
        <v>237</v>
      </c>
    </row>
    <row r="58" spans="1:8" x14ac:dyDescent="0.25">
      <c r="A58" s="55">
        <v>57</v>
      </c>
      <c r="B58" s="55" t="s">
        <v>268</v>
      </c>
      <c r="C58" s="55" t="s">
        <v>51</v>
      </c>
      <c r="D58" s="55" t="s">
        <v>308</v>
      </c>
      <c r="E58" t="s">
        <v>333</v>
      </c>
      <c r="F58" s="55">
        <v>5</v>
      </c>
      <c r="G58" s="55" t="s">
        <v>230</v>
      </c>
      <c r="H58" s="55" t="s">
        <v>237</v>
      </c>
    </row>
    <row r="59" spans="1:8" x14ac:dyDescent="0.25">
      <c r="A59" s="55">
        <v>58</v>
      </c>
      <c r="B59" s="55" t="s">
        <v>269</v>
      </c>
      <c r="C59" s="55" t="s">
        <v>53</v>
      </c>
      <c r="D59" s="55" t="s">
        <v>309</v>
      </c>
      <c r="E59" t="s">
        <v>334</v>
      </c>
      <c r="F59" s="55">
        <v>3</v>
      </c>
      <c r="G59" s="55" t="s">
        <v>230</v>
      </c>
      <c r="H59" s="55" t="s">
        <v>237</v>
      </c>
    </row>
    <row r="60" spans="1:8" x14ac:dyDescent="0.25">
      <c r="A60" s="55">
        <v>59</v>
      </c>
      <c r="B60" s="55" t="s">
        <v>269</v>
      </c>
      <c r="C60" s="55" t="s">
        <v>53</v>
      </c>
      <c r="D60" s="55" t="s">
        <v>309</v>
      </c>
      <c r="E60" t="s">
        <v>334</v>
      </c>
      <c r="F60" s="55">
        <v>4</v>
      </c>
      <c r="G60" s="55" t="s">
        <v>230</v>
      </c>
      <c r="H60" s="55" t="s">
        <v>237</v>
      </c>
    </row>
    <row r="61" spans="1:8" x14ac:dyDescent="0.25">
      <c r="A61" s="55">
        <v>60</v>
      </c>
      <c r="B61" s="55" t="s">
        <v>269</v>
      </c>
      <c r="C61" s="55" t="s">
        <v>53</v>
      </c>
      <c r="D61" s="55" t="s">
        <v>309</v>
      </c>
      <c r="E61" t="s">
        <v>334</v>
      </c>
      <c r="F61" s="55">
        <v>5</v>
      </c>
      <c r="G61" s="55" t="s">
        <v>230</v>
      </c>
      <c r="H61" s="55" t="s">
        <v>237</v>
      </c>
    </row>
    <row r="62" spans="1:8" x14ac:dyDescent="0.25">
      <c r="A62" s="55">
        <v>61</v>
      </c>
      <c r="B62" s="55" t="s">
        <v>270</v>
      </c>
      <c r="C62" s="55" t="s">
        <v>55</v>
      </c>
      <c r="D62" s="55" t="s">
        <v>310</v>
      </c>
      <c r="E62" t="s">
        <v>335</v>
      </c>
      <c r="F62" s="55">
        <v>3</v>
      </c>
      <c r="G62" s="55" t="s">
        <v>230</v>
      </c>
      <c r="H62" s="55" t="s">
        <v>237</v>
      </c>
    </row>
    <row r="63" spans="1:8" x14ac:dyDescent="0.25">
      <c r="A63" s="55">
        <v>62</v>
      </c>
      <c r="B63" s="55" t="s">
        <v>270</v>
      </c>
      <c r="C63" s="55" t="s">
        <v>55</v>
      </c>
      <c r="D63" s="55" t="s">
        <v>310</v>
      </c>
      <c r="E63" t="s">
        <v>335</v>
      </c>
      <c r="F63" s="55">
        <v>4</v>
      </c>
      <c r="G63" s="55" t="s">
        <v>230</v>
      </c>
      <c r="H63" s="55" t="s">
        <v>237</v>
      </c>
    </row>
    <row r="64" spans="1:8" x14ac:dyDescent="0.25">
      <c r="A64" s="55">
        <v>63</v>
      </c>
      <c r="B64" s="55" t="s">
        <v>270</v>
      </c>
      <c r="C64" s="55" t="s">
        <v>55</v>
      </c>
      <c r="D64" s="55" t="s">
        <v>310</v>
      </c>
      <c r="E64" t="s">
        <v>335</v>
      </c>
      <c r="F64" s="55">
        <v>5</v>
      </c>
      <c r="G64" s="55" t="s">
        <v>230</v>
      </c>
      <c r="H64" s="55" t="s">
        <v>237</v>
      </c>
    </row>
    <row r="65" spans="1:8" x14ac:dyDescent="0.25">
      <c r="A65" s="55">
        <v>64</v>
      </c>
      <c r="B65" s="55" t="s">
        <v>271</v>
      </c>
      <c r="C65" s="55" t="s">
        <v>57</v>
      </c>
      <c r="D65" s="55" t="s">
        <v>311</v>
      </c>
      <c r="E65" t="s">
        <v>335</v>
      </c>
      <c r="F65" s="55">
        <v>3</v>
      </c>
      <c r="G65" s="55" t="s">
        <v>230</v>
      </c>
      <c r="H65" s="55" t="s">
        <v>237</v>
      </c>
    </row>
    <row r="66" spans="1:8" x14ac:dyDescent="0.25">
      <c r="A66" s="55">
        <v>65</v>
      </c>
      <c r="B66" s="55" t="s">
        <v>271</v>
      </c>
      <c r="C66" s="55" t="s">
        <v>57</v>
      </c>
      <c r="D66" s="55" t="s">
        <v>311</v>
      </c>
      <c r="E66" t="s">
        <v>335</v>
      </c>
      <c r="F66" s="55">
        <v>4</v>
      </c>
      <c r="G66" s="55" t="s">
        <v>230</v>
      </c>
      <c r="H66" s="55" t="s">
        <v>237</v>
      </c>
    </row>
    <row r="67" spans="1:8" x14ac:dyDescent="0.25">
      <c r="A67" s="55">
        <v>66</v>
      </c>
      <c r="B67" s="55" t="s">
        <v>271</v>
      </c>
      <c r="C67" s="55" t="s">
        <v>57</v>
      </c>
      <c r="D67" s="55" t="s">
        <v>311</v>
      </c>
      <c r="E67" t="s">
        <v>335</v>
      </c>
      <c r="F67" s="55">
        <v>5</v>
      </c>
      <c r="G67" s="55" t="s">
        <v>230</v>
      </c>
      <c r="H67" s="55" t="s">
        <v>237</v>
      </c>
    </row>
    <row r="68" spans="1:8" x14ac:dyDescent="0.25">
      <c r="A68" s="55">
        <v>67</v>
      </c>
      <c r="B68" s="55" t="s">
        <v>272</v>
      </c>
      <c r="C68" s="55" t="s">
        <v>59</v>
      </c>
      <c r="D68" s="55" t="s">
        <v>312</v>
      </c>
      <c r="E68" t="s">
        <v>334</v>
      </c>
      <c r="F68" s="55">
        <v>3</v>
      </c>
      <c r="G68" s="55" t="s">
        <v>238</v>
      </c>
      <c r="H68" s="55" t="s">
        <v>239</v>
      </c>
    </row>
    <row r="69" spans="1:8" x14ac:dyDescent="0.25">
      <c r="A69" s="55">
        <v>68</v>
      </c>
      <c r="B69" s="55" t="s">
        <v>272</v>
      </c>
      <c r="C69" s="55" t="s">
        <v>59</v>
      </c>
      <c r="D69" s="55" t="s">
        <v>312</v>
      </c>
      <c r="E69" t="s">
        <v>334</v>
      </c>
      <c r="F69" s="55">
        <v>4</v>
      </c>
      <c r="G69" s="55" t="s">
        <v>238</v>
      </c>
      <c r="H69" s="55" t="s">
        <v>239</v>
      </c>
    </row>
    <row r="70" spans="1:8" x14ac:dyDescent="0.25">
      <c r="A70" s="55">
        <v>69</v>
      </c>
      <c r="B70" s="55" t="s">
        <v>272</v>
      </c>
      <c r="C70" s="55" t="s">
        <v>59</v>
      </c>
      <c r="D70" s="55" t="s">
        <v>312</v>
      </c>
      <c r="E70" t="s">
        <v>334</v>
      </c>
      <c r="F70" s="55">
        <v>5</v>
      </c>
      <c r="G70" s="55" t="s">
        <v>238</v>
      </c>
      <c r="H70" s="55" t="s">
        <v>239</v>
      </c>
    </row>
    <row r="71" spans="1:8" x14ac:dyDescent="0.25">
      <c r="A71" s="55">
        <v>70</v>
      </c>
      <c r="B71" s="55" t="s">
        <v>273</v>
      </c>
      <c r="C71" s="55" t="s">
        <v>61</v>
      </c>
      <c r="D71" s="55" t="s">
        <v>313</v>
      </c>
      <c r="E71" t="s">
        <v>334</v>
      </c>
      <c r="F71" s="55">
        <v>3</v>
      </c>
      <c r="G71" s="55" t="s">
        <v>238</v>
      </c>
      <c r="H71" s="55" t="s">
        <v>239</v>
      </c>
    </row>
    <row r="72" spans="1:8" x14ac:dyDescent="0.25">
      <c r="A72" s="55">
        <v>71</v>
      </c>
      <c r="B72" s="55" t="s">
        <v>273</v>
      </c>
      <c r="C72" s="55" t="s">
        <v>61</v>
      </c>
      <c r="D72" s="55" t="s">
        <v>313</v>
      </c>
      <c r="E72" t="s">
        <v>334</v>
      </c>
      <c r="F72" s="55">
        <v>4</v>
      </c>
      <c r="G72" s="55" t="s">
        <v>238</v>
      </c>
      <c r="H72" s="55" t="s">
        <v>239</v>
      </c>
    </row>
    <row r="73" spans="1:8" x14ac:dyDescent="0.25">
      <c r="A73" s="55">
        <v>72</v>
      </c>
      <c r="B73" s="55" t="s">
        <v>273</v>
      </c>
      <c r="C73" s="55" t="s">
        <v>61</v>
      </c>
      <c r="D73" s="55" t="s">
        <v>313</v>
      </c>
      <c r="E73" t="s">
        <v>334</v>
      </c>
      <c r="F73" s="55">
        <v>5</v>
      </c>
      <c r="G73" s="55" t="s">
        <v>238</v>
      </c>
      <c r="H73" s="55" t="s">
        <v>239</v>
      </c>
    </row>
    <row r="74" spans="1:8" x14ac:dyDescent="0.25">
      <c r="A74" s="55">
        <v>73</v>
      </c>
      <c r="B74" s="55" t="s">
        <v>274</v>
      </c>
      <c r="C74" s="55" t="s">
        <v>63</v>
      </c>
      <c r="D74" s="55" t="s">
        <v>314</v>
      </c>
      <c r="E74" t="s">
        <v>335</v>
      </c>
      <c r="F74" s="55">
        <v>3</v>
      </c>
      <c r="G74" s="60" t="s">
        <v>238</v>
      </c>
      <c r="H74" s="60" t="s">
        <v>240</v>
      </c>
    </row>
    <row r="75" spans="1:8" x14ac:dyDescent="0.25">
      <c r="A75" s="55">
        <v>74</v>
      </c>
      <c r="B75" s="55" t="s">
        <v>274</v>
      </c>
      <c r="C75" s="55" t="s">
        <v>63</v>
      </c>
      <c r="D75" s="55" t="s">
        <v>314</v>
      </c>
      <c r="E75" t="s">
        <v>335</v>
      </c>
      <c r="F75" s="55">
        <v>4</v>
      </c>
      <c r="G75" s="60" t="s">
        <v>238</v>
      </c>
      <c r="H75" s="60" t="s">
        <v>240</v>
      </c>
    </row>
    <row r="76" spans="1:8" x14ac:dyDescent="0.25">
      <c r="A76" s="55">
        <v>75</v>
      </c>
      <c r="B76" s="55" t="s">
        <v>274</v>
      </c>
      <c r="C76" s="55" t="s">
        <v>63</v>
      </c>
      <c r="D76" s="55" t="s">
        <v>314</v>
      </c>
      <c r="E76" t="s">
        <v>335</v>
      </c>
      <c r="F76" s="55">
        <v>5</v>
      </c>
      <c r="G76" s="60" t="s">
        <v>238</v>
      </c>
      <c r="H76" s="60" t="s">
        <v>240</v>
      </c>
    </row>
    <row r="77" spans="1:8" x14ac:dyDescent="0.25">
      <c r="A77" s="55">
        <v>76</v>
      </c>
      <c r="B77" s="55" t="s">
        <v>275</v>
      </c>
      <c r="C77" s="55" t="s">
        <v>65</v>
      </c>
      <c r="D77" s="55" t="s">
        <v>315</v>
      </c>
      <c r="E77" t="s">
        <v>335</v>
      </c>
      <c r="F77" s="55">
        <v>3</v>
      </c>
      <c r="G77" s="60" t="s">
        <v>238</v>
      </c>
      <c r="H77" s="60" t="s">
        <v>240</v>
      </c>
    </row>
    <row r="78" spans="1:8" x14ac:dyDescent="0.25">
      <c r="A78" s="55">
        <v>77</v>
      </c>
      <c r="B78" s="55" t="s">
        <v>275</v>
      </c>
      <c r="C78" s="55" t="s">
        <v>65</v>
      </c>
      <c r="D78" s="55" t="s">
        <v>315</v>
      </c>
      <c r="E78" t="s">
        <v>335</v>
      </c>
      <c r="F78" s="55">
        <v>4</v>
      </c>
      <c r="G78" s="60" t="s">
        <v>238</v>
      </c>
      <c r="H78" s="60" t="s">
        <v>240</v>
      </c>
    </row>
    <row r="79" spans="1:8" x14ac:dyDescent="0.25">
      <c r="A79" s="55">
        <v>78</v>
      </c>
      <c r="B79" s="55" t="s">
        <v>275</v>
      </c>
      <c r="C79" s="55" t="s">
        <v>65</v>
      </c>
      <c r="D79" s="55" t="s">
        <v>315</v>
      </c>
      <c r="E79" t="s">
        <v>335</v>
      </c>
      <c r="F79" s="55">
        <v>5</v>
      </c>
      <c r="G79" s="60" t="s">
        <v>238</v>
      </c>
      <c r="H79" s="60" t="s">
        <v>240</v>
      </c>
    </row>
    <row r="80" spans="1:8" x14ac:dyDescent="0.25">
      <c r="A80" s="55">
        <v>79</v>
      </c>
      <c r="B80" s="55" t="s">
        <v>67</v>
      </c>
      <c r="C80" s="55" t="s">
        <v>67</v>
      </c>
      <c r="D80" s="55" t="s">
        <v>316</v>
      </c>
      <c r="E80" t="s">
        <v>336</v>
      </c>
      <c r="F80" s="55">
        <v>3</v>
      </c>
      <c r="G80" s="55" t="s">
        <v>238</v>
      </c>
      <c r="H80" s="55" t="s">
        <v>241</v>
      </c>
    </row>
    <row r="81" spans="1:8" x14ac:dyDescent="0.25">
      <c r="A81" s="55">
        <v>80</v>
      </c>
      <c r="B81" s="55" t="s">
        <v>67</v>
      </c>
      <c r="C81" s="55" t="s">
        <v>67</v>
      </c>
      <c r="D81" s="55" t="s">
        <v>316</v>
      </c>
      <c r="E81" t="s">
        <v>336</v>
      </c>
      <c r="F81" s="55">
        <v>4</v>
      </c>
      <c r="G81" s="55" t="s">
        <v>238</v>
      </c>
      <c r="H81" s="55" t="s">
        <v>241</v>
      </c>
    </row>
    <row r="82" spans="1:8" x14ac:dyDescent="0.25">
      <c r="A82" s="55">
        <v>81</v>
      </c>
      <c r="B82" s="55" t="s">
        <v>67</v>
      </c>
      <c r="C82" s="55" t="s">
        <v>67</v>
      </c>
      <c r="D82" s="55" t="s">
        <v>316</v>
      </c>
      <c r="E82" t="s">
        <v>336</v>
      </c>
      <c r="F82" s="55">
        <v>5</v>
      </c>
      <c r="G82" s="55" t="s">
        <v>238</v>
      </c>
      <c r="H82" s="55" t="s">
        <v>241</v>
      </c>
    </row>
    <row r="83" spans="1:8" x14ac:dyDescent="0.25">
      <c r="A83" s="55">
        <v>82</v>
      </c>
      <c r="B83" s="55" t="s">
        <v>276</v>
      </c>
      <c r="C83" s="55" t="s">
        <v>69</v>
      </c>
      <c r="D83" s="55" t="s">
        <v>317</v>
      </c>
      <c r="E83" t="s">
        <v>337</v>
      </c>
      <c r="F83" s="55">
        <v>3</v>
      </c>
      <c r="G83" s="55" t="s">
        <v>232</v>
      </c>
      <c r="H83" s="55" t="s">
        <v>242</v>
      </c>
    </row>
    <row r="84" spans="1:8" x14ac:dyDescent="0.25">
      <c r="A84" s="55">
        <v>83</v>
      </c>
      <c r="B84" s="55" t="s">
        <v>276</v>
      </c>
      <c r="C84" s="55" t="s">
        <v>69</v>
      </c>
      <c r="D84" s="55" t="s">
        <v>317</v>
      </c>
      <c r="E84" t="s">
        <v>337</v>
      </c>
      <c r="F84" s="55">
        <v>4</v>
      </c>
      <c r="G84" s="55" t="s">
        <v>232</v>
      </c>
      <c r="H84" s="55" t="s">
        <v>242</v>
      </c>
    </row>
    <row r="85" spans="1:8" x14ac:dyDescent="0.25">
      <c r="A85" s="55">
        <v>84</v>
      </c>
      <c r="B85" s="55" t="s">
        <v>276</v>
      </c>
      <c r="C85" s="55" t="s">
        <v>69</v>
      </c>
      <c r="D85" s="55" t="s">
        <v>317</v>
      </c>
      <c r="E85" t="s">
        <v>337</v>
      </c>
      <c r="F85" s="55">
        <v>5</v>
      </c>
      <c r="G85" s="55" t="s">
        <v>232</v>
      </c>
      <c r="H85" s="55" t="s">
        <v>242</v>
      </c>
    </row>
    <row r="86" spans="1:8" x14ac:dyDescent="0.25">
      <c r="A86" s="55">
        <v>85</v>
      </c>
      <c r="B86" s="55" t="s">
        <v>277</v>
      </c>
      <c r="C86" s="55" t="s">
        <v>71</v>
      </c>
      <c r="D86" s="55" t="s">
        <v>318</v>
      </c>
      <c r="E86" t="s">
        <v>289</v>
      </c>
      <c r="F86" s="55">
        <v>3</v>
      </c>
      <c r="G86" s="55" t="s">
        <v>232</v>
      </c>
      <c r="H86" s="55" t="s">
        <v>243</v>
      </c>
    </row>
    <row r="87" spans="1:8" x14ac:dyDescent="0.25">
      <c r="A87" s="55">
        <v>86</v>
      </c>
      <c r="B87" s="55" t="s">
        <v>277</v>
      </c>
      <c r="C87" s="55" t="s">
        <v>71</v>
      </c>
      <c r="D87" s="55" t="s">
        <v>318</v>
      </c>
      <c r="E87" t="s">
        <v>289</v>
      </c>
      <c r="F87" s="55">
        <v>4</v>
      </c>
      <c r="G87" s="55" t="s">
        <v>232</v>
      </c>
      <c r="H87" s="55" t="s">
        <v>243</v>
      </c>
    </row>
    <row r="88" spans="1:8" x14ac:dyDescent="0.25">
      <c r="A88" s="55">
        <v>87</v>
      </c>
      <c r="B88" s="55" t="s">
        <v>277</v>
      </c>
      <c r="C88" s="55" t="s">
        <v>71</v>
      </c>
      <c r="D88" s="55" t="s">
        <v>318</v>
      </c>
      <c r="E88" t="s">
        <v>289</v>
      </c>
      <c r="F88" s="55">
        <v>5</v>
      </c>
      <c r="G88" s="55" t="s">
        <v>232</v>
      </c>
      <c r="H88" s="55" t="s">
        <v>243</v>
      </c>
    </row>
    <row r="89" spans="1:8" x14ac:dyDescent="0.25">
      <c r="A89" s="55">
        <v>88</v>
      </c>
      <c r="B89" s="55" t="s">
        <v>278</v>
      </c>
      <c r="C89" s="55" t="s">
        <v>73</v>
      </c>
      <c r="D89" s="55" t="s">
        <v>319</v>
      </c>
      <c r="E89" t="s">
        <v>338</v>
      </c>
      <c r="F89" s="55">
        <v>3</v>
      </c>
      <c r="G89" s="60" t="s">
        <v>232</v>
      </c>
      <c r="H89" s="60" t="s">
        <v>244</v>
      </c>
    </row>
    <row r="90" spans="1:8" x14ac:dyDescent="0.25">
      <c r="A90" s="55">
        <v>89</v>
      </c>
      <c r="B90" s="55" t="s">
        <v>278</v>
      </c>
      <c r="C90" s="55" t="s">
        <v>73</v>
      </c>
      <c r="D90" s="55" t="s">
        <v>319</v>
      </c>
      <c r="E90" t="s">
        <v>338</v>
      </c>
      <c r="F90" s="55">
        <v>4</v>
      </c>
      <c r="G90" s="60" t="s">
        <v>232</v>
      </c>
      <c r="H90" s="60" t="s">
        <v>244</v>
      </c>
    </row>
    <row r="91" spans="1:8" x14ac:dyDescent="0.25">
      <c r="A91" s="55">
        <v>90</v>
      </c>
      <c r="B91" s="55" t="s">
        <v>278</v>
      </c>
      <c r="C91" s="55" t="s">
        <v>73</v>
      </c>
      <c r="D91" s="55" t="s">
        <v>319</v>
      </c>
      <c r="E91" t="s">
        <v>338</v>
      </c>
      <c r="F91" s="55">
        <v>5</v>
      </c>
      <c r="G91" s="60" t="s">
        <v>232</v>
      </c>
      <c r="H91" s="60" t="s">
        <v>244</v>
      </c>
    </row>
    <row r="92" spans="1:8" x14ac:dyDescent="0.25">
      <c r="A92" s="55">
        <v>91</v>
      </c>
      <c r="B92" s="55" t="s">
        <v>279</v>
      </c>
      <c r="C92" s="55" t="s">
        <v>75</v>
      </c>
      <c r="D92" s="55" t="s">
        <v>320</v>
      </c>
      <c r="E92" t="s">
        <v>338</v>
      </c>
      <c r="F92" s="55">
        <v>3</v>
      </c>
      <c r="G92" s="55" t="s">
        <v>238</v>
      </c>
      <c r="H92" s="55" t="s">
        <v>245</v>
      </c>
    </row>
    <row r="93" spans="1:8" x14ac:dyDescent="0.25">
      <c r="A93" s="55">
        <v>92</v>
      </c>
      <c r="B93" s="55" t="s">
        <v>279</v>
      </c>
      <c r="C93" s="55" t="s">
        <v>75</v>
      </c>
      <c r="D93" s="55" t="s">
        <v>320</v>
      </c>
      <c r="E93" t="s">
        <v>338</v>
      </c>
      <c r="F93" s="55">
        <v>4</v>
      </c>
      <c r="G93" s="55" t="s">
        <v>238</v>
      </c>
      <c r="H93" s="55" t="s">
        <v>245</v>
      </c>
    </row>
    <row r="94" spans="1:8" x14ac:dyDescent="0.25">
      <c r="A94" s="55">
        <v>93</v>
      </c>
      <c r="B94" s="55" t="s">
        <v>279</v>
      </c>
      <c r="C94" s="55" t="s">
        <v>75</v>
      </c>
      <c r="D94" s="55" t="s">
        <v>320</v>
      </c>
      <c r="E94" t="s">
        <v>338</v>
      </c>
      <c r="F94" s="55">
        <v>5</v>
      </c>
      <c r="G94" s="55" t="s">
        <v>238</v>
      </c>
      <c r="H94" s="55" t="s">
        <v>245</v>
      </c>
    </row>
    <row r="95" spans="1:8" x14ac:dyDescent="0.25">
      <c r="A95" s="55">
        <v>94</v>
      </c>
      <c r="B95" s="55" t="s">
        <v>77</v>
      </c>
      <c r="C95" s="55" t="s">
        <v>77</v>
      </c>
      <c r="D95" s="55" t="s">
        <v>321</v>
      </c>
      <c r="E95" t="s">
        <v>339</v>
      </c>
      <c r="F95" s="55">
        <v>3</v>
      </c>
      <c r="G95" s="55" t="s">
        <v>230</v>
      </c>
      <c r="H95" s="55" t="s">
        <v>247</v>
      </c>
    </row>
    <row r="96" spans="1:8" x14ac:dyDescent="0.25">
      <c r="A96" s="55">
        <v>95</v>
      </c>
      <c r="B96" s="55" t="s">
        <v>77</v>
      </c>
      <c r="C96" s="55" t="s">
        <v>77</v>
      </c>
      <c r="D96" s="55" t="s">
        <v>321</v>
      </c>
      <c r="E96" t="s">
        <v>339</v>
      </c>
      <c r="F96" s="55">
        <v>4</v>
      </c>
      <c r="G96" s="55" t="s">
        <v>230</v>
      </c>
      <c r="H96" s="55" t="s">
        <v>247</v>
      </c>
    </row>
    <row r="97" spans="1:8" x14ac:dyDescent="0.25">
      <c r="A97" s="55">
        <v>96</v>
      </c>
      <c r="B97" s="55" t="s">
        <v>77</v>
      </c>
      <c r="C97" s="55" t="s">
        <v>77</v>
      </c>
      <c r="D97" s="55" t="s">
        <v>321</v>
      </c>
      <c r="E97" t="s">
        <v>339</v>
      </c>
      <c r="F97" s="55">
        <v>5</v>
      </c>
      <c r="G97" s="55" t="s">
        <v>230</v>
      </c>
      <c r="H97" s="55" t="s">
        <v>247</v>
      </c>
    </row>
    <row r="98" spans="1:8" x14ac:dyDescent="0.25">
      <c r="A98" s="55">
        <v>97</v>
      </c>
      <c r="B98" s="55" t="s">
        <v>280</v>
      </c>
      <c r="C98" s="55" t="s">
        <v>79</v>
      </c>
      <c r="D98" s="55" t="s">
        <v>322</v>
      </c>
      <c r="E98" t="s">
        <v>38</v>
      </c>
      <c r="F98" s="55">
        <v>3</v>
      </c>
      <c r="G98" s="60" t="s">
        <v>232</v>
      </c>
      <c r="H98" s="60" t="s">
        <v>248</v>
      </c>
    </row>
    <row r="99" spans="1:8" x14ac:dyDescent="0.25">
      <c r="A99" s="55">
        <v>98</v>
      </c>
      <c r="B99" s="55" t="s">
        <v>280</v>
      </c>
      <c r="C99" s="55" t="s">
        <v>79</v>
      </c>
      <c r="D99" s="55" t="s">
        <v>322</v>
      </c>
      <c r="E99" t="s">
        <v>38</v>
      </c>
      <c r="F99" s="55">
        <v>4</v>
      </c>
      <c r="G99" s="60" t="s">
        <v>232</v>
      </c>
      <c r="H99" s="60" t="s">
        <v>248</v>
      </c>
    </row>
    <row r="100" spans="1:8" x14ac:dyDescent="0.25">
      <c r="A100" s="55">
        <v>99</v>
      </c>
      <c r="B100" s="55" t="s">
        <v>280</v>
      </c>
      <c r="C100" s="55" t="s">
        <v>79</v>
      </c>
      <c r="D100" s="55" t="s">
        <v>322</v>
      </c>
      <c r="E100" t="s">
        <v>38</v>
      </c>
      <c r="F100" s="55">
        <v>5</v>
      </c>
      <c r="G100" s="60" t="s">
        <v>232</v>
      </c>
      <c r="H100" s="60" t="s">
        <v>248</v>
      </c>
    </row>
    <row r="101" spans="1:8" x14ac:dyDescent="0.25">
      <c r="A101" s="55">
        <v>100</v>
      </c>
      <c r="B101" s="55" t="s">
        <v>81</v>
      </c>
      <c r="C101" s="55" t="s">
        <v>81</v>
      </c>
      <c r="D101" s="55" t="s">
        <v>323</v>
      </c>
      <c r="E101" t="s">
        <v>335</v>
      </c>
      <c r="F101" s="55">
        <v>3</v>
      </c>
      <c r="G101" s="55" t="s">
        <v>230</v>
      </c>
      <c r="H101" s="55" t="s">
        <v>237</v>
      </c>
    </row>
    <row r="102" spans="1:8" x14ac:dyDescent="0.25">
      <c r="A102" s="55">
        <v>101</v>
      </c>
      <c r="B102" s="55" t="s">
        <v>81</v>
      </c>
      <c r="C102" s="55" t="s">
        <v>81</v>
      </c>
      <c r="D102" s="55" t="s">
        <v>323</v>
      </c>
      <c r="E102" t="s">
        <v>335</v>
      </c>
      <c r="F102" s="55">
        <v>4</v>
      </c>
      <c r="G102" s="55" t="s">
        <v>230</v>
      </c>
      <c r="H102" s="55" t="s">
        <v>237</v>
      </c>
    </row>
    <row r="103" spans="1:8" x14ac:dyDescent="0.25">
      <c r="A103" s="55">
        <v>102</v>
      </c>
      <c r="B103" s="55" t="s">
        <v>81</v>
      </c>
      <c r="C103" s="55" t="s">
        <v>81</v>
      </c>
      <c r="D103" s="55" t="s">
        <v>323</v>
      </c>
      <c r="E103" t="s">
        <v>335</v>
      </c>
      <c r="F103" s="55">
        <v>5</v>
      </c>
      <c r="G103" s="55" t="s">
        <v>230</v>
      </c>
      <c r="H103" s="55" t="s">
        <v>237</v>
      </c>
    </row>
    <row r="104" spans="1:8" x14ac:dyDescent="0.25">
      <c r="A104" s="55">
        <v>103</v>
      </c>
      <c r="B104" s="55" t="s">
        <v>281</v>
      </c>
      <c r="C104" s="55" t="s">
        <v>83</v>
      </c>
      <c r="D104" s="55" t="s">
        <v>324</v>
      </c>
      <c r="E104" t="s">
        <v>340</v>
      </c>
      <c r="F104" s="55">
        <v>3</v>
      </c>
      <c r="G104" s="60" t="s">
        <v>232</v>
      </c>
      <c r="H104" s="60" t="s">
        <v>249</v>
      </c>
    </row>
    <row r="105" spans="1:8" x14ac:dyDescent="0.25">
      <c r="A105" s="55">
        <v>104</v>
      </c>
      <c r="B105" s="55" t="s">
        <v>281</v>
      </c>
      <c r="C105" s="55" t="s">
        <v>83</v>
      </c>
      <c r="D105" s="55" t="s">
        <v>324</v>
      </c>
      <c r="E105" t="s">
        <v>340</v>
      </c>
      <c r="F105" s="55">
        <v>4</v>
      </c>
      <c r="G105" s="60" t="s">
        <v>232</v>
      </c>
      <c r="H105" s="60" t="s">
        <v>249</v>
      </c>
    </row>
    <row r="106" spans="1:8" x14ac:dyDescent="0.25">
      <c r="A106" s="55">
        <v>105</v>
      </c>
      <c r="B106" s="55" t="s">
        <v>281</v>
      </c>
      <c r="C106" s="55" t="s">
        <v>83</v>
      </c>
      <c r="D106" s="55" t="s">
        <v>324</v>
      </c>
      <c r="E106" t="s">
        <v>340</v>
      </c>
      <c r="F106" s="55">
        <v>5</v>
      </c>
      <c r="G106" s="60" t="s">
        <v>232</v>
      </c>
      <c r="H106" s="60" t="s">
        <v>249</v>
      </c>
    </row>
    <row r="107" spans="1:8" x14ac:dyDescent="0.25">
      <c r="A107" s="55">
        <v>106</v>
      </c>
      <c r="B107" s="55" t="s">
        <v>282</v>
      </c>
      <c r="C107" s="55" t="s">
        <v>85</v>
      </c>
      <c r="D107" s="55" t="s">
        <v>325</v>
      </c>
      <c r="E107" t="s">
        <v>341</v>
      </c>
      <c r="F107" s="55">
        <v>3</v>
      </c>
      <c r="G107" s="60" t="s">
        <v>232</v>
      </c>
      <c r="H107" s="60" t="s">
        <v>243</v>
      </c>
    </row>
    <row r="108" spans="1:8" x14ac:dyDescent="0.25">
      <c r="A108" s="55">
        <v>107</v>
      </c>
      <c r="B108" s="55" t="s">
        <v>282</v>
      </c>
      <c r="C108" s="55" t="s">
        <v>85</v>
      </c>
      <c r="D108" s="55" t="s">
        <v>325</v>
      </c>
      <c r="E108" t="s">
        <v>341</v>
      </c>
      <c r="F108" s="55">
        <v>4</v>
      </c>
      <c r="G108" s="60" t="s">
        <v>232</v>
      </c>
      <c r="H108" s="60" t="s">
        <v>243</v>
      </c>
    </row>
    <row r="109" spans="1:8" x14ac:dyDescent="0.25">
      <c r="A109" s="55">
        <v>108</v>
      </c>
      <c r="B109" s="55" t="s">
        <v>282</v>
      </c>
      <c r="C109" s="55" t="s">
        <v>85</v>
      </c>
      <c r="D109" s="55" t="s">
        <v>325</v>
      </c>
      <c r="E109" t="s">
        <v>341</v>
      </c>
      <c r="F109" s="55">
        <v>5</v>
      </c>
      <c r="G109" s="60" t="s">
        <v>232</v>
      </c>
      <c r="H109" s="60" t="s">
        <v>243</v>
      </c>
    </row>
    <row r="110" spans="1:8" x14ac:dyDescent="0.25">
      <c r="A110" s="55">
        <v>109</v>
      </c>
      <c r="B110" s="55" t="s">
        <v>158</v>
      </c>
      <c r="C110" s="55" t="s">
        <v>87</v>
      </c>
      <c r="D110" s="55" t="s">
        <v>326</v>
      </c>
      <c r="E110" t="s">
        <v>342</v>
      </c>
      <c r="F110" s="55">
        <v>3</v>
      </c>
      <c r="G110" s="60" t="s">
        <v>232</v>
      </c>
      <c r="H110" s="60" t="s">
        <v>243</v>
      </c>
    </row>
    <row r="111" spans="1:8" x14ac:dyDescent="0.25">
      <c r="A111" s="55">
        <v>110</v>
      </c>
      <c r="B111" s="55" t="s">
        <v>158</v>
      </c>
      <c r="C111" s="55" t="s">
        <v>87</v>
      </c>
      <c r="D111" s="55" t="s">
        <v>326</v>
      </c>
      <c r="E111" t="s">
        <v>342</v>
      </c>
      <c r="F111" s="55">
        <v>4</v>
      </c>
      <c r="G111" s="60" t="s">
        <v>232</v>
      </c>
      <c r="H111" s="60" t="s">
        <v>243</v>
      </c>
    </row>
    <row r="112" spans="1:8" x14ac:dyDescent="0.25">
      <c r="A112" s="55">
        <v>111</v>
      </c>
      <c r="B112" s="55" t="s">
        <v>158</v>
      </c>
      <c r="C112" s="55" t="s">
        <v>87</v>
      </c>
      <c r="D112" s="55" t="s">
        <v>326</v>
      </c>
      <c r="E112" t="s">
        <v>342</v>
      </c>
      <c r="F112" s="55">
        <v>5</v>
      </c>
      <c r="G112" s="60" t="s">
        <v>232</v>
      </c>
      <c r="H112" s="60" t="s">
        <v>243</v>
      </c>
    </row>
    <row r="113" spans="1:8" x14ac:dyDescent="0.25">
      <c r="A113" s="55">
        <v>112</v>
      </c>
      <c r="B113" s="55" t="s">
        <v>283</v>
      </c>
      <c r="C113" s="55" t="s">
        <v>89</v>
      </c>
      <c r="D113" s="55" t="s">
        <v>327</v>
      </c>
      <c r="E113" t="s">
        <v>332</v>
      </c>
      <c r="F113" s="55">
        <v>3</v>
      </c>
      <c r="G113" s="60" t="s">
        <v>232</v>
      </c>
      <c r="H113" s="60" t="s">
        <v>243</v>
      </c>
    </row>
    <row r="114" spans="1:8" x14ac:dyDescent="0.25">
      <c r="A114" s="55">
        <v>113</v>
      </c>
      <c r="B114" s="55" t="s">
        <v>283</v>
      </c>
      <c r="C114" s="55" t="s">
        <v>89</v>
      </c>
      <c r="D114" s="55" t="s">
        <v>327</v>
      </c>
      <c r="E114" t="s">
        <v>332</v>
      </c>
      <c r="F114" s="55">
        <v>4</v>
      </c>
      <c r="G114" s="60" t="s">
        <v>232</v>
      </c>
      <c r="H114" s="60" t="s">
        <v>243</v>
      </c>
    </row>
    <row r="115" spans="1:8" x14ac:dyDescent="0.25">
      <c r="A115" s="55">
        <v>114</v>
      </c>
      <c r="B115" s="55" t="s">
        <v>283</v>
      </c>
      <c r="C115" s="55" t="s">
        <v>89</v>
      </c>
      <c r="D115" s="55" t="s">
        <v>327</v>
      </c>
      <c r="E115" t="s">
        <v>332</v>
      </c>
      <c r="F115" s="55">
        <v>5</v>
      </c>
      <c r="G115" s="60" t="s">
        <v>232</v>
      </c>
      <c r="H115" s="60" t="s">
        <v>243</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R_In_RunID</vt:lpstr>
      <vt:lpstr>kCal-Age</vt:lpstr>
      <vt:lpstr>R_In_FishFlag</vt:lpstr>
      <vt:lpstr>R_In_Needs</vt:lpstr>
      <vt:lpstr>R_In_Distribution</vt:lpstr>
      <vt:lpstr>Growth</vt:lpstr>
      <vt:lpstr>Parameters</vt:lpstr>
      <vt:lpstr>Lipid Calls</vt:lpstr>
      <vt:lpstr>Lipid Calls_clean</vt:lpstr>
      <vt:lpstr>StkLUT</vt:lpstr>
      <vt:lpstr>Stock.names.check.table</vt:lpstr>
      <vt:lpstr>Lipid.ranking.params</vt:lpstr>
    </vt:vector>
  </TitlesOfParts>
  <Company>Washington Dept of Fish &amp;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Carey</dc:creator>
  <cp:lastModifiedBy>Santiago Dominguez Sánchez</cp:lastModifiedBy>
  <dcterms:created xsi:type="dcterms:W3CDTF">2017-07-27T19:42:44Z</dcterms:created>
  <dcterms:modified xsi:type="dcterms:W3CDTF">2024-03-30T03:51:06Z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2024-01-08T17:22:29Z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e0c94e91-bbb7-4f47-a707-625d16599165</vt:lpwstr>
  </property>
  <property fmtid="{D5CDD505-2E9C-101B-9397-08002B2CF9AE}" pid="8" name="MSIP_Label_45011977-b912-4387-97a4-f4c94a801377_ContentBits">
    <vt:lpwstr>0</vt:lpwstr>
  </property>
</Properties>
</file>