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W80" i="1" l="1"/>
  <c r="W81" i="1" s="1"/>
  <c r="W82" i="1" s="1"/>
  <c r="W83" i="1" s="1"/>
  <c r="V80" i="1"/>
  <c r="V81" i="1" s="1"/>
  <c r="V82" i="1" s="1"/>
  <c r="V83" i="1" s="1"/>
  <c r="U80" i="1"/>
  <c r="U81" i="1" s="1"/>
  <c r="U82" i="1" s="1"/>
  <c r="U83" i="1" s="1"/>
  <c r="T80" i="1"/>
  <c r="T81" i="1" s="1"/>
  <c r="T82" i="1" s="1"/>
  <c r="T83" i="1" s="1"/>
  <c r="S80" i="1"/>
  <c r="S81" i="1" s="1"/>
  <c r="S82" i="1" s="1"/>
  <c r="S83" i="1" s="1"/>
  <c r="R80" i="1"/>
  <c r="R81" i="1" s="1"/>
  <c r="R82" i="1" s="1"/>
  <c r="R83" i="1" s="1"/>
  <c r="Q80" i="1"/>
  <c r="Q81" i="1" s="1"/>
  <c r="Q82" i="1" s="1"/>
  <c r="Q83" i="1" s="1"/>
  <c r="R66" i="1"/>
  <c r="S66" i="1"/>
  <c r="T66" i="1"/>
  <c r="U66" i="1"/>
  <c r="V66" i="1"/>
  <c r="W66" i="1"/>
  <c r="Q66" i="1"/>
  <c r="Q37" i="1"/>
  <c r="R10" i="1"/>
  <c r="R49" i="1" s="1"/>
  <c r="S10" i="1"/>
  <c r="S64" i="1" s="1"/>
  <c r="S65" i="1" s="1"/>
  <c r="S67" i="1" s="1"/>
  <c r="T10" i="1"/>
  <c r="T64" i="1" s="1"/>
  <c r="T65" i="1" s="1"/>
  <c r="T67" i="1" s="1"/>
  <c r="U10" i="1"/>
  <c r="U64" i="1" s="1"/>
  <c r="U65" i="1" s="1"/>
  <c r="U67" i="1" s="1"/>
  <c r="V10" i="1"/>
  <c r="V49" i="1" s="1"/>
  <c r="W10" i="1"/>
  <c r="W64" i="1" s="1"/>
  <c r="W65" i="1" s="1"/>
  <c r="W67" i="1" s="1"/>
  <c r="Q10" i="1"/>
  <c r="Q35" i="1" s="1"/>
  <c r="Q36" i="1" s="1"/>
  <c r="Q84" i="1" l="1"/>
  <c r="R64" i="1"/>
  <c r="R65" i="1" s="1"/>
  <c r="R67" i="1" s="1"/>
  <c r="R21" i="1"/>
  <c r="R22" i="1" s="1"/>
  <c r="R23" i="1" s="1"/>
  <c r="R35" i="1"/>
  <c r="R36" i="1" s="1"/>
  <c r="R37" i="1" s="1"/>
  <c r="R38" i="1" s="1"/>
  <c r="R50" i="1" s="1"/>
  <c r="Q38" i="1"/>
  <c r="Q21" i="1"/>
  <c r="Q22" i="1" s="1"/>
  <c r="Q23" i="1" s="1"/>
  <c r="U49" i="1"/>
  <c r="U50" i="1" s="1"/>
  <c r="V21" i="1"/>
  <c r="V22" i="1" s="1"/>
  <c r="V23" i="1" s="1"/>
  <c r="V35" i="1"/>
  <c r="V36" i="1" s="1"/>
  <c r="V64" i="1"/>
  <c r="V65" i="1" s="1"/>
  <c r="V67" i="1" s="1"/>
  <c r="Q49" i="1"/>
  <c r="Q50" i="1" s="1"/>
  <c r="U21" i="1"/>
  <c r="U22" i="1" s="1"/>
  <c r="U23" i="1" s="1"/>
  <c r="Q64" i="1"/>
  <c r="Q65" i="1" s="1"/>
  <c r="Q67" i="1" s="1"/>
  <c r="U35" i="1"/>
  <c r="U36" i="1" s="1"/>
  <c r="U37" i="1" s="1"/>
  <c r="U38" i="1" s="1"/>
  <c r="T49" i="1"/>
  <c r="T21" i="1"/>
  <c r="T22" i="1" s="1"/>
  <c r="T23" i="1" s="1"/>
  <c r="W49" i="1"/>
  <c r="W50" i="1" s="1"/>
  <c r="S49" i="1"/>
  <c r="W21" i="1"/>
  <c r="W22" i="1" s="1"/>
  <c r="W23" i="1" s="1"/>
  <c r="S21" i="1"/>
  <c r="S22" i="1" s="1"/>
  <c r="S23" i="1" s="1"/>
  <c r="T35" i="1"/>
  <c r="T36" i="1" s="1"/>
  <c r="W35" i="1"/>
  <c r="W36" i="1" s="1"/>
  <c r="S35" i="1"/>
  <c r="S36" i="1" s="1"/>
  <c r="V50" i="1"/>
  <c r="AA12" i="1"/>
  <c r="AA13" i="1" s="1"/>
  <c r="AA14" i="1" s="1"/>
  <c r="AA15" i="1" s="1"/>
  <c r="AA16" i="1" s="1"/>
  <c r="AA17" i="1" s="1"/>
  <c r="AA18" i="1" s="1"/>
  <c r="AA19" i="1" s="1"/>
  <c r="AA20" i="1" s="1"/>
  <c r="AS12" i="1"/>
  <c r="AR12" i="1"/>
  <c r="AR13" i="1" s="1"/>
  <c r="AR14" i="1" s="1"/>
  <c r="AR15" i="1" s="1"/>
  <c r="AR16" i="1" s="1"/>
  <c r="AR17" i="1" s="1"/>
  <c r="AR18" i="1" s="1"/>
  <c r="AR19" i="1" s="1"/>
  <c r="AR20" i="1" s="1"/>
  <c r="AR21" i="1" s="1"/>
  <c r="AR23" i="1" s="1"/>
  <c r="AR24" i="1" s="1"/>
  <c r="AR25" i="1" s="1"/>
  <c r="AR26" i="1" s="1"/>
  <c r="AR27" i="1" s="1"/>
  <c r="AR28" i="1" s="1"/>
  <c r="AR29" i="1" s="1"/>
  <c r="AR30" i="1" s="1"/>
  <c r="AR31" i="1" s="1"/>
  <c r="AR32" i="1" s="1"/>
  <c r="AR33" i="1" s="1"/>
  <c r="AR34" i="1" s="1"/>
  <c r="AR37" i="1" s="1"/>
  <c r="AR38" i="1" s="1"/>
  <c r="AR39" i="1" s="1"/>
  <c r="AR40" i="1" s="1"/>
  <c r="AR41" i="1" s="1"/>
  <c r="AR42" i="1" s="1"/>
  <c r="AR43" i="1" s="1"/>
  <c r="AR44" i="1" s="1"/>
  <c r="AQ12" i="1"/>
  <c r="AK12" i="1"/>
  <c r="AK13" i="1" s="1"/>
  <c r="AK14" i="1" s="1"/>
  <c r="AK15" i="1" s="1"/>
  <c r="AK16" i="1" s="1"/>
  <c r="AK17" i="1" s="1"/>
  <c r="AK18" i="1" s="1"/>
  <c r="AK19" i="1" s="1"/>
  <c r="AK20" i="1" s="1"/>
  <c r="AK21" i="1" s="1"/>
  <c r="AL12" i="1"/>
  <c r="AL13" i="1" s="1"/>
  <c r="AL14" i="1" s="1"/>
  <c r="AL15" i="1" s="1"/>
  <c r="AL16" i="1" s="1"/>
  <c r="AL17" i="1" s="1"/>
  <c r="AL18" i="1" s="1"/>
  <c r="AL19" i="1" s="1"/>
  <c r="AL20" i="1" s="1"/>
  <c r="AL21" i="1" s="1"/>
  <c r="AL23" i="1" s="1"/>
  <c r="AL24" i="1" s="1"/>
  <c r="AL25" i="1" s="1"/>
  <c r="AL26" i="1" s="1"/>
  <c r="AM12" i="1"/>
  <c r="AM13" i="1" s="1"/>
  <c r="AM14" i="1" s="1"/>
  <c r="AM15" i="1" s="1"/>
  <c r="AM16" i="1" s="1"/>
  <c r="AM17" i="1" s="1"/>
  <c r="AM18" i="1" s="1"/>
  <c r="AM19" i="1" s="1"/>
  <c r="AM20" i="1" s="1"/>
  <c r="AN12" i="1"/>
  <c r="AN13" i="1" s="1"/>
  <c r="AN14" i="1" s="1"/>
  <c r="AN15" i="1" s="1"/>
  <c r="AN16" i="1" s="1"/>
  <c r="AN17" i="1" s="1"/>
  <c r="AO12" i="1"/>
  <c r="AO13" i="1" s="1"/>
  <c r="AO14" i="1" s="1"/>
  <c r="AO15" i="1" s="1"/>
  <c r="AO16" i="1" s="1"/>
  <c r="AO17" i="1" s="1"/>
  <c r="AO18" i="1" s="1"/>
  <c r="AO19" i="1" s="1"/>
  <c r="AO20" i="1" s="1"/>
  <c r="AJ12" i="1"/>
  <c r="AI12" i="1"/>
  <c r="AI13" i="1" s="1"/>
  <c r="AI14" i="1" s="1"/>
  <c r="AI15" i="1" s="1"/>
  <c r="AI16" i="1" s="1"/>
  <c r="AI17" i="1" s="1"/>
  <c r="AI18" i="1" s="1"/>
  <c r="AI19" i="1" s="1"/>
  <c r="AI20" i="1" s="1"/>
  <c r="AI21" i="1" s="1"/>
  <c r="AG12" i="1"/>
  <c r="Q68" i="1" l="1"/>
  <c r="R52" i="1"/>
  <c r="R51" i="1"/>
  <c r="V37" i="1"/>
  <c r="V38" i="1" s="1"/>
  <c r="V52" i="1"/>
  <c r="V51" i="1"/>
  <c r="W37" i="1"/>
  <c r="W38" i="1" s="1"/>
  <c r="T38" i="1"/>
  <c r="T50" i="1" s="1"/>
  <c r="T37" i="1"/>
  <c r="W51" i="1"/>
  <c r="W52" i="1" s="1"/>
  <c r="S38" i="1"/>
  <c r="S50" i="1" s="1"/>
  <c r="S37" i="1"/>
  <c r="Q51" i="1"/>
  <c r="Q52" i="1" s="1"/>
  <c r="U52" i="1"/>
  <c r="U51" i="1"/>
  <c r="AI31" i="1"/>
  <c r="AK31" i="1"/>
  <c r="AS13" i="1"/>
  <c r="AR57" i="1"/>
  <c r="AM31" i="1"/>
  <c r="AI30" i="1"/>
  <c r="AR56" i="1"/>
  <c r="AG13" i="1"/>
  <c r="AG14" i="1" s="1"/>
  <c r="AG15" i="1" s="1"/>
  <c r="AG16" i="1" s="1"/>
  <c r="AG17" i="1" s="1"/>
  <c r="AG18" i="1" s="1"/>
  <c r="AG19" i="1" s="1"/>
  <c r="AG20" i="1" s="1"/>
  <c r="AG21" i="1" s="1"/>
  <c r="AG23" i="1" s="1"/>
  <c r="AG24" i="1" s="1"/>
  <c r="AG25" i="1" s="1"/>
  <c r="AG26" i="1" s="1"/>
  <c r="AG27" i="1" s="1"/>
  <c r="AG28" i="1" s="1"/>
  <c r="AG29" i="1" s="1"/>
  <c r="AG30" i="1" s="1"/>
  <c r="AG31" i="1" s="1"/>
  <c r="AG32" i="1" s="1"/>
  <c r="AG33" i="1" s="1"/>
  <c r="AG34" i="1" s="1"/>
  <c r="AK30" i="1"/>
  <c r="AQ13" i="1"/>
  <c r="AO21" i="1"/>
  <c r="AO23" i="1" s="1"/>
  <c r="AO24" i="1" s="1"/>
  <c r="AO25" i="1" s="1"/>
  <c r="AO26" i="1" s="1"/>
  <c r="AO27" i="1" s="1"/>
  <c r="AN31" i="1"/>
  <c r="AN30" i="1"/>
  <c r="AM30" i="1"/>
  <c r="AL30" i="1"/>
  <c r="AL31" i="1"/>
  <c r="AJ13" i="1"/>
  <c r="AJ14" i="1" s="1"/>
  <c r="AJ15" i="1" s="1"/>
  <c r="AJ16" i="1" s="1"/>
  <c r="AJ17" i="1" s="1"/>
  <c r="AF12" i="1"/>
  <c r="AE12" i="1"/>
  <c r="AD12" i="1"/>
  <c r="AD13" i="1" s="1"/>
  <c r="AC12" i="1"/>
  <c r="AB12" i="1"/>
  <c r="R24" i="1"/>
  <c r="S24" i="1"/>
  <c r="T24" i="1"/>
  <c r="U24" i="1"/>
  <c r="V24" i="1"/>
  <c r="W24" i="1"/>
  <c r="Q24" i="1"/>
  <c r="Q39" i="1" l="1"/>
  <c r="S51" i="1"/>
  <c r="S52" i="1" s="1"/>
  <c r="T51" i="1"/>
  <c r="T52" i="1" s="1"/>
  <c r="Q25" i="1"/>
  <c r="AC13" i="1"/>
  <c r="AQ14" i="1"/>
  <c r="AQ15" i="1" s="1"/>
  <c r="AQ16" i="1" s="1"/>
  <c r="AQ17" i="1" s="1"/>
  <c r="AQ18" i="1" s="1"/>
  <c r="AQ19" i="1" s="1"/>
  <c r="AQ20" i="1" s="1"/>
  <c r="AQ21" i="1" s="1"/>
  <c r="AQ23" i="1" s="1"/>
  <c r="AQ24" i="1" s="1"/>
  <c r="AQ25" i="1" s="1"/>
  <c r="AQ26" i="1" s="1"/>
  <c r="AQ27" i="1" s="1"/>
  <c r="AQ28" i="1" s="1"/>
  <c r="AQ29" i="1" s="1"/>
  <c r="AQ30" i="1" s="1"/>
  <c r="AQ31" i="1" s="1"/>
  <c r="AQ32" i="1" s="1"/>
  <c r="AQ33" i="1" s="1"/>
  <c r="AQ34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48" i="1" s="1"/>
  <c r="AQ51" i="1" s="1"/>
  <c r="AQ52" i="1" s="1"/>
  <c r="AQ53" i="1" s="1"/>
  <c r="AQ54" i="1" s="1"/>
  <c r="AS14" i="1"/>
  <c r="AD14" i="1"/>
  <c r="AD15" i="1" s="1"/>
  <c r="AD16" i="1" s="1"/>
  <c r="AD17" i="1" s="1"/>
  <c r="AD18" i="1" s="1"/>
  <c r="AD19" i="1" s="1"/>
  <c r="AD20" i="1" s="1"/>
  <c r="AD21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O31" i="1"/>
  <c r="AO30" i="1"/>
  <c r="AJ30" i="1"/>
  <c r="AJ31" i="1"/>
  <c r="AB13" i="1"/>
  <c r="AB14" i="1" s="1"/>
  <c r="AB15" i="1" s="1"/>
  <c r="AB16" i="1" s="1"/>
  <c r="AB17" i="1" s="1"/>
  <c r="AB18" i="1" s="1"/>
  <c r="AB19" i="1" s="1"/>
  <c r="AB20" i="1" s="1"/>
  <c r="AB21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F13" i="1"/>
  <c r="AF14" i="1" s="1"/>
  <c r="AF15" i="1" s="1"/>
  <c r="AF16" i="1" s="1"/>
  <c r="AF17" i="1" s="1"/>
  <c r="AF18" i="1" s="1"/>
  <c r="AF19" i="1" s="1"/>
  <c r="AF20" i="1" s="1"/>
  <c r="AF21" i="1" s="1"/>
  <c r="AF23" i="1" s="1"/>
  <c r="AF24" i="1" s="1"/>
  <c r="AF25" i="1" s="1"/>
  <c r="AF26" i="1" s="1"/>
  <c r="AF27" i="1" s="1"/>
  <c r="AF28" i="1" s="1"/>
  <c r="AF29" i="1" s="1"/>
  <c r="AF30" i="1" s="1"/>
  <c r="AF31" i="1" s="1"/>
  <c r="AF32" i="1" s="1"/>
  <c r="AF33" i="1" s="1"/>
  <c r="AF34" i="1" s="1"/>
  <c r="AE13" i="1"/>
  <c r="Q53" i="1" l="1"/>
  <c r="AQ57" i="1"/>
  <c r="AQ56" i="1"/>
  <c r="AS15" i="1"/>
  <c r="AS16" i="1" s="1"/>
  <c r="AS17" i="1" s="1"/>
  <c r="AS18" i="1" s="1"/>
  <c r="AS19" i="1" s="1"/>
  <c r="AS20" i="1" s="1"/>
  <c r="AS21" i="1" s="1"/>
  <c r="AS23" i="1" s="1"/>
  <c r="AS24" i="1" s="1"/>
  <c r="AS25" i="1" s="1"/>
  <c r="AS26" i="1" s="1"/>
  <c r="AS27" i="1" s="1"/>
  <c r="AS28" i="1" s="1"/>
  <c r="AS29" i="1" s="1"/>
  <c r="AS30" i="1" s="1"/>
  <c r="AS31" i="1" s="1"/>
  <c r="AS32" i="1" s="1"/>
  <c r="AS33" i="1" s="1"/>
  <c r="AS34" i="1" s="1"/>
  <c r="AS37" i="1" s="1"/>
  <c r="AS38" i="1" s="1"/>
  <c r="AS39" i="1" s="1"/>
  <c r="AS40" i="1" s="1"/>
  <c r="AS41" i="1" s="1"/>
  <c r="AS42" i="1" s="1"/>
  <c r="AS43" i="1" s="1"/>
  <c r="AS44" i="1" s="1"/>
  <c r="AC14" i="1"/>
  <c r="AC15" i="1" s="1"/>
  <c r="AC16" i="1" s="1"/>
  <c r="AE14" i="1"/>
  <c r="AE15" i="1" s="1"/>
  <c r="AE16" i="1" s="1"/>
  <c r="AE17" i="1" s="1"/>
  <c r="AE18" i="1" s="1"/>
  <c r="AE19" i="1" s="1"/>
  <c r="AE20" i="1" s="1"/>
  <c r="AE21" i="1" s="1"/>
  <c r="AS57" i="1" l="1"/>
  <c r="AS56" i="1"/>
  <c r="AA21" i="1" l="1"/>
  <c r="AA23" i="1" l="1"/>
  <c r="AA24" i="1" l="1"/>
  <c r="AA25" i="1" l="1"/>
  <c r="AA26" i="1" l="1"/>
  <c r="AA27" i="1" l="1"/>
  <c r="AA28" i="1" l="1"/>
  <c r="AA29" i="1" l="1"/>
  <c r="AA30" i="1" l="1"/>
  <c r="AA31" i="1" l="1"/>
  <c r="AA32" i="1" l="1"/>
  <c r="AA33" i="1" l="1"/>
  <c r="AA34" i="1" l="1"/>
</calcChain>
</file>

<file path=xl/sharedStrings.xml><?xml version="1.0" encoding="utf-8"?>
<sst xmlns="http://schemas.openxmlformats.org/spreadsheetml/2006/main" count="145" uniqueCount="36">
  <si>
    <t>40-45</t>
  </si>
  <si>
    <t>31-39</t>
  </si>
  <si>
    <t>46-55</t>
  </si>
  <si>
    <t>62-69</t>
  </si>
  <si>
    <t>70-78</t>
  </si>
  <si>
    <t>74-84</t>
  </si>
  <si>
    <t>Tempreture/Heart Rate</t>
  </si>
  <si>
    <t>Targetted Urgency Level</t>
  </si>
  <si>
    <t>TRiMF</t>
  </si>
  <si>
    <t>42-46.5</t>
  </si>
  <si>
    <t>85-100</t>
  </si>
  <si>
    <t>30-33</t>
  </si>
  <si>
    <t>33-35</t>
  </si>
  <si>
    <t>38-41</t>
  </si>
  <si>
    <t>36-37</t>
  </si>
  <si>
    <t>Actual Urgency Level</t>
  </si>
  <si>
    <t>Temp/HR</t>
  </si>
  <si>
    <t>sum/5</t>
  </si>
  <si>
    <t>trapMF</t>
  </si>
  <si>
    <t>RMSE</t>
  </si>
  <si>
    <t>RMSE Avg</t>
  </si>
  <si>
    <t xml:space="preserve"> 29.0 ,29.1, 29.2, 29.3, 29.4, 29.5, 29.6, 29.7, 29.8, 29.9, 30.0, 30.1, 30.2, 30.3, 30.4,30.5, 30.6, 30.7, 30.8 30.9 31.0 31.1 31.2 31.3 31.4 31.5 31.6 31.7 31.8 31.9,32.0 32.1 32.2 32.3 32.4 32.5 32.6 32.7 32.8 32.9 33.0</t>
  </si>
  <si>
    <t>56-69</t>
  </si>
  <si>
    <t>gaussMF</t>
  </si>
  <si>
    <t>MixedMF's</t>
  </si>
  <si>
    <t>diff</t>
  </si>
  <si>
    <t>diff^2</t>
  </si>
  <si>
    <t>Sum</t>
  </si>
  <si>
    <t>[43,] 87.36052</t>
  </si>
  <si>
    <t>[44,] 90.74359</t>
  </si>
  <si>
    <t>[45,] 90.74359</t>
  </si>
  <si>
    <t>[46,] 90.74359</t>
  </si>
  <si>
    <t>[47,] 90.74359</t>
  </si>
  <si>
    <t>[48,] 90.74359</t>
  </si>
  <si>
    <t>[49,] 90.74359</t>
  </si>
  <si>
    <t>trapMF 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</si>
</sst>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963634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1" fillId="0" borderId="0" xfId="0" applyFont="1" applyAlignment="1">
      <alignment horizontal="center" vertical="center" textRotation="180"/>
    </xf>
    <xf numFmtId="0" fontId="0" fillId="0" borderId="0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0" borderId="0" xfId="0" applyFont="1" applyAlignment="1">
      <alignment horizontal="center" vertical="center" textRotation="180"/>
    </xf>
    <xf numFmtId="0" fontId="0" fillId="0" borderId="0" xfId="0" applyAlignment="1">
      <alignment textRotation="180"/>
    </xf>
    <xf numFmtId="0" fontId="0" fillId="12" borderId="0" xfId="0" applyFill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textRotation="180"/>
    </xf>
    <xf numFmtId="0" fontId="1" fillId="0" borderId="0" xfId="0" applyFont="1" applyBorder="1" applyAlignment="1">
      <alignment horizontal="center" vertical="center" textRotation="180"/>
    </xf>
    <xf numFmtId="0" fontId="2" fillId="11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2" fillId="13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0" borderId="0" xfId="0" applyBorder="1" applyAlignment="1">
      <alignment textRotation="180"/>
    </xf>
    <xf numFmtId="0" fontId="0" fillId="0" borderId="0" xfId="0" applyAlignment="1">
      <alignment textRotation="180"/>
    </xf>
    <xf numFmtId="0" fontId="1" fillId="0" borderId="3" xfId="0" applyFont="1" applyBorder="1" applyAlignment="1">
      <alignment horizontal="center" vertical="center" textRotation="180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/>
    </xf>
    <xf numFmtId="0" fontId="0" fillId="0" borderId="0" xfId="0" applyBorder="1" applyAlignment="1">
      <alignment textRotation="180"/>
    </xf>
    <xf numFmtId="0" fontId="0" fillId="0" borderId="0" xfId="0" applyBorder="1" applyAlignment="1"/>
    <xf numFmtId="0" fontId="0" fillId="0" borderId="0" xfId="0" applyAlignment="1">
      <alignment textRotation="180"/>
    </xf>
    <xf numFmtId="0" fontId="0" fillId="0" borderId="3" xfId="0" applyFont="1" applyBorder="1" applyAlignment="1">
      <alignment horizontal="center" vertical="center" textRotation="180" wrapText="1"/>
    </xf>
    <xf numFmtId="0" fontId="3" fillId="0" borderId="6" xfId="0" applyFont="1" applyBorder="1" applyAlignment="1">
      <alignment horizontal="center" vertical="center" textRotation="180" wrapText="1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textRotation="180"/>
    </xf>
    <xf numFmtId="0" fontId="1" fillId="0" borderId="0" xfId="0" applyFont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Visual</a:t>
            </a:r>
            <a:r>
              <a:rPr lang="en-GB" baseline="0"/>
              <a:t> representation of target set</a:t>
            </a:r>
            <a:endParaRPr lang="en-GB"/>
          </a:p>
        </c:rich>
      </c:tx>
      <c:layout>
        <c:manualLayout>
          <c:xMode val="edge"/>
          <c:yMode val="edge"/>
          <c:x val="0.19510978240019464"/>
          <c:y val="1.9900497512437811E-2"/>
        </c:manualLayout>
      </c:layout>
      <c:overlay val="0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Sheet1!$P$3</c:f>
              <c:strCache>
                <c:ptCount val="1"/>
                <c:pt idx="0">
                  <c:v>30-33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Sheet1!$Q$3:$W$3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33-35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Sheet1!$Q$4:$W$4</c:f>
              <c:numCache>
                <c:formatCode>General</c:formatCode>
                <c:ptCount val="7"/>
                <c:pt idx="0">
                  <c:v>100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85</c:v>
                </c:pt>
                <c:pt idx="5">
                  <c:v>90</c:v>
                </c:pt>
                <c:pt idx="6">
                  <c:v>100</c:v>
                </c:pt>
              </c:numCache>
            </c:numRef>
          </c:val>
        </c:ser>
        <c:ser>
          <c:idx val="2"/>
          <c:order val="2"/>
          <c:tx>
            <c:strRef>
              <c:f>Sheet1!$P$5</c:f>
              <c:strCache>
                <c:ptCount val="1"/>
                <c:pt idx="0">
                  <c:v>35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Sheet1!$Q$5:$W$5</c:f>
              <c:numCache>
                <c:formatCode>General</c:formatCode>
                <c:ptCount val="7"/>
                <c:pt idx="0">
                  <c:v>100</c:v>
                </c:pt>
                <c:pt idx="1">
                  <c:v>70</c:v>
                </c:pt>
                <c:pt idx="2">
                  <c:v>60</c:v>
                </c:pt>
                <c:pt idx="3">
                  <c:v>65</c:v>
                </c:pt>
                <c:pt idx="4">
                  <c:v>75</c:v>
                </c:pt>
                <c:pt idx="5">
                  <c:v>80</c:v>
                </c:pt>
                <c:pt idx="6">
                  <c:v>100</c:v>
                </c:pt>
              </c:numCache>
            </c:numRef>
          </c:val>
        </c:ser>
        <c:ser>
          <c:idx val="3"/>
          <c:order val="3"/>
          <c:tx>
            <c:strRef>
              <c:f>Sheet1!$P$6</c:f>
              <c:strCache>
                <c:ptCount val="1"/>
                <c:pt idx="0">
                  <c:v>36-37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Sheet1!$Q$6:$W$6</c:f>
              <c:numCache>
                <c:formatCode>General</c:formatCode>
                <c:ptCount val="7"/>
                <c:pt idx="0">
                  <c:v>100</c:v>
                </c:pt>
                <c:pt idx="1">
                  <c:v>40</c:v>
                </c:pt>
                <c:pt idx="2">
                  <c:v>10</c:v>
                </c:pt>
                <c:pt idx="3">
                  <c:v>5</c:v>
                </c:pt>
                <c:pt idx="4">
                  <c:v>5</c:v>
                </c:pt>
                <c:pt idx="5">
                  <c:v>40</c:v>
                </c:pt>
                <c:pt idx="6">
                  <c:v>100</c:v>
                </c:pt>
              </c:numCache>
            </c:numRef>
          </c:val>
        </c:ser>
        <c:ser>
          <c:idx val="4"/>
          <c:order val="4"/>
          <c:tx>
            <c:strRef>
              <c:f>Sheet1!$P$7</c:f>
              <c:strCache>
                <c:ptCount val="1"/>
                <c:pt idx="0">
                  <c:v>38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Sheet1!$Q$7:$W$7</c:f>
              <c:numCache>
                <c:formatCode>General</c:formatCode>
                <c:ptCount val="7"/>
                <c:pt idx="0">
                  <c:v>100</c:v>
                </c:pt>
                <c:pt idx="1">
                  <c:v>60</c:v>
                </c:pt>
                <c:pt idx="2">
                  <c:v>30</c:v>
                </c:pt>
                <c:pt idx="3">
                  <c:v>20</c:v>
                </c:pt>
                <c:pt idx="4">
                  <c:v>30</c:v>
                </c:pt>
                <c:pt idx="5">
                  <c:v>60</c:v>
                </c:pt>
                <c:pt idx="6">
                  <c:v>100</c:v>
                </c:pt>
              </c:numCache>
            </c:numRef>
          </c:val>
        </c:ser>
        <c:ser>
          <c:idx val="5"/>
          <c:order val="5"/>
          <c:tx>
            <c:strRef>
              <c:f>Sheet1!$P$8</c:f>
              <c:strCache>
                <c:ptCount val="1"/>
                <c:pt idx="0">
                  <c:v>38-41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Sheet1!$Q$8:$W$8</c:f>
              <c:numCache>
                <c:formatCode>General</c:formatCode>
                <c:ptCount val="7"/>
                <c:pt idx="0">
                  <c:v>100</c:v>
                </c:pt>
                <c:pt idx="1">
                  <c:v>80</c:v>
                </c:pt>
                <c:pt idx="2">
                  <c:v>70</c:v>
                </c:pt>
                <c:pt idx="3">
                  <c:v>65</c:v>
                </c:pt>
                <c:pt idx="4">
                  <c:v>70</c:v>
                </c:pt>
                <c:pt idx="5">
                  <c:v>80</c:v>
                </c:pt>
                <c:pt idx="6">
                  <c:v>100</c:v>
                </c:pt>
              </c:numCache>
            </c:numRef>
          </c:val>
        </c:ser>
        <c:ser>
          <c:idx val="6"/>
          <c:order val="6"/>
          <c:tx>
            <c:strRef>
              <c:f>Sheet1!$P$9</c:f>
              <c:strCache>
                <c:ptCount val="1"/>
                <c:pt idx="0">
                  <c:v>42-46.5</c:v>
                </c:pt>
              </c:strCache>
            </c:strRef>
          </c:tx>
          <c:cat>
            <c:strRef>
              <c:f>Sheet1!$Q$2:$W$2</c:f>
              <c:strCache>
                <c:ptCount val="7"/>
                <c:pt idx="0">
                  <c:v>31-39</c:v>
                </c:pt>
                <c:pt idx="1">
                  <c:v>40-45</c:v>
                </c:pt>
                <c:pt idx="2">
                  <c:v>46-55</c:v>
                </c:pt>
                <c:pt idx="3">
                  <c:v>56-69</c:v>
                </c:pt>
                <c:pt idx="4">
                  <c:v>70-78</c:v>
                </c:pt>
                <c:pt idx="5">
                  <c:v>74-84</c:v>
                </c:pt>
                <c:pt idx="6">
                  <c:v>85-100</c:v>
                </c:pt>
              </c:strCache>
            </c:strRef>
          </c:cat>
          <c:val>
            <c:numRef>
              <c:f>Sheet1!$Q$9:$W$9</c:f>
              <c:numCache>
                <c:formatCode>General</c:formatCode>
                <c:ptCount val="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</c:numCache>
            </c:numRef>
          </c:val>
        </c:ser>
        <c:bandFmts/>
        <c:axId val="149804544"/>
        <c:axId val="149806464"/>
        <c:axId val="165025088"/>
      </c:surface3DChart>
      <c:catAx>
        <c:axId val="14980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Heart</a:t>
                </a:r>
                <a:r>
                  <a:rPr lang="en-GB" baseline="0"/>
                  <a:t> Rate</a:t>
                </a:r>
                <a:endParaRPr lang="en-GB"/>
              </a:p>
            </c:rich>
          </c:tx>
          <c:layout/>
          <c:overlay val="0"/>
        </c:title>
        <c:majorTickMark val="out"/>
        <c:minorTickMark val="none"/>
        <c:tickLblPos val="nextTo"/>
        <c:crossAx val="149806464"/>
        <c:crosses val="autoZero"/>
        <c:auto val="1"/>
        <c:lblAlgn val="ctr"/>
        <c:lblOffset val="100"/>
        <c:noMultiLvlLbl val="0"/>
      </c:catAx>
      <c:valAx>
        <c:axId val="14980646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GB"/>
                  <a:t>Urgency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9804544"/>
        <c:crosses val="autoZero"/>
        <c:crossBetween val="midCat"/>
      </c:valAx>
      <c:serAx>
        <c:axId val="165025088"/>
        <c:scaling>
          <c:orientation val="minMax"/>
        </c:scaling>
        <c:delete val="0"/>
        <c:axPos val="b"/>
        <c:title>
          <c:tx>
            <c:rich>
              <a:bodyPr rot="-4020000" vert="horz"/>
              <a:lstStyle/>
              <a:p>
                <a:pPr>
                  <a:defRPr/>
                </a:pPr>
                <a:r>
                  <a:rPr lang="en-GB"/>
                  <a:t>Temperature</a:t>
                </a:r>
              </a:p>
            </c:rich>
          </c:tx>
          <c:layout>
            <c:manualLayout>
              <c:xMode val="edge"/>
              <c:yMode val="edge"/>
              <c:x val="0.69245301556556771"/>
              <c:y val="0.59989104636479629"/>
            </c:manualLayout>
          </c:layout>
          <c:overlay val="0"/>
        </c:title>
        <c:majorTickMark val="out"/>
        <c:minorTickMark val="none"/>
        <c:tickLblPos val="nextTo"/>
        <c:crossAx val="149806464"/>
        <c:crosses val="autoZero"/>
      </c:ser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10</xdr:row>
      <xdr:rowOff>38099</xdr:rowOff>
    </xdr:from>
    <xdr:to>
      <xdr:col>13</xdr:col>
      <xdr:colOff>76199</xdr:colOff>
      <xdr:row>31</xdr:row>
      <xdr:rowOff>47624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0"/>
  <sheetViews>
    <sheetView tabSelected="1" topLeftCell="K50" workbookViewId="0">
      <selection activeCell="AI63" sqref="AI63"/>
    </sheetView>
  </sheetViews>
  <sheetFormatPr defaultRowHeight="15" x14ac:dyDescent="0.25"/>
  <cols>
    <col min="1" max="1" width="15.85546875" customWidth="1"/>
    <col min="2" max="2" width="17" bestFit="1" customWidth="1"/>
    <col min="3" max="3" width="14.85546875" bestFit="1" customWidth="1"/>
    <col min="6" max="6" width="13.140625" customWidth="1"/>
    <col min="18" max="18" width="12" bestFit="1" customWidth="1"/>
  </cols>
  <sheetData>
    <row r="1" spans="1:45" ht="18.75" x14ac:dyDescent="0.3">
      <c r="A1" s="49"/>
      <c r="B1" s="49"/>
      <c r="C1" s="49"/>
    </row>
    <row r="2" spans="1:45" ht="30" x14ac:dyDescent="0.25">
      <c r="F2" s="1" t="s">
        <v>6</v>
      </c>
      <c r="G2" s="28" t="s">
        <v>1</v>
      </c>
      <c r="H2" s="27" t="s">
        <v>0</v>
      </c>
      <c r="I2" s="26" t="s">
        <v>2</v>
      </c>
      <c r="J2" s="31" t="s">
        <v>3</v>
      </c>
      <c r="K2" s="26" t="s">
        <v>4</v>
      </c>
      <c r="L2" s="27" t="s">
        <v>5</v>
      </c>
      <c r="M2" s="28" t="s">
        <v>10</v>
      </c>
      <c r="P2" s="1" t="s">
        <v>16</v>
      </c>
      <c r="Q2" s="28" t="s">
        <v>1</v>
      </c>
      <c r="R2" s="27" t="s">
        <v>0</v>
      </c>
      <c r="S2" s="26" t="s">
        <v>2</v>
      </c>
      <c r="T2" s="31" t="s">
        <v>22</v>
      </c>
      <c r="U2" s="26" t="s">
        <v>4</v>
      </c>
      <c r="V2" s="27" t="s">
        <v>5</v>
      </c>
      <c r="W2" s="28" t="s">
        <v>10</v>
      </c>
      <c r="Z2" s="1" t="s">
        <v>16</v>
      </c>
      <c r="AA2" s="28" t="s">
        <v>1</v>
      </c>
      <c r="AB2" s="27" t="s">
        <v>0</v>
      </c>
      <c r="AC2" s="26" t="s">
        <v>2</v>
      </c>
      <c r="AD2" s="31" t="s">
        <v>22</v>
      </c>
      <c r="AE2" s="26" t="s">
        <v>4</v>
      </c>
      <c r="AF2" s="27" t="s">
        <v>5</v>
      </c>
      <c r="AG2" s="28" t="s">
        <v>10</v>
      </c>
    </row>
    <row r="3" spans="1:45" x14ac:dyDescent="0.25">
      <c r="F3" s="5" t="s">
        <v>11</v>
      </c>
      <c r="G3" s="6">
        <v>100</v>
      </c>
      <c r="H3" s="6">
        <v>100</v>
      </c>
      <c r="I3" s="6">
        <v>100</v>
      </c>
      <c r="J3" s="6">
        <v>100</v>
      </c>
      <c r="K3" s="6">
        <v>100</v>
      </c>
      <c r="L3" s="6">
        <v>100</v>
      </c>
      <c r="M3" s="7">
        <v>100</v>
      </c>
      <c r="N3" s="50" t="s">
        <v>7</v>
      </c>
      <c r="P3" s="5" t="s">
        <v>11</v>
      </c>
      <c r="Q3" s="6">
        <v>100</v>
      </c>
      <c r="R3" s="6">
        <v>100</v>
      </c>
      <c r="S3" s="6">
        <v>100</v>
      </c>
      <c r="T3" s="6">
        <v>100</v>
      </c>
      <c r="U3" s="6">
        <v>100</v>
      </c>
      <c r="V3" s="6">
        <v>100</v>
      </c>
      <c r="W3" s="7">
        <v>100</v>
      </c>
      <c r="X3" s="55" t="s">
        <v>7</v>
      </c>
      <c r="Z3" s="5" t="s">
        <v>11</v>
      </c>
      <c r="AA3" s="6">
        <v>100</v>
      </c>
      <c r="AB3" s="6">
        <v>100</v>
      </c>
      <c r="AC3" s="6">
        <v>100</v>
      </c>
      <c r="AD3" s="6">
        <v>100</v>
      </c>
      <c r="AE3" s="6">
        <v>100</v>
      </c>
      <c r="AF3" s="6">
        <v>100</v>
      </c>
      <c r="AG3" s="7">
        <v>100</v>
      </c>
      <c r="AH3" s="55" t="s">
        <v>7</v>
      </c>
    </row>
    <row r="4" spans="1:45" x14ac:dyDescent="0.25">
      <c r="F4" s="8" t="s">
        <v>12</v>
      </c>
      <c r="G4" s="9">
        <v>100</v>
      </c>
      <c r="H4" s="9">
        <v>80</v>
      </c>
      <c r="I4" s="9">
        <v>80</v>
      </c>
      <c r="J4" s="9">
        <v>80</v>
      </c>
      <c r="K4" s="9">
        <v>85</v>
      </c>
      <c r="L4" s="9">
        <v>90</v>
      </c>
      <c r="M4" s="10">
        <v>100</v>
      </c>
      <c r="N4" s="50"/>
      <c r="P4" s="8" t="s">
        <v>12</v>
      </c>
      <c r="Q4" s="9">
        <v>100</v>
      </c>
      <c r="R4" s="9">
        <v>80</v>
      </c>
      <c r="S4" s="9">
        <v>80</v>
      </c>
      <c r="T4" s="9">
        <v>80</v>
      </c>
      <c r="U4" s="9">
        <v>85</v>
      </c>
      <c r="V4" s="9">
        <v>90</v>
      </c>
      <c r="W4" s="10">
        <v>100</v>
      </c>
      <c r="X4" s="55"/>
      <c r="Z4" s="8" t="s">
        <v>12</v>
      </c>
      <c r="AA4" s="9">
        <v>100</v>
      </c>
      <c r="AB4" s="9">
        <v>80</v>
      </c>
      <c r="AC4" s="9">
        <v>80</v>
      </c>
      <c r="AD4" s="9">
        <v>80</v>
      </c>
      <c r="AE4" s="9">
        <v>85</v>
      </c>
      <c r="AF4" s="9">
        <v>90</v>
      </c>
      <c r="AG4" s="10">
        <v>100</v>
      </c>
      <c r="AH4" s="55"/>
    </row>
    <row r="5" spans="1:45" x14ac:dyDescent="0.25">
      <c r="F5" s="11">
        <v>35</v>
      </c>
      <c r="G5" s="12">
        <v>100</v>
      </c>
      <c r="H5" s="12">
        <v>70</v>
      </c>
      <c r="I5" s="12">
        <v>60</v>
      </c>
      <c r="J5" s="12">
        <v>65</v>
      </c>
      <c r="K5" s="12">
        <v>75</v>
      </c>
      <c r="L5" s="12">
        <v>80</v>
      </c>
      <c r="M5" s="13">
        <v>100</v>
      </c>
      <c r="N5" s="50"/>
      <c r="P5" s="11">
        <v>35</v>
      </c>
      <c r="Q5" s="12">
        <v>100</v>
      </c>
      <c r="R5" s="12">
        <v>70</v>
      </c>
      <c r="S5" s="12">
        <v>60</v>
      </c>
      <c r="T5" s="12">
        <v>65</v>
      </c>
      <c r="U5" s="12">
        <v>75</v>
      </c>
      <c r="V5" s="12">
        <v>80</v>
      </c>
      <c r="W5" s="13">
        <v>100</v>
      </c>
      <c r="X5" s="55"/>
      <c r="Z5" s="11">
        <v>35</v>
      </c>
      <c r="AA5" s="12">
        <v>100</v>
      </c>
      <c r="AB5" s="12">
        <v>70</v>
      </c>
      <c r="AC5" s="12">
        <v>60</v>
      </c>
      <c r="AD5" s="12">
        <v>65</v>
      </c>
      <c r="AE5" s="12">
        <v>75</v>
      </c>
      <c r="AF5" s="12">
        <v>80</v>
      </c>
      <c r="AG5" s="13">
        <v>100</v>
      </c>
      <c r="AH5" s="55"/>
    </row>
    <row r="6" spans="1:45" x14ac:dyDescent="0.25">
      <c r="F6" s="14">
        <v>36</v>
      </c>
      <c r="G6" s="15">
        <v>100</v>
      </c>
      <c r="H6" s="15">
        <v>60</v>
      </c>
      <c r="I6" s="15">
        <v>10</v>
      </c>
      <c r="J6" s="15">
        <v>10</v>
      </c>
      <c r="K6" s="15">
        <v>10</v>
      </c>
      <c r="L6" s="15">
        <v>50</v>
      </c>
      <c r="M6" s="16">
        <v>100</v>
      </c>
      <c r="N6" s="50"/>
      <c r="P6" s="14" t="s">
        <v>14</v>
      </c>
      <c r="Q6" s="15">
        <v>100</v>
      </c>
      <c r="R6" s="15">
        <v>40</v>
      </c>
      <c r="S6" s="15">
        <v>10</v>
      </c>
      <c r="T6" s="15">
        <v>5</v>
      </c>
      <c r="U6" s="15">
        <v>5</v>
      </c>
      <c r="V6" s="15">
        <v>40</v>
      </c>
      <c r="W6" s="16">
        <v>100</v>
      </c>
      <c r="X6" s="55"/>
      <c r="Z6" s="14" t="s">
        <v>14</v>
      </c>
      <c r="AA6" s="15">
        <v>100</v>
      </c>
      <c r="AB6" s="15">
        <v>40</v>
      </c>
      <c r="AC6" s="15">
        <v>10</v>
      </c>
      <c r="AD6" s="15">
        <v>5</v>
      </c>
      <c r="AE6" s="15">
        <v>5</v>
      </c>
      <c r="AF6" s="15">
        <v>40</v>
      </c>
      <c r="AG6" s="16">
        <v>100</v>
      </c>
      <c r="AH6" s="55"/>
    </row>
    <row r="7" spans="1:45" x14ac:dyDescent="0.25">
      <c r="F7" s="17">
        <v>38</v>
      </c>
      <c r="G7" s="18">
        <v>100</v>
      </c>
      <c r="H7" s="18">
        <v>60</v>
      </c>
      <c r="I7" s="18">
        <v>30</v>
      </c>
      <c r="J7" s="18">
        <v>20</v>
      </c>
      <c r="K7" s="18">
        <v>30</v>
      </c>
      <c r="L7" s="18">
        <v>60</v>
      </c>
      <c r="M7" s="19">
        <v>100</v>
      </c>
      <c r="N7" s="50"/>
      <c r="P7" s="17">
        <v>38</v>
      </c>
      <c r="Q7" s="18">
        <v>100</v>
      </c>
      <c r="R7" s="18">
        <v>60</v>
      </c>
      <c r="S7" s="18">
        <v>30</v>
      </c>
      <c r="T7" s="18">
        <v>20</v>
      </c>
      <c r="U7" s="18">
        <v>30</v>
      </c>
      <c r="V7" s="18">
        <v>60</v>
      </c>
      <c r="W7" s="19">
        <v>100</v>
      </c>
      <c r="X7" s="55"/>
      <c r="Z7" s="17">
        <v>38</v>
      </c>
      <c r="AA7" s="18">
        <v>100</v>
      </c>
      <c r="AB7" s="18">
        <v>60</v>
      </c>
      <c r="AC7" s="18">
        <v>30</v>
      </c>
      <c r="AD7" s="18">
        <v>20</v>
      </c>
      <c r="AE7" s="18">
        <v>30</v>
      </c>
      <c r="AF7" s="18">
        <v>60</v>
      </c>
      <c r="AG7" s="19">
        <v>100</v>
      </c>
      <c r="AH7" s="55"/>
    </row>
    <row r="8" spans="1:45" x14ac:dyDescent="0.25">
      <c r="F8" s="20" t="s">
        <v>13</v>
      </c>
      <c r="G8" s="21">
        <v>100</v>
      </c>
      <c r="H8" s="21">
        <v>80</v>
      </c>
      <c r="I8" s="21">
        <v>70</v>
      </c>
      <c r="J8" s="21">
        <v>60</v>
      </c>
      <c r="K8" s="21">
        <v>70</v>
      </c>
      <c r="L8" s="21">
        <v>80</v>
      </c>
      <c r="M8" s="22">
        <v>100</v>
      </c>
      <c r="N8" s="50"/>
      <c r="P8" s="20" t="s">
        <v>13</v>
      </c>
      <c r="Q8" s="21">
        <v>100</v>
      </c>
      <c r="R8" s="21">
        <v>80</v>
      </c>
      <c r="S8" s="21">
        <v>70</v>
      </c>
      <c r="T8" s="21">
        <v>65</v>
      </c>
      <c r="U8" s="21">
        <v>70</v>
      </c>
      <c r="V8" s="21">
        <v>80</v>
      </c>
      <c r="W8" s="22">
        <v>100</v>
      </c>
      <c r="X8" s="55"/>
      <c r="Z8" s="20" t="s">
        <v>13</v>
      </c>
      <c r="AA8" s="21">
        <v>100</v>
      </c>
      <c r="AB8" s="21">
        <v>80</v>
      </c>
      <c r="AC8" s="21">
        <v>70</v>
      </c>
      <c r="AD8" s="21">
        <v>65</v>
      </c>
      <c r="AE8" s="21">
        <v>70</v>
      </c>
      <c r="AF8" s="21">
        <v>80</v>
      </c>
      <c r="AG8" s="22">
        <v>100</v>
      </c>
      <c r="AH8" s="55"/>
    </row>
    <row r="9" spans="1:45" x14ac:dyDescent="0.25">
      <c r="F9" s="23" t="s">
        <v>9</v>
      </c>
      <c r="G9" s="24">
        <v>100</v>
      </c>
      <c r="H9" s="24">
        <v>100</v>
      </c>
      <c r="I9" s="24">
        <v>100</v>
      </c>
      <c r="J9" s="24">
        <v>100</v>
      </c>
      <c r="K9" s="24">
        <v>100</v>
      </c>
      <c r="L9" s="24">
        <v>100</v>
      </c>
      <c r="M9" s="25">
        <v>100</v>
      </c>
      <c r="N9" s="50"/>
      <c r="P9" s="23" t="s">
        <v>9</v>
      </c>
      <c r="Q9" s="24">
        <v>100</v>
      </c>
      <c r="R9" s="24">
        <v>100</v>
      </c>
      <c r="S9" s="24">
        <v>100</v>
      </c>
      <c r="T9" s="24">
        <v>100</v>
      </c>
      <c r="U9" s="24">
        <v>100</v>
      </c>
      <c r="V9" s="24">
        <v>100</v>
      </c>
      <c r="W9" s="25">
        <v>100</v>
      </c>
      <c r="X9" s="55"/>
      <c r="Z9" s="23" t="s">
        <v>9</v>
      </c>
      <c r="AA9" s="24">
        <v>100</v>
      </c>
      <c r="AB9" s="24">
        <v>100</v>
      </c>
      <c r="AC9" s="24">
        <v>100</v>
      </c>
      <c r="AD9" s="24">
        <v>100</v>
      </c>
      <c r="AE9" s="24">
        <v>100</v>
      </c>
      <c r="AF9" s="24">
        <v>100</v>
      </c>
      <c r="AG9" s="25">
        <v>100</v>
      </c>
      <c r="AH9" s="55"/>
    </row>
    <row r="10" spans="1:45" ht="13.5" customHeight="1" x14ac:dyDescent="0.25">
      <c r="O10" s="3"/>
      <c r="P10" t="s">
        <v>27</v>
      </c>
      <c r="Q10">
        <f>SUM(Q3:Q9)</f>
        <v>700</v>
      </c>
      <c r="R10">
        <f t="shared" ref="R10:W10" si="0">SUM(R3:R9)</f>
        <v>530</v>
      </c>
      <c r="S10">
        <f t="shared" si="0"/>
        <v>450</v>
      </c>
      <c r="T10">
        <f t="shared" si="0"/>
        <v>435</v>
      </c>
      <c r="U10">
        <f t="shared" si="0"/>
        <v>465</v>
      </c>
      <c r="V10">
        <f t="shared" si="0"/>
        <v>550</v>
      </c>
      <c r="W10">
        <f t="shared" si="0"/>
        <v>700</v>
      </c>
    </row>
    <row r="11" spans="1:45" ht="13.5" customHeight="1" x14ac:dyDescent="0.25">
      <c r="O11" s="3"/>
      <c r="Z11" s="1" t="s">
        <v>21</v>
      </c>
      <c r="AA11">
        <v>30</v>
      </c>
      <c r="AB11">
        <v>32.5</v>
      </c>
      <c r="AC11">
        <v>34.5</v>
      </c>
      <c r="AD11">
        <v>35.5</v>
      </c>
      <c r="AE11">
        <v>37</v>
      </c>
      <c r="AF11">
        <v>37.5</v>
      </c>
      <c r="AG11">
        <v>40.5</v>
      </c>
      <c r="AI11">
        <v>29</v>
      </c>
      <c r="AJ11">
        <v>39</v>
      </c>
      <c r="AK11">
        <v>45</v>
      </c>
      <c r="AL11">
        <v>55</v>
      </c>
      <c r="AM11">
        <v>69</v>
      </c>
      <c r="AN11">
        <v>78</v>
      </c>
      <c r="AO11">
        <v>84</v>
      </c>
      <c r="AQ11">
        <v>0</v>
      </c>
      <c r="AR11">
        <v>39</v>
      </c>
      <c r="AS11">
        <v>69</v>
      </c>
    </row>
    <row r="12" spans="1:45" ht="13.5" customHeight="1" x14ac:dyDescent="0.25">
      <c r="F12" s="59"/>
      <c r="G12" s="59"/>
      <c r="H12" s="59"/>
      <c r="I12" s="57"/>
      <c r="J12" s="57"/>
      <c r="K12" s="59"/>
      <c r="L12" s="59"/>
      <c r="M12" s="59"/>
      <c r="N12" s="59"/>
      <c r="O12" s="50"/>
      <c r="S12" s="53" t="s">
        <v>8</v>
      </c>
      <c r="T12" s="53"/>
      <c r="AA12">
        <f t="shared" ref="AA12:AG28" si="1">AA11+0.1</f>
        <v>30.1</v>
      </c>
      <c r="AB12">
        <f t="shared" si="1"/>
        <v>32.6</v>
      </c>
      <c r="AC12">
        <f t="shared" si="1"/>
        <v>34.6</v>
      </c>
      <c r="AD12">
        <f t="shared" si="1"/>
        <v>35.6</v>
      </c>
      <c r="AE12">
        <f t="shared" si="1"/>
        <v>37.1</v>
      </c>
      <c r="AF12">
        <f t="shared" si="1"/>
        <v>37.6</v>
      </c>
      <c r="AG12">
        <f t="shared" si="1"/>
        <v>40.6</v>
      </c>
      <c r="AI12">
        <f>AI11+1</f>
        <v>30</v>
      </c>
      <c r="AJ12">
        <f>AJ11+1</f>
        <v>40</v>
      </c>
      <c r="AK12">
        <f t="shared" ref="AK12:AS28" si="2">AK11+1</f>
        <v>46</v>
      </c>
      <c r="AL12">
        <f t="shared" si="2"/>
        <v>56</v>
      </c>
      <c r="AM12">
        <f t="shared" si="2"/>
        <v>70</v>
      </c>
      <c r="AN12">
        <f t="shared" si="2"/>
        <v>79</v>
      </c>
      <c r="AO12">
        <f t="shared" si="2"/>
        <v>85</v>
      </c>
      <c r="AQ12">
        <f t="shared" si="2"/>
        <v>1</v>
      </c>
      <c r="AR12">
        <f t="shared" si="2"/>
        <v>40</v>
      </c>
      <c r="AS12">
        <f t="shared" si="2"/>
        <v>70</v>
      </c>
    </row>
    <row r="13" spans="1:45" ht="15" customHeight="1" thickBot="1" x14ac:dyDescent="0.3">
      <c r="F13" s="59"/>
      <c r="G13" s="59"/>
      <c r="H13" s="59"/>
      <c r="I13" s="59"/>
      <c r="J13" s="59"/>
      <c r="K13" s="59"/>
      <c r="L13" s="59"/>
      <c r="M13" s="59"/>
      <c r="N13" s="59"/>
      <c r="O13" s="54"/>
      <c r="Q13" s="35" t="s">
        <v>1</v>
      </c>
      <c r="R13" s="36" t="s">
        <v>0</v>
      </c>
      <c r="S13" s="37" t="s">
        <v>2</v>
      </c>
      <c r="T13" s="31" t="s">
        <v>22</v>
      </c>
      <c r="U13" s="37" t="s">
        <v>4</v>
      </c>
      <c r="V13" s="36" t="s">
        <v>5</v>
      </c>
      <c r="W13" s="35" t="s">
        <v>10</v>
      </c>
      <c r="AA13">
        <f t="shared" ref="AA13:AB43" si="3">AA12+0.1</f>
        <v>30.200000000000003</v>
      </c>
      <c r="AB13">
        <f t="shared" ref="AB13:AC27" si="4">AB12+0.1</f>
        <v>32.700000000000003</v>
      </c>
      <c r="AC13">
        <f t="shared" si="4"/>
        <v>34.700000000000003</v>
      </c>
      <c r="AD13">
        <f t="shared" ref="AD13:AE27" si="5">AD12+0.1</f>
        <v>35.700000000000003</v>
      </c>
      <c r="AE13">
        <f t="shared" si="5"/>
        <v>37.200000000000003</v>
      </c>
      <c r="AF13">
        <f t="shared" ref="AF13:AG48" si="6">AF12+0.1</f>
        <v>37.700000000000003</v>
      </c>
      <c r="AG13">
        <f t="shared" si="1"/>
        <v>40.700000000000003</v>
      </c>
      <c r="AI13">
        <f t="shared" ref="AI13:AI20" si="7">AI12+1</f>
        <v>31</v>
      </c>
      <c r="AJ13">
        <f t="shared" ref="AJ13:AJ17" si="8">AJ12+1</f>
        <v>41</v>
      </c>
      <c r="AK13">
        <f t="shared" si="2"/>
        <v>47</v>
      </c>
      <c r="AL13">
        <f t="shared" si="2"/>
        <v>57</v>
      </c>
      <c r="AM13">
        <f t="shared" si="2"/>
        <v>71</v>
      </c>
      <c r="AN13">
        <f t="shared" si="2"/>
        <v>80</v>
      </c>
      <c r="AO13">
        <f t="shared" si="2"/>
        <v>86</v>
      </c>
      <c r="AQ13">
        <f t="shared" si="2"/>
        <v>2</v>
      </c>
      <c r="AR13">
        <f t="shared" si="2"/>
        <v>41</v>
      </c>
      <c r="AS13">
        <f t="shared" si="2"/>
        <v>71</v>
      </c>
    </row>
    <row r="14" spans="1:45" ht="15" customHeight="1" thickBot="1" x14ac:dyDescent="0.3">
      <c r="F14" s="58"/>
      <c r="G14" s="58"/>
      <c r="H14" s="58"/>
      <c r="I14" s="58"/>
      <c r="J14" s="58"/>
      <c r="K14" s="58"/>
      <c r="L14" s="58"/>
      <c r="M14" s="58"/>
      <c r="N14" s="60"/>
      <c r="O14" s="54"/>
      <c r="P14" s="38" t="s">
        <v>11</v>
      </c>
      <c r="Q14" s="39">
        <v>225</v>
      </c>
      <c r="R14" s="39">
        <v>225</v>
      </c>
      <c r="S14" s="39">
        <v>1207.5630000000001</v>
      </c>
      <c r="T14" s="39">
        <v>3471.5659999999998</v>
      </c>
      <c r="U14" s="39">
        <v>3471.5659999999998</v>
      </c>
      <c r="V14" s="39">
        <v>3362.84</v>
      </c>
      <c r="W14" s="39">
        <v>225</v>
      </c>
      <c r="X14" s="56" t="s">
        <v>15</v>
      </c>
      <c r="AA14">
        <f t="shared" si="3"/>
        <v>30.300000000000004</v>
      </c>
      <c r="AB14">
        <f t="shared" si="4"/>
        <v>32.800000000000004</v>
      </c>
      <c r="AC14">
        <f t="shared" si="4"/>
        <v>34.800000000000004</v>
      </c>
      <c r="AD14">
        <f t="shared" si="5"/>
        <v>35.800000000000004</v>
      </c>
      <c r="AE14">
        <f t="shared" si="5"/>
        <v>37.300000000000004</v>
      </c>
      <c r="AF14">
        <f t="shared" si="6"/>
        <v>37.800000000000004</v>
      </c>
      <c r="AG14">
        <f t="shared" si="1"/>
        <v>40.800000000000004</v>
      </c>
      <c r="AI14">
        <f t="shared" si="7"/>
        <v>32</v>
      </c>
      <c r="AJ14">
        <f t="shared" si="8"/>
        <v>42</v>
      </c>
      <c r="AK14">
        <f t="shared" si="2"/>
        <v>48</v>
      </c>
      <c r="AL14">
        <f t="shared" si="2"/>
        <v>58</v>
      </c>
      <c r="AM14">
        <f t="shared" si="2"/>
        <v>72</v>
      </c>
      <c r="AN14">
        <f t="shared" si="2"/>
        <v>81</v>
      </c>
      <c r="AO14">
        <f t="shared" si="2"/>
        <v>87</v>
      </c>
      <c r="AQ14">
        <f t="shared" si="2"/>
        <v>3</v>
      </c>
      <c r="AR14">
        <f t="shared" si="2"/>
        <v>42</v>
      </c>
      <c r="AS14">
        <f t="shared" si="2"/>
        <v>72</v>
      </c>
    </row>
    <row r="15" spans="1:45" ht="15.75" thickBot="1" x14ac:dyDescent="0.3">
      <c r="F15" s="58"/>
      <c r="G15" s="58"/>
      <c r="H15" s="58"/>
      <c r="I15" s="58"/>
      <c r="J15" s="58"/>
      <c r="K15" s="58"/>
      <c r="L15" s="58"/>
      <c r="M15" s="58"/>
      <c r="N15" s="60"/>
      <c r="O15" s="54"/>
      <c r="P15" s="40" t="s">
        <v>12</v>
      </c>
      <c r="Q15" s="39">
        <v>225</v>
      </c>
      <c r="R15" s="39">
        <v>25</v>
      </c>
      <c r="S15" s="39">
        <v>84.456100000000006</v>
      </c>
      <c r="T15" s="39">
        <v>1032.98</v>
      </c>
      <c r="U15" s="39">
        <v>1379.38</v>
      </c>
      <c r="V15" s="39">
        <v>1690.0319999999999</v>
      </c>
      <c r="W15" s="39">
        <v>225</v>
      </c>
      <c r="X15" s="56"/>
      <c r="AA15">
        <f t="shared" si="3"/>
        <v>30.400000000000006</v>
      </c>
      <c r="AB15">
        <f t="shared" si="4"/>
        <v>32.900000000000006</v>
      </c>
      <c r="AC15">
        <f t="shared" si="4"/>
        <v>34.900000000000006</v>
      </c>
      <c r="AD15">
        <f t="shared" si="5"/>
        <v>35.900000000000006</v>
      </c>
      <c r="AE15">
        <f t="shared" si="5"/>
        <v>37.400000000000006</v>
      </c>
      <c r="AF15">
        <f t="shared" si="6"/>
        <v>37.900000000000006</v>
      </c>
      <c r="AG15">
        <f t="shared" si="1"/>
        <v>40.900000000000006</v>
      </c>
      <c r="AI15">
        <f t="shared" si="7"/>
        <v>33</v>
      </c>
      <c r="AJ15">
        <f t="shared" si="8"/>
        <v>43</v>
      </c>
      <c r="AK15">
        <f t="shared" si="2"/>
        <v>49</v>
      </c>
      <c r="AL15">
        <f t="shared" si="2"/>
        <v>59</v>
      </c>
      <c r="AM15">
        <f t="shared" si="2"/>
        <v>73</v>
      </c>
      <c r="AN15">
        <f t="shared" si="2"/>
        <v>82</v>
      </c>
      <c r="AO15">
        <f t="shared" si="2"/>
        <v>88</v>
      </c>
      <c r="AQ15">
        <f t="shared" si="2"/>
        <v>4</v>
      </c>
      <c r="AR15">
        <f t="shared" si="2"/>
        <v>43</v>
      </c>
      <c r="AS15">
        <f t="shared" si="2"/>
        <v>73</v>
      </c>
    </row>
    <row r="16" spans="1:45" ht="15.75" thickBot="1" x14ac:dyDescent="0.3">
      <c r="F16" s="58"/>
      <c r="G16" s="58"/>
      <c r="H16" s="58"/>
      <c r="I16" s="58"/>
      <c r="J16" s="58"/>
      <c r="K16" s="58"/>
      <c r="L16" s="58"/>
      <c r="M16" s="58"/>
      <c r="N16" s="60"/>
      <c r="O16" s="54"/>
      <c r="P16" s="41">
        <v>35</v>
      </c>
      <c r="Q16" s="39">
        <v>225</v>
      </c>
      <c r="R16" s="39">
        <v>225</v>
      </c>
      <c r="S16" s="39">
        <v>626.00040000000001</v>
      </c>
      <c r="T16" s="39">
        <v>1481.48</v>
      </c>
      <c r="U16" s="39">
        <v>1842.126</v>
      </c>
      <c r="V16" s="39">
        <v>2234.453</v>
      </c>
      <c r="W16" s="39">
        <v>225</v>
      </c>
      <c r="X16" s="56"/>
      <c r="AA16">
        <f t="shared" si="3"/>
        <v>30.500000000000007</v>
      </c>
      <c r="AB16">
        <f t="shared" si="4"/>
        <v>33.000000000000007</v>
      </c>
      <c r="AC16">
        <f t="shared" si="4"/>
        <v>35.000000000000007</v>
      </c>
      <c r="AD16">
        <f t="shared" si="5"/>
        <v>36.000000000000007</v>
      </c>
      <c r="AE16">
        <f t="shared" si="5"/>
        <v>37.500000000000007</v>
      </c>
      <c r="AF16">
        <f t="shared" si="6"/>
        <v>38.000000000000007</v>
      </c>
      <c r="AG16">
        <f t="shared" si="1"/>
        <v>41.000000000000007</v>
      </c>
      <c r="AI16">
        <f t="shared" si="7"/>
        <v>34</v>
      </c>
      <c r="AJ16">
        <f t="shared" si="8"/>
        <v>44</v>
      </c>
      <c r="AK16">
        <f t="shared" si="2"/>
        <v>50</v>
      </c>
      <c r="AL16">
        <f t="shared" si="2"/>
        <v>60</v>
      </c>
      <c r="AM16">
        <f t="shared" si="2"/>
        <v>74</v>
      </c>
      <c r="AN16">
        <f t="shared" si="2"/>
        <v>83</v>
      </c>
      <c r="AO16">
        <f t="shared" si="2"/>
        <v>89</v>
      </c>
      <c r="AQ16">
        <f t="shared" si="2"/>
        <v>5</v>
      </c>
      <c r="AR16">
        <f t="shared" si="2"/>
        <v>44</v>
      </c>
      <c r="AS16">
        <f t="shared" si="2"/>
        <v>74</v>
      </c>
    </row>
    <row r="17" spans="6:45" ht="15.75" thickBot="1" x14ac:dyDescent="0.3">
      <c r="F17" s="58"/>
      <c r="G17" s="58"/>
      <c r="H17" s="58"/>
      <c r="I17" s="58"/>
      <c r="J17" s="58"/>
      <c r="K17" s="58"/>
      <c r="L17" s="58"/>
      <c r="M17" s="58"/>
      <c r="N17" s="60"/>
      <c r="O17" s="54"/>
      <c r="P17" s="42" t="s">
        <v>14</v>
      </c>
      <c r="Q17" s="39">
        <v>1141.7639999999999</v>
      </c>
      <c r="R17" s="39">
        <v>1600</v>
      </c>
      <c r="S17" s="39">
        <v>100</v>
      </c>
      <c r="T17" s="39">
        <v>272.58010000000002</v>
      </c>
      <c r="U17" s="39">
        <v>100</v>
      </c>
      <c r="V17" s="39">
        <v>535.92250000000001</v>
      </c>
      <c r="W17" s="39">
        <v>225</v>
      </c>
      <c r="X17" s="56"/>
      <c r="AA17">
        <f t="shared" si="3"/>
        <v>30.600000000000009</v>
      </c>
      <c r="AB17">
        <f t="shared" si="4"/>
        <v>33.100000000000009</v>
      </c>
      <c r="AD17">
        <f t="shared" si="5"/>
        <v>36.100000000000009</v>
      </c>
      <c r="AE17">
        <f t="shared" si="5"/>
        <v>37.600000000000009</v>
      </c>
      <c r="AF17">
        <f t="shared" si="6"/>
        <v>38.100000000000009</v>
      </c>
      <c r="AG17">
        <f t="shared" si="1"/>
        <v>41.100000000000009</v>
      </c>
      <c r="AI17">
        <f t="shared" si="7"/>
        <v>35</v>
      </c>
      <c r="AJ17">
        <f t="shared" si="8"/>
        <v>45</v>
      </c>
      <c r="AK17">
        <f t="shared" si="2"/>
        <v>51</v>
      </c>
      <c r="AL17">
        <f t="shared" si="2"/>
        <v>61</v>
      </c>
      <c r="AM17">
        <f t="shared" si="2"/>
        <v>75</v>
      </c>
      <c r="AN17">
        <f t="shared" si="2"/>
        <v>84</v>
      </c>
      <c r="AO17">
        <f t="shared" si="2"/>
        <v>90</v>
      </c>
      <c r="AQ17">
        <f t="shared" si="2"/>
        <v>6</v>
      </c>
      <c r="AR17">
        <f t="shared" si="2"/>
        <v>45</v>
      </c>
      <c r="AS17">
        <f t="shared" si="2"/>
        <v>75</v>
      </c>
    </row>
    <row r="18" spans="6:45" ht="15.75" thickBot="1" x14ac:dyDescent="0.3">
      <c r="F18" s="58"/>
      <c r="G18" s="58"/>
      <c r="H18" s="58"/>
      <c r="I18" s="58"/>
      <c r="J18" s="58"/>
      <c r="K18" s="58"/>
      <c r="L18" s="58"/>
      <c r="M18" s="58"/>
      <c r="N18" s="60"/>
      <c r="O18" s="54"/>
      <c r="P18" s="43">
        <v>38</v>
      </c>
      <c r="Q18" s="39">
        <v>1301.7660000000001</v>
      </c>
      <c r="R18" s="39">
        <v>25</v>
      </c>
      <c r="S18" s="39">
        <v>24.8004</v>
      </c>
      <c r="T18" s="39">
        <v>214.6225</v>
      </c>
      <c r="U18" s="39">
        <v>100</v>
      </c>
      <c r="V18" s="39">
        <v>1031.694</v>
      </c>
      <c r="W18" s="39">
        <v>225</v>
      </c>
      <c r="X18" s="56"/>
      <c r="AA18">
        <f t="shared" si="3"/>
        <v>30.70000000000001</v>
      </c>
      <c r="AB18">
        <f t="shared" si="4"/>
        <v>33.20000000000001</v>
      </c>
      <c r="AD18">
        <f t="shared" si="5"/>
        <v>36.20000000000001</v>
      </c>
      <c r="AE18">
        <f t="shared" si="5"/>
        <v>37.70000000000001</v>
      </c>
      <c r="AF18">
        <f t="shared" si="6"/>
        <v>38.20000000000001</v>
      </c>
      <c r="AG18">
        <f t="shared" si="1"/>
        <v>41.20000000000001</v>
      </c>
      <c r="AI18">
        <f t="shared" si="7"/>
        <v>36</v>
      </c>
      <c r="AK18">
        <f t="shared" si="2"/>
        <v>52</v>
      </c>
      <c r="AL18">
        <f t="shared" si="2"/>
        <v>62</v>
      </c>
      <c r="AM18">
        <f t="shared" si="2"/>
        <v>76</v>
      </c>
      <c r="AO18">
        <f t="shared" si="2"/>
        <v>91</v>
      </c>
      <c r="AQ18">
        <f t="shared" si="2"/>
        <v>7</v>
      </c>
      <c r="AR18">
        <f t="shared" si="2"/>
        <v>46</v>
      </c>
      <c r="AS18">
        <f t="shared" si="2"/>
        <v>76</v>
      </c>
    </row>
    <row r="19" spans="6:45" ht="15.75" thickBot="1" x14ac:dyDescent="0.3">
      <c r="F19" s="58"/>
      <c r="G19" s="58"/>
      <c r="H19" s="58"/>
      <c r="I19" s="58"/>
      <c r="J19" s="58"/>
      <c r="K19" s="58"/>
      <c r="L19" s="58"/>
      <c r="M19" s="58"/>
      <c r="N19" s="60"/>
      <c r="O19" s="54"/>
      <c r="P19" s="44" t="s">
        <v>13</v>
      </c>
      <c r="Q19" s="39">
        <v>225</v>
      </c>
      <c r="R19" s="39">
        <v>25</v>
      </c>
      <c r="S19" s="39">
        <v>1226.4000000000001</v>
      </c>
      <c r="T19" s="39">
        <v>1281.6400000000001</v>
      </c>
      <c r="U19" s="39">
        <v>1810.5029999999999</v>
      </c>
      <c r="V19" s="39">
        <v>3600</v>
      </c>
      <c r="W19" s="39">
        <v>225</v>
      </c>
      <c r="X19" s="56"/>
      <c r="AA19">
        <f t="shared" si="3"/>
        <v>30.800000000000011</v>
      </c>
      <c r="AB19">
        <f t="shared" si="4"/>
        <v>33.300000000000011</v>
      </c>
      <c r="AD19">
        <f t="shared" si="5"/>
        <v>36.300000000000011</v>
      </c>
      <c r="AE19">
        <f t="shared" si="5"/>
        <v>37.800000000000011</v>
      </c>
      <c r="AF19">
        <f t="shared" si="6"/>
        <v>38.300000000000011</v>
      </c>
      <c r="AG19">
        <f t="shared" si="1"/>
        <v>41.300000000000011</v>
      </c>
      <c r="AI19">
        <f t="shared" si="7"/>
        <v>37</v>
      </c>
      <c r="AK19">
        <f t="shared" si="2"/>
        <v>53</v>
      </c>
      <c r="AL19">
        <f t="shared" si="2"/>
        <v>63</v>
      </c>
      <c r="AM19">
        <f t="shared" si="2"/>
        <v>77</v>
      </c>
      <c r="AO19">
        <f t="shared" si="2"/>
        <v>92</v>
      </c>
      <c r="AQ19">
        <f t="shared" si="2"/>
        <v>8</v>
      </c>
      <c r="AR19">
        <f t="shared" si="2"/>
        <v>47</v>
      </c>
      <c r="AS19">
        <f t="shared" si="2"/>
        <v>77</v>
      </c>
    </row>
    <row r="20" spans="6:45" x14ac:dyDescent="0.25">
      <c r="F20" s="58"/>
      <c r="G20" s="58"/>
      <c r="H20" s="58"/>
      <c r="I20" s="58"/>
      <c r="J20" s="58"/>
      <c r="K20" s="58"/>
      <c r="L20" s="58"/>
      <c r="M20" s="58"/>
      <c r="N20" s="60"/>
      <c r="O20" s="54"/>
      <c r="P20" s="45" t="s">
        <v>9</v>
      </c>
      <c r="Q20" s="39">
        <v>225</v>
      </c>
      <c r="R20" s="39">
        <v>225</v>
      </c>
      <c r="S20" s="39">
        <v>895.80489999999998</v>
      </c>
      <c r="T20" s="39">
        <v>2718.58</v>
      </c>
      <c r="U20" s="39">
        <v>3205.8240000000001</v>
      </c>
      <c r="V20" s="39">
        <v>3151.7</v>
      </c>
      <c r="W20" s="39">
        <v>225</v>
      </c>
      <c r="X20" s="56"/>
      <c r="AA20">
        <f t="shared" si="3"/>
        <v>30.900000000000013</v>
      </c>
      <c r="AB20">
        <f t="shared" si="4"/>
        <v>33.400000000000013</v>
      </c>
      <c r="AD20">
        <f t="shared" si="5"/>
        <v>36.400000000000013</v>
      </c>
      <c r="AE20">
        <f t="shared" si="5"/>
        <v>37.900000000000013</v>
      </c>
      <c r="AF20">
        <f t="shared" si="6"/>
        <v>38.400000000000013</v>
      </c>
      <c r="AG20">
        <f t="shared" si="1"/>
        <v>41.400000000000013</v>
      </c>
      <c r="AI20">
        <f t="shared" si="7"/>
        <v>38</v>
      </c>
      <c r="AK20">
        <f t="shared" si="2"/>
        <v>54</v>
      </c>
      <c r="AL20">
        <f t="shared" si="2"/>
        <v>64</v>
      </c>
      <c r="AM20">
        <f t="shared" si="2"/>
        <v>78</v>
      </c>
      <c r="AO20">
        <f t="shared" si="2"/>
        <v>93</v>
      </c>
      <c r="AQ20">
        <f t="shared" si="2"/>
        <v>9</v>
      </c>
      <c r="AR20">
        <f t="shared" si="2"/>
        <v>48</v>
      </c>
      <c r="AS20">
        <f t="shared" si="2"/>
        <v>78</v>
      </c>
    </row>
    <row r="21" spans="6:45" x14ac:dyDescent="0.25">
      <c r="F21" s="59"/>
      <c r="G21" s="59"/>
      <c r="H21" s="59"/>
      <c r="I21" s="59"/>
      <c r="J21" s="59"/>
      <c r="K21" s="59"/>
      <c r="L21" s="59"/>
      <c r="M21" s="59"/>
      <c r="N21" s="59"/>
      <c r="O21" s="54"/>
      <c r="P21" t="s">
        <v>25</v>
      </c>
      <c r="Q21">
        <f>Q$10-SUM(Q14:Q20)</f>
        <v>-2868.5299999999997</v>
      </c>
      <c r="R21">
        <f t="shared" ref="R21:W21" si="9">R10-SUM(R14:R20)</f>
        <v>-1820</v>
      </c>
      <c r="S21">
        <f t="shared" si="9"/>
        <v>-3715.0248000000001</v>
      </c>
      <c r="T21">
        <f t="shared" si="9"/>
        <v>-10038.4486</v>
      </c>
      <c r="U21">
        <f t="shared" si="9"/>
        <v>-11444.399000000001</v>
      </c>
      <c r="V21">
        <f t="shared" si="9"/>
        <v>-15056.641500000002</v>
      </c>
      <c r="W21">
        <f t="shared" si="9"/>
        <v>-875</v>
      </c>
      <c r="AA21">
        <f>AA20+0.1</f>
        <v>31.000000000000014</v>
      </c>
      <c r="AB21">
        <f>AB20+0.1</f>
        <v>33.500000000000014</v>
      </c>
      <c r="AD21">
        <f>AD20+0.1</f>
        <v>36.500000000000014</v>
      </c>
      <c r="AE21">
        <f>AE20+0.1</f>
        <v>38.000000000000014</v>
      </c>
      <c r="AF21">
        <f>AF20+0.1</f>
        <v>38.500000000000014</v>
      </c>
      <c r="AG21">
        <f>AG20+0.1</f>
        <v>41.500000000000014</v>
      </c>
      <c r="AI21">
        <f>AI20+1</f>
        <v>39</v>
      </c>
      <c r="AK21">
        <f>AK20+1</f>
        <v>55</v>
      </c>
      <c r="AL21">
        <f>AL20+1</f>
        <v>65</v>
      </c>
      <c r="AO21">
        <f>AO20+1</f>
        <v>94</v>
      </c>
      <c r="AQ21">
        <f>AQ20+1</f>
        <v>10</v>
      </c>
      <c r="AR21">
        <f>AR20+1</f>
        <v>49</v>
      </c>
      <c r="AS21">
        <f>AS20+1</f>
        <v>79</v>
      </c>
    </row>
    <row r="22" spans="6:45" x14ac:dyDescent="0.25">
      <c r="F22" s="59"/>
      <c r="G22" s="59"/>
      <c r="H22" s="59"/>
      <c r="I22" s="59"/>
      <c r="J22" s="59"/>
      <c r="K22" s="59"/>
      <c r="L22" s="59"/>
      <c r="M22" s="59"/>
      <c r="N22" s="59"/>
      <c r="O22" s="54"/>
      <c r="P22" t="s">
        <v>26</v>
      </c>
      <c r="Q22">
        <f>Q21^2</f>
        <v>8228464.3608999988</v>
      </c>
      <c r="R22">
        <f t="shared" ref="R22:W22" si="10">R21^2</f>
        <v>3312400</v>
      </c>
      <c r="S22">
        <f t="shared" si="10"/>
        <v>13801409.26461504</v>
      </c>
      <c r="T22">
        <f t="shared" si="10"/>
        <v>100770450.29484196</v>
      </c>
      <c r="U22">
        <f t="shared" si="10"/>
        <v>130974268.47120103</v>
      </c>
      <c r="V22">
        <f t="shared" si="10"/>
        <v>226702453.25952229</v>
      </c>
      <c r="W22">
        <f t="shared" si="10"/>
        <v>765625</v>
      </c>
    </row>
    <row r="23" spans="6:45" x14ac:dyDescent="0.25">
      <c r="F23" s="59"/>
      <c r="G23" s="59"/>
      <c r="H23" s="59"/>
      <c r="I23" s="59"/>
      <c r="J23" s="59"/>
      <c r="K23" s="59"/>
      <c r="L23" s="59"/>
      <c r="M23" s="59"/>
      <c r="N23" s="59"/>
      <c r="O23" s="54"/>
      <c r="P23" t="s">
        <v>17</v>
      </c>
      <c r="Q23">
        <f>Q22/5</f>
        <v>1645692.8721799997</v>
      </c>
      <c r="R23">
        <f t="shared" ref="R23:W23" si="11">R22/5</f>
        <v>662480</v>
      </c>
      <c r="S23">
        <f t="shared" si="11"/>
        <v>2760281.8529230081</v>
      </c>
      <c r="T23">
        <f t="shared" si="11"/>
        <v>20154090.058968391</v>
      </c>
      <c r="U23">
        <f t="shared" si="11"/>
        <v>26194853.694240205</v>
      </c>
      <c r="V23">
        <f t="shared" si="11"/>
        <v>45340490.651904456</v>
      </c>
      <c r="W23">
        <f t="shared" si="11"/>
        <v>153125</v>
      </c>
      <c r="AA23">
        <f>AA21+0.1</f>
        <v>31.100000000000016</v>
      </c>
      <c r="AB23">
        <f>AB21+0.1</f>
        <v>33.600000000000016</v>
      </c>
      <c r="AD23">
        <f>AD21+0.1</f>
        <v>36.600000000000016</v>
      </c>
      <c r="AF23">
        <f>AF21+0.1</f>
        <v>38.600000000000016</v>
      </c>
      <c r="AG23">
        <f>AG21+0.1</f>
        <v>41.600000000000016</v>
      </c>
      <c r="AL23">
        <f>AL21+1</f>
        <v>66</v>
      </c>
      <c r="AO23">
        <f>AO21+1</f>
        <v>95</v>
      </c>
      <c r="AQ23">
        <f>AQ21+1</f>
        <v>11</v>
      </c>
      <c r="AR23">
        <f>AR21+1</f>
        <v>50</v>
      </c>
      <c r="AS23">
        <f>AS21+1</f>
        <v>80</v>
      </c>
    </row>
    <row r="24" spans="6:45" x14ac:dyDescent="0.25">
      <c r="F24" s="59"/>
      <c r="G24" s="59"/>
      <c r="H24" s="59"/>
      <c r="I24" s="59"/>
      <c r="J24" s="59"/>
      <c r="K24" s="59"/>
      <c r="L24" s="59"/>
      <c r="M24" s="59"/>
      <c r="N24" s="59"/>
      <c r="O24" s="54"/>
      <c r="P24" t="s">
        <v>19</v>
      </c>
      <c r="Q24">
        <f>SQRT(Q23)</f>
        <v>1282.8456150994941</v>
      </c>
      <c r="R24">
        <f t="shared" ref="R24:W24" si="12">SQRT(R23)</f>
        <v>813.9287438099235</v>
      </c>
      <c r="S24">
        <f t="shared" si="12"/>
        <v>1661.4095981795122</v>
      </c>
      <c r="T24">
        <f t="shared" si="12"/>
        <v>4489.3306916475194</v>
      </c>
      <c r="U24">
        <f t="shared" si="12"/>
        <v>5118.0908251261235</v>
      </c>
      <c r="V24">
        <f t="shared" si="12"/>
        <v>6733.5347813688804</v>
      </c>
      <c r="W24">
        <f t="shared" si="12"/>
        <v>391.31189606246318</v>
      </c>
      <c r="AA24">
        <f t="shared" si="3"/>
        <v>31.200000000000017</v>
      </c>
      <c r="AB24">
        <f t="shared" si="4"/>
        <v>33.700000000000017</v>
      </c>
      <c r="AD24">
        <f t="shared" si="5"/>
        <v>36.700000000000017</v>
      </c>
      <c r="AF24">
        <f t="shared" si="6"/>
        <v>38.700000000000017</v>
      </c>
      <c r="AG24">
        <f t="shared" si="1"/>
        <v>41.700000000000017</v>
      </c>
      <c r="AL24">
        <f t="shared" si="2"/>
        <v>67</v>
      </c>
      <c r="AO24">
        <f t="shared" si="2"/>
        <v>96</v>
      </c>
      <c r="AQ24">
        <f t="shared" si="2"/>
        <v>12</v>
      </c>
      <c r="AR24">
        <f t="shared" si="2"/>
        <v>51</v>
      </c>
      <c r="AS24">
        <f t="shared" si="2"/>
        <v>81</v>
      </c>
    </row>
    <row r="25" spans="6:45" x14ac:dyDescent="0.25">
      <c r="F25" s="59"/>
      <c r="G25" s="59"/>
      <c r="H25" s="59"/>
      <c r="I25" s="59"/>
      <c r="J25" s="59"/>
      <c r="K25" s="59"/>
      <c r="L25" s="59"/>
      <c r="M25" s="59"/>
      <c r="N25" s="59"/>
      <c r="O25" s="54"/>
      <c r="P25" t="s">
        <v>20</v>
      </c>
      <c r="Q25">
        <f>AVERAGE(Q24:W24)</f>
        <v>2927.2074501848451</v>
      </c>
      <c r="AA25">
        <f t="shared" si="3"/>
        <v>31.300000000000018</v>
      </c>
      <c r="AB25">
        <f t="shared" si="4"/>
        <v>33.800000000000018</v>
      </c>
      <c r="AD25">
        <f t="shared" si="5"/>
        <v>36.800000000000018</v>
      </c>
      <c r="AF25">
        <f t="shared" si="6"/>
        <v>38.800000000000018</v>
      </c>
      <c r="AG25">
        <f t="shared" si="1"/>
        <v>41.800000000000018</v>
      </c>
      <c r="AL25">
        <f t="shared" si="2"/>
        <v>68</v>
      </c>
      <c r="AO25">
        <f t="shared" si="2"/>
        <v>97</v>
      </c>
      <c r="AQ25">
        <f t="shared" si="2"/>
        <v>13</v>
      </c>
      <c r="AR25">
        <f t="shared" si="2"/>
        <v>52</v>
      </c>
      <c r="AS25">
        <f t="shared" si="2"/>
        <v>82</v>
      </c>
    </row>
    <row r="26" spans="6:45" x14ac:dyDescent="0.25">
      <c r="F26" s="59"/>
      <c r="G26" s="59"/>
      <c r="H26" s="59"/>
      <c r="I26" s="57"/>
      <c r="J26" s="57"/>
      <c r="K26" s="59"/>
      <c r="L26" s="59"/>
      <c r="M26" s="59"/>
      <c r="N26" s="59"/>
      <c r="O26" s="54"/>
      <c r="S26" s="53" t="s">
        <v>18</v>
      </c>
      <c r="T26" s="53"/>
      <c r="AA26">
        <f t="shared" si="3"/>
        <v>31.40000000000002</v>
      </c>
      <c r="AB26">
        <f t="shared" si="4"/>
        <v>33.90000000000002</v>
      </c>
      <c r="AD26">
        <f t="shared" si="5"/>
        <v>36.90000000000002</v>
      </c>
      <c r="AF26">
        <f t="shared" si="6"/>
        <v>38.90000000000002</v>
      </c>
      <c r="AG26">
        <f t="shared" si="1"/>
        <v>41.90000000000002</v>
      </c>
      <c r="AL26">
        <f t="shared" si="2"/>
        <v>69</v>
      </c>
      <c r="AO26">
        <f t="shared" si="2"/>
        <v>98</v>
      </c>
      <c r="AQ26">
        <f t="shared" si="2"/>
        <v>14</v>
      </c>
      <c r="AR26">
        <f t="shared" si="2"/>
        <v>53</v>
      </c>
      <c r="AS26">
        <f t="shared" si="2"/>
        <v>83</v>
      </c>
    </row>
    <row r="27" spans="6:45" ht="15" customHeight="1" x14ac:dyDescent="0.25">
      <c r="F27" s="59"/>
      <c r="G27" s="59"/>
      <c r="H27" s="59"/>
      <c r="I27" s="59"/>
      <c r="J27" s="59"/>
      <c r="K27" s="59"/>
      <c r="L27" s="59"/>
      <c r="M27" s="59"/>
      <c r="N27" s="59"/>
      <c r="O27" s="54"/>
      <c r="Q27" s="28" t="s">
        <v>1</v>
      </c>
      <c r="R27" s="27" t="s">
        <v>0</v>
      </c>
      <c r="S27" s="26" t="s">
        <v>2</v>
      </c>
      <c r="T27" s="31" t="s">
        <v>22</v>
      </c>
      <c r="U27" s="26" t="s">
        <v>4</v>
      </c>
      <c r="V27" s="27" t="s">
        <v>5</v>
      </c>
      <c r="W27" s="28" t="s">
        <v>10</v>
      </c>
      <c r="AA27">
        <f t="shared" si="3"/>
        <v>31.500000000000021</v>
      </c>
      <c r="AB27">
        <f t="shared" si="4"/>
        <v>34.000000000000021</v>
      </c>
      <c r="AD27">
        <f t="shared" si="5"/>
        <v>37.000000000000021</v>
      </c>
      <c r="AF27">
        <f t="shared" si="6"/>
        <v>39.000000000000021</v>
      </c>
      <c r="AG27">
        <f t="shared" si="1"/>
        <v>42.000000000000021</v>
      </c>
      <c r="AO27">
        <f t="shared" si="2"/>
        <v>99</v>
      </c>
      <c r="AQ27">
        <f t="shared" si="2"/>
        <v>15</v>
      </c>
      <c r="AR27">
        <f t="shared" si="2"/>
        <v>54</v>
      </c>
      <c r="AS27">
        <f t="shared" si="2"/>
        <v>84</v>
      </c>
    </row>
    <row r="28" spans="6:45" x14ac:dyDescent="0.25">
      <c r="F28" s="58"/>
      <c r="G28" s="58"/>
      <c r="H28" s="58"/>
      <c r="I28" s="58"/>
      <c r="J28" s="58"/>
      <c r="K28" s="58"/>
      <c r="L28" s="58"/>
      <c r="M28" s="58"/>
      <c r="N28" s="60"/>
      <c r="O28" s="54"/>
      <c r="P28" s="5" t="s">
        <v>11</v>
      </c>
      <c r="Q28" s="6">
        <v>86.11</v>
      </c>
      <c r="R28" s="6">
        <v>86.11</v>
      </c>
      <c r="S28" s="6">
        <v>54.92</v>
      </c>
      <c r="T28" s="6">
        <v>43.66</v>
      </c>
      <c r="U28" s="6">
        <v>43.66</v>
      </c>
      <c r="V28" s="6">
        <v>43.66</v>
      </c>
      <c r="W28" s="7">
        <v>86.11</v>
      </c>
      <c r="X28" s="48" t="s">
        <v>15</v>
      </c>
      <c r="AA28">
        <f t="shared" si="3"/>
        <v>31.600000000000023</v>
      </c>
      <c r="AB28">
        <f t="shared" si="3"/>
        <v>34.100000000000023</v>
      </c>
      <c r="AD28">
        <f t="shared" ref="AD28" si="13">AD27+0.1</f>
        <v>37.100000000000023</v>
      </c>
      <c r="AF28">
        <f t="shared" si="6"/>
        <v>39.100000000000023</v>
      </c>
      <c r="AG28">
        <f t="shared" si="1"/>
        <v>42.100000000000023</v>
      </c>
      <c r="AQ28">
        <f t="shared" si="2"/>
        <v>16</v>
      </c>
      <c r="AR28">
        <f t="shared" si="2"/>
        <v>55</v>
      </c>
      <c r="AS28">
        <f t="shared" si="2"/>
        <v>85</v>
      </c>
    </row>
    <row r="29" spans="6:45" x14ac:dyDescent="0.25">
      <c r="F29" s="58"/>
      <c r="G29" s="58"/>
      <c r="H29" s="58"/>
      <c r="I29" s="58"/>
      <c r="J29" s="58"/>
      <c r="K29" s="58"/>
      <c r="L29" s="58"/>
      <c r="M29" s="58"/>
      <c r="N29" s="60"/>
      <c r="O29" s="54"/>
      <c r="P29" s="8" t="s">
        <v>12</v>
      </c>
      <c r="Q29" s="9">
        <v>86.11</v>
      </c>
      <c r="R29" s="9">
        <v>86.11</v>
      </c>
      <c r="S29" s="9">
        <v>54.92</v>
      </c>
      <c r="T29" s="9">
        <v>43.66</v>
      </c>
      <c r="U29" s="9">
        <v>43.66</v>
      </c>
      <c r="V29" s="9">
        <v>43.66</v>
      </c>
      <c r="W29" s="10">
        <v>86.11</v>
      </c>
      <c r="X29" s="48"/>
      <c r="AA29">
        <f>AA28+0.1</f>
        <v>31.700000000000024</v>
      </c>
      <c r="AB29">
        <f t="shared" ref="AB29" si="14">AB28+0.1</f>
        <v>34.200000000000024</v>
      </c>
      <c r="AD29">
        <f t="shared" ref="AD29" si="15">AD28+0.1</f>
        <v>37.200000000000024</v>
      </c>
      <c r="AF29">
        <f t="shared" si="6"/>
        <v>39.200000000000024</v>
      </c>
      <c r="AG29">
        <f t="shared" si="6"/>
        <v>42.200000000000024</v>
      </c>
      <c r="AQ29">
        <f t="shared" ref="AQ29:AS54" si="16">AQ28+1</f>
        <v>17</v>
      </c>
      <c r="AR29">
        <f t="shared" si="16"/>
        <v>56</v>
      </c>
      <c r="AS29">
        <f t="shared" si="16"/>
        <v>86</v>
      </c>
    </row>
    <row r="30" spans="6:45" x14ac:dyDescent="0.25">
      <c r="F30" s="58"/>
      <c r="G30" s="58"/>
      <c r="H30" s="58"/>
      <c r="I30" s="58"/>
      <c r="J30" s="58"/>
      <c r="K30" s="58"/>
      <c r="L30" s="58"/>
      <c r="M30" s="58"/>
      <c r="N30" s="60"/>
      <c r="O30" s="54"/>
      <c r="P30" s="11">
        <v>35</v>
      </c>
      <c r="Q30" s="12">
        <v>86.11</v>
      </c>
      <c r="R30" s="12">
        <v>85.58</v>
      </c>
      <c r="S30" s="12">
        <v>33.869999999999997</v>
      </c>
      <c r="T30" s="12">
        <v>33</v>
      </c>
      <c r="U30" s="12">
        <v>43.66</v>
      </c>
      <c r="V30" s="12">
        <v>43.66</v>
      </c>
      <c r="W30" s="13">
        <v>86.11</v>
      </c>
      <c r="X30" s="48"/>
      <c r="AA30">
        <f t="shared" si="3"/>
        <v>31.800000000000026</v>
      </c>
      <c r="AB30">
        <f t="shared" si="3"/>
        <v>34.300000000000026</v>
      </c>
      <c r="AD30">
        <f t="shared" ref="AD30" si="17">AD29+0.1</f>
        <v>37.300000000000026</v>
      </c>
      <c r="AF30">
        <f t="shared" si="6"/>
        <v>39.300000000000026</v>
      </c>
      <c r="AG30">
        <f t="shared" si="6"/>
        <v>42.300000000000026</v>
      </c>
      <c r="AI30">
        <f>AVERAGE(AI11:AI28)</f>
        <v>34</v>
      </c>
      <c r="AJ30">
        <f>AVERAGE(AJ11:AJ28)</f>
        <v>42</v>
      </c>
      <c r="AK30">
        <f>AVERAGE(AK11:AK28)</f>
        <v>50</v>
      </c>
      <c r="AL30">
        <f>AVERAGE(AL11:AL28)</f>
        <v>62</v>
      </c>
      <c r="AM30">
        <f>AVERAGE(AM11:AM28)</f>
        <v>73.5</v>
      </c>
      <c r="AN30">
        <f>AVERAGE(AN11:AN28)</f>
        <v>81</v>
      </c>
      <c r="AO30">
        <f>AVERAGE(AO11:AO28)</f>
        <v>91.5</v>
      </c>
      <c r="AQ30">
        <f t="shared" si="16"/>
        <v>18</v>
      </c>
      <c r="AR30">
        <f t="shared" si="16"/>
        <v>57</v>
      </c>
      <c r="AS30">
        <f t="shared" si="16"/>
        <v>87</v>
      </c>
    </row>
    <row r="31" spans="6:45" x14ac:dyDescent="0.25">
      <c r="F31" s="58"/>
      <c r="G31" s="58"/>
      <c r="H31" s="58"/>
      <c r="I31" s="58"/>
      <c r="J31" s="58"/>
      <c r="K31" s="58"/>
      <c r="L31" s="58"/>
      <c r="M31" s="58"/>
      <c r="N31" s="60"/>
      <c r="P31" s="14" t="s">
        <v>14</v>
      </c>
      <c r="Q31" s="15">
        <v>43.66</v>
      </c>
      <c r="R31" s="15">
        <v>28.19</v>
      </c>
      <c r="S31" s="15">
        <v>28.19</v>
      </c>
      <c r="T31" s="15">
        <v>33</v>
      </c>
      <c r="U31" s="15">
        <v>18.829999999999998</v>
      </c>
      <c r="V31" s="15">
        <v>33</v>
      </c>
      <c r="W31" s="16">
        <v>86.11</v>
      </c>
      <c r="X31" s="48"/>
      <c r="AA31">
        <f t="shared" si="3"/>
        <v>31.900000000000027</v>
      </c>
      <c r="AB31">
        <f t="shared" si="3"/>
        <v>34.400000000000027</v>
      </c>
      <c r="AD31">
        <f t="shared" ref="AD31:AD32" si="18">AD30+0.1</f>
        <v>37.400000000000027</v>
      </c>
      <c r="AF31">
        <f t="shared" si="6"/>
        <v>39.400000000000027</v>
      </c>
      <c r="AG31">
        <f t="shared" si="6"/>
        <v>42.400000000000027</v>
      </c>
      <c r="AI31">
        <f>_xlfn.STDEV.P(AI11:AI29)</f>
        <v>3.1622776601683795</v>
      </c>
      <c r="AJ31">
        <f>_xlfn.STDEV.P(AJ11:AJ29)</f>
        <v>2</v>
      </c>
      <c r="AK31">
        <f>_xlfn.STDEV.P(AK11:AK29)</f>
        <v>3.1622776601683795</v>
      </c>
      <c r="AL31">
        <f>_xlfn.STDEV.P(AL11:AL29)</f>
        <v>4.3204937989385739</v>
      </c>
      <c r="AM31">
        <f>_xlfn.STDEV.P(AM11:AM29)</f>
        <v>2.8722813232690143</v>
      </c>
      <c r="AN31">
        <f>_xlfn.STDEV.P(AN11:AN29)</f>
        <v>2</v>
      </c>
      <c r="AO31">
        <f>_xlfn.STDEV.P(AO11:AO29)</f>
        <v>4.6097722286464435</v>
      </c>
      <c r="AQ31">
        <f t="shared" si="16"/>
        <v>19</v>
      </c>
      <c r="AR31">
        <f t="shared" si="16"/>
        <v>58</v>
      </c>
      <c r="AS31">
        <f t="shared" si="16"/>
        <v>88</v>
      </c>
    </row>
    <row r="32" spans="6:45" x14ac:dyDescent="0.25">
      <c r="F32" s="58"/>
      <c r="G32" s="58"/>
      <c r="H32" s="58"/>
      <c r="I32" s="58"/>
      <c r="J32" s="58"/>
      <c r="K32" s="58"/>
      <c r="L32" s="58"/>
      <c r="M32" s="58"/>
      <c r="N32" s="60"/>
      <c r="P32" s="17">
        <v>38</v>
      </c>
      <c r="Q32" s="18">
        <v>68.64</v>
      </c>
      <c r="R32" s="18">
        <v>69.94</v>
      </c>
      <c r="S32" s="18">
        <v>33.869999999999997</v>
      </c>
      <c r="T32" s="18">
        <v>33</v>
      </c>
      <c r="U32" s="18">
        <v>43.66</v>
      </c>
      <c r="V32" s="18">
        <v>43.66</v>
      </c>
      <c r="W32" s="19">
        <v>86.11</v>
      </c>
      <c r="X32" s="48"/>
      <c r="AA32">
        <f t="shared" si="3"/>
        <v>32.000000000000028</v>
      </c>
      <c r="AB32">
        <f t="shared" si="3"/>
        <v>34.500000000000028</v>
      </c>
      <c r="AD32">
        <f t="shared" si="18"/>
        <v>37.500000000000028</v>
      </c>
      <c r="AF32">
        <f t="shared" si="6"/>
        <v>39.500000000000028</v>
      </c>
      <c r="AG32">
        <f t="shared" si="6"/>
        <v>42.500000000000028</v>
      </c>
      <c r="AQ32">
        <f t="shared" si="16"/>
        <v>20</v>
      </c>
      <c r="AR32">
        <f t="shared" si="16"/>
        <v>59</v>
      </c>
      <c r="AS32">
        <f t="shared" si="16"/>
        <v>89</v>
      </c>
    </row>
    <row r="33" spans="6:45" x14ac:dyDescent="0.25">
      <c r="F33" s="58"/>
      <c r="G33" s="58"/>
      <c r="H33" s="58"/>
      <c r="I33" s="58"/>
      <c r="J33" s="58"/>
      <c r="K33" s="58"/>
      <c r="L33" s="58"/>
      <c r="M33" s="58"/>
      <c r="N33" s="60"/>
      <c r="O33" s="29"/>
      <c r="P33" s="20" t="s">
        <v>13</v>
      </c>
      <c r="Q33" s="21">
        <v>86.11</v>
      </c>
      <c r="R33" s="21">
        <v>85.57</v>
      </c>
      <c r="S33" s="21">
        <v>54.94</v>
      </c>
      <c r="T33" s="21">
        <v>43.66</v>
      </c>
      <c r="U33" s="21">
        <v>43.66</v>
      </c>
      <c r="V33" s="21">
        <v>18.53</v>
      </c>
      <c r="W33" s="22">
        <v>86.11</v>
      </c>
      <c r="X33" s="48"/>
      <c r="AA33">
        <f t="shared" si="3"/>
        <v>32.10000000000003</v>
      </c>
      <c r="AB33">
        <f t="shared" si="3"/>
        <v>34.60000000000003</v>
      </c>
      <c r="AF33">
        <f t="shared" si="6"/>
        <v>39.60000000000003</v>
      </c>
      <c r="AG33">
        <f t="shared" si="6"/>
        <v>42.60000000000003</v>
      </c>
      <c r="AQ33">
        <f t="shared" si="16"/>
        <v>21</v>
      </c>
      <c r="AR33">
        <f t="shared" si="16"/>
        <v>60</v>
      </c>
      <c r="AS33">
        <f t="shared" si="16"/>
        <v>90</v>
      </c>
    </row>
    <row r="34" spans="6:45" x14ac:dyDescent="0.25">
      <c r="F34" s="58"/>
      <c r="G34" s="58"/>
      <c r="H34" s="58"/>
      <c r="I34" s="58"/>
      <c r="J34" s="58"/>
      <c r="K34" s="58"/>
      <c r="L34" s="58"/>
      <c r="M34" s="58"/>
      <c r="N34" s="60"/>
      <c r="O34" s="30"/>
      <c r="P34" s="23" t="s">
        <v>9</v>
      </c>
      <c r="Q34" s="24">
        <v>86.11</v>
      </c>
      <c r="R34" s="24">
        <v>86.11</v>
      </c>
      <c r="S34" s="24">
        <v>54.92</v>
      </c>
      <c r="T34" s="24">
        <v>43.66</v>
      </c>
      <c r="U34" s="24">
        <v>43.66</v>
      </c>
      <c r="V34" s="24">
        <v>43.66</v>
      </c>
      <c r="W34" s="25">
        <v>86.11</v>
      </c>
      <c r="X34" s="48"/>
      <c r="AA34">
        <f t="shared" si="3"/>
        <v>32.200000000000031</v>
      </c>
      <c r="AB34">
        <f t="shared" si="3"/>
        <v>34.700000000000031</v>
      </c>
      <c r="AF34">
        <f t="shared" si="6"/>
        <v>39.700000000000031</v>
      </c>
      <c r="AG34">
        <f t="shared" si="6"/>
        <v>42.700000000000031</v>
      </c>
      <c r="AQ34">
        <f t="shared" si="16"/>
        <v>22</v>
      </c>
      <c r="AR34">
        <f t="shared" si="16"/>
        <v>61</v>
      </c>
      <c r="AS34">
        <f t="shared" si="16"/>
        <v>91</v>
      </c>
    </row>
    <row r="35" spans="6:45" x14ac:dyDescent="0.25">
      <c r="F35" s="58"/>
      <c r="G35" s="58"/>
      <c r="H35" s="58"/>
      <c r="I35" s="58"/>
      <c r="J35" s="58"/>
      <c r="K35" s="58"/>
      <c r="L35" s="58"/>
      <c r="M35" s="58"/>
      <c r="N35" s="60"/>
      <c r="O35" s="47"/>
      <c r="P35" t="s">
        <v>25</v>
      </c>
      <c r="Q35">
        <f>Q$10-SUM(Q28:Q34)</f>
        <v>157.14999999999998</v>
      </c>
      <c r="R35">
        <f t="shared" ref="R35:W35" si="19">R$10-SUM(R28:R34)</f>
        <v>2.3899999999999864</v>
      </c>
      <c r="S35">
        <f t="shared" si="19"/>
        <v>134.36999999999995</v>
      </c>
      <c r="T35">
        <f t="shared" si="19"/>
        <v>161.36000000000001</v>
      </c>
      <c r="U35">
        <f t="shared" si="19"/>
        <v>184.21000000000004</v>
      </c>
      <c r="V35">
        <f t="shared" si="19"/>
        <v>280.17</v>
      </c>
      <c r="W35">
        <f t="shared" si="19"/>
        <v>97.230000000000018</v>
      </c>
      <c r="X35" s="61"/>
    </row>
    <row r="36" spans="6:45" x14ac:dyDescent="0.25">
      <c r="F36" s="58"/>
      <c r="G36" s="58"/>
      <c r="H36" s="58"/>
      <c r="I36" s="58"/>
      <c r="J36" s="58"/>
      <c r="K36" s="58"/>
      <c r="L36" s="58"/>
      <c r="M36" s="58"/>
      <c r="N36" s="60"/>
      <c r="O36" s="47"/>
      <c r="P36" t="s">
        <v>26</v>
      </c>
      <c r="Q36">
        <f>Q35^2</f>
        <v>24696.122499999994</v>
      </c>
      <c r="R36">
        <f t="shared" ref="R36:W36" si="20">R35^2</f>
        <v>5.7120999999999347</v>
      </c>
      <c r="S36">
        <f t="shared" si="20"/>
        <v>18055.296899999987</v>
      </c>
      <c r="T36">
        <f t="shared" si="20"/>
        <v>26037.049600000006</v>
      </c>
      <c r="U36">
        <f t="shared" si="20"/>
        <v>33933.324100000013</v>
      </c>
      <c r="V36">
        <f t="shared" si="20"/>
        <v>78495.228900000002</v>
      </c>
      <c r="W36">
        <f t="shared" si="20"/>
        <v>9453.6729000000032</v>
      </c>
      <c r="X36" s="61"/>
    </row>
    <row r="37" spans="6:45" x14ac:dyDescent="0.25">
      <c r="F37" s="59"/>
      <c r="G37" s="59"/>
      <c r="H37" s="59"/>
      <c r="I37" s="59"/>
      <c r="J37" s="59"/>
      <c r="K37" s="59"/>
      <c r="L37" s="59"/>
      <c r="M37" s="59"/>
      <c r="N37" s="59"/>
      <c r="O37" s="30"/>
      <c r="P37" t="s">
        <v>17</v>
      </c>
      <c r="Q37">
        <f>Q36/5</f>
        <v>4939.2244999999984</v>
      </c>
      <c r="R37">
        <f t="shared" ref="R37:W37" si="21">R36/5</f>
        <v>1.1424199999999869</v>
      </c>
      <c r="S37">
        <f t="shared" si="21"/>
        <v>3611.0593799999974</v>
      </c>
      <c r="T37">
        <f t="shared" si="21"/>
        <v>5207.409920000001</v>
      </c>
      <c r="U37">
        <f t="shared" si="21"/>
        <v>6786.6648200000027</v>
      </c>
      <c r="V37">
        <f t="shared" si="21"/>
        <v>15699.04578</v>
      </c>
      <c r="W37">
        <f t="shared" si="21"/>
        <v>1890.7345800000007</v>
      </c>
      <c r="AQ37" t="e">
        <f>#REF!+1</f>
        <v>#REF!</v>
      </c>
      <c r="AR37" t="e">
        <f>#REF!+1</f>
        <v>#REF!</v>
      </c>
      <c r="AS37" t="e">
        <f>#REF!+1</f>
        <v>#REF!</v>
      </c>
    </row>
    <row r="38" spans="6:45" x14ac:dyDescent="0.25">
      <c r="F38" s="59"/>
      <c r="G38" s="59"/>
      <c r="H38" s="59"/>
      <c r="I38" s="59"/>
      <c r="J38" s="59"/>
      <c r="K38" s="59"/>
      <c r="L38" s="59"/>
      <c r="M38" s="59"/>
      <c r="N38" s="59"/>
      <c r="O38" s="30"/>
      <c r="P38" t="s">
        <v>19</v>
      </c>
      <c r="Q38">
        <f>SQRT(Q37)</f>
        <v>70.27961653281838</v>
      </c>
      <c r="R38">
        <f t="shared" ref="R38:W38" si="22">SQRT(R37)</f>
        <v>1.0688404932448934</v>
      </c>
      <c r="S38">
        <f t="shared" si="22"/>
        <v>60.092090827329329</v>
      </c>
      <c r="T38">
        <f t="shared" si="22"/>
        <v>72.162385769873225</v>
      </c>
      <c r="U38">
        <f t="shared" si="22"/>
        <v>82.381216427047264</v>
      </c>
      <c r="V38">
        <f t="shared" si="22"/>
        <v>125.29583305122321</v>
      </c>
      <c r="W38">
        <f t="shared" si="22"/>
        <v>43.482577890460917</v>
      </c>
      <c r="AQ38" t="e">
        <f t="shared" si="16"/>
        <v>#REF!</v>
      </c>
      <c r="AR38" t="e">
        <f t="shared" si="16"/>
        <v>#REF!</v>
      </c>
      <c r="AS38" t="e">
        <f t="shared" si="16"/>
        <v>#REF!</v>
      </c>
    </row>
    <row r="39" spans="6:45" x14ac:dyDescent="0.25">
      <c r="F39" s="59"/>
      <c r="G39" s="59"/>
      <c r="H39" s="59"/>
      <c r="I39" s="59"/>
      <c r="J39" s="59"/>
      <c r="K39" s="59"/>
      <c r="L39" s="59"/>
      <c r="M39" s="59"/>
      <c r="N39" s="59"/>
      <c r="O39" s="30"/>
      <c r="P39" t="s">
        <v>20</v>
      </c>
      <c r="Q39">
        <f>AVERAGE(Q38:W38)</f>
        <v>64.966080141713888</v>
      </c>
      <c r="AQ39" t="e">
        <f t="shared" si="16"/>
        <v>#REF!</v>
      </c>
      <c r="AR39" t="e">
        <f t="shared" si="16"/>
        <v>#REF!</v>
      </c>
      <c r="AS39" t="e">
        <f t="shared" si="16"/>
        <v>#REF!</v>
      </c>
    </row>
    <row r="40" spans="6:45" x14ac:dyDescent="0.25">
      <c r="F40" s="59"/>
      <c r="G40" s="59"/>
      <c r="H40" s="59"/>
      <c r="I40" s="57"/>
      <c r="J40" s="57"/>
      <c r="K40" s="59"/>
      <c r="L40" s="59"/>
      <c r="M40" s="59"/>
      <c r="N40" s="59"/>
      <c r="O40" s="30"/>
      <c r="S40" s="53" t="s">
        <v>23</v>
      </c>
      <c r="T40" s="53"/>
      <c r="AQ40" t="e">
        <f t="shared" si="16"/>
        <v>#REF!</v>
      </c>
      <c r="AR40" t="e">
        <f t="shared" si="16"/>
        <v>#REF!</v>
      </c>
      <c r="AS40" t="e">
        <f t="shared" si="16"/>
        <v>#REF!</v>
      </c>
    </row>
    <row r="41" spans="6:45" x14ac:dyDescent="0.25">
      <c r="F41" s="59"/>
      <c r="G41" s="59"/>
      <c r="H41" s="59"/>
      <c r="I41" s="59"/>
      <c r="J41" s="59"/>
      <c r="K41" s="59"/>
      <c r="L41" s="59"/>
      <c r="M41" s="59"/>
      <c r="N41" s="59"/>
      <c r="O41" s="30"/>
      <c r="Q41" s="28" t="s">
        <v>1</v>
      </c>
      <c r="R41" s="27" t="s">
        <v>0</v>
      </c>
      <c r="S41" s="26" t="s">
        <v>2</v>
      </c>
      <c r="T41" s="31" t="s">
        <v>22</v>
      </c>
      <c r="U41" s="26" t="s">
        <v>4</v>
      </c>
      <c r="V41" s="27" t="s">
        <v>5</v>
      </c>
      <c r="W41" s="28" t="s">
        <v>10</v>
      </c>
      <c r="AQ41" t="e">
        <f t="shared" si="16"/>
        <v>#REF!</v>
      </c>
      <c r="AR41" t="e">
        <f t="shared" si="16"/>
        <v>#REF!</v>
      </c>
      <c r="AS41" t="e">
        <f t="shared" si="16"/>
        <v>#REF!</v>
      </c>
    </row>
    <row r="42" spans="6:45" x14ac:dyDescent="0.25">
      <c r="F42" s="58"/>
      <c r="G42" s="58"/>
      <c r="H42" s="58"/>
      <c r="I42" s="58"/>
      <c r="J42" s="58"/>
      <c r="K42" s="58"/>
      <c r="L42" s="58"/>
      <c r="M42" s="58"/>
      <c r="N42" s="60"/>
      <c r="O42" s="30"/>
      <c r="P42" s="5" t="s">
        <v>11</v>
      </c>
      <c r="Q42" s="6">
        <v>92.94</v>
      </c>
      <c r="R42" s="6">
        <v>62.96</v>
      </c>
      <c r="S42" s="6">
        <v>62.96</v>
      </c>
      <c r="T42" s="6">
        <v>46.04</v>
      </c>
      <c r="U42" s="6">
        <v>46.1</v>
      </c>
      <c r="V42" s="6">
        <v>46.9</v>
      </c>
      <c r="W42" s="7">
        <v>73.599999999999994</v>
      </c>
      <c r="X42" s="48" t="s">
        <v>15</v>
      </c>
      <c r="AQ42" t="e">
        <f t="shared" si="16"/>
        <v>#REF!</v>
      </c>
      <c r="AR42" t="e">
        <f t="shared" si="16"/>
        <v>#REF!</v>
      </c>
      <c r="AS42" t="e">
        <f t="shared" si="16"/>
        <v>#REF!</v>
      </c>
    </row>
    <row r="43" spans="6:45" x14ac:dyDescent="0.25">
      <c r="F43" s="58"/>
      <c r="G43" s="58"/>
      <c r="H43" s="58"/>
      <c r="I43" s="58"/>
      <c r="J43" s="58"/>
      <c r="K43" s="58"/>
      <c r="L43" s="58"/>
      <c r="M43" s="58"/>
      <c r="N43" s="60"/>
      <c r="O43" s="30"/>
      <c r="P43" s="8" t="s">
        <v>12</v>
      </c>
      <c r="Q43" s="9">
        <v>92.82</v>
      </c>
      <c r="R43" s="9">
        <v>62.71</v>
      </c>
      <c r="S43" s="9">
        <v>62.71</v>
      </c>
      <c r="T43" s="9">
        <v>45.81</v>
      </c>
      <c r="U43" s="9">
        <v>45.84</v>
      </c>
      <c r="V43" s="9">
        <v>46.64</v>
      </c>
      <c r="W43" s="10">
        <v>73.39</v>
      </c>
      <c r="X43" s="48"/>
      <c r="AQ43" t="e">
        <f t="shared" si="16"/>
        <v>#REF!</v>
      </c>
      <c r="AR43" t="e">
        <f t="shared" si="16"/>
        <v>#REF!</v>
      </c>
      <c r="AS43" t="e">
        <f t="shared" si="16"/>
        <v>#REF!</v>
      </c>
    </row>
    <row r="44" spans="6:45" x14ac:dyDescent="0.25">
      <c r="F44" s="58"/>
      <c r="G44" s="58"/>
      <c r="H44" s="58"/>
      <c r="I44" s="58"/>
      <c r="J44" s="58"/>
      <c r="K44" s="58"/>
      <c r="L44" s="58"/>
      <c r="M44" s="58"/>
      <c r="N44" s="60"/>
      <c r="O44" s="30"/>
      <c r="P44" s="11">
        <v>35</v>
      </c>
      <c r="Q44" s="12">
        <v>74.78</v>
      </c>
      <c r="R44" s="12">
        <v>51.14</v>
      </c>
      <c r="S44" s="12">
        <v>49.08</v>
      </c>
      <c r="T44" s="12">
        <v>38.51</v>
      </c>
      <c r="U44" s="12">
        <v>34.74</v>
      </c>
      <c r="V44" s="12">
        <v>33.92</v>
      </c>
      <c r="W44" s="13">
        <v>56.9</v>
      </c>
      <c r="X44" s="48"/>
      <c r="AQ44" t="e">
        <f t="shared" si="16"/>
        <v>#REF!</v>
      </c>
      <c r="AR44" t="e">
        <f t="shared" si="16"/>
        <v>#REF!</v>
      </c>
      <c r="AS44" t="e">
        <f t="shared" si="16"/>
        <v>#REF!</v>
      </c>
    </row>
    <row r="45" spans="6:45" x14ac:dyDescent="0.25">
      <c r="F45" s="58"/>
      <c r="G45" s="58"/>
      <c r="H45" s="58"/>
      <c r="I45" s="58"/>
      <c r="J45" s="58"/>
      <c r="K45" s="58"/>
      <c r="L45" s="58"/>
      <c r="M45" s="58"/>
      <c r="N45" s="60"/>
      <c r="O45" s="30"/>
      <c r="P45" s="14" t="s">
        <v>14</v>
      </c>
      <c r="Q45" s="15">
        <v>33.86</v>
      </c>
      <c r="R45" s="15">
        <v>13.71</v>
      </c>
      <c r="S45" s="15">
        <v>15.83</v>
      </c>
      <c r="T45" s="15">
        <v>28.34</v>
      </c>
      <c r="U45" s="15">
        <v>22.69</v>
      </c>
      <c r="V45" s="15">
        <v>33.24</v>
      </c>
      <c r="W45" s="16">
        <v>30.09</v>
      </c>
      <c r="X45" s="48"/>
      <c r="AQ45" t="e">
        <f t="shared" si="16"/>
        <v>#REF!</v>
      </c>
    </row>
    <row r="46" spans="6:45" x14ac:dyDescent="0.25">
      <c r="F46" s="58"/>
      <c r="G46" s="58"/>
      <c r="H46" s="58"/>
      <c r="I46" s="58"/>
      <c r="J46" s="58"/>
      <c r="K46" s="58"/>
      <c r="L46" s="58"/>
      <c r="M46" s="58"/>
      <c r="N46" s="60"/>
      <c r="O46" s="30"/>
      <c r="P46" s="17">
        <v>38</v>
      </c>
      <c r="Q46" s="18">
        <v>32.590000000000003</v>
      </c>
      <c r="R46" s="18">
        <v>43.42</v>
      </c>
      <c r="S46" s="18">
        <v>48.73</v>
      </c>
      <c r="T46" s="18">
        <v>36.4</v>
      </c>
      <c r="U46" s="18">
        <v>37.659999999999997</v>
      </c>
      <c r="V46" s="18">
        <v>43.73</v>
      </c>
      <c r="W46" s="19">
        <v>50.24</v>
      </c>
      <c r="X46" s="48"/>
      <c r="AQ46" t="e">
        <f t="shared" si="16"/>
        <v>#REF!</v>
      </c>
    </row>
    <row r="47" spans="6:45" x14ac:dyDescent="0.25">
      <c r="F47" s="58"/>
      <c r="G47" s="58"/>
      <c r="H47" s="58"/>
      <c r="I47" s="58"/>
      <c r="J47" s="58"/>
      <c r="K47" s="58"/>
      <c r="L47" s="58"/>
      <c r="M47" s="58"/>
      <c r="N47" s="60"/>
      <c r="O47" s="30"/>
      <c r="P47" s="20" t="s">
        <v>13</v>
      </c>
      <c r="Q47" s="21">
        <v>69.75</v>
      </c>
      <c r="R47" s="21">
        <v>48.71</v>
      </c>
      <c r="S47" s="21">
        <v>50.03</v>
      </c>
      <c r="T47" s="21">
        <v>26.99</v>
      </c>
      <c r="U47" s="21">
        <v>39.14</v>
      </c>
      <c r="V47" s="21">
        <v>11.12</v>
      </c>
      <c r="W47" s="22">
        <v>50.24</v>
      </c>
      <c r="X47" s="48"/>
      <c r="AQ47" t="e">
        <f t="shared" si="16"/>
        <v>#REF!</v>
      </c>
    </row>
    <row r="48" spans="6:45" x14ac:dyDescent="0.25">
      <c r="F48" s="58"/>
      <c r="G48" s="58"/>
      <c r="H48" s="58"/>
      <c r="I48" s="58"/>
      <c r="J48" s="58"/>
      <c r="K48" s="58"/>
      <c r="L48" s="58"/>
      <c r="M48" s="58"/>
      <c r="N48" s="60"/>
      <c r="O48" s="30"/>
      <c r="P48" s="23" t="s">
        <v>9</v>
      </c>
      <c r="Q48" s="24">
        <v>90.26</v>
      </c>
      <c r="R48" s="24">
        <v>61.57</v>
      </c>
      <c r="S48" s="24">
        <v>54.21</v>
      </c>
      <c r="T48" s="24">
        <v>25.47</v>
      </c>
      <c r="U48" s="24">
        <v>44.68</v>
      </c>
      <c r="V48" s="24">
        <v>14.76</v>
      </c>
      <c r="W48" s="25">
        <v>57.72</v>
      </c>
      <c r="X48" s="48"/>
      <c r="AQ48" t="e">
        <f t="shared" si="16"/>
        <v>#REF!</v>
      </c>
    </row>
    <row r="49" spans="6:45" x14ac:dyDescent="0.25">
      <c r="F49" s="58"/>
      <c r="G49" s="58"/>
      <c r="H49" s="58"/>
      <c r="I49" s="58"/>
      <c r="J49" s="58"/>
      <c r="K49" s="58"/>
      <c r="L49" s="58"/>
      <c r="M49" s="58"/>
      <c r="N49" s="60"/>
      <c r="O49" s="47"/>
      <c r="P49" t="s">
        <v>25</v>
      </c>
      <c r="Q49">
        <f>Q$10-SUM(Q42:Q48)</f>
        <v>213</v>
      </c>
      <c r="R49">
        <f t="shared" ref="R49:W49" si="23">R$10-SUM(R42:R48)</f>
        <v>185.78000000000003</v>
      </c>
      <c r="S49">
        <f t="shared" si="23"/>
        <v>106.44999999999999</v>
      </c>
      <c r="T49">
        <f t="shared" si="23"/>
        <v>187.44</v>
      </c>
      <c r="U49">
        <f t="shared" si="23"/>
        <v>194.14999999999998</v>
      </c>
      <c r="V49">
        <f t="shared" si="23"/>
        <v>319.69000000000005</v>
      </c>
      <c r="W49">
        <f t="shared" si="23"/>
        <v>307.81999999999994</v>
      </c>
      <c r="X49" s="61"/>
    </row>
    <row r="50" spans="6:45" x14ac:dyDescent="0.25">
      <c r="F50" s="58"/>
      <c r="G50" s="58"/>
      <c r="H50" s="58"/>
      <c r="I50" s="58"/>
      <c r="J50" s="58"/>
      <c r="K50" s="58"/>
      <c r="L50" s="58"/>
      <c r="M50" s="58"/>
      <c r="N50" s="60"/>
      <c r="O50" s="47"/>
      <c r="P50" t="s">
        <v>26</v>
      </c>
      <c r="Q50">
        <f>Q49^2</f>
        <v>45369</v>
      </c>
      <c r="R50">
        <f t="shared" ref="R50" si="24">R49^2</f>
        <v>34514.20840000001</v>
      </c>
      <c r="S50">
        <f t="shared" ref="S50" si="25">S49^2</f>
        <v>11331.602499999997</v>
      </c>
      <c r="T50">
        <f t="shared" ref="T50" si="26">T49^2</f>
        <v>35133.753599999996</v>
      </c>
      <c r="U50">
        <f t="shared" ref="U50" si="27">U49^2</f>
        <v>37694.222499999989</v>
      </c>
      <c r="V50">
        <f t="shared" ref="V50" si="28">V49^2</f>
        <v>102201.69610000003</v>
      </c>
      <c r="W50">
        <f t="shared" ref="W50" si="29">W49^2</f>
        <v>94753.152399999963</v>
      </c>
      <c r="X50" s="61"/>
    </row>
    <row r="51" spans="6:45" x14ac:dyDescent="0.25">
      <c r="F51" s="2"/>
      <c r="G51" s="2"/>
      <c r="H51" s="2"/>
      <c r="I51" s="2"/>
      <c r="J51" s="2"/>
      <c r="K51" s="2"/>
      <c r="L51" s="2"/>
      <c r="M51" s="2"/>
      <c r="N51" s="2"/>
      <c r="O51" s="30"/>
      <c r="P51" t="s">
        <v>17</v>
      </c>
      <c r="Q51">
        <f>Q50/5</f>
        <v>9073.7999999999993</v>
      </c>
      <c r="R51">
        <f t="shared" ref="R51:W51" si="30">R50/5</f>
        <v>6902.8416800000023</v>
      </c>
      <c r="S51">
        <f t="shared" si="30"/>
        <v>2266.3204999999994</v>
      </c>
      <c r="T51">
        <f t="shared" si="30"/>
        <v>7026.7507199999991</v>
      </c>
      <c r="U51">
        <f t="shared" si="30"/>
        <v>7538.8444999999974</v>
      </c>
      <c r="V51">
        <f t="shared" si="30"/>
        <v>20440.339220000005</v>
      </c>
      <c r="W51">
        <f t="shared" si="30"/>
        <v>18950.630479999993</v>
      </c>
      <c r="AQ51" t="e">
        <f>#REF!+1</f>
        <v>#REF!</v>
      </c>
    </row>
    <row r="52" spans="6:45" x14ac:dyDescent="0.25">
      <c r="F52" s="2"/>
      <c r="G52" s="2"/>
      <c r="H52" s="2"/>
      <c r="I52" s="2"/>
      <c r="J52" s="2"/>
      <c r="K52" s="2"/>
      <c r="L52" s="2"/>
      <c r="M52" s="2"/>
      <c r="N52" s="2"/>
      <c r="O52" s="30"/>
      <c r="P52" t="s">
        <v>19</v>
      </c>
      <c r="Q52">
        <f>SQRT(Q51)</f>
        <v>95.256495841491031</v>
      </c>
      <c r="R52">
        <f t="shared" ref="R52:W52" si="31">SQRT(R51)</f>
        <v>83.083341771982205</v>
      </c>
      <c r="S52">
        <f t="shared" si="31"/>
        <v>47.605887240970517</v>
      </c>
      <c r="T52">
        <f t="shared" si="31"/>
        <v>83.825716340512116</v>
      </c>
      <c r="U52">
        <f t="shared" si="31"/>
        <v>86.826519566316819</v>
      </c>
      <c r="V52">
        <f t="shared" si="31"/>
        <v>142.96971434538156</v>
      </c>
      <c r="W52">
        <f t="shared" si="31"/>
        <v>137.66128896679703</v>
      </c>
      <c r="AQ52" t="e">
        <f t="shared" si="16"/>
        <v>#REF!</v>
      </c>
    </row>
    <row r="53" spans="6:45" x14ac:dyDescent="0.25">
      <c r="F53" s="2"/>
      <c r="G53" s="2"/>
      <c r="H53" s="2"/>
      <c r="I53" s="2"/>
      <c r="J53" s="2"/>
      <c r="K53" s="2"/>
      <c r="L53" s="2"/>
      <c r="M53" s="2"/>
      <c r="N53" s="2"/>
      <c r="O53" s="2"/>
      <c r="P53" t="s">
        <v>20</v>
      </c>
      <c r="Q53">
        <f>AVERAGE(Q52:W52)</f>
        <v>96.746994867635905</v>
      </c>
      <c r="AQ53" t="e">
        <f t="shared" si="16"/>
        <v>#REF!</v>
      </c>
    </row>
    <row r="54" spans="6:45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AQ54" t="e">
        <f t="shared" si="16"/>
        <v>#REF!</v>
      </c>
    </row>
    <row r="55" spans="6:45" x14ac:dyDescent="0.25">
      <c r="F55" s="2"/>
      <c r="G55" s="2"/>
      <c r="H55" s="2"/>
      <c r="I55" s="53"/>
      <c r="J55" s="53"/>
      <c r="K55" s="2"/>
      <c r="L55" s="2"/>
      <c r="M55" s="2"/>
      <c r="N55" s="2"/>
      <c r="O55" s="34"/>
      <c r="S55" s="53" t="s">
        <v>24</v>
      </c>
      <c r="T55" s="53"/>
    </row>
    <row r="56" spans="6:45" x14ac:dyDescent="0.25">
      <c r="F56" s="2"/>
      <c r="G56" s="2"/>
      <c r="H56" s="2"/>
      <c r="I56" s="2"/>
      <c r="J56" s="2"/>
      <c r="K56" s="2"/>
      <c r="L56" s="2"/>
      <c r="M56" s="2"/>
      <c r="N56" s="2"/>
      <c r="O56" s="33"/>
      <c r="Q56" s="28" t="s">
        <v>1</v>
      </c>
      <c r="R56" s="27" t="s">
        <v>0</v>
      </c>
      <c r="S56" s="26" t="s">
        <v>2</v>
      </c>
      <c r="T56" s="31" t="s">
        <v>22</v>
      </c>
      <c r="U56" s="26" t="s">
        <v>4</v>
      </c>
      <c r="V56" s="27" t="s">
        <v>5</v>
      </c>
      <c r="W56" s="28" t="s">
        <v>10</v>
      </c>
      <c r="AQ56" t="e">
        <f>AVERAGE(AQ11:AQ54)</f>
        <v>#REF!</v>
      </c>
      <c r="AR56" t="e">
        <f>AVERAGE(AR11:AR54)</f>
        <v>#REF!</v>
      </c>
      <c r="AS56" t="e">
        <f>AVERAGE(AS11:AS54)</f>
        <v>#REF!</v>
      </c>
    </row>
    <row r="57" spans="6:45" x14ac:dyDescent="0.25">
      <c r="F57" s="2"/>
      <c r="G57" s="2"/>
      <c r="H57" s="2"/>
      <c r="I57" s="2"/>
      <c r="J57" s="2"/>
      <c r="K57" s="2"/>
      <c r="L57" s="2"/>
      <c r="M57" s="2"/>
      <c r="N57" s="2"/>
      <c r="O57" s="33"/>
      <c r="P57" s="5" t="s">
        <v>11</v>
      </c>
      <c r="Q57" s="6">
        <v>90.74</v>
      </c>
      <c r="R57" s="6">
        <v>90.43</v>
      </c>
      <c r="S57" s="6">
        <v>70.64</v>
      </c>
      <c r="T57" s="6">
        <v>64.319999999999993</v>
      </c>
      <c r="U57" s="6">
        <v>64.62</v>
      </c>
      <c r="V57" s="6">
        <v>71.180000000000007</v>
      </c>
      <c r="W57" s="7">
        <v>90.74</v>
      </c>
      <c r="X57" s="48" t="s">
        <v>15</v>
      </c>
      <c r="AQ57" t="e">
        <f>_xlfn.STDEV.P(AQ11:AQ54)</f>
        <v>#REF!</v>
      </c>
      <c r="AR57" t="e">
        <f>_xlfn.STDEV.P(AR11:AR54)</f>
        <v>#REF!</v>
      </c>
      <c r="AS57" t="e">
        <f>_xlfn.STDEV.P(AS11:AS54)</f>
        <v>#REF!</v>
      </c>
    </row>
    <row r="58" spans="6:45" x14ac:dyDescent="0.25">
      <c r="F58" s="2"/>
      <c r="G58" s="2"/>
      <c r="H58" s="2"/>
      <c r="I58" s="2"/>
      <c r="J58" s="2"/>
      <c r="K58" s="2"/>
      <c r="L58" s="2"/>
      <c r="M58" s="2"/>
      <c r="N58" s="2"/>
      <c r="O58" s="33"/>
      <c r="P58" s="8" t="s">
        <v>12</v>
      </c>
      <c r="Q58" s="9">
        <v>90.74</v>
      </c>
      <c r="R58" s="9">
        <v>79.233000000000004</v>
      </c>
      <c r="S58" s="9">
        <v>48.9</v>
      </c>
      <c r="T58" s="9">
        <v>49.41</v>
      </c>
      <c r="U58" s="9">
        <v>49.41</v>
      </c>
      <c r="V58" s="9">
        <v>70.489999999999995</v>
      </c>
      <c r="W58" s="10">
        <v>90.74</v>
      </c>
      <c r="X58" s="48"/>
    </row>
    <row r="59" spans="6:45" x14ac:dyDescent="0.25">
      <c r="F59" s="2"/>
      <c r="G59" s="2"/>
      <c r="H59" s="2"/>
      <c r="I59" s="2"/>
      <c r="J59" s="2"/>
      <c r="K59" s="2"/>
      <c r="L59" s="2"/>
      <c r="M59" s="2"/>
      <c r="N59" s="2"/>
      <c r="O59" s="33"/>
      <c r="P59" s="11">
        <v>35</v>
      </c>
      <c r="Q59" s="12">
        <v>90.74</v>
      </c>
      <c r="R59" s="12">
        <v>72.03</v>
      </c>
      <c r="S59" s="12">
        <v>42.28</v>
      </c>
      <c r="T59" s="12">
        <v>45.52</v>
      </c>
      <c r="U59" s="12">
        <v>45.52</v>
      </c>
      <c r="V59" s="12">
        <v>67.2</v>
      </c>
      <c r="W59" s="13">
        <v>90.74</v>
      </c>
      <c r="X59" s="48"/>
    </row>
    <row r="60" spans="6:45" x14ac:dyDescent="0.25">
      <c r="F60" s="2"/>
      <c r="G60" s="2"/>
      <c r="H60" s="2"/>
      <c r="I60" s="2"/>
      <c r="J60" s="2"/>
      <c r="K60" s="2"/>
      <c r="L60" s="2"/>
      <c r="M60" s="2"/>
      <c r="N60" s="2"/>
      <c r="O60" s="33"/>
      <c r="P60" s="14" t="s">
        <v>14</v>
      </c>
      <c r="Q60" s="15">
        <v>90.74</v>
      </c>
      <c r="R60" s="15">
        <v>61.05</v>
      </c>
      <c r="S60" s="15">
        <v>36.04</v>
      </c>
      <c r="T60" s="15">
        <v>35.86</v>
      </c>
      <c r="U60" s="15">
        <v>35.86</v>
      </c>
      <c r="V60" s="15">
        <v>57.99</v>
      </c>
      <c r="W60" s="16">
        <v>90.68</v>
      </c>
      <c r="X60" s="48"/>
    </row>
    <row r="61" spans="6:45" x14ac:dyDescent="0.25">
      <c r="F61" s="2"/>
      <c r="G61" s="2"/>
      <c r="H61" s="2"/>
      <c r="I61" s="2"/>
      <c r="J61" s="2"/>
      <c r="K61" s="2"/>
      <c r="L61" s="2"/>
      <c r="M61" s="2"/>
      <c r="N61" s="2"/>
      <c r="O61" s="33"/>
      <c r="P61" s="17">
        <v>38</v>
      </c>
      <c r="Q61" s="18">
        <v>90.7</v>
      </c>
      <c r="R61" s="18">
        <v>61.01</v>
      </c>
      <c r="S61" s="18">
        <v>36.07</v>
      </c>
      <c r="T61" s="18">
        <v>38.270000000000003</v>
      </c>
      <c r="U61" s="18">
        <v>40.32</v>
      </c>
      <c r="V61" s="18">
        <v>62.7</v>
      </c>
      <c r="W61" s="19">
        <v>62.7</v>
      </c>
      <c r="X61" s="48"/>
    </row>
    <row r="62" spans="6:45" x14ac:dyDescent="0.25">
      <c r="F62" s="2"/>
      <c r="G62" s="2"/>
      <c r="H62" s="2"/>
      <c r="I62" s="2"/>
      <c r="J62" s="2"/>
      <c r="K62" s="2"/>
      <c r="L62" s="2"/>
      <c r="M62" s="2"/>
      <c r="N62" s="2"/>
      <c r="O62" s="33"/>
      <c r="P62" s="20" t="s">
        <v>13</v>
      </c>
      <c r="Q62" s="21">
        <v>89.61</v>
      </c>
      <c r="R62" s="21">
        <v>61.56</v>
      </c>
      <c r="S62" s="21">
        <v>46.9</v>
      </c>
      <c r="T62" s="21">
        <v>50.19</v>
      </c>
      <c r="U62" s="21">
        <v>41.07</v>
      </c>
      <c r="V62" s="21">
        <v>60.25</v>
      </c>
      <c r="W62" s="22">
        <v>89.25</v>
      </c>
      <c r="X62" s="48"/>
    </row>
    <row r="63" spans="6:45" x14ac:dyDescent="0.25">
      <c r="F63" s="2"/>
      <c r="G63" s="2"/>
      <c r="H63" s="2"/>
      <c r="I63" s="2"/>
      <c r="J63" s="2"/>
      <c r="K63" s="2"/>
      <c r="L63" s="2"/>
      <c r="M63" s="2"/>
      <c r="N63" s="2"/>
      <c r="O63" s="33"/>
      <c r="P63" s="23" t="s">
        <v>9</v>
      </c>
      <c r="Q63" s="24">
        <v>57.93</v>
      </c>
      <c r="R63" s="24">
        <v>80.7</v>
      </c>
      <c r="S63" s="24">
        <v>63.84</v>
      </c>
      <c r="T63" s="24">
        <v>53.95</v>
      </c>
      <c r="U63" s="24">
        <v>62.78</v>
      </c>
      <c r="V63" s="24">
        <v>60.96</v>
      </c>
      <c r="W63" s="25">
        <v>77.63</v>
      </c>
      <c r="X63" s="48"/>
    </row>
    <row r="64" spans="6:45" x14ac:dyDescent="0.25">
      <c r="F64" s="2"/>
      <c r="G64" s="2"/>
      <c r="H64" s="2"/>
      <c r="I64" s="2"/>
      <c r="J64" s="2"/>
      <c r="K64" s="2"/>
      <c r="L64" s="2"/>
      <c r="M64" s="2"/>
      <c r="N64" s="2"/>
      <c r="O64" s="46"/>
      <c r="P64" t="s">
        <v>25</v>
      </c>
      <c r="Q64">
        <f>Q$10-SUM(Q57:Q63)</f>
        <v>98.800000000000068</v>
      </c>
      <c r="R64">
        <f t="shared" ref="R64:W64" si="32">R$10-SUM(R57:R63)</f>
        <v>23.987000000000023</v>
      </c>
      <c r="S64">
        <f t="shared" si="32"/>
        <v>105.33000000000004</v>
      </c>
      <c r="T64">
        <f t="shared" si="32"/>
        <v>97.479999999999961</v>
      </c>
      <c r="U64">
        <f t="shared" si="32"/>
        <v>125.41999999999996</v>
      </c>
      <c r="V64">
        <f t="shared" si="32"/>
        <v>99.230000000000018</v>
      </c>
      <c r="W64">
        <f t="shared" si="32"/>
        <v>107.5200000000001</v>
      </c>
      <c r="X64" s="61"/>
    </row>
    <row r="65" spans="6:24" x14ac:dyDescent="0.25">
      <c r="F65" s="2"/>
      <c r="G65" s="2"/>
      <c r="H65" s="2"/>
      <c r="I65" s="2"/>
      <c r="J65" s="2"/>
      <c r="K65" s="2"/>
      <c r="L65" s="2"/>
      <c r="M65" s="2"/>
      <c r="N65" s="2"/>
      <c r="O65" s="46"/>
      <c r="P65" t="s">
        <v>26</v>
      </c>
      <c r="Q65">
        <f>Q64^2</f>
        <v>9761.4400000000132</v>
      </c>
      <c r="R65">
        <f t="shared" ref="R65" si="33">R64^2</f>
        <v>575.37616900000114</v>
      </c>
      <c r="S65">
        <f t="shared" ref="S65" si="34">S64^2</f>
        <v>11094.408900000009</v>
      </c>
      <c r="T65">
        <f t="shared" ref="T65" si="35">T64^2</f>
        <v>9502.3503999999921</v>
      </c>
      <c r="U65">
        <f t="shared" ref="U65" si="36">U64^2</f>
        <v>15730.176399999989</v>
      </c>
      <c r="V65">
        <f t="shared" ref="V65" si="37">V64^2</f>
        <v>9846.5929000000033</v>
      </c>
      <c r="W65">
        <f t="shared" ref="W65" si="38">W64^2</f>
        <v>11560.55040000002</v>
      </c>
      <c r="X65" s="61"/>
    </row>
    <row r="66" spans="6:24" x14ac:dyDescent="0.25">
      <c r="F66" s="2"/>
      <c r="G66" s="2"/>
      <c r="H66" s="2"/>
      <c r="I66" s="2"/>
      <c r="J66" s="2"/>
      <c r="K66" s="2"/>
      <c r="L66" s="2"/>
      <c r="M66" s="2"/>
      <c r="N66" s="2"/>
      <c r="O66" s="33"/>
      <c r="P66" t="s">
        <v>17</v>
      </c>
      <c r="Q66">
        <f>Q65/5</f>
        <v>1952.2880000000027</v>
      </c>
      <c r="R66">
        <f t="shared" ref="R66:W66" si="39">R65/5</f>
        <v>115.07523380000023</v>
      </c>
      <c r="S66">
        <f t="shared" si="39"/>
        <v>2218.881780000002</v>
      </c>
      <c r="T66">
        <f t="shared" si="39"/>
        <v>1900.4700799999985</v>
      </c>
      <c r="U66">
        <f t="shared" si="39"/>
        <v>3146.0352799999978</v>
      </c>
      <c r="V66">
        <f t="shared" si="39"/>
        <v>1969.3185800000006</v>
      </c>
      <c r="W66">
        <f t="shared" si="39"/>
        <v>2312.110080000004</v>
      </c>
    </row>
    <row r="67" spans="6:24" x14ac:dyDescent="0.25">
      <c r="F67" s="2"/>
      <c r="G67" s="2"/>
      <c r="H67" s="2"/>
      <c r="I67" s="2"/>
      <c r="J67" s="2"/>
      <c r="K67" s="2"/>
      <c r="L67" s="2"/>
      <c r="M67" s="2"/>
      <c r="N67" s="2"/>
      <c r="O67" s="33"/>
      <c r="P67" t="s">
        <v>19</v>
      </c>
      <c r="Q67">
        <f>SQRT(Q66)</f>
        <v>44.184703235395872</v>
      </c>
      <c r="R67">
        <f t="shared" ref="R67:W67" si="40">SQRT(R66)</f>
        <v>10.727312515257502</v>
      </c>
      <c r="S67">
        <f t="shared" si="40"/>
        <v>47.105008014010593</v>
      </c>
      <c r="T67">
        <f t="shared" si="40"/>
        <v>43.594381289335885</v>
      </c>
      <c r="U67">
        <f t="shared" si="40"/>
        <v>56.089529147604708</v>
      </c>
      <c r="V67">
        <f t="shared" si="40"/>
        <v>44.37700508146083</v>
      </c>
      <c r="W67">
        <f t="shared" si="40"/>
        <v>48.084405788155522</v>
      </c>
    </row>
    <row r="68" spans="6:24" x14ac:dyDescent="0.25">
      <c r="F68" s="2"/>
      <c r="G68" s="2"/>
      <c r="H68" s="2"/>
      <c r="I68" s="2"/>
      <c r="J68" s="2"/>
      <c r="K68" s="2"/>
      <c r="L68" s="2"/>
      <c r="M68" s="2"/>
      <c r="N68" s="2"/>
      <c r="O68" s="33"/>
      <c r="P68" t="s">
        <v>20</v>
      </c>
      <c r="Q68">
        <f>AVERAGE(Q67:W67)</f>
        <v>42.023192153031559</v>
      </c>
    </row>
    <row r="69" spans="6:24" x14ac:dyDescent="0.25">
      <c r="F69" s="2"/>
      <c r="G69" s="2"/>
      <c r="H69" s="2"/>
      <c r="I69" s="2"/>
      <c r="J69" s="2"/>
      <c r="K69" s="2"/>
      <c r="L69" s="2"/>
      <c r="M69" s="2"/>
      <c r="N69" s="2"/>
      <c r="O69" s="33"/>
      <c r="P69" s="2"/>
    </row>
    <row r="70" spans="6:24" x14ac:dyDescent="0.25">
      <c r="F70" s="2"/>
      <c r="G70" s="2"/>
      <c r="H70" s="2"/>
      <c r="I70" s="2"/>
      <c r="J70" s="2"/>
      <c r="K70" s="2"/>
      <c r="L70" s="2"/>
      <c r="M70" s="2"/>
      <c r="N70" s="2"/>
      <c r="O70" s="33"/>
      <c r="P70" s="2"/>
    </row>
    <row r="71" spans="6:24" x14ac:dyDescent="0.25">
      <c r="F71" s="2"/>
      <c r="G71" s="2"/>
      <c r="H71" s="2"/>
      <c r="I71" s="2"/>
      <c r="J71" s="2"/>
      <c r="K71" s="2"/>
      <c r="L71" s="2"/>
      <c r="M71" s="2"/>
      <c r="N71" s="2"/>
      <c r="O71" s="33"/>
      <c r="S71" s="53" t="s">
        <v>35</v>
      </c>
      <c r="T71" s="53"/>
    </row>
    <row r="72" spans="6:24" x14ac:dyDescent="0.25">
      <c r="F72" s="2"/>
      <c r="G72" s="2"/>
      <c r="H72" s="2"/>
      <c r="I72" s="2"/>
      <c r="J72" s="2"/>
      <c r="K72" s="2"/>
      <c r="L72" s="2"/>
      <c r="M72" s="2"/>
      <c r="N72" s="2"/>
      <c r="O72" s="33"/>
      <c r="Q72" s="28" t="s">
        <v>1</v>
      </c>
      <c r="R72" s="27" t="s">
        <v>0</v>
      </c>
      <c r="S72" s="26" t="s">
        <v>2</v>
      </c>
      <c r="T72" s="31" t="s">
        <v>22</v>
      </c>
      <c r="U72" s="26" t="s">
        <v>4</v>
      </c>
      <c r="V72" s="27" t="s">
        <v>5</v>
      </c>
      <c r="W72" s="28" t="s">
        <v>10</v>
      </c>
    </row>
    <row r="73" spans="6:24" x14ac:dyDescent="0.25">
      <c r="F73" s="2"/>
      <c r="G73" s="2"/>
      <c r="H73" s="2"/>
      <c r="I73" s="2"/>
      <c r="J73" s="2"/>
      <c r="K73" s="2"/>
      <c r="L73" s="2"/>
      <c r="M73" s="2"/>
      <c r="N73" s="2"/>
      <c r="O73" s="33"/>
      <c r="P73" s="5" t="s">
        <v>11</v>
      </c>
      <c r="Q73" s="6">
        <v>90.74</v>
      </c>
      <c r="R73" s="6">
        <v>90.74</v>
      </c>
      <c r="S73" s="6">
        <v>90.74</v>
      </c>
      <c r="T73" s="6">
        <v>90.74</v>
      </c>
      <c r="U73" s="6">
        <v>90.74</v>
      </c>
      <c r="V73" s="6">
        <v>90.74</v>
      </c>
      <c r="W73" s="6">
        <v>90.74</v>
      </c>
      <c r="X73" s="48" t="s">
        <v>15</v>
      </c>
    </row>
    <row r="74" spans="6:24" x14ac:dyDescent="0.25">
      <c r="P74" s="8" t="s">
        <v>12</v>
      </c>
      <c r="Q74" s="9">
        <v>90.74</v>
      </c>
      <c r="R74" s="9">
        <v>90.74</v>
      </c>
      <c r="S74" s="9">
        <v>90.74</v>
      </c>
      <c r="T74" s="9">
        <v>90.74</v>
      </c>
      <c r="U74" s="9">
        <v>90.74</v>
      </c>
      <c r="V74" s="9">
        <v>90.74</v>
      </c>
      <c r="W74" s="9">
        <v>90.74</v>
      </c>
      <c r="X74" s="48"/>
    </row>
    <row r="75" spans="6:24" x14ac:dyDescent="0.25">
      <c r="P75" s="11">
        <v>35</v>
      </c>
      <c r="Q75" s="12">
        <v>90.74</v>
      </c>
      <c r="R75" s="12">
        <v>70</v>
      </c>
      <c r="S75" s="12">
        <v>70</v>
      </c>
      <c r="T75" s="12">
        <v>70</v>
      </c>
      <c r="U75" s="12">
        <v>70</v>
      </c>
      <c r="V75" s="12">
        <v>70</v>
      </c>
      <c r="W75" s="13">
        <v>90.74</v>
      </c>
      <c r="X75" s="48"/>
    </row>
    <row r="76" spans="6:24" x14ac:dyDescent="0.25">
      <c r="P76" s="14" t="s">
        <v>14</v>
      </c>
      <c r="Q76" s="15">
        <v>90.74</v>
      </c>
      <c r="R76" s="15">
        <v>60</v>
      </c>
      <c r="S76" s="15">
        <v>19.48</v>
      </c>
      <c r="T76" s="15">
        <v>30</v>
      </c>
      <c r="U76" s="15">
        <v>30</v>
      </c>
      <c r="V76" s="15">
        <v>50</v>
      </c>
      <c r="W76" s="16">
        <v>90.74</v>
      </c>
      <c r="X76" s="48"/>
    </row>
    <row r="77" spans="6:24" x14ac:dyDescent="0.25">
      <c r="P77" s="17">
        <v>38</v>
      </c>
      <c r="Q77" s="18">
        <v>90.74</v>
      </c>
      <c r="R77" s="18">
        <v>70</v>
      </c>
      <c r="S77" s="18">
        <v>56.18</v>
      </c>
      <c r="T77" s="18">
        <v>52.09</v>
      </c>
      <c r="U77" s="18">
        <v>63.03</v>
      </c>
      <c r="V77" s="18">
        <v>70</v>
      </c>
      <c r="W77" s="19">
        <v>80.790000000000006</v>
      </c>
      <c r="X77" s="48"/>
    </row>
    <row r="78" spans="6:24" x14ac:dyDescent="0.25">
      <c r="P78" s="20" t="s">
        <v>13</v>
      </c>
      <c r="Q78" s="21">
        <v>80.790000000000006</v>
      </c>
      <c r="R78" s="21">
        <v>70</v>
      </c>
      <c r="S78" s="21">
        <v>80.790000000000006</v>
      </c>
      <c r="T78" s="21">
        <v>90.74</v>
      </c>
      <c r="U78" s="21">
        <v>70</v>
      </c>
      <c r="V78" s="21">
        <v>50</v>
      </c>
      <c r="W78" s="22">
        <v>80.790000000000006</v>
      </c>
      <c r="X78" s="48"/>
    </row>
    <row r="79" spans="6:24" x14ac:dyDescent="0.25">
      <c r="P79" s="23" t="s">
        <v>9</v>
      </c>
      <c r="Q79" s="24">
        <v>87.36</v>
      </c>
      <c r="R79" s="24">
        <v>90.74</v>
      </c>
      <c r="S79" s="24">
        <v>90.74</v>
      </c>
      <c r="T79" s="24">
        <v>90.74</v>
      </c>
      <c r="U79" s="24">
        <v>90.74</v>
      </c>
      <c r="V79" s="24">
        <v>90.74</v>
      </c>
      <c r="W79" s="24">
        <v>90.74</v>
      </c>
      <c r="X79" s="48"/>
    </row>
    <row r="80" spans="6:24" x14ac:dyDescent="0.25">
      <c r="P80" t="s">
        <v>25</v>
      </c>
      <c r="Q80">
        <f>Q$10-SUM(Q73:Q79)</f>
        <v>78.149999999999977</v>
      </c>
      <c r="R80">
        <f t="shared" ref="R80" si="41">R$10-SUM(R73:R79)</f>
        <v>-12.220000000000027</v>
      </c>
      <c r="S80">
        <f t="shared" ref="S80" si="42">S$10-SUM(S73:S79)</f>
        <v>-48.670000000000016</v>
      </c>
      <c r="T80">
        <f t="shared" ref="T80" si="43">T$10-SUM(T73:T79)</f>
        <v>-80.050000000000068</v>
      </c>
      <c r="U80">
        <f t="shared" ref="U80" si="44">U$10-SUM(U73:U79)</f>
        <v>-40.25</v>
      </c>
      <c r="V80">
        <f t="shared" ref="V80" si="45">V$10-SUM(V73:V79)</f>
        <v>37.779999999999973</v>
      </c>
      <c r="W80">
        <f t="shared" ref="W80" si="46">W$10-SUM(W73:W79)</f>
        <v>84.720000000000027</v>
      </c>
      <c r="X80" s="61"/>
    </row>
    <row r="81" spans="6:25" x14ac:dyDescent="0.25">
      <c r="P81" t="s">
        <v>26</v>
      </c>
      <c r="Q81">
        <f>Q80^2</f>
        <v>6107.422499999996</v>
      </c>
      <c r="R81">
        <f t="shared" ref="R81" si="47">R80^2</f>
        <v>149.32840000000067</v>
      </c>
      <c r="S81">
        <f t="shared" ref="S81" si="48">S80^2</f>
        <v>2368.7689000000014</v>
      </c>
      <c r="T81">
        <f t="shared" ref="T81" si="49">T80^2</f>
        <v>6408.0025000000105</v>
      </c>
      <c r="U81">
        <f t="shared" ref="U81" si="50">U80^2</f>
        <v>1620.0625</v>
      </c>
      <c r="V81">
        <f t="shared" ref="V81" si="51">V80^2</f>
        <v>1427.3283999999978</v>
      </c>
      <c r="W81">
        <f t="shared" ref="W81" si="52">W80^2</f>
        <v>7177.4784000000045</v>
      </c>
      <c r="X81" s="61"/>
    </row>
    <row r="82" spans="6:25" x14ac:dyDescent="0.25">
      <c r="P82" t="s">
        <v>17</v>
      </c>
      <c r="Q82">
        <f>Q81/5</f>
        <v>1221.4844999999991</v>
      </c>
      <c r="R82">
        <f t="shared" ref="R82" si="53">R81/5</f>
        <v>29.865680000000133</v>
      </c>
      <c r="S82">
        <f t="shared" ref="S82" si="54">S81/5</f>
        <v>473.75378000000029</v>
      </c>
      <c r="T82">
        <f t="shared" ref="T82" si="55">T81/5</f>
        <v>1281.6005000000021</v>
      </c>
      <c r="U82">
        <f t="shared" ref="U82" si="56">U81/5</f>
        <v>324.01249999999999</v>
      </c>
      <c r="V82">
        <f t="shared" ref="V82" si="57">V81/5</f>
        <v>285.46567999999957</v>
      </c>
      <c r="W82">
        <f t="shared" ref="W82" si="58">W81/5</f>
        <v>1435.4956800000009</v>
      </c>
    </row>
    <row r="83" spans="6:25" x14ac:dyDescent="0.25">
      <c r="P83" t="s">
        <v>19</v>
      </c>
      <c r="Q83">
        <f>SQRT(Q82)</f>
        <v>34.949742488321704</v>
      </c>
      <c r="R83">
        <f t="shared" ref="R83:W83" si="59">SQRT(R82)</f>
        <v>5.4649501370094979</v>
      </c>
      <c r="S83">
        <f t="shared" si="59"/>
        <v>21.765885692982959</v>
      </c>
      <c r="T83">
        <f t="shared" si="59"/>
        <v>35.799448319771663</v>
      </c>
      <c r="U83">
        <f t="shared" si="59"/>
        <v>18.000347218873308</v>
      </c>
      <c r="V83">
        <f t="shared" si="59"/>
        <v>16.895729637988399</v>
      </c>
      <c r="W83">
        <f t="shared" si="59"/>
        <v>37.887935810756446</v>
      </c>
    </row>
    <row r="84" spans="6:25" x14ac:dyDescent="0.25">
      <c r="P84" t="s">
        <v>20</v>
      </c>
      <c r="Q84">
        <f>AVERAGE(Q83:W83)</f>
        <v>24.394862757957714</v>
      </c>
    </row>
    <row r="85" spans="6:25" x14ac:dyDescent="0.25">
      <c r="P85" s="2"/>
    </row>
    <row r="90" spans="6:25" x14ac:dyDescent="0.25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6:25" x14ac:dyDescent="0.25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6:25" x14ac:dyDescent="0.25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6:25" x14ac:dyDescent="0.25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6:25" x14ac:dyDescent="0.25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6:25" x14ac:dyDescent="0.25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6:25" x14ac:dyDescent="0.25">
      <c r="F96" s="2"/>
      <c r="G96" s="2"/>
      <c r="H96" s="53"/>
      <c r="I96" s="53"/>
      <c r="J96" s="53"/>
      <c r="K96" s="53"/>
      <c r="L96" s="53"/>
      <c r="M96" s="53"/>
      <c r="N96" s="53"/>
      <c r="O96" s="53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6:26" x14ac:dyDescent="0.25">
      <c r="F97" s="2"/>
      <c r="G97" s="32"/>
      <c r="H97" s="4"/>
      <c r="I97" s="4"/>
      <c r="J97" s="4"/>
      <c r="K97" s="4"/>
      <c r="L97" s="4"/>
      <c r="M97" s="4"/>
      <c r="N97" s="4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6:26" x14ac:dyDescent="0.25">
      <c r="F98" s="52"/>
      <c r="G98" s="4"/>
      <c r="H98" s="4"/>
      <c r="I98" s="4"/>
      <c r="J98" s="4"/>
      <c r="K98" s="4"/>
      <c r="L98" s="4"/>
      <c r="M98" s="4"/>
      <c r="N98" s="4"/>
      <c r="O98" s="2"/>
      <c r="P98" s="51"/>
      <c r="Q98" s="2"/>
      <c r="R98" s="2"/>
      <c r="S98" s="2"/>
      <c r="T98" s="2"/>
      <c r="U98" s="2"/>
      <c r="V98" s="2"/>
      <c r="W98" s="2"/>
      <c r="X98" s="2"/>
      <c r="Y98" s="2"/>
      <c r="Z98" t="s">
        <v>28</v>
      </c>
    </row>
    <row r="99" spans="6:26" x14ac:dyDescent="0.25">
      <c r="F99" s="52"/>
      <c r="G99" s="4"/>
      <c r="H99" s="4"/>
      <c r="I99" s="4"/>
      <c r="J99" s="4"/>
      <c r="K99" s="4"/>
      <c r="L99" s="4"/>
      <c r="M99" s="4"/>
      <c r="N99" s="4"/>
      <c r="O99" s="2"/>
      <c r="P99" s="51"/>
      <c r="Q99" s="2"/>
      <c r="R99" s="2"/>
      <c r="S99" s="2"/>
      <c r="T99" s="2"/>
      <c r="U99" s="2"/>
      <c r="V99" s="2"/>
      <c r="W99" s="2"/>
      <c r="X99" s="2"/>
      <c r="Y99" s="2"/>
      <c r="Z99" t="s">
        <v>29</v>
      </c>
    </row>
    <row r="100" spans="6:26" x14ac:dyDescent="0.25">
      <c r="F100" s="52"/>
      <c r="G100" s="4"/>
      <c r="H100" s="4"/>
      <c r="I100" s="4"/>
      <c r="J100" s="4"/>
      <c r="K100" s="4"/>
      <c r="L100" s="4"/>
      <c r="M100" s="4"/>
      <c r="N100" s="4"/>
      <c r="O100" s="2"/>
      <c r="P100" s="51"/>
      <c r="Q100" s="2"/>
      <c r="R100" s="2"/>
      <c r="S100" s="2"/>
      <c r="T100" s="2"/>
      <c r="U100" s="2"/>
      <c r="V100" s="2"/>
      <c r="W100" s="2"/>
      <c r="X100" s="2"/>
      <c r="Y100" s="2"/>
      <c r="Z100" t="s">
        <v>30</v>
      </c>
    </row>
    <row r="101" spans="6:26" x14ac:dyDescent="0.25">
      <c r="F101" s="52"/>
      <c r="G101" s="4"/>
      <c r="H101" s="4"/>
      <c r="I101" s="4"/>
      <c r="J101" s="4"/>
      <c r="K101" s="4"/>
      <c r="L101" s="4"/>
      <c r="M101" s="4"/>
      <c r="N101" s="4"/>
      <c r="O101" s="2"/>
      <c r="P101" s="51"/>
      <c r="Q101" s="2"/>
      <c r="R101" s="2"/>
      <c r="S101" s="2"/>
      <c r="T101" s="2"/>
      <c r="U101" s="2"/>
      <c r="V101" s="2"/>
      <c r="W101" s="2"/>
      <c r="X101" s="2"/>
      <c r="Y101" s="2"/>
      <c r="Z101" t="s">
        <v>31</v>
      </c>
    </row>
    <row r="102" spans="6:26" x14ac:dyDescent="0.25">
      <c r="F102" s="52"/>
      <c r="G102" s="4"/>
      <c r="H102" s="4"/>
      <c r="I102" s="4"/>
      <c r="J102" s="4"/>
      <c r="K102" s="4"/>
      <c r="L102" s="4"/>
      <c r="M102" s="4"/>
      <c r="N102" s="4"/>
      <c r="O102" s="2"/>
      <c r="P102" s="51"/>
      <c r="Q102" s="2"/>
      <c r="R102" s="2"/>
      <c r="S102" s="2"/>
      <c r="T102" s="2"/>
      <c r="U102" s="2"/>
      <c r="V102" s="2"/>
      <c r="W102" s="2"/>
      <c r="X102" s="2"/>
      <c r="Y102" s="2"/>
      <c r="Z102" t="s">
        <v>32</v>
      </c>
    </row>
    <row r="103" spans="6:26" x14ac:dyDescent="0.25">
      <c r="F103" s="52"/>
      <c r="G103" s="4"/>
      <c r="H103" s="4"/>
      <c r="I103" s="4"/>
      <c r="J103" s="4"/>
      <c r="K103" s="4"/>
      <c r="L103" s="4"/>
      <c r="M103" s="4"/>
      <c r="N103" s="4"/>
      <c r="O103" s="2"/>
      <c r="P103" s="51"/>
      <c r="Q103" s="2"/>
      <c r="R103" s="2"/>
      <c r="S103" s="2"/>
      <c r="T103" s="2"/>
      <c r="U103" s="2"/>
      <c r="V103" s="2"/>
      <c r="W103" s="2"/>
      <c r="X103" s="2"/>
      <c r="Y103" s="2"/>
      <c r="Z103" t="s">
        <v>33</v>
      </c>
    </row>
    <row r="104" spans="6:26" x14ac:dyDescent="0.25">
      <c r="F104" s="52"/>
      <c r="G104" s="4"/>
      <c r="H104" s="4"/>
      <c r="I104" s="4"/>
      <c r="J104" s="4"/>
      <c r="K104" s="4"/>
      <c r="L104" s="4"/>
      <c r="M104" s="4"/>
      <c r="N104" s="4"/>
      <c r="O104" s="2"/>
      <c r="P104" s="51"/>
      <c r="Q104" s="2"/>
      <c r="R104" s="2"/>
      <c r="S104" s="2"/>
      <c r="T104" s="2"/>
      <c r="U104" s="2"/>
      <c r="V104" s="2"/>
      <c r="W104" s="2"/>
      <c r="X104" s="2"/>
      <c r="Y104" s="2"/>
      <c r="Z104" t="s">
        <v>34</v>
      </c>
    </row>
    <row r="105" spans="6:26" x14ac:dyDescent="0.25">
      <c r="F105" s="52"/>
      <c r="G105" s="4"/>
      <c r="H105" s="4"/>
      <c r="I105" s="4"/>
      <c r="J105" s="4"/>
      <c r="K105" s="4"/>
      <c r="L105" s="4"/>
      <c r="M105" s="4"/>
      <c r="N105" s="4"/>
      <c r="O105" s="2"/>
      <c r="P105" s="51"/>
      <c r="Q105" s="2"/>
      <c r="R105" s="2"/>
      <c r="S105" s="2"/>
      <c r="T105" s="2"/>
      <c r="U105" s="2"/>
      <c r="V105" s="2"/>
      <c r="W105" s="2"/>
      <c r="X105" s="2"/>
      <c r="Y105" s="2"/>
    </row>
    <row r="106" spans="6:26" x14ac:dyDescent="0.25">
      <c r="F106" s="52"/>
      <c r="G106" s="4"/>
      <c r="H106" s="4"/>
      <c r="I106" s="4"/>
      <c r="J106" s="4"/>
      <c r="K106" s="4"/>
      <c r="L106" s="4"/>
      <c r="M106" s="4"/>
      <c r="N106" s="4"/>
      <c r="O106" s="2"/>
      <c r="P106" s="51"/>
      <c r="Q106" s="2"/>
      <c r="R106" s="2"/>
      <c r="S106" s="2"/>
      <c r="T106" s="2"/>
      <c r="U106" s="2"/>
      <c r="V106" s="2"/>
      <c r="W106" s="2"/>
      <c r="X106" s="2"/>
      <c r="Y106" s="2"/>
    </row>
    <row r="107" spans="6:26" x14ac:dyDescent="0.25">
      <c r="F107" s="52"/>
      <c r="G107" s="4"/>
      <c r="H107" s="4"/>
      <c r="I107" s="4"/>
      <c r="J107" s="4"/>
      <c r="K107" s="4"/>
      <c r="L107" s="4"/>
      <c r="M107" s="4"/>
      <c r="N107" s="4"/>
      <c r="O107" s="2"/>
      <c r="P107" s="51"/>
      <c r="Q107" s="2"/>
      <c r="R107" s="2"/>
      <c r="S107" s="2"/>
      <c r="T107" s="2"/>
      <c r="U107" s="2"/>
      <c r="V107" s="2"/>
      <c r="W107" s="2"/>
      <c r="X107" s="2"/>
      <c r="Y107" s="2"/>
    </row>
    <row r="108" spans="6:26" x14ac:dyDescent="0.25">
      <c r="F108" s="52"/>
      <c r="G108" s="4"/>
      <c r="H108" s="4"/>
      <c r="I108" s="4"/>
      <c r="J108" s="4"/>
      <c r="K108" s="4"/>
      <c r="L108" s="4"/>
      <c r="M108" s="4"/>
      <c r="N108" s="4"/>
      <c r="O108" s="2"/>
      <c r="P108" s="51"/>
      <c r="Q108" s="2"/>
      <c r="R108" s="2"/>
      <c r="S108" s="2"/>
      <c r="T108" s="2"/>
      <c r="U108" s="2"/>
      <c r="V108" s="2"/>
      <c r="W108" s="2"/>
      <c r="X108" s="2"/>
      <c r="Y108" s="2"/>
    </row>
    <row r="109" spans="6:26" x14ac:dyDescent="0.25">
      <c r="F109" s="52"/>
      <c r="G109" s="4"/>
      <c r="H109" s="4"/>
      <c r="I109" s="4"/>
      <c r="J109" s="4"/>
      <c r="K109" s="4"/>
      <c r="L109" s="4"/>
      <c r="M109" s="4"/>
      <c r="N109" s="4"/>
      <c r="O109" s="2"/>
      <c r="P109" s="51"/>
      <c r="Q109" s="2"/>
      <c r="R109" s="2"/>
      <c r="S109" s="2"/>
      <c r="T109" s="2"/>
      <c r="U109" s="2"/>
      <c r="V109" s="2"/>
      <c r="W109" s="2"/>
      <c r="X109" s="2"/>
      <c r="Y109" s="2"/>
    </row>
    <row r="110" spans="6:26" x14ac:dyDescent="0.25">
      <c r="F110" s="52"/>
      <c r="G110" s="4"/>
      <c r="H110" s="4"/>
      <c r="I110" s="4"/>
      <c r="J110" s="4"/>
      <c r="K110" s="4"/>
      <c r="L110" s="4"/>
      <c r="M110" s="4"/>
      <c r="N110" s="4"/>
      <c r="O110" s="2"/>
      <c r="P110" s="51"/>
      <c r="Q110" s="2"/>
      <c r="R110" s="2"/>
      <c r="S110" s="2"/>
      <c r="T110" s="2"/>
      <c r="U110" s="2"/>
      <c r="V110" s="2"/>
      <c r="W110" s="2"/>
      <c r="X110" s="2"/>
      <c r="Y110" s="2"/>
    </row>
    <row r="111" spans="6:26" x14ac:dyDescent="0.25">
      <c r="F111" s="52"/>
      <c r="G111" s="4"/>
      <c r="H111" s="4"/>
      <c r="I111" s="4"/>
      <c r="J111" s="4"/>
      <c r="K111" s="4"/>
      <c r="L111" s="4"/>
      <c r="M111" s="4"/>
      <c r="N111" s="4"/>
      <c r="O111" s="2"/>
      <c r="P111" s="51"/>
      <c r="Q111" s="2"/>
      <c r="R111" s="2"/>
      <c r="S111" s="2"/>
      <c r="T111" s="2"/>
      <c r="U111" s="2"/>
      <c r="V111" s="2"/>
      <c r="W111" s="2"/>
      <c r="X111" s="2"/>
      <c r="Y111" s="2"/>
    </row>
    <row r="112" spans="6:26" x14ac:dyDescent="0.25">
      <c r="F112" s="52"/>
      <c r="G112" s="4"/>
      <c r="H112" s="4"/>
      <c r="I112" s="4"/>
      <c r="J112" s="4"/>
      <c r="K112" s="4"/>
      <c r="L112" s="4"/>
      <c r="M112" s="4"/>
      <c r="N112" s="4"/>
      <c r="O112" s="2"/>
      <c r="P112" s="51"/>
      <c r="Q112" s="2"/>
      <c r="R112" s="2"/>
      <c r="S112" s="2"/>
      <c r="T112" s="2"/>
      <c r="U112" s="2"/>
      <c r="V112" s="2"/>
      <c r="W112" s="2"/>
      <c r="X112" s="2"/>
      <c r="Y112" s="2"/>
    </row>
    <row r="113" spans="6:25" x14ac:dyDescent="0.25"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6:25" x14ac:dyDescent="0.25"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6:25" x14ac:dyDescent="0.25"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6:25" x14ac:dyDescent="0.25"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6:25" x14ac:dyDescent="0.25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6:25" x14ac:dyDescent="0.25"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6:25" x14ac:dyDescent="0.25"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6:25" x14ac:dyDescent="0.25"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</sheetData>
  <mergeCells count="22">
    <mergeCell ref="S71:T71"/>
    <mergeCell ref="X73:X79"/>
    <mergeCell ref="AH3:AH9"/>
    <mergeCell ref="X3:X9"/>
    <mergeCell ref="X14:X20"/>
    <mergeCell ref="S55:T55"/>
    <mergeCell ref="X57:X63"/>
    <mergeCell ref="S26:T26"/>
    <mergeCell ref="X28:X34"/>
    <mergeCell ref="S40:T40"/>
    <mergeCell ref="X42:X48"/>
    <mergeCell ref="S12:T12"/>
    <mergeCell ref="A1:C1"/>
    <mergeCell ref="N3:N9"/>
    <mergeCell ref="P98:P112"/>
    <mergeCell ref="F98:F112"/>
    <mergeCell ref="H96:O96"/>
    <mergeCell ref="I55:J55"/>
    <mergeCell ref="O12:O30"/>
    <mergeCell ref="I12:J12"/>
    <mergeCell ref="I26:J26"/>
    <mergeCell ref="I40:J4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 M Chim</dc:creator>
  <cp:lastModifiedBy>Dominic Chim</cp:lastModifiedBy>
  <cp:lastPrinted>2014-03-25T09:56:42Z</cp:lastPrinted>
  <dcterms:created xsi:type="dcterms:W3CDTF">2014-03-20T17:11:47Z</dcterms:created>
  <dcterms:modified xsi:type="dcterms:W3CDTF">2014-03-28T13:03:37Z</dcterms:modified>
</cp:coreProperties>
</file>