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domin\GitHub\second-sample-analysis\01 raw data\"/>
    </mc:Choice>
  </mc:AlternateContent>
  <xr:revisionPtr revIDLastSave="0" documentId="13_ncr:1_{0ADB8438-9C7B-425D-B177-013FF41A3418}" xr6:coauthVersionLast="47" xr6:coauthVersionMax="47" xr10:uidLastSave="{00000000-0000-0000-0000-000000000000}"/>
  <bookViews>
    <workbookView xWindow="-108" yWindow="-108" windowWidth="23256" windowHeight="13896" activeTab="1" xr2:uid="{00000000-000D-0000-FFFF-FFFF00000000}"/>
  </bookViews>
  <sheets>
    <sheet name="06-_Direct beneficiaries" sheetId="9" r:id="rId1"/>
    <sheet name="Sheet1" sheetId="20" r:id="rId2"/>
    <sheet name="CN_Budget split per year" sheetId="17" state="hidden" r:id="rId3"/>
    <sheet name="CN_07-Target Group I HL" sheetId="18" state="hidden" r:id="rId4"/>
    <sheet name="CN_Logframe" sheetId="19" state="hidden"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20" i="9" l="1"/>
  <c r="V19" i="9"/>
  <c r="W18" i="9"/>
  <c r="W17" i="9"/>
  <c r="W16" i="9"/>
  <c r="W15" i="9"/>
  <c r="W14" i="9"/>
  <c r="W13" i="9"/>
  <c r="W12" i="9"/>
  <c r="W11" i="9"/>
  <c r="W10" i="9"/>
  <c r="W9" i="9"/>
  <c r="W8" i="9"/>
  <c r="W7" i="9"/>
  <c r="W6" i="9"/>
  <c r="W20" i="9" s="1"/>
  <c r="V18" i="9"/>
  <c r="V17" i="9"/>
  <c r="V16" i="9"/>
  <c r="V15" i="9"/>
  <c r="V14" i="9"/>
  <c r="V13" i="9"/>
  <c r="V12" i="9"/>
  <c r="V11" i="9"/>
  <c r="V10" i="9"/>
  <c r="V9" i="9"/>
  <c r="V8" i="9"/>
  <c r="V7" i="9"/>
  <c r="V6" i="9"/>
  <c r="M17" i="9"/>
  <c r="M16" i="9"/>
  <c r="M15" i="9"/>
  <c r="M14" i="9"/>
  <c r="M13" i="9"/>
  <c r="M12" i="9"/>
  <c r="M11" i="9"/>
  <c r="M10" i="9"/>
  <c r="M9" i="9"/>
  <c r="K9" i="9" s="1"/>
  <c r="M8" i="9"/>
  <c r="K8" i="9" s="1"/>
  <c r="M7" i="9"/>
  <c r="K7" i="9" s="1"/>
  <c r="M6" i="9"/>
  <c r="K6" i="9" s="1"/>
  <c r="T18" i="9"/>
  <c r="S18" i="9"/>
  <c r="R18" i="9"/>
  <c r="Q18" i="9"/>
  <c r="P18" i="9"/>
  <c r="O18" i="9"/>
  <c r="L18" i="9"/>
  <c r="J18" i="9"/>
  <c r="I18" i="9"/>
  <c r="H18" i="9"/>
  <c r="G18" i="9"/>
  <c r="F18" i="9"/>
  <c r="E18" i="9"/>
  <c r="D18" i="9"/>
  <c r="C18" i="9"/>
  <c r="B18" i="9"/>
  <c r="E14" i="17"/>
  <c r="E11" i="17"/>
  <c r="E7" i="17"/>
  <c r="E6" i="17"/>
  <c r="E5" i="17"/>
  <c r="E4" i="17"/>
  <c r="M18" i="9" l="1"/>
  <c r="W19" i="9"/>
  <c r="K18" i="9"/>
</calcChain>
</file>

<file path=xl/sharedStrings.xml><?xml version="1.0" encoding="utf-8"?>
<sst xmlns="http://schemas.openxmlformats.org/spreadsheetml/2006/main" count="248" uniqueCount="191">
  <si>
    <t>N/A</t>
  </si>
  <si>
    <t>SOS CAR</t>
  </si>
  <si>
    <t>To be filled in by all</t>
  </si>
  <si>
    <t>Instructions</t>
  </si>
  <si>
    <t>Plan Bangladesh</t>
  </si>
  <si>
    <t>WV Bangladesh</t>
  </si>
  <si>
    <t>Plan CAR</t>
  </si>
  <si>
    <t>SOS Colombia</t>
  </si>
  <si>
    <t>TdH Colombia</t>
  </si>
  <si>
    <t>SC Ethiopia</t>
  </si>
  <si>
    <t>WV South Sudan</t>
  </si>
  <si>
    <t>Your Input Plan Bangladesh</t>
  </si>
  <si>
    <t>Your Input WV Bangladesh</t>
  </si>
  <si>
    <t>Your Input CF/We World Burkina Faso</t>
  </si>
  <si>
    <t>Your Input TdH Burkina Faso</t>
  </si>
  <si>
    <t>Your Input SOS CAR</t>
  </si>
  <si>
    <t>Your Input Plan CAR</t>
  </si>
  <si>
    <t>Your Input SOS Colombia</t>
  </si>
  <si>
    <t>Your Input TdH Colombia</t>
  </si>
  <si>
    <t>Your Input SC Ethiopia</t>
  </si>
  <si>
    <t>Your Input  CF Ethiopia</t>
  </si>
  <si>
    <t>Your Input SCI South Sudan</t>
  </si>
  <si>
    <t>Your Input WV South Sudan</t>
  </si>
  <si>
    <t>Direct Beneficiaries
 (all those who directly benefit from the project and particpate in activities)</t>
  </si>
  <si>
    <t>Indirect Beneficiaries
 (all those living in the catchment areas of the project(s) minus the direct beneficiaries)</t>
  </si>
  <si>
    <t xml:space="preserve"> 0-9 years </t>
  </si>
  <si>
    <t>10-17 (adolescents)</t>
  </si>
  <si>
    <t>18+ (adults)</t>
  </si>
  <si>
    <t># of Households (HH)</t>
  </si>
  <si>
    <t>total # of refugee beneficiaries</t>
  </si>
  <si>
    <t>total # of IDP
beneficiaries</t>
  </si>
  <si>
    <t>total # of host community beneficiaries</t>
  </si>
  <si>
    <t>total # of other beneficiaries (non-refugee/IDP or host community)</t>
  </si>
  <si>
    <t>Total</t>
  </si>
  <si>
    <t>% of beneficiaries with a disability</t>
  </si>
  <si>
    <t>Outcome 1</t>
  </si>
  <si>
    <t>Outcome 2</t>
  </si>
  <si>
    <t>Outcome 3</t>
  </si>
  <si>
    <t>Outcome 4</t>
  </si>
  <si>
    <t>Outcome 5</t>
  </si>
  <si>
    <t>Country:</t>
  </si>
  <si>
    <t>female</t>
  </si>
  <si>
    <t>male</t>
  </si>
  <si>
    <t>8.6%</t>
  </si>
  <si>
    <t xml:space="preserve">Deadline to complete this section: </t>
  </si>
  <si>
    <t>n/a</t>
  </si>
  <si>
    <t xml:space="preserve"> </t>
  </si>
  <si>
    <t>Deadline to complete this section: Friday, 10 Dec</t>
  </si>
  <si>
    <t>Concept Note section 17: Planned funding</t>
  </si>
  <si>
    <t>Please provide the budget amout in EUR per calendar, which year you are planning to spent (please note that for 2022 the amounts should be very conservative planned)</t>
  </si>
  <si>
    <r>
      <rPr>
        <b/>
        <sz val="11"/>
        <color theme="1"/>
        <rFont val="Calibri, Arial"/>
      </rPr>
      <t>Fiscal and Calendar Year of GFFO (</t>
    </r>
    <r>
      <rPr>
        <b/>
        <sz val="12"/>
        <color rgb="FF0070C0"/>
        <rFont val="Calibri, Arial"/>
      </rPr>
      <t xml:space="preserve">Total project budget: 14,842,105,26 € (without ICR), 2,640,350,88 € per country) </t>
    </r>
  </si>
  <si>
    <t>01/07/2022 - 31/12/2022</t>
  </si>
  <si>
    <t>01/01/2023 - 31/12/2023</t>
  </si>
  <si>
    <t>01/01/2024 - 30/06/2024</t>
  </si>
  <si>
    <t>CF/We World Burkina Faso</t>
  </si>
  <si>
    <t xml:space="preserve"> TdH Burkina Faso</t>
  </si>
  <si>
    <t>291,156.06</t>
  </si>
  <si>
    <t>663,018.47</t>
  </si>
  <si>
    <t>279,612.92</t>
  </si>
  <si>
    <t>1,233,787.45</t>
  </si>
  <si>
    <t>1,233,793</t>
  </si>
  <si>
    <t>370,979.84</t>
  </si>
  <si>
    <t>682,612.49</t>
  </si>
  <si>
    <t>180,216.60</t>
  </si>
  <si>
    <t>1,233,808.93</t>
  </si>
  <si>
    <t xml:space="preserve"> CF Ethiopia</t>
  </si>
  <si>
    <t>127,656.03</t>
  </si>
  <si>
    <t>899,619.10</t>
  </si>
  <si>
    <t>206,533.01</t>
  </si>
  <si>
    <t>1,233,808.14</t>
  </si>
  <si>
    <t>SCI South Sudan</t>
  </si>
  <si>
    <t>638.979.,56</t>
  </si>
  <si>
    <t>Where a country team is responding to two different crisis in once country (e.g. in Colombia we are responding to the Venezuela crisis as well as the inner colombian crisis), please indicate how much funds you plan to allocate per crisis of thefunds at the disposal for the Country team - only where relevant - in some countries this might be relvant (e.g. colombia and Ethiopia - in case for the latter plans are changing with the current northern region crisis) in other only one crisis will be addressed (e.g. Bangladesh, CAR, South Sudan and Burkina Faso)</t>
  </si>
  <si>
    <t>Country</t>
  </si>
  <si>
    <t>Crisis 1</t>
  </si>
  <si>
    <t>Crisis 2</t>
  </si>
  <si>
    <t xml:space="preserve">
XXX EUR</t>
  </si>
  <si>
    <t xml:space="preserve">
N/A
</t>
  </si>
  <si>
    <t>Crisis 1: armed conflict</t>
  </si>
  <si>
    <t>Crisis 2: Venezuela migration crisis</t>
  </si>
  <si>
    <t xml:space="preserve">focus are host communities affected by the armed conflict (crisis 1). But venezuelan refugees also live in these communities. Accordingly, these are also addressed, as part of a holistic approach. </t>
  </si>
  <si>
    <t>Your Input SOS South Sudan</t>
  </si>
  <si>
    <t>FA section 3.4.1: Target Group/s</t>
  </si>
  <si>
    <t>Please provide information on the trageted groups. Cluster them in groups and provide information about their age, gender, ethnical and/or religious background, their socio economic or cultural 
status (e.g. mainly farmer or herders, refugees, IDPs, host community members etc.) and particular challenges they face. Please also reference particular vulnerable groups.</t>
  </si>
  <si>
    <t>Targeted groups (please describe each one)</t>
  </si>
  <si>
    <t>Vulnerable Groups</t>
  </si>
  <si>
    <t>Description of the impact of the conflict/crisis on gender equality and gender roles or gender role expectations</t>
  </si>
  <si>
    <t>Description of the impact of the conflict/crisis on the situation of people with disabilities</t>
  </si>
  <si>
    <t>Reasons for chosing the targeted groups (be specific for each group mentioned)</t>
  </si>
  <si>
    <t>Target group/s
 (with reference to particularly
 vulnerable groups)</t>
  </si>
  <si>
    <t>please provide information which vulnerable groups are targeted</t>
  </si>
  <si>
    <t>- e.g. increased food insecurity for women/girls who are alreadyat the end of the priority within the families in time where there is sufficient food</t>
  </si>
  <si>
    <t>- e.g. people with disabilities have increased vulnerabilitoes as they are less mobile and tehrefore cannot seek asylum easily elswhere or find income opportunities outside their conflict prone communities</t>
  </si>
  <si>
    <t>Give details of how aspects relating to gender, disability inclusion and conflict sensitivity were taken into account, with particular focus on persons facing multiple discrimination.</t>
  </si>
  <si>
    <t>- Children (0-14) &amp; Adolescents boys and Girls (age 15-18)
 - Children with disaiblities
 - Parents &amp; Caregivers (Male &amp; Female)</t>
  </si>
  <si>
    <t xml:space="preserve">Chidlren and adolescents are often exposed to different forms of violence and discrimination. In camp settings ther are groups who are more vulnerable than most. Thes groups include chidlren who are involved in labour. According to the Child Protection Assessment conducted  2021 by Cox's Bazar Child Protection Sub Sector many CP related issues had been identified. The most reported child protection concerns perceived by respondents as existing currently in the camps were Child Labour (64%), neglect (59%), Child Marriage (57%) and risks of trafficking (32%). These were followed closely by depression (27%), separation of children (25%) and physical abuse of the child (23%). This is to be read considering what is “seen” in the camps; thus the data on violence, particularly sexual and gender-based violence (12%), does not correlate with what is generally considered to be extremely prevalent in the camps. Based on these evidences the programme will work for the most vulenrable groups as mentioned below:                                                                                                                                                                                                                - Child Labour
 - At risk of early pregnancy, marriage
 - At risk of/survivors of protection abuses including SGBV: 
 - Children/person with disability                                                                                                                                                                              - Lost and missing child
 -Unaccompanied and Seperated Children (UASC)                                                                                                                                                    - Children at risk of trafficking 
 -Child headed family
 </t>
  </si>
  <si>
    <t xml:space="preserve">Among children and adolescent there is a prominent impact on gender equality due to the traditional mind set on gender roles and expectations. In terms of risk of violence girls and young women are more vulnerable. In 2021 CP assessment, 21% responded reported sexual violence, abuse and exploitation. In 2020 assessment, 17% of adolescents and 25% of caregivers said it was okay for parents to arrange a marriage for their daughter (under the age of 14) to keep her safe. While child labour is reported to be 64% but there is a clear gender a clear gendered divide between the types of household chores undertaken by male and female adolescents. Younger girls are enageged in household work at the expense of their education. In 2020 assessment other impact came up as issues of gender inequality in crisis settings. One-third of female adolescents between the ages of 15-17 reported engaging in any form of organized activities as compared to 85% of males in the same age category. Twelve per cent (12%) of married  adolescents (ages 15-20) and 20% of working adolescents (ages 15-20) reportedly participate in any activities. For females who reportedly did not access child protection services or learning centres, the top reason cited was because their parents or husband would not allow them to. For males, the main reasons were because they were not interested, did not think they needed the services, or did not think the services were age appropriate for them.  39% of adolescents reported having a reason to access medical care. However, this varied by gender,  with a greater proportion of male adolescents reporting having a reason to access medical care relative to females  (48% and 30% respectively). This potentially indicates that female adolescents or their families have a lower awareness of health services that are available or recommended, especially for those who have gone through  puberty. </t>
  </si>
  <si>
    <t>People with disabilities are one of the most socially excluded groups in any displaced or conflict-affected community. They have difficulty accessing humanitarian assistance programs, due to a variety of societal, attitudinal, environmental and communication barriers, and are at greater risk of violence than their non-people with disabilities peers. Women and girls with disabilities are ‘particularly vulnerable to discrimination, exploitation and violence, including gender-based violence (GBV). Women and girls with disabilities do not have adequate access to water, shelter, food or health – including menstrual hygiene, rehabilitation service and reproductive health in this context. The findings of REACH’s 2021 Age and Disability Inclusion Needs Assessment shows that barriers to inclusion (such as access to services, infrastructure) remained challenging for most Rohingya refugees with a disability, aged 15-99 years. 76% had difficulty moving around camps, with 41% reporting the facilities were too far away and 56% reported wanting to receive access to assistive devices, but have not been supported and Regarding community participation, Rohingya refugees with disabilities were less likely to be included.</t>
  </si>
  <si>
    <t>Children and adolescent boys and girls: Children and adolescent boys and girls are in most at risk to face protection issues. Alternatively, these marginalized children and youth without schooling and other life skill can easily be subject of misuse i.e. involvement in illegal activities, child labor, early and force marriage etc. According to findings from the Child Protection assessment in Rohingya Refugee Camps in Cox’s Bazar shows that currently in the camps were Child Labour (64%), neglect (59%), Child Marriage (57%) and risks of trafficking (32%). So that children and adolescent boys and girls are most vulnerable group in any community. 
 Children and person with disabilities: Children and People with disabilities is one of the most socially excluded group of people in any displaced or conflict-affected community. They has very minimum access in humanitarian assistance, societal, attitudinal, environmental and communication barriers, greater risk of violence than their non-people with disabilities peers, women and girls with disabilities are ‘particularly vulnerable to discrimination, exploitation and violence, including gender-based violence (GBV) therefore we choosing Children and person with disabilities as beneficiaries group. 
 Male and female: Caregivers, parents, religious leaders, school management/facilities management committee, child protection committee members etc. should come under the umbrella of the project as they are the key to ensure rights and protection of children, adolescent boys and girls. Their sensitiveness will build the pavement of sustainable change to reduce discrimination and violence against children, SGBV and other protection issues.</t>
  </si>
  <si>
    <t>Children (0-13) Adolescents (14-18) 
 Children with disaiblities
 Parents and Caregiver '-Children at risk of Abuse, Neglect, Violence, Explaitation.
 - Lost and missing child
 -Children contract /conflict with law
 -Unaccompanied and Seperated Children (UASC)
 -Child headed family
 - Child Labour
 - At risk of early pregnancy, marriage. 
 - At risk of/survivors of protection abuses including SGBV 
 - Children/person with disability</t>
  </si>
  <si>
    <t>Basically all children and adolescent living in the camps are at risk of physical and mental abuse. They are subjects of child labor, hazardous works, violence and trafficking. It is easy for the perpetrators to explait them. Children living in the camps becomes subjects of lost and missing. There are some children and adolescent who are unaccompanied and seperated.
 In addition to that there are child headed family
 Adolescents are at risk of early marriage and thereby pregnancy. 
 Children and adolescents are also survivors of protection abuses including SGBV 
 Children and adolescnts with disabilities</t>
  </si>
  <si>
    <t>The refugee community is completely a male dominated community where women and girls have no decision making power and no life-saving choices are there among these groups. In some context parents even don't have authority to make decision, which literally controlled by the community leaders (majhis and faith leaders). This social condition never respect the rights of women and girls. In addition to that COVID-19 pendamic situation have coupled their condition e.g. unpaid works, child marraige, suspension of education activities and services in the protection and GBV centers. Due to the COVID 19, incidents of SGBV have increased significantly specially against girls and adolescent women. Supply of Dignity Kits and Menstrual Hygiene Materials (MHM) was more difficult during the pandemic due to delays in distribution of materials.</t>
  </si>
  <si>
    <t>People with disabilities is one of the most socially excluded groups in any displaced or conflict-affected community. They have difficulty accessing humanitarian assistance programs, due to a variety of societal, attitudinal, environmental and communication barriers, and are at greater risk of violence. Women and girls with disabilities are more vulnerable and they face serious discrimination, exploitation and violence, including gender-based violence (GBV). Women and girls with disabilities do not have adequate access to water, shelter, food or health – including menstrual hygiene, rehabilitation service and reproductive health in this context. The findings of REACH’s 2021 Age and Disability Inclusion Needs Assessment shows that barriers to inclusion (such as access to services, infrastructure) remained challenging for most Rohingya refugees with a disability, aged 15-99 years. 76% had difficulty moving around camps, with 41% reporting the facilities were too far away and 67% needed support whilst using the latrines, and 50% reported the distance to toilets was too far away. 56% reported wanting to receive access to assistive devices, but have not been supported and Regarding community participation, Rohingya refugees with disabilities were less likely to be included.</t>
  </si>
  <si>
    <t>Children and adolescent boys and girls: These are the most vulnerable groups in the refugee community. Their vulnerability significantly uncrease during humanitarian crisis. So they are most at risk of protection concerns. A certain number of these children and youth are passing their time without schooling and other life skills activities. They can easily be subjects of misuse e.g. involving with any illegal activities, arm and drug trafficking, child labor, early and force marriage etc. 
 Children and person with disabilities: Children and person with disabilities are another most vulnerable group in the refugee community, especially girls with disabilities are facing challenges because of their gender identity and disability status. 
 Male and female: Caregivers, parents, community people etc. should come under the umbrella of the project as they are the key to ensure rights and protection of children, adolescent boys and girls. Their sensitiveness will build the pavement of sustainable change to reduce discrimination and violence against children, SGBV and other protection issues.</t>
  </si>
  <si>
    <t>The target groups will be:
- resident and IDP children benefitting from awareness sessions ,supported with PSS and multipurpose cash
- Adolescent girls receiving dignity kits and awareness sessions on SGBV
- very poor families and IDP families supported via CVA
- resident and IDP adults participating to positive parenting sessions</t>
  </si>
  <si>
    <t>Vulnerable groups:
- PwD and people with specifi needs identified and referred
- children at risk identified and referred/supported through PSS and cash
- malnourished children (MAM) assessed and referred to health services and supported with enriched flours
-female head of household prioritized for the foodsec cash assistance</t>
  </si>
  <si>
    <t>Impact on gender roles:
- female children/girls are more likely to drop out from school for very poor families and get married as negative coping strategy
- a not proper mentrual hygiene management/toold facilitate drop out from schools for girls
- female head of household (widows or left behinf=d by men) struggle more than men in providing for their families and are at risk of sex for survival / harrasment and violence while looking for livelihoods</t>
  </si>
  <si>
    <t>Impact on PwD:
- the diminishing of basic services in areas affected by high unsecurity affects people with reduced mobility more than the others
- in Burkina Faso mental disability is almost not known/recognized, above all in remote areas.
- PwD are often ''hidden'' and in a crisis context it is even harder to identify them</t>
  </si>
  <si>
    <t>The community level approach will allow to identify PwD and PwSN with the help of local leaders and community agents. The approach foresees multisectoral assessments to evaluate the multiple viulnerabilities of a family/individual and link them to the best service provider. The different factors contributing to the vulnerabilities such as belonging to specific AGD groups and status (resident/IDP) will be taken into account.</t>
  </si>
  <si>
    <t>- 17,220 children and young people (in and out of school, including children with disabilities)
- 900 members of children's clubs, children's parliaments and school governments
- 16,200 parents of vulnerable children and young people from IDPs and host populations (with 60% women)
- 500 teachers and caregivers</t>
  </si>
  <si>
    <t>- IDPs, especially women, children and youth
- Internally displaced girls and boys, children living with disabilities and those whose parents live in extreme poverty
- Internally displaced persons, host communities and people who have remained in localities affected by insecurity</t>
  </si>
  <si>
    <t>- Women and girls are exposed to violence in their villages of origin, during their exodus and in sites hosting displaced persons. They also suffer from harassment, forced marriage and denial of resources. They suffer psychological trauma as a result of the conflict, amplified by forced displacement and the extreme degree of deprivation that follows. Negative coping strategies such as prostitution or recruitment into non-state armed groups are a reality.
- Access to drinking water is the primary difficulty for women, as collecting water is one of their traditional responsibilities.
- Promiscuity and the sharing of tents exacerbate the risk of violence against women and children.
- Closed or overcrowded health services, long waiting times, shortage of essential medicines in the camps, and lack of access to health care services are all factors that can affect the quality of life.
- Difficulties in accessing basic social services such as health and education, whose infrastructures are closed in certain localities, combined with the lack of financial resources to access consultations.
Translated with www.DeepL.com/Translator (free version)</t>
  </si>
  <si>
    <t>People with disabilities are doubly vulnerable as they face social exclusion, social discrimination, dependence on other family members and often are victims of violence,  social discrimination, dependence on other family members and often being victims of of aggression. They are seen as a burden on society.</t>
  </si>
  <si>
    <t>TARGET GROUPS: Children and young people (in and out of school, including children with disabilities), members of children's clubs, children's parliaments and school governments, teachers and supervisors.
REASONS FOR SELECTION :
- Increased vulnerability and violence and abuse of children and young people,
- Closure of schools and other state services in heavily affected areas, leading to increased risks and protection problems such as recruitment by armed groups, gender-based sexual violence, etc.
- Lack of material human resources 
- Socio-cultural beliefs and practices that discriminate against girls and children with disabilities
TARGET GROUPS: Parents of vulnerable children and youth from IDPs and host populations (with 60% women).
REASONS FOR SELECTION :
- Fragile community and institutional protection structures and mechanisms
- Structural deficit in the coverage of health, water and sanitation services, aggravated by the crisis
- Leakage of medical staff leaving behind closed health facilities
- Overuse of existing facilities
- Remoteness and non-accessibility of water points creating risks for women, children and disabled people
- Quantitative lack of latrines and qualitative lack of separation of men and women and accessibility for disabled people
- Reduced income opportunities due to the crisis</t>
  </si>
  <si>
    <t xml:space="preserve">ENAs:  boys and Girls, mostly christians, mainly farmer or herders children, IDPs, host community members                                                                                                                  VBG:   mostly young girls/ teenages and women maily farmers, school ages girls from  IDPs, host community members                                                                                                    EAFGAs:  mainly boys, drop ut  school, from helders groups, IDP groups and host communities.                                                                                                                                                                                  Most vulnerable children in the communities who are  have lost their parental care or at risk of losing them. </t>
  </si>
  <si>
    <t>Women and children ( boys and girls) mainly recent and longer displaced IDP’s; returnees and host communities</t>
  </si>
  <si>
    <t>Loss of resources and property
Child delivery in precarious and hardship conditions
breastfeeding mothers in difficult conditions
Mothers attending powerless to the death of their children due to lack of care
difficult for women to access to food 
unaccompanied children are without care 
no access to land property for women                                            Psysho-social distress of women causing trauma       Force mariage on young girls Lack of economics independance for women which increase their vulnerability</t>
  </si>
  <si>
    <t>Lack of care and attention 
Generally victims of shooting, stray bullets, 
victims of ostracism and abandonment by parents and the state</t>
  </si>
  <si>
    <t xml:space="preserve">In the areas where SOS works, women and girls are disproportionally affected. The social status of females is one of disadvantage. Violence against women is used as a weapon of war. SGBV including, sexual exploitation, child marriage and pregnancies, forced marriage, discrimination against children who are born from rape and forced sterilization are some of the forms of violence that more women than men endure in the conflict context of CAR. </t>
  </si>
  <si>
    <t xml:space="preserve">Girls and boys (children and adolescents), community child protection mechanisms, temporary foster families, community support center and child-friendly spaces monitors and humanitarian actors. Administrative officials, heads of state technical services (local health, education, social affairs, security, women's and family affairs, justice, teachers) and community leaders (religious, traditional, social). </t>
  </si>
  <si>
    <t>Children and adolescents victims of abuse, exploitation, neglect and survivors of GBV, as well as UASC, EAFGA and other child protection issues identified and documented by Plan International project staff will receive appropriate care on a case-by-case and needs-based basis</t>
  </si>
  <si>
    <t xml:space="preserve">Pre-existing deep-rooted inequalities and discrimination have been exacerbated by the protracted crisis and the pressure it has put on communities and households. Inequalities in physical security, education, health, reproduction, nutrition, access to food security and livelihoods have been intensified by the paralysis of formal institutions and support services. As a result, people's protection concerns and their ability to receive an adequate response vary greatly by gender and age, but also by disability, ethnicity and religion, and displacement status. 
</t>
  </si>
  <si>
    <t xml:space="preserve"> Conflict-related violence and displacement have exacerbated pre-existing vulnerabilities of people living with disabilities, exposing them to increased risks of human rights abuses and reducing their access to basic social services and humanitarian assistance. Over a third (36 per cent) of 2,000 people living with disabilities interviewed by the NGO Humanity &amp; Inclusion reported having been victim of protection incidents and 3 per cent of the women reported having been victim of some form of sexual violence. Children are particularly vulnerable, with over a quarter (27 per cent) living with disabilities, according to the last Multiple Indicator Cluster Surveys (MICS), published in January 2021</t>
  </si>
  <si>
    <t>Girls and boys (children and adolescents): Generally, children and women are more vulnerable and require more protective measures. Due to the deteriorating security and humanitarian context
children across the country have been increasingly exposed to protection risks, such as family separations, the recruitment and use by armed groups, SGBV and different forms of exploitations, including the worst forms of child labour.
 community child protection mechanisms (RECOPEs): Members of Community Child Protection Mechanisms will be responsible for community activities including awareness-raising, identification of protection cases and follow-up of such cases. As a result, they will benefit from support in different trainings as well as in materials.  
Temporary foster families: They will ensure alternative care for unaccompanied and separated children. As a result, they will benefit from training support and material support to be able to offer this service to unaccompanied and separated children. Community support center and /Child-friendly spaces monitors: They will mentor children, adolescents and adults through various capacity-building activities including psychosocial support. As a result, they will benefit from certain related training, coaching as well as material support.
Humanitarian actors: They will receive training on how to integrate the basics of child protection into their activities. This training will also facilitate humanitarian coordination in the area targeted by the project. 
 Administrative officials/Heads of state technical services/Community leaders: They will benefit from training on the basic concepts of child protection including GBV. This training will help them improve the quality of the service they provide to vulnerable children and will receive material support to improve the quality of their services.</t>
  </si>
  <si>
    <t xml:space="preserve">Chocó and La Guajira
- Children and adolescents between the age of 8 and 20 belonging to families that live in the targeted zones are affected by the armed conflict or the migration crisis in the following ways: a) They don't have access to protection spaces in their community; b) They are at risk of being used by armed groups and criminal gangs for illegal activities and/or of being recruited for participation in the conflict and as a result they are at risk of losing the parental care of their families; c) they suffer situations of child abuse or violence related to the armed conflict or the migration crisis; and d) they are at risk of child labor and human trafficking due to the lack of access to education and livelihoods in their families.  
- Parents and caregivers belonging to the families that live in the zones affected by the armed conflict can be involved with armed groups from the zone.  Parents of children living the migration crisis live in vulnerable conditions without access to services that increase CP risks. There is a high prevalence of single mother households (many affected by domestic violence and/or sexual violence). These families have been affected by the  conflict or related violence and tend to repeat this behaviour with their children.
2. Young and adult women and men (father/mother or caregiver of children and adoelescents participating in the project)
3. Community leaders (women and men)
4. Public officers, decision makers and teachers that are part of the institutional protection mechanisms. </t>
  </si>
  <si>
    <t xml:space="preserve">Chocó:
 1. The selected beneficiaries live in areas and communities affected by the conflict and face confinement and mobility issues.
- The communities selected are Afrodescendent and Indigenous. These communities are prone to confinements, displacements and are under threat by armed groups.
3. Community leaders: women and men committed with community development and the consolidation of CP community based mechabisms. 
 Selected beneficiaries are victims of the conflict or are at an inminent rsik of being it. 
La Guajira:
1. Children (girls, boys), adolescents (boys and girls) affected by the migration crisis, some of them migrants from Venezuela (80%), some of them part of the host communities. They live in informal settlement with no access to services such as education, health, electricity, drinking water. The host communities have been historically affected by extreme poverty and lack of presence of the State. Around 70% of selected children will be out of school, situation that increases CP risks. Actions will take place in communities with high Wayuu indigenous population (around 70%).  
3. Community leaders: women and men committed with community development and the consolidation of CP community based mechanisms. </t>
  </si>
  <si>
    <t xml:space="preserve">Chocó
1. Selection criteria for the protection activities are: 
- Boys 8-20 yrs: the major risk they face is recruitment by armed groups, which starts usually at an early age. Therefore, they are targeted in order for this risk to be reduced. 
- Girls 10-24 and women: specific risks for them include sexual and gender based violence, exploitation and feminicides if they do not consent to a sexual relationship with members of armed groups. In addition to this, girls and adolescents often do not know their sexual and reproductive rights and have low self-esteem and self-confidence, which increases their risk of being sexually abused, exploited and becoming pregnant at an early age. There will be specific activities targeted specifically towards girls and women, but not exclusively to them. This means that boys and men will be also targeted to participate in some of the activities, by working with them on new masculinities and gender roles and dynamics, which will also have an impact in reducing GBV.
3. Community leaders facing conflict situations. Some of them have been threatened by armed groups due to their interest in the community wellness as well as in the reduction of CP risks (including forced recruitment). Women are exposed to gender violence, harrashments, displacements. MEn are exposed to physical violence, threatens, displacements
La Guajira
1. Due to the lack of opportunities for boys to be part of the formal education system and access to educational and safe recreational services they are exposed to CP risks such as: forced recruitment, use and utilization by local gangs and illegal groups, child labor, begging at streets, sexual abuse and exploitation. 
Girls and adolescents are exposed to gender based violence, sexual abuse and exploitation. They are at risk to be used as caregivers of younger children or as cleaners of houses in different cities. Opportunities for them become less as they are expected to support in their homes with home chores and duties. SEveral cases of adolescent pregnancy are identified in communities. 
Families have faced several situations regarding the crisis in Venezuela and the migration process, and face several extreme vulnerability conditions. Those situation increase their risk of having psicosocial needs and using violent parental practices. </t>
  </si>
  <si>
    <t>Children, adolescents and youth affected by the internal conflict
parents and caregivers, women, community leaders, traditional leaders, local authorities,</t>
  </si>
  <si>
    <t xml:space="preserve">Children, adolescents and youth afected by the internal armed conflict. This vulnerable group is at risk of becoming or is already victim of recruitment by armed forces, displacements, SGBV.
In addition, many of them belong to ethnic minorities, indigenous and black communities. 
In the urban areas, there are also Venezuelan migrants. </t>
  </si>
  <si>
    <t xml:space="preserve">The internal armed conflict affects girls and boys differently. Both girls and boys are being recruited by illegal armed groups but overall more boys than girls. Boys are also more often killed. However, girls suffer more from sexual violence and sexual exploitation both within the armed groups and outside the groups. Armed groups often use sexual violence women against women as a strategy against opponents.  The internal armed conflict often split up families and women tend to become the main caregivers and the girls often also end up with many responsabilities as caregivers. Both girls and boys often grow up without their fathers.  </t>
  </si>
  <si>
    <t xml:space="preserve">People with disabilities face additional obstacles with regards to their rights. Firls with disabilities are very vulnerable to sexual violence and abuse.  Women tend to be responsible both for day to day care of people living with disabilities both financially and as caregivers. </t>
  </si>
  <si>
    <t>Children, Adolescents and youth: They are most in risk of becoming victims of child rights violation in conflict settings (recruitment, SGBV, displacements…). Experiences have a severe impact on their development and result in negative coping mechanisms. They are the first ones to be overseen, especially children with disabilities and the LGTBI+ community. Girls are especially at risk of becoming vistims of sexual exploitation and SGBV. The internal armed conflict often split up families and women tend to become the main caregivers and the girls often also end up with many responsabilities as caregivers. Both girls and boys often grow up without their fathers.  
Parents/caregivers, women, community leaders: They are the guardiants of the children, who are often not able to access their rights without the support of adults. Caregivers and authorities need to be sensitised about childrens rights and rights violations in order to notice and adress them properly and to build an protective environment.</t>
  </si>
  <si>
    <r>
      <rPr>
        <i/>
        <sz val="11"/>
        <color rgb="FF000000"/>
        <rFont val="Calibri"/>
        <family val="2"/>
      </rPr>
      <t xml:space="preserve"> -	Particularly vulnerable children below the age of 18 years (minimum of 50% girls) and thier families from IDP, returnee and other vulnerable children from the target conflict affected host communities
-	Members of community based protection structures will be reached with capacity building trainings, and technical support supported to develop and implement their plans to prevent and address child protection and SGBV in their community
-	Key government stakeholders and local CSOs be reached with training, access to key tools and resources, and engage in service coordination meetings and monitoring</t>
    </r>
    <r>
      <rPr>
        <b/>
        <i/>
        <sz val="11"/>
        <color rgb="FF000000"/>
        <rFont val="Calibri"/>
        <family val="2"/>
      </rPr>
      <t xml:space="preserve">
</t>
    </r>
  </si>
  <si>
    <r>
      <rPr>
        <b/>
        <i/>
        <sz val="11"/>
        <color rgb="FF000000"/>
        <rFont val="Calibri"/>
        <family val="2"/>
      </rPr>
      <t xml:space="preserve"> -	</t>
    </r>
    <r>
      <rPr>
        <i/>
        <sz val="11"/>
        <color rgb="FF000000"/>
        <rFont val="Calibri"/>
        <family val="2"/>
      </rPr>
      <t xml:space="preserve">Unaccompanied and separated girls and boys, and their families and orphan children will benefit from the family reunification, alternative care and family support services 
-	Vulnerable girls and boys from the conflict affected host communities, who are in high protection risks affected by the armed conflict humanitarian crisis, with priority focus of girls and boys with disabilities, children in child headed households, children living with elderly caregiver, children in female headed households, etc
-	Survival girls of SGBV who will be targeted through protection service referrals, including for specialized services such legal aid, safe home, medical and mental health support
-	Parents/ caregivers from vulnerable households will be reached through one or more of the following family strengthening services, including: parenting skills training, emergency/ protection cash assistance, basic financial literacy training, start-up capital support to start income generating activities  
</t>
    </r>
  </si>
  <si>
    <r>
      <rPr>
        <b/>
        <i/>
        <sz val="11"/>
        <color rgb="FF000000"/>
        <rFont val="Calibri"/>
        <family val="2"/>
      </rPr>
      <t xml:space="preserve"> </t>
    </r>
    <r>
      <rPr>
        <i/>
        <sz val="11"/>
        <color rgb="FF000000"/>
        <rFont val="Calibri"/>
        <family val="2"/>
      </rPr>
      <t xml:space="preserve">Our field assessments and the government reports indicated the gendered impact of the conflict on girls and women. Girls and boys are exposed to different types of vulnerability.  Girls usually have poorer access to information, and they are at higher risk of sexual exploitation and abuse. There is no gender specific assessment conducted in the target conflict affected areas, however, the government briefings indicated that large number of girls and women in the target conflict-affected communities have been exposed to the worst forms of sexual abuse, rape and exploitation.  With the livelihood crisis and food insecurity, girls are at highest risk of child marriage as a survival mechanism.  The conflict may also resulted in increased burden of domestic work on girls and women to care for the family, while men are out to fight.   Boys, in the target conflict affected communities are more likely to engage in hazardous physical work and recruitment to armed conflict.  The project will therefore be critical in ensuring that girls and boys equitably access, participate in and benefit from the project activities.  </t>
    </r>
  </si>
  <si>
    <t xml:space="preserve"> Children living with disabilities face the most devastating impact of the conflict and its socio-economic consequences.  Their physical and/or mental status place them in situation of heighten vulnerability to bullying, discrimination, exploitation, abuse and face difficulties in accessing services. We will conduct initial assessment to map and understand the particular vulnerability, right violations and needs of children with disabilities; and ensure specific interventions to promote the targeting and inclusion of disabled children in the programme’s scope, and income-generating activities. </t>
  </si>
  <si>
    <t xml:space="preserve"> Beneficiary selection criteria will be developed jointly with the local government and community based structures, with priority target of most deprived children and their families; and it will be informed by initial child protection and SGBV assessment in the target conflict affected communities.  Among others, the main priority beneficiaries include: unaccompanied and separated girls and boys who are outside of family care, girls and boys with disabilities outside of adult care, girls at risk of or affected by SGBV, girls and boys living with elderly or a disabled caregiver with low capacity to provide for the family, child headed families, and female headed households </t>
  </si>
  <si>
    <t>IDPs/Returnees, Host communities, Government sector offices, service providers</t>
  </si>
  <si>
    <t>Women headed HHs, Persons with disabilities, Elderly, Children, Adolescent girls from poor families</t>
  </si>
  <si>
    <t>Women have taken over multiple roles due to men's involvement in the war front, Risk of vulnerability of women/girls to abuse increased, public service institutions damaged reducing access to basic services. Children separated from caregivers take on the caregiving role, mainly young girls and older male siblings joining the war. Young girls running homes (child-headed households). Children working to get food and shelter.</t>
  </si>
  <si>
    <t>Reduced circle of support, mobility problem and results in vulnerablity to further risk, shortage of assistive devices/accessories for PWDs, reduced access to basic neccessities and health services.Increased stress level and mental health issues.</t>
  </si>
  <si>
    <t>Apart from level of vulnerability, CFE has expertise in Child Protection, and working with communities to galvanize them to protect themselves by rapidly establishing Community based protection mechanism. Our strength in integrating Mental Pyschological Health Support services (MPHSS) and Pyscosocial First Aid (PFA) and strong emphasis on Prevention of Sexual Exploitation and Abuse (PSEA) will help to support survivors from the traumatic events. Our strength in developing Child Friendly Spaces (CFS) and Child Protection in Emergencies (CPiE) will help the children and Adolescents populations. Our all inclusive programming ensure that the Pregnant and lactating Women (PLWs) and Persons with Disabilities (PWDs) and elderly are not left behind.</t>
  </si>
  <si>
    <t>-Children &amp; Adolescents boys and girls
 - People/Children with disaiblities
 - Parents &amp; Caregiver (Male &amp; Female), including foster parents
- Children at risk include Unaccompanied and Separated Children (UASC); former abductees, those in child-headed households; child parents; child victims and survivors of sexual and gender-based violence (SGBV)
- Youth
-IDPs</t>
  </si>
  <si>
    <t>-UASC
-former abductees
-child headed households
-child victims, survivors of SGBV</t>
  </si>
  <si>
    <t xml:space="preserve">Gender-based violence (GBV) and Domestic violence (DV), or intimate partner violence (IPV) remains the main protection concern is attributed to a ‘culture of violence' that is rooted into the mind and beliefs. Multiple stakeholders identified CEFM as the main issue facing their communities. </t>
  </si>
  <si>
    <t>CWDs in schools face challenge of bullying from other learners, lack of aids for hearing and visual impairments, long distance to school</t>
  </si>
  <si>
    <t xml:space="preserve"> Save the Children’s assessment in Bor county shows that the shortage of food/clean water, child abduction, and inter-communal fighting are key risks threatening children’s lives. Food shortages have led to distress among parents/caregivers and increased risk of violence and neglect and exploitation of children. 
Inter-communal violence has further exposed children to the risk of being involved in active conflict or being recruited into armed forces and groups by abduction.
Key risks threatening children’s life or disrupting their enrolment in and around schools include lack of feeding program in some schools to retain children at schools and solve hunger shortage, lack of water points such as boreholes in many schools, child abduction, and inter-communal fighting. All these factors expose children to violence and neglect</t>
  </si>
  <si>
    <t>Women, men, girls, boys, persons with disability, CAAFAG, vulnerable children, IDP, parents, care-givers, religious leaders, traditional leaders, multi-sectoral service providers, schools, vulnerable households, UASC.</t>
  </si>
  <si>
    <t>Survivors of SGBV, Unaccompanied and separated children, adolescent girls, persons with disability, female headed households, orphans, CAAFAG, children from minority groups.</t>
  </si>
  <si>
    <t>Due to conflict, most families are separated, others have lost their loved ones more especially men. In addition, men and boys voluntarily or forcefully recruited in armed forces hence shifting household responsibilities solely to women and girls who end up looking for means of survival for their families such as selling in the market exposing them to risks like sexual exploitation and abuse, child labor, forced/early child marriage.</t>
  </si>
  <si>
    <t>Conflict increases vulnerability of persons with disabilities as it causes displacement, loss of employment for care-givers, shift in social networks due to family and friends’ separation, loss of loved ones. They have limited access to social and economic services as a result of stigma, discrimination, and lack of participation in decision making process.</t>
  </si>
  <si>
    <t>Multiple displacement of the population and the temporary relocation of humanitarian agencies due to insecurity, has further resulted in the disruption of livelihoods among already vulnerable population.Counties currently underserved, primarily due to the protracted conflict, communities hosting large numbers of the displaced, and the reported increase in the number of returnees, mainly from Sudan. Sexual violence, IPV and early marriage are the most frequent incidence and highest risk for IDPs and host community members, and have been prioritized by the GBV/CP Sub Cluster. The most pervasive risks that women and girls face however, regardless of displacement status and contributing factors, is the prevalence of violence, rape, culture, and perceptions of the inferiority of women and girls. After experiencing conflict and displacement, children in the IDP settlements lack safe places to play, socialize and develop social, emotional and psychological skills critical to healthy child development. Many children experience distress from personal experiencing violence or abuse, or indirectly from the loss or separation from their parents, siblings, and other family members. WVSS provides capacity building on child protection to local community structures and humanitarian agencies operating both in the host community and IDP camps through trainings, awareness raising, and strengthening coordination with all stakeholders through formal and informal sharing of ideas and information during project implementation.</t>
  </si>
  <si>
    <t>Concept Note section 11a: Logic framework of the Project</t>
  </si>
  <si>
    <t>Deadline to complete this section: Friday, 26 November</t>
  </si>
  <si>
    <t>Please define expected outcomes and outputs for the project. This should be done jointly for both countries to have one 
coherent logframe for the entire project</t>
  </si>
  <si>
    <t>Objective/Outcome/Output</t>
  </si>
  <si>
    <t>approx. % of project budget</t>
  </si>
  <si>
    <t>Project Objective/Goal</t>
  </si>
  <si>
    <t xml:space="preserve">Relieve suffering and provide life-saving assistance to children and adolescents affected by humanitarian crises. </t>
  </si>
  <si>
    <t>Project Outcome 1:</t>
  </si>
  <si>
    <t>Output 1.1:</t>
  </si>
  <si>
    <t>Output 1.2:</t>
  </si>
  <si>
    <t>Output 1.3: (if applicable)</t>
  </si>
  <si>
    <t>Project Outcome 2:</t>
  </si>
  <si>
    <t>Output 2.1:</t>
  </si>
  <si>
    <t>Output 2.2:</t>
  </si>
  <si>
    <t>Output 2.3: (if applicable)</t>
  </si>
  <si>
    <t>ANNEX 6: Beneficiary Table</t>
  </si>
  <si>
    <t># villages</t>
  </si>
  <si>
    <t>average</t>
  </si>
  <si>
    <t>min</t>
  </si>
  <si>
    <t>Total 
beneficiaries</t>
  </si>
  <si>
    <t>max</t>
  </si>
  <si>
    <t>Partner</t>
  </si>
  <si>
    <t>Bangladesh</t>
  </si>
  <si>
    <t>Plan</t>
  </si>
  <si>
    <t>World Vision</t>
  </si>
  <si>
    <t>Female</t>
  </si>
  <si>
    <t>Male</t>
  </si>
  <si>
    <t>Refugees</t>
  </si>
  <si>
    <t>Hosts</t>
  </si>
  <si>
    <t>IDPs</t>
  </si>
  <si>
    <t>Burkina Faso</t>
  </si>
  <si>
    <t>CAR</t>
  </si>
  <si>
    <t>Colombia</t>
  </si>
  <si>
    <t>Ethiopia</t>
  </si>
  <si>
    <t>South Sudan</t>
  </si>
  <si>
    <t>ChildFund</t>
  </si>
  <si>
    <t>Terre des Hommes</t>
  </si>
  <si>
    <t>SOS</t>
  </si>
  <si>
    <t>Save the Children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</si>
</sst>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quot;€&quot;"/>
    <numFmt numFmtId="165" formatCode="#,##0.00\ [$€-1]"/>
  </numFmts>
  <fonts count="27">
    <font>
      <sz val="10"/>
      <color rgb="FF000000"/>
      <name val="Arial"/>
      <scheme val="minor"/>
    </font>
    <font>
      <sz val="10"/>
      <color theme="1"/>
      <name val="Arial"/>
      <family val="2"/>
      <scheme val="minor"/>
    </font>
    <font>
      <sz val="11"/>
      <color rgb="FF000000"/>
      <name val="Calibri"/>
      <family val="2"/>
    </font>
    <font>
      <b/>
      <sz val="11"/>
      <color rgb="FF000000"/>
      <name val="Calibri"/>
      <family val="2"/>
    </font>
    <font>
      <sz val="10"/>
      <name val="Arial"/>
      <family val="2"/>
    </font>
    <font>
      <b/>
      <sz val="11"/>
      <color rgb="FFFF0000"/>
      <name val="Calibri"/>
      <family val="2"/>
    </font>
    <font>
      <sz val="10"/>
      <color theme="1"/>
      <name val="Arial"/>
      <family val="2"/>
    </font>
    <font>
      <b/>
      <i/>
      <sz val="11"/>
      <color rgb="FF000000"/>
      <name val="Calibri"/>
      <family val="2"/>
    </font>
    <font>
      <b/>
      <sz val="11"/>
      <color theme="1"/>
      <name val="Calibri"/>
      <family val="2"/>
    </font>
    <font>
      <i/>
      <sz val="10"/>
      <color theme="1"/>
      <name val="Calibri"/>
      <family val="2"/>
    </font>
    <font>
      <sz val="11"/>
      <color theme="1"/>
      <name val="Calibri"/>
      <family val="2"/>
    </font>
    <font>
      <i/>
      <sz val="11"/>
      <color rgb="FF000000"/>
      <name val="Calibri"/>
      <family val="2"/>
    </font>
    <font>
      <b/>
      <sz val="11"/>
      <color theme="1"/>
      <name val="&quot;Times New Roman&quot;"/>
    </font>
    <font>
      <b/>
      <i/>
      <sz val="11"/>
      <color rgb="FFFF0000"/>
      <name val="Calibri"/>
      <family val="2"/>
    </font>
    <font>
      <b/>
      <sz val="10"/>
      <color rgb="FF000000"/>
      <name val="Calibri"/>
      <family val="2"/>
    </font>
    <font>
      <sz val="11"/>
      <color rgb="FFFF0000"/>
      <name val="Calibri"/>
      <family val="2"/>
    </font>
    <font>
      <b/>
      <sz val="11"/>
      <color rgb="FF0563C1"/>
      <name val="Calibri"/>
      <family val="2"/>
    </font>
    <font>
      <b/>
      <sz val="10"/>
      <color rgb="FF000000"/>
      <name val="Calibri"/>
      <family val="2"/>
    </font>
    <font>
      <sz val="10"/>
      <color rgb="FF000000"/>
      <name val="Arial"/>
      <family val="2"/>
    </font>
    <font>
      <b/>
      <sz val="11"/>
      <color rgb="FF000000"/>
      <name val="&quot;Times New Roman&quot;"/>
    </font>
    <font>
      <b/>
      <sz val="12"/>
      <color theme="5"/>
      <name val="Calibri"/>
      <family val="2"/>
    </font>
    <font>
      <b/>
      <sz val="11"/>
      <color theme="1"/>
      <name val="Calibri, Arial"/>
    </font>
    <font>
      <b/>
      <sz val="12"/>
      <color rgb="FF0070C0"/>
      <name val="Calibri, Arial"/>
    </font>
    <font>
      <b/>
      <sz val="16"/>
      <color rgb="FF000000"/>
      <name val="Arial"/>
      <family val="2"/>
      <scheme val="minor"/>
    </font>
    <font>
      <sz val="10"/>
      <color rgb="FF000000"/>
      <name val="Arial"/>
      <family val="2"/>
      <scheme val="minor"/>
    </font>
    <font>
      <b/>
      <sz val="10"/>
      <color theme="1"/>
      <name val="Arial"/>
      <family val="2"/>
      <scheme val="minor"/>
    </font>
    <font>
      <b/>
      <sz val="10"/>
      <color rgb="FF000000"/>
      <name val="Arial"/>
      <family val="2"/>
      <scheme val="minor"/>
    </font>
  </fonts>
  <fills count="13">
    <fill>
      <patternFill patternType="none"/>
    </fill>
    <fill>
      <patternFill patternType="gray125"/>
    </fill>
    <fill>
      <patternFill patternType="solid">
        <fgColor rgb="FFD0CECE"/>
        <bgColor rgb="FFD0CECE"/>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
      <patternFill patternType="solid">
        <fgColor rgb="FFFFFF00"/>
        <bgColor rgb="FFFFFF00"/>
      </patternFill>
    </fill>
    <fill>
      <patternFill patternType="solid">
        <fgColor rgb="FFFF0000"/>
        <bgColor rgb="FFFF0000"/>
      </patternFill>
    </fill>
    <fill>
      <patternFill patternType="solid">
        <fgColor rgb="FFC9DAF8"/>
        <bgColor rgb="FFC9DAF8"/>
      </patternFill>
    </fill>
    <fill>
      <patternFill patternType="solid">
        <fgColor rgb="FFB7E1CD"/>
        <bgColor rgb="FFB7E1CD"/>
      </patternFill>
    </fill>
    <fill>
      <patternFill patternType="solid">
        <fgColor rgb="FFFEF2CD"/>
        <bgColor rgb="FFFEF2CD"/>
      </patternFill>
    </fill>
    <fill>
      <patternFill patternType="solid">
        <fgColor rgb="FFF2F2F2"/>
        <bgColor rgb="FFF2F2F2"/>
      </patternFill>
    </fill>
    <fill>
      <patternFill patternType="solid">
        <fgColor theme="2" tint="-0.14999847407452621"/>
        <bgColor rgb="FFFFF2CC"/>
      </patternFill>
    </fill>
  </fills>
  <borders count="1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s>
  <cellStyleXfs count="1">
    <xf numFmtId="0" fontId="0" fillId="0" borderId="0"/>
  </cellStyleXfs>
  <cellXfs count="139">
    <xf numFmtId="0" fontId="0" fillId="0" borderId="0" xfId="0"/>
    <xf numFmtId="0" fontId="1" fillId="0" borderId="0" xfId="0" applyFont="1"/>
    <xf numFmtId="0" fontId="7" fillId="8" borderId="1" xfId="0" applyFont="1" applyFill="1" applyBorder="1" applyAlignment="1">
      <alignment horizontal="center" vertical="center" wrapText="1"/>
    </xf>
    <xf numFmtId="0" fontId="7" fillId="9" borderId="1" xfId="0" applyFont="1" applyFill="1" applyBorder="1" applyAlignment="1">
      <alignment horizontal="center" vertical="center" wrapText="1"/>
    </xf>
    <xf numFmtId="0" fontId="7" fillId="5" borderId="1" xfId="0" applyFont="1" applyFill="1" applyBorder="1" applyAlignment="1">
      <alignment horizontal="center" vertical="center"/>
    </xf>
    <xf numFmtId="0" fontId="7" fillId="5" borderId="1" xfId="0" applyFont="1" applyFill="1" applyBorder="1" applyAlignment="1">
      <alignment horizontal="center" vertical="center" wrapText="1"/>
    </xf>
    <xf numFmtId="0" fontId="12" fillId="0" borderId="0" xfId="0" applyFont="1" applyAlignment="1">
      <alignment horizontal="left"/>
    </xf>
    <xf numFmtId="0" fontId="12" fillId="0" borderId="12" xfId="0" applyFont="1" applyBorder="1" applyAlignment="1">
      <alignment horizontal="left"/>
    </xf>
    <xf numFmtId="0" fontId="12" fillId="0" borderId="8" xfId="0" applyFont="1" applyBorder="1" applyAlignment="1">
      <alignment horizontal="left"/>
    </xf>
    <xf numFmtId="0" fontId="13" fillId="0" borderId="8" xfId="0" applyFont="1" applyBorder="1" applyAlignment="1">
      <alignment horizontal="left"/>
    </xf>
    <xf numFmtId="0" fontId="13" fillId="0" borderId="7" xfId="0" applyFont="1" applyBorder="1" applyAlignment="1">
      <alignment horizontal="left"/>
    </xf>
    <xf numFmtId="0" fontId="13" fillId="0" borderId="2" xfId="0" applyFont="1" applyBorder="1" applyAlignment="1">
      <alignment horizontal="left"/>
    </xf>
    <xf numFmtId="0" fontId="3" fillId="11" borderId="3" xfId="0" applyFont="1" applyFill="1" applyBorder="1" applyAlignment="1">
      <alignment horizontal="center" wrapText="1"/>
    </xf>
    <xf numFmtId="0" fontId="12" fillId="0" borderId="2" xfId="0" applyFont="1" applyBorder="1" applyAlignment="1">
      <alignment horizontal="left"/>
    </xf>
    <xf numFmtId="0" fontId="3" fillId="4" borderId="6" xfId="0" applyFont="1" applyFill="1" applyBorder="1" applyAlignment="1">
      <alignment horizontal="center"/>
    </xf>
    <xf numFmtId="0" fontId="3" fillId="4" borderId="4" xfId="0" applyFont="1" applyFill="1" applyBorder="1" applyAlignment="1">
      <alignment horizontal="center" vertical="center"/>
    </xf>
    <xf numFmtId="0" fontId="2" fillId="8" borderId="1" xfId="0" applyFont="1" applyFill="1" applyBorder="1" applyAlignment="1">
      <alignment horizontal="center"/>
    </xf>
    <xf numFmtId="0" fontId="2" fillId="8" borderId="2" xfId="0" applyFont="1" applyFill="1" applyBorder="1" applyAlignment="1">
      <alignment horizontal="center"/>
    </xf>
    <xf numFmtId="9" fontId="2" fillId="8" borderId="2" xfId="0" applyNumberFormat="1" applyFont="1" applyFill="1" applyBorder="1" applyAlignment="1">
      <alignment horizontal="center"/>
    </xf>
    <xf numFmtId="0" fontId="2" fillId="9" borderId="3" xfId="0" applyFont="1" applyFill="1" applyBorder="1" applyAlignment="1">
      <alignment horizontal="center"/>
    </xf>
    <xf numFmtId="0" fontId="2" fillId="9" borderId="4" xfId="0" applyFont="1" applyFill="1" applyBorder="1" applyAlignment="1">
      <alignment horizontal="center"/>
    </xf>
    <xf numFmtId="9" fontId="2" fillId="9" borderId="4" xfId="0" applyNumberFormat="1" applyFont="1" applyFill="1" applyBorder="1" applyAlignment="1">
      <alignment horizontal="center"/>
    </xf>
    <xf numFmtId="0" fontId="2" fillId="5" borderId="3" xfId="0" applyFont="1" applyFill="1" applyBorder="1" applyAlignment="1">
      <alignment horizontal="center"/>
    </xf>
    <xf numFmtId="0" fontId="2" fillId="5" borderId="4" xfId="0" applyFont="1" applyFill="1" applyBorder="1" applyAlignment="1">
      <alignment horizontal="center"/>
    </xf>
    <xf numFmtId="9" fontId="2" fillId="5" borderId="4" xfId="0" applyNumberFormat="1" applyFont="1" applyFill="1" applyBorder="1" applyAlignment="1">
      <alignment horizontal="center"/>
    </xf>
    <xf numFmtId="0" fontId="2" fillId="8" borderId="3" xfId="0" applyFont="1" applyFill="1" applyBorder="1" applyAlignment="1">
      <alignment horizontal="center"/>
    </xf>
    <xf numFmtId="0" fontId="2" fillId="8" borderId="4" xfId="0" applyFont="1" applyFill="1" applyBorder="1" applyAlignment="1">
      <alignment horizontal="center"/>
    </xf>
    <xf numFmtId="9" fontId="2" fillId="8" borderId="4" xfId="0" applyNumberFormat="1" applyFont="1" applyFill="1" applyBorder="1" applyAlignment="1">
      <alignment horizontal="center"/>
    </xf>
    <xf numFmtId="3" fontId="2" fillId="8" borderId="4" xfId="0" applyNumberFormat="1" applyFont="1" applyFill="1" applyBorder="1" applyAlignment="1">
      <alignment horizontal="center"/>
    </xf>
    <xf numFmtId="1" fontId="2" fillId="9" borderId="4" xfId="0" applyNumberFormat="1" applyFont="1" applyFill="1" applyBorder="1" applyAlignment="1">
      <alignment horizontal="center"/>
    </xf>
    <xf numFmtId="3" fontId="2" fillId="10" borderId="4" xfId="0" applyNumberFormat="1" applyFont="1" applyFill="1" applyBorder="1" applyAlignment="1">
      <alignment horizontal="center"/>
    </xf>
    <xf numFmtId="3" fontId="2" fillId="5" borderId="4" xfId="0" applyNumberFormat="1" applyFont="1" applyFill="1" applyBorder="1" applyAlignment="1">
      <alignment horizontal="center"/>
    </xf>
    <xf numFmtId="0" fontId="18" fillId="0" borderId="0" xfId="0" applyFont="1"/>
    <xf numFmtId="0" fontId="12" fillId="7" borderId="0" xfId="0" applyFont="1" applyFill="1"/>
    <xf numFmtId="0" fontId="3" fillId="11" borderId="4" xfId="0" applyFont="1" applyFill="1" applyBorder="1" applyAlignment="1">
      <alignment horizontal="center" wrapText="1"/>
    </xf>
    <xf numFmtId="0" fontId="5" fillId="8" borderId="1" xfId="0" applyFont="1" applyFill="1" applyBorder="1" applyAlignment="1">
      <alignment horizontal="left"/>
    </xf>
    <xf numFmtId="0" fontId="10" fillId="9" borderId="1" xfId="0" applyFont="1" applyFill="1" applyBorder="1" applyAlignment="1">
      <alignment horizontal="left" wrapText="1"/>
    </xf>
    <xf numFmtId="0" fontId="5" fillId="9" borderId="1" xfId="0" applyFont="1" applyFill="1" applyBorder="1" applyAlignment="1">
      <alignment horizontal="left" wrapText="1"/>
    </xf>
    <xf numFmtId="0" fontId="12" fillId="0" borderId="0" xfId="0" applyFont="1" applyAlignment="1">
      <alignment wrapText="1"/>
    </xf>
    <xf numFmtId="0" fontId="6" fillId="0" borderId="1" xfId="0" applyFont="1" applyBorder="1"/>
    <xf numFmtId="0" fontId="8" fillId="3" borderId="1" xfId="0" applyFont="1" applyFill="1" applyBorder="1" applyAlignment="1">
      <alignment wrapText="1"/>
    </xf>
    <xf numFmtId="0" fontId="6" fillId="0" borderId="0" xfId="0" applyFont="1"/>
    <xf numFmtId="3" fontId="2" fillId="8" borderId="1" xfId="0" applyNumberFormat="1" applyFont="1" applyFill="1" applyBorder="1" applyAlignment="1">
      <alignment horizontal="center" vertical="center" wrapText="1"/>
    </xf>
    <xf numFmtId="4" fontId="18" fillId="0" borderId="0" xfId="0" applyNumberFormat="1" applyFont="1" applyAlignment="1">
      <alignment horizontal="left"/>
    </xf>
    <xf numFmtId="164" fontId="2" fillId="0" borderId="0" xfId="0" applyNumberFormat="1" applyFont="1" applyAlignment="1">
      <alignment horizontal="right"/>
    </xf>
    <xf numFmtId="164" fontId="2" fillId="0" borderId="12" xfId="0" applyNumberFormat="1" applyFont="1" applyBorder="1" applyAlignment="1">
      <alignment horizontal="right"/>
    </xf>
    <xf numFmtId="164" fontId="6" fillId="0" borderId="0" xfId="0" applyNumberFormat="1" applyFont="1" applyAlignment="1">
      <alignment horizontal="left"/>
    </xf>
    <xf numFmtId="165" fontId="2" fillId="9" borderId="1" xfId="0" applyNumberFormat="1" applyFont="1" applyFill="1" applyBorder="1" applyAlignment="1">
      <alignment horizontal="center" vertical="center" wrapText="1"/>
    </xf>
    <xf numFmtId="165" fontId="6" fillId="0" borderId="0" xfId="0" applyNumberFormat="1" applyFont="1" applyAlignment="1">
      <alignment horizontal="left"/>
    </xf>
    <xf numFmtId="0" fontId="2" fillId="5" borderId="1" xfId="0" applyFont="1" applyFill="1" applyBorder="1" applyAlignment="1">
      <alignment horizontal="center"/>
    </xf>
    <xf numFmtId="0" fontId="2" fillId="5" borderId="2" xfId="0" applyFont="1" applyFill="1" applyBorder="1" applyAlignment="1">
      <alignment horizontal="center"/>
    </xf>
    <xf numFmtId="4" fontId="1" fillId="0" borderId="0" xfId="0" applyNumberFormat="1" applyFont="1"/>
    <xf numFmtId="0" fontId="2" fillId="5" borderId="1" xfId="0" applyFont="1" applyFill="1" applyBorder="1" applyAlignment="1">
      <alignment horizontal="center" vertical="center" wrapText="1"/>
    </xf>
    <xf numFmtId="3" fontId="6" fillId="0" borderId="0" xfId="0" applyNumberFormat="1" applyFont="1" applyAlignment="1">
      <alignment horizontal="left"/>
    </xf>
    <xf numFmtId="0" fontId="2" fillId="9" borderId="1" xfId="0" applyFont="1" applyFill="1" applyBorder="1" applyAlignment="1">
      <alignment horizontal="center" vertical="center" wrapText="1"/>
    </xf>
    <xf numFmtId="0" fontId="2" fillId="9" borderId="1" xfId="0" applyFont="1" applyFill="1" applyBorder="1" applyAlignment="1">
      <alignment horizontal="center"/>
    </xf>
    <xf numFmtId="0" fontId="2" fillId="9" borderId="2" xfId="0" applyFont="1" applyFill="1" applyBorder="1" applyAlignment="1">
      <alignment horizontal="center"/>
    </xf>
    <xf numFmtId="0" fontId="2" fillId="5" borderId="1" xfId="0" applyFont="1" applyFill="1" applyBorder="1" applyAlignment="1">
      <alignment horizontal="center" vertical="center"/>
    </xf>
    <xf numFmtId="0" fontId="6" fillId="0" borderId="0" xfId="0" applyFont="1" applyAlignment="1">
      <alignment horizontal="left"/>
    </xf>
    <xf numFmtId="4" fontId="2" fillId="5" borderId="1" xfId="0" applyNumberFormat="1" applyFont="1" applyFill="1" applyBorder="1" applyAlignment="1">
      <alignment horizontal="center" vertical="center" wrapText="1"/>
    </xf>
    <xf numFmtId="0" fontId="20" fillId="2"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12" fillId="0" borderId="0" xfId="0" applyFont="1"/>
    <xf numFmtId="0" fontId="13" fillId="0" borderId="12" xfId="0" applyFont="1" applyBorder="1" applyAlignment="1">
      <alignment horizontal="left"/>
    </xf>
    <xf numFmtId="0" fontId="13" fillId="0" borderId="12" xfId="0" applyFont="1" applyBorder="1" applyAlignment="1">
      <alignment horizontal="left" wrapText="1"/>
    </xf>
    <xf numFmtId="0" fontId="8" fillId="11" borderId="4" xfId="0" applyFont="1" applyFill="1" applyBorder="1" applyAlignment="1">
      <alignment horizontal="center" wrapText="1"/>
    </xf>
    <xf numFmtId="0" fontId="3" fillId="11" borderId="3" xfId="0" applyFont="1" applyFill="1" applyBorder="1" applyAlignment="1">
      <alignment horizontal="center"/>
    </xf>
    <xf numFmtId="0" fontId="9" fillId="11" borderId="4" xfId="0" applyFont="1" applyFill="1" applyBorder="1" applyAlignment="1">
      <alignment horizontal="center" wrapText="1"/>
    </xf>
    <xf numFmtId="0" fontId="9" fillId="11" borderId="1" xfId="0" applyFont="1" applyFill="1" applyBorder="1" applyAlignment="1">
      <alignment horizontal="center" wrapText="1"/>
    </xf>
    <xf numFmtId="0" fontId="2" fillId="8" borderId="1" xfId="0" applyFont="1" applyFill="1" applyBorder="1" applyAlignment="1">
      <alignment horizontal="left" vertical="top" wrapText="1"/>
    </xf>
    <xf numFmtId="0" fontId="2" fillId="8" borderId="2" xfId="0" applyFont="1" applyFill="1" applyBorder="1" applyAlignment="1">
      <alignment horizontal="left" vertical="top" wrapText="1"/>
    </xf>
    <xf numFmtId="0" fontId="10" fillId="8" borderId="1" xfId="0" applyFont="1" applyFill="1" applyBorder="1" applyAlignment="1">
      <alignment horizontal="left" vertical="top"/>
    </xf>
    <xf numFmtId="0" fontId="5" fillId="5" borderId="1" xfId="0" applyFont="1" applyFill="1" applyBorder="1" applyAlignment="1">
      <alignment horizontal="left" wrapText="1"/>
    </xf>
    <xf numFmtId="0" fontId="5" fillId="5" borderId="1" xfId="0" applyFont="1" applyFill="1" applyBorder="1" applyAlignment="1">
      <alignment horizontal="left"/>
    </xf>
    <xf numFmtId="0" fontId="5" fillId="8" borderId="1" xfId="0" applyFont="1" applyFill="1" applyBorder="1" applyAlignment="1">
      <alignment horizontal="left" wrapText="1"/>
    </xf>
    <xf numFmtId="0" fontId="7" fillId="9" borderId="1" xfId="0" applyFont="1" applyFill="1" applyBorder="1" applyAlignment="1">
      <alignment horizontal="left" vertical="top" wrapText="1"/>
    </xf>
    <xf numFmtId="0" fontId="11" fillId="9" borderId="1" xfId="0" applyFont="1" applyFill="1" applyBorder="1" applyAlignment="1">
      <alignment horizontal="left" vertical="top" wrapText="1"/>
    </xf>
    <xf numFmtId="0" fontId="11" fillId="9" borderId="1" xfId="0" applyFont="1" applyFill="1" applyBorder="1" applyAlignment="1">
      <alignment horizontal="left" wrapText="1"/>
    </xf>
    <xf numFmtId="0" fontId="7" fillId="9" borderId="1" xfId="0" applyFont="1" applyFill="1" applyBorder="1" applyAlignment="1">
      <alignment horizontal="left" wrapText="1"/>
    </xf>
    <xf numFmtId="0" fontId="15" fillId="5" borderId="1" xfId="0" applyFont="1" applyFill="1" applyBorder="1" applyAlignment="1">
      <alignment horizontal="left" wrapText="1"/>
    </xf>
    <xf numFmtId="0" fontId="15" fillId="5" borderId="1" xfId="0" applyFont="1" applyFill="1" applyBorder="1" applyAlignment="1">
      <alignment horizontal="left" vertical="top"/>
    </xf>
    <xf numFmtId="0" fontId="15" fillId="5" borderId="1" xfId="0" applyFont="1" applyFill="1" applyBorder="1" applyAlignment="1">
      <alignment horizontal="left" vertical="top" wrapText="1"/>
    </xf>
    <xf numFmtId="0" fontId="7" fillId="5" borderId="1" xfId="0" applyFont="1" applyFill="1" applyBorder="1" applyAlignment="1">
      <alignment horizontal="center" vertical="top" wrapText="1"/>
    </xf>
    <xf numFmtId="0" fontId="2" fillId="10" borderId="0" xfId="0" applyFont="1" applyFill="1" applyAlignment="1">
      <alignment horizontal="left" vertical="top" wrapText="1"/>
    </xf>
    <xf numFmtId="0" fontId="19" fillId="7" borderId="0" xfId="0" applyFont="1" applyFill="1" applyAlignment="1">
      <alignment wrapText="1"/>
    </xf>
    <xf numFmtId="0" fontId="8" fillId="11" borderId="4" xfId="0" applyFont="1" applyFill="1" applyBorder="1" applyAlignment="1">
      <alignment horizontal="center"/>
    </xf>
    <xf numFmtId="0" fontId="19" fillId="0" borderId="3" xfId="0" applyFont="1" applyBorder="1"/>
    <xf numFmtId="0" fontId="19" fillId="0" borderId="4" xfId="0" applyFont="1" applyBorder="1" applyAlignment="1">
      <alignment wrapText="1"/>
    </xf>
    <xf numFmtId="0" fontId="19" fillId="0" borderId="4" xfId="0" applyFont="1" applyBorder="1"/>
    <xf numFmtId="0" fontId="2" fillId="0" borderId="4" xfId="0" applyFont="1" applyBorder="1"/>
    <xf numFmtId="0" fontId="15" fillId="0" borderId="4" xfId="0" applyFont="1" applyBorder="1"/>
    <xf numFmtId="0" fontId="10" fillId="0" borderId="4" xfId="0" applyFont="1" applyBorder="1"/>
    <xf numFmtId="0" fontId="7" fillId="12" borderId="1" xfId="0" applyFont="1" applyFill="1" applyBorder="1" applyAlignment="1">
      <alignment horizontal="center" vertical="center" wrapText="1"/>
    </xf>
    <xf numFmtId="0" fontId="2" fillId="12" borderId="4" xfId="0" applyFont="1" applyFill="1" applyBorder="1" applyAlignment="1">
      <alignment horizontal="center"/>
    </xf>
    <xf numFmtId="9" fontId="2" fillId="12" borderId="4" xfId="0" applyNumberFormat="1" applyFont="1" applyFill="1" applyBorder="1" applyAlignment="1">
      <alignment horizontal="center"/>
    </xf>
    <xf numFmtId="0" fontId="23" fillId="0" borderId="0" xfId="0" applyFont="1"/>
    <xf numFmtId="0" fontId="3" fillId="4" borderId="7" xfId="0" applyFont="1" applyFill="1" applyBorder="1" applyAlignment="1">
      <alignment horizontal="center" vertical="center"/>
    </xf>
    <xf numFmtId="0" fontId="24" fillId="0" borderId="0" xfId="0" applyFont="1"/>
    <xf numFmtId="0" fontId="4" fillId="0" borderId="0" xfId="0" applyFont="1" applyAlignment="1">
      <alignment wrapText="1" shrinkToFit="1"/>
    </xf>
    <xf numFmtId="0" fontId="2" fillId="9" borderId="8" xfId="0" applyFont="1" applyFill="1" applyBorder="1"/>
    <xf numFmtId="0" fontId="2" fillId="5" borderId="8" xfId="0" applyFont="1" applyFill="1" applyBorder="1"/>
    <xf numFmtId="0" fontId="2" fillId="12" borderId="8" xfId="0" applyFont="1" applyFill="1" applyBorder="1"/>
    <xf numFmtId="0" fontId="2" fillId="8" borderId="8" xfId="0" applyFont="1" applyFill="1" applyBorder="1"/>
    <xf numFmtId="0" fontId="3" fillId="4" borderId="7" xfId="0" applyFont="1" applyFill="1" applyBorder="1" applyAlignment="1">
      <alignment vertical="center"/>
    </xf>
    <xf numFmtId="0" fontId="3" fillId="8" borderId="8" xfId="0" applyFont="1" applyFill="1" applyBorder="1"/>
    <xf numFmtId="0" fontId="3" fillId="9" borderId="8" xfId="0" applyFont="1" applyFill="1" applyBorder="1"/>
    <xf numFmtId="0" fontId="3" fillId="5" borderId="8" xfId="0" applyFont="1" applyFill="1" applyBorder="1"/>
    <xf numFmtId="0" fontId="3" fillId="12" borderId="8" xfId="0" applyFont="1" applyFill="1" applyBorder="1"/>
    <xf numFmtId="0" fontId="25" fillId="0" borderId="0" xfId="0" applyFont="1" applyAlignment="1">
      <alignment wrapText="1"/>
    </xf>
    <xf numFmtId="0" fontId="26" fillId="0" borderId="0" xfId="0" applyFont="1"/>
    <xf numFmtId="0" fontId="2" fillId="9" borderId="8" xfId="0" applyFont="1" applyFill="1" applyBorder="1" applyAlignment="1">
      <alignment horizontal="center"/>
    </xf>
    <xf numFmtId="0" fontId="2" fillId="9" borderId="7" xfId="0" applyFont="1" applyFill="1" applyBorder="1" applyAlignment="1">
      <alignment horizontal="center"/>
    </xf>
    <xf numFmtId="0" fontId="2" fillId="5" borderId="8" xfId="0" applyFont="1" applyFill="1" applyBorder="1" applyAlignment="1">
      <alignment horizontal="center"/>
    </xf>
    <xf numFmtId="0" fontId="2" fillId="5" borderId="2" xfId="0" applyFont="1" applyFill="1" applyBorder="1" applyAlignment="1">
      <alignment horizontal="center"/>
    </xf>
    <xf numFmtId="0" fontId="2" fillId="12" borderId="8" xfId="0" applyFont="1" applyFill="1" applyBorder="1" applyAlignment="1">
      <alignment horizontal="center"/>
    </xf>
    <xf numFmtId="0" fontId="2" fillId="12" borderId="2" xfId="0" applyFont="1" applyFill="1" applyBorder="1" applyAlignment="1">
      <alignment horizontal="center"/>
    </xf>
    <xf numFmtId="0" fontId="3" fillId="4" borderId="7" xfId="0" applyFont="1" applyFill="1" applyBorder="1" applyAlignment="1">
      <alignment horizontal="center" vertical="center"/>
    </xf>
    <xf numFmtId="0" fontId="4" fillId="0" borderId="2" xfId="0" applyFont="1" applyBorder="1"/>
    <xf numFmtId="0" fontId="2" fillId="8" borderId="8" xfId="0" applyFont="1" applyFill="1" applyBorder="1" applyAlignment="1">
      <alignment horizontal="center"/>
    </xf>
    <xf numFmtId="0" fontId="2" fillId="8" borderId="2" xfId="0" applyFont="1" applyFill="1" applyBorder="1" applyAlignment="1">
      <alignment horizontal="center"/>
    </xf>
    <xf numFmtId="0" fontId="2" fillId="9" borderId="2" xfId="0" applyFont="1" applyFill="1" applyBorder="1" applyAlignment="1">
      <alignment horizontal="center"/>
    </xf>
    <xf numFmtId="0" fontId="3" fillId="4" borderId="9" xfId="0" applyFont="1" applyFill="1" applyBorder="1" applyAlignment="1">
      <alignment horizontal="center" vertical="center" wrapText="1"/>
    </xf>
    <xf numFmtId="0" fontId="4" fillId="0" borderId="3" xfId="0" applyFont="1" applyBorder="1"/>
    <xf numFmtId="0" fontId="5" fillId="6" borderId="8" xfId="0" applyFont="1" applyFill="1" applyBorder="1" applyAlignment="1">
      <alignment horizontal="center" vertical="center"/>
    </xf>
    <xf numFmtId="0" fontId="4" fillId="0" borderId="7" xfId="0" applyFont="1" applyBorder="1"/>
    <xf numFmtId="0" fontId="16" fillId="6" borderId="5" xfId="0" applyFont="1" applyFill="1" applyBorder="1" applyAlignment="1">
      <alignment horizontal="center" vertical="center" wrapText="1" shrinkToFit="1"/>
    </xf>
    <xf numFmtId="0" fontId="4" fillId="0" borderId="10" xfId="0" applyFont="1" applyBorder="1" applyAlignment="1">
      <alignment wrapText="1" shrinkToFit="1"/>
    </xf>
    <xf numFmtId="0" fontId="4" fillId="0" borderId="13" xfId="0" applyFont="1" applyBorder="1" applyAlignment="1">
      <alignment wrapText="1" shrinkToFit="1"/>
    </xf>
    <xf numFmtId="0" fontId="4" fillId="0" borderId="4" xfId="0" applyFont="1" applyBorder="1" applyAlignment="1">
      <alignment wrapText="1" shrinkToFit="1"/>
    </xf>
    <xf numFmtId="0" fontId="3" fillId="4" borderId="8" xfId="0" applyFont="1" applyFill="1" applyBorder="1" applyAlignment="1">
      <alignment horizontal="center" vertical="center"/>
    </xf>
    <xf numFmtId="0" fontId="3" fillId="4" borderId="11" xfId="0" applyFont="1" applyFill="1" applyBorder="1" applyAlignment="1">
      <alignment horizontal="center" vertical="center" wrapText="1"/>
    </xf>
    <xf numFmtId="0" fontId="4" fillId="0" borderId="4" xfId="0" applyFont="1" applyBorder="1"/>
    <xf numFmtId="0" fontId="17" fillId="4" borderId="11" xfId="0" applyFont="1" applyFill="1" applyBorder="1" applyAlignment="1">
      <alignment horizontal="center" vertical="center" wrapText="1"/>
    </xf>
    <xf numFmtId="0" fontId="14" fillId="4" borderId="9" xfId="0" applyFont="1" applyFill="1" applyBorder="1" applyAlignment="1">
      <alignment horizontal="center" vertical="center" wrapText="1"/>
    </xf>
    <xf numFmtId="0" fontId="12" fillId="7" borderId="8" xfId="0" applyFont="1" applyFill="1" applyBorder="1" applyAlignment="1">
      <alignment wrapText="1"/>
    </xf>
    <xf numFmtId="0" fontId="13" fillId="0" borderId="8" xfId="0" applyFont="1" applyBorder="1" applyAlignment="1">
      <alignment wrapText="1"/>
    </xf>
    <xf numFmtId="0" fontId="6" fillId="7" borderId="8" xfId="0" applyFont="1" applyFill="1" applyBorder="1" applyAlignment="1">
      <alignment wrapText="1"/>
    </xf>
    <xf numFmtId="0" fontId="2" fillId="0" borderId="0" xfId="0" applyFont="1" applyAlignme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pageSetUpPr fitToPage="1"/>
  </sheetPr>
  <dimension ref="A1:X20"/>
  <sheetViews>
    <sheetView zoomScale="64" zoomScaleNormal="55" zoomScaleSheetLayoutView="40" workbookViewId="0">
      <pane xSplit="1" ySplit="5" topLeftCell="B12" activePane="bottomRight" state="frozen"/>
      <selection pane="topRight" activeCell="B1" sqref="B1"/>
      <selection pane="bottomLeft" activeCell="A8" sqref="A8"/>
      <selection pane="bottomRight" activeCell="A4" sqref="A3:W18"/>
    </sheetView>
  </sheetViews>
  <sheetFormatPr defaultColWidth="12.6640625" defaultRowHeight="15.75" customHeight="1"/>
  <cols>
    <col min="1" max="1" width="21.33203125" customWidth="1"/>
    <col min="9" max="9" width="14.88671875" customWidth="1"/>
    <col min="12" max="12" width="17.88671875" customWidth="1"/>
    <col min="20" max="20" width="15" customWidth="1"/>
    <col min="21" max="22" width="15.77734375" customWidth="1"/>
    <col min="23" max="23" width="8.77734375" bestFit="1" customWidth="1"/>
  </cols>
  <sheetData>
    <row r="1" spans="1:23" ht="23.7" customHeight="1">
      <c r="A1" s="95" t="s">
        <v>167</v>
      </c>
    </row>
    <row r="2" spans="1:23" ht="13.8">
      <c r="A2" s="6"/>
      <c r="B2" s="6"/>
      <c r="C2" s="6"/>
      <c r="D2" s="6"/>
      <c r="E2" s="6"/>
      <c r="F2" s="6"/>
      <c r="G2" s="6"/>
      <c r="H2" s="6"/>
      <c r="I2" s="6"/>
      <c r="J2" s="6"/>
      <c r="K2" s="6"/>
      <c r="L2" s="6"/>
      <c r="M2" s="6"/>
      <c r="N2" s="6"/>
      <c r="O2" s="6"/>
      <c r="P2" s="6"/>
      <c r="Q2" s="6"/>
      <c r="R2" s="6"/>
      <c r="S2" s="6"/>
      <c r="T2" s="6"/>
      <c r="U2" s="6"/>
      <c r="V2" s="6"/>
    </row>
    <row r="3" spans="1:23" ht="14.4">
      <c r="A3" s="137"/>
      <c r="B3" s="123" t="s">
        <v>23</v>
      </c>
      <c r="C3" s="124"/>
      <c r="D3" s="124"/>
      <c r="E3" s="124"/>
      <c r="F3" s="124"/>
      <c r="G3" s="124"/>
      <c r="H3" s="124"/>
      <c r="I3" s="124"/>
      <c r="J3" s="124"/>
      <c r="K3" s="124"/>
      <c r="L3" s="124"/>
      <c r="M3" s="124"/>
      <c r="N3" s="124"/>
      <c r="O3" s="124"/>
      <c r="P3" s="124"/>
      <c r="Q3" s="124"/>
      <c r="R3" s="124"/>
      <c r="S3" s="117"/>
      <c r="T3" s="125" t="s">
        <v>24</v>
      </c>
      <c r="U3" s="126"/>
      <c r="V3" s="98"/>
    </row>
    <row r="4" spans="1:23" ht="44.25" customHeight="1">
      <c r="A4" s="138"/>
      <c r="B4" s="129" t="s">
        <v>25</v>
      </c>
      <c r="C4" s="117"/>
      <c r="D4" s="116" t="s">
        <v>26</v>
      </c>
      <c r="E4" s="117"/>
      <c r="F4" s="116" t="s">
        <v>27</v>
      </c>
      <c r="G4" s="117"/>
      <c r="H4" s="130" t="s">
        <v>28</v>
      </c>
      <c r="I4" s="130" t="s">
        <v>29</v>
      </c>
      <c r="J4" s="130" t="s">
        <v>30</v>
      </c>
      <c r="K4" s="130" t="s">
        <v>31</v>
      </c>
      <c r="L4" s="132" t="s">
        <v>32</v>
      </c>
      <c r="M4" s="121" t="s">
        <v>33</v>
      </c>
      <c r="N4" s="133" t="s">
        <v>34</v>
      </c>
      <c r="O4" s="121" t="s">
        <v>35</v>
      </c>
      <c r="P4" s="121" t="s">
        <v>36</v>
      </c>
      <c r="Q4" s="121" t="s">
        <v>37</v>
      </c>
      <c r="R4" s="121" t="s">
        <v>38</v>
      </c>
      <c r="S4" s="121" t="s">
        <v>39</v>
      </c>
      <c r="T4" s="127"/>
      <c r="U4" s="128"/>
      <c r="V4" s="98"/>
    </row>
    <row r="5" spans="1:23" ht="36.299999999999997" customHeight="1">
      <c r="A5" s="14" t="s">
        <v>40</v>
      </c>
      <c r="B5" s="15" t="s">
        <v>41</v>
      </c>
      <c r="C5" s="15" t="s">
        <v>42</v>
      </c>
      <c r="D5" s="15" t="s">
        <v>41</v>
      </c>
      <c r="E5" s="15" t="s">
        <v>42</v>
      </c>
      <c r="F5" s="15" t="s">
        <v>41</v>
      </c>
      <c r="G5" s="15" t="s">
        <v>42</v>
      </c>
      <c r="H5" s="131"/>
      <c r="I5" s="131"/>
      <c r="J5" s="131"/>
      <c r="K5" s="131"/>
      <c r="L5" s="131"/>
      <c r="M5" s="122"/>
      <c r="N5" s="122"/>
      <c r="O5" s="122"/>
      <c r="P5" s="122"/>
      <c r="Q5" s="122"/>
      <c r="R5" s="122"/>
      <c r="S5" s="122"/>
      <c r="T5" s="116" t="s">
        <v>33</v>
      </c>
      <c r="U5" s="117"/>
      <c r="V5" s="103" t="s">
        <v>171</v>
      </c>
      <c r="W5" s="96" t="s">
        <v>168</v>
      </c>
    </row>
    <row r="6" spans="1:23" ht="53.25" customHeight="1">
      <c r="A6" s="2" t="s">
        <v>11</v>
      </c>
      <c r="B6" s="16">
        <v>4740</v>
      </c>
      <c r="C6" s="17">
        <v>4740</v>
      </c>
      <c r="D6" s="17">
        <v>4733</v>
      </c>
      <c r="E6" s="17">
        <v>4733</v>
      </c>
      <c r="F6" s="17">
        <v>8250</v>
      </c>
      <c r="G6" s="17">
        <v>8576</v>
      </c>
      <c r="H6" s="17">
        <v>8517</v>
      </c>
      <c r="I6" s="17">
        <v>9690</v>
      </c>
      <c r="J6" s="17">
        <v>0</v>
      </c>
      <c r="K6" s="17">
        <f>M6-SUM(I6:J6)</f>
        <v>26082</v>
      </c>
      <c r="L6" s="17">
        <v>0</v>
      </c>
      <c r="M6" s="17">
        <f t="shared" ref="M6:M18" si="0">SUM(B6:G6)</f>
        <v>35772</v>
      </c>
      <c r="N6" s="18">
        <v>0.09</v>
      </c>
      <c r="O6" s="17">
        <v>20880</v>
      </c>
      <c r="P6" s="17">
        <v>1600</v>
      </c>
      <c r="Q6" s="17">
        <v>12642</v>
      </c>
      <c r="R6" s="17">
        <v>450</v>
      </c>
      <c r="S6" s="17">
        <v>200</v>
      </c>
      <c r="T6" s="118">
        <v>158184</v>
      </c>
      <c r="U6" s="119"/>
      <c r="V6" s="102">
        <f>T6+M6</f>
        <v>193956</v>
      </c>
      <c r="W6" s="104">
        <f>ROUND(T6/1500,0)</f>
        <v>105</v>
      </c>
    </row>
    <row r="7" spans="1:23" ht="53.25" customHeight="1">
      <c r="A7" s="2" t="s">
        <v>12</v>
      </c>
      <c r="B7" s="16">
        <v>2995</v>
      </c>
      <c r="C7" s="17">
        <v>2994</v>
      </c>
      <c r="D7" s="17">
        <v>10643</v>
      </c>
      <c r="E7" s="17">
        <v>10643</v>
      </c>
      <c r="F7" s="17">
        <v>3469</v>
      </c>
      <c r="G7" s="17">
        <v>4520</v>
      </c>
      <c r="H7" s="17">
        <v>6459</v>
      </c>
      <c r="I7" s="17">
        <v>28811</v>
      </c>
      <c r="J7" s="17"/>
      <c r="K7" s="17">
        <f>M7-SUM(I7:J7)</f>
        <v>6453</v>
      </c>
      <c r="L7" s="17">
        <v>0</v>
      </c>
      <c r="M7" s="17">
        <f t="shared" si="0"/>
        <v>35264</v>
      </c>
      <c r="N7" s="18">
        <v>0.01</v>
      </c>
      <c r="O7" s="17">
        <v>25060</v>
      </c>
      <c r="P7" s="17">
        <v>3304</v>
      </c>
      <c r="Q7" s="17">
        <v>4800</v>
      </c>
      <c r="R7" s="17">
        <v>2000</v>
      </c>
      <c r="S7" s="17">
        <v>100</v>
      </c>
      <c r="T7" s="118">
        <v>145327</v>
      </c>
      <c r="U7" s="119"/>
      <c r="V7" s="102">
        <f t="shared" ref="V7:V18" si="1">T7+M7</f>
        <v>180591</v>
      </c>
      <c r="W7" s="104">
        <f t="shared" ref="W7:W17" si="2">ROUND(T7/1500,0)</f>
        <v>97</v>
      </c>
    </row>
    <row r="8" spans="1:23" ht="53.25" customHeight="1">
      <c r="A8" s="3" t="s">
        <v>13</v>
      </c>
      <c r="B8" s="19">
        <v>3200</v>
      </c>
      <c r="C8" s="20">
        <v>2700</v>
      </c>
      <c r="D8" s="20">
        <v>4590</v>
      </c>
      <c r="E8" s="20">
        <v>3910</v>
      </c>
      <c r="F8" s="20">
        <v>2260</v>
      </c>
      <c r="G8" s="20">
        <v>2590</v>
      </c>
      <c r="H8" s="20">
        <v>2750</v>
      </c>
      <c r="I8" s="20"/>
      <c r="J8" s="20">
        <v>15400</v>
      </c>
      <c r="K8" s="20">
        <f>M8-SUM(I8:J8)</f>
        <v>3850</v>
      </c>
      <c r="L8" s="20">
        <v>0</v>
      </c>
      <c r="M8" s="20">
        <f t="shared" si="0"/>
        <v>19250</v>
      </c>
      <c r="N8" s="21">
        <v>0.02</v>
      </c>
      <c r="O8" s="20">
        <v>14640</v>
      </c>
      <c r="P8" s="20">
        <v>4120</v>
      </c>
      <c r="Q8" s="20">
        <v>340</v>
      </c>
      <c r="R8" s="20">
        <v>600</v>
      </c>
      <c r="S8" s="20">
        <v>1050</v>
      </c>
      <c r="T8" s="110">
        <v>184770</v>
      </c>
      <c r="U8" s="120"/>
      <c r="V8" s="99">
        <f t="shared" si="1"/>
        <v>204020</v>
      </c>
      <c r="W8" s="105">
        <f t="shared" si="2"/>
        <v>123</v>
      </c>
    </row>
    <row r="9" spans="1:23" ht="53.25" customHeight="1">
      <c r="A9" s="3" t="s">
        <v>14</v>
      </c>
      <c r="B9" s="19">
        <v>3874</v>
      </c>
      <c r="C9" s="20">
        <v>3875</v>
      </c>
      <c r="D9" s="20">
        <v>2153</v>
      </c>
      <c r="E9" s="20">
        <v>2152</v>
      </c>
      <c r="F9" s="20">
        <v>2583</v>
      </c>
      <c r="G9" s="20">
        <v>2583</v>
      </c>
      <c r="H9" s="20">
        <v>2460</v>
      </c>
      <c r="I9" s="20"/>
      <c r="J9" s="20">
        <v>13776</v>
      </c>
      <c r="K9" s="20">
        <f>M9-SUM(I9:J9)</f>
        <v>3444</v>
      </c>
      <c r="L9" s="20">
        <v>0</v>
      </c>
      <c r="M9" s="20">
        <f t="shared" si="0"/>
        <v>17220</v>
      </c>
      <c r="N9" s="21">
        <v>0.05</v>
      </c>
      <c r="O9" s="20">
        <v>15498</v>
      </c>
      <c r="P9" s="20">
        <v>1722</v>
      </c>
      <c r="Q9" s="20">
        <v>900</v>
      </c>
      <c r="R9" s="20">
        <v>0</v>
      </c>
      <c r="S9" s="20">
        <v>450</v>
      </c>
      <c r="T9" s="110">
        <v>128058</v>
      </c>
      <c r="U9" s="120"/>
      <c r="V9" s="99">
        <f t="shared" si="1"/>
        <v>145278</v>
      </c>
      <c r="W9" s="105">
        <f t="shared" si="2"/>
        <v>85</v>
      </c>
    </row>
    <row r="10" spans="1:23" ht="53.25" customHeight="1">
      <c r="A10" s="4" t="s">
        <v>15</v>
      </c>
      <c r="B10" s="22">
        <v>3513</v>
      </c>
      <c r="C10" s="23">
        <v>2743</v>
      </c>
      <c r="D10" s="23">
        <v>7127</v>
      </c>
      <c r="E10" s="23">
        <v>5587</v>
      </c>
      <c r="F10" s="23">
        <v>5965</v>
      </c>
      <c r="G10" s="23">
        <v>4185</v>
      </c>
      <c r="H10" s="23">
        <v>700</v>
      </c>
      <c r="I10" s="23"/>
      <c r="J10" s="23">
        <v>291</v>
      </c>
      <c r="K10" s="23">
        <v>28683</v>
      </c>
      <c r="L10" s="23">
        <v>146</v>
      </c>
      <c r="M10" s="23">
        <f t="shared" si="0"/>
        <v>29120</v>
      </c>
      <c r="N10" s="24">
        <v>0.02</v>
      </c>
      <c r="O10" s="23">
        <v>29120</v>
      </c>
      <c r="P10" s="23">
        <v>1350</v>
      </c>
      <c r="Q10" s="23">
        <v>225</v>
      </c>
      <c r="R10" s="23">
        <v>300</v>
      </c>
      <c r="S10" s="23">
        <v>125</v>
      </c>
      <c r="T10" s="112">
        <v>70188</v>
      </c>
      <c r="U10" s="113"/>
      <c r="V10" s="100">
        <f t="shared" si="1"/>
        <v>99308</v>
      </c>
      <c r="W10" s="106">
        <f t="shared" si="2"/>
        <v>47</v>
      </c>
    </row>
    <row r="11" spans="1:23" ht="53.25" customHeight="1">
      <c r="A11" s="5" t="s">
        <v>16</v>
      </c>
      <c r="B11" s="22">
        <v>1772</v>
      </c>
      <c r="C11" s="23">
        <v>1756</v>
      </c>
      <c r="D11" s="23">
        <v>4170</v>
      </c>
      <c r="E11" s="23">
        <v>4104</v>
      </c>
      <c r="F11" s="23">
        <v>10576</v>
      </c>
      <c r="G11" s="23">
        <v>8947</v>
      </c>
      <c r="H11" s="23">
        <v>200</v>
      </c>
      <c r="I11" s="23"/>
      <c r="J11" s="23">
        <v>1772</v>
      </c>
      <c r="K11" s="23">
        <v>29553</v>
      </c>
      <c r="L11" s="23">
        <v>0</v>
      </c>
      <c r="M11" s="23">
        <f t="shared" si="0"/>
        <v>31325</v>
      </c>
      <c r="N11" s="24">
        <v>0.15</v>
      </c>
      <c r="O11" s="23">
        <v>30674</v>
      </c>
      <c r="P11" s="23">
        <v>200</v>
      </c>
      <c r="Q11" s="23">
        <v>176</v>
      </c>
      <c r="R11" s="23">
        <v>200</v>
      </c>
      <c r="S11" s="23">
        <v>75</v>
      </c>
      <c r="T11" s="112">
        <v>220438</v>
      </c>
      <c r="U11" s="113"/>
      <c r="V11" s="100">
        <f t="shared" si="1"/>
        <v>251763</v>
      </c>
      <c r="W11" s="106">
        <f t="shared" si="2"/>
        <v>147</v>
      </c>
    </row>
    <row r="12" spans="1:23" ht="53.25" customHeight="1">
      <c r="A12" s="2" t="s">
        <v>17</v>
      </c>
      <c r="B12" s="25">
        <v>1344</v>
      </c>
      <c r="C12" s="26">
        <v>1239</v>
      </c>
      <c r="D12" s="26">
        <v>2623</v>
      </c>
      <c r="E12" s="26">
        <v>2407</v>
      </c>
      <c r="F12" s="26">
        <v>4204</v>
      </c>
      <c r="G12" s="26">
        <v>1953</v>
      </c>
      <c r="H12" s="26">
        <v>3500</v>
      </c>
      <c r="I12" s="26">
        <v>3619</v>
      </c>
      <c r="J12" s="26">
        <v>8727</v>
      </c>
      <c r="K12" s="26">
        <v>905</v>
      </c>
      <c r="L12" s="26">
        <v>519</v>
      </c>
      <c r="M12" s="17">
        <f t="shared" si="0"/>
        <v>13770</v>
      </c>
      <c r="N12" s="27">
        <v>0.1</v>
      </c>
      <c r="O12" s="26">
        <v>12400</v>
      </c>
      <c r="P12" s="26">
        <v>1480</v>
      </c>
      <c r="Q12" s="26">
        <v>1120</v>
      </c>
      <c r="R12" s="26">
        <v>390</v>
      </c>
      <c r="S12" s="26">
        <v>20</v>
      </c>
      <c r="T12" s="118">
        <v>56700</v>
      </c>
      <c r="U12" s="119"/>
      <c r="V12" s="102">
        <f t="shared" si="1"/>
        <v>70470</v>
      </c>
      <c r="W12" s="104">
        <f t="shared" si="2"/>
        <v>38</v>
      </c>
    </row>
    <row r="13" spans="1:23" ht="53.25" customHeight="1">
      <c r="A13" s="2" t="s">
        <v>18</v>
      </c>
      <c r="B13" s="25">
        <v>3712</v>
      </c>
      <c r="C13" s="26">
        <v>2476</v>
      </c>
      <c r="D13" s="26">
        <v>4056</v>
      </c>
      <c r="E13" s="26">
        <v>2704</v>
      </c>
      <c r="F13" s="26">
        <v>2639</v>
      </c>
      <c r="G13" s="26">
        <v>1131</v>
      </c>
      <c r="H13" s="28">
        <v>4000</v>
      </c>
      <c r="I13" s="26">
        <v>1838</v>
      </c>
      <c r="J13" s="28">
        <v>3343</v>
      </c>
      <c r="K13" s="28">
        <v>519</v>
      </c>
      <c r="L13" s="28">
        <v>11018</v>
      </c>
      <c r="M13" s="17">
        <f t="shared" si="0"/>
        <v>16718</v>
      </c>
      <c r="N13" s="27">
        <v>0.09</v>
      </c>
      <c r="O13" s="28">
        <v>14820</v>
      </c>
      <c r="P13" s="26">
        <v>2870</v>
      </c>
      <c r="Q13" s="26">
        <v>926</v>
      </c>
      <c r="R13" s="26">
        <v>260</v>
      </c>
      <c r="S13" s="26">
        <v>390</v>
      </c>
      <c r="T13" s="118">
        <v>83590</v>
      </c>
      <c r="U13" s="119"/>
      <c r="V13" s="102">
        <f t="shared" si="1"/>
        <v>100308</v>
      </c>
      <c r="W13" s="104">
        <f t="shared" si="2"/>
        <v>56</v>
      </c>
    </row>
    <row r="14" spans="1:23" ht="53.25" customHeight="1">
      <c r="A14" s="3" t="s">
        <v>19</v>
      </c>
      <c r="B14" s="29">
        <v>2000</v>
      </c>
      <c r="C14" s="29">
        <v>2000</v>
      </c>
      <c r="D14" s="29">
        <v>20500</v>
      </c>
      <c r="E14" s="29">
        <v>14500</v>
      </c>
      <c r="F14" s="29">
        <v>5855</v>
      </c>
      <c r="G14" s="29">
        <v>5851</v>
      </c>
      <c r="H14" s="20">
        <v>750</v>
      </c>
      <c r="I14" s="20"/>
      <c r="J14" s="20">
        <v>29749</v>
      </c>
      <c r="K14" s="20">
        <v>19832</v>
      </c>
      <c r="L14" s="20">
        <v>1125</v>
      </c>
      <c r="M14" s="20">
        <f t="shared" si="0"/>
        <v>50706</v>
      </c>
      <c r="N14" s="21">
        <v>0.05</v>
      </c>
      <c r="O14" s="20">
        <v>42000</v>
      </c>
      <c r="P14" s="20">
        <v>7500</v>
      </c>
      <c r="Q14" s="20">
        <v>9210</v>
      </c>
      <c r="R14" s="20">
        <v>810</v>
      </c>
      <c r="S14" s="20">
        <v>1125</v>
      </c>
      <c r="T14" s="110">
        <v>151900</v>
      </c>
      <c r="U14" s="120"/>
      <c r="V14" s="99">
        <f t="shared" si="1"/>
        <v>202606</v>
      </c>
      <c r="W14" s="105">
        <f t="shared" si="2"/>
        <v>101</v>
      </c>
    </row>
    <row r="15" spans="1:23" ht="53.25" customHeight="1">
      <c r="A15" s="3" t="s">
        <v>20</v>
      </c>
      <c r="B15" s="20">
        <v>3962</v>
      </c>
      <c r="C15" s="20">
        <v>4124</v>
      </c>
      <c r="D15" s="20">
        <v>14528</v>
      </c>
      <c r="E15" s="20">
        <v>15121</v>
      </c>
      <c r="F15" s="20">
        <v>7925</v>
      </c>
      <c r="G15" s="20">
        <v>8249</v>
      </c>
      <c r="H15" s="20">
        <v>1800</v>
      </c>
      <c r="I15" s="20"/>
      <c r="J15" s="20">
        <v>6700</v>
      </c>
      <c r="K15" s="20">
        <v>47209</v>
      </c>
      <c r="L15" s="20">
        <v>0</v>
      </c>
      <c r="M15" s="20">
        <f t="shared" si="0"/>
        <v>53909</v>
      </c>
      <c r="N15" s="21">
        <v>0.05</v>
      </c>
      <c r="O15" s="29">
        <v>28530</v>
      </c>
      <c r="P15" s="29">
        <v>8440</v>
      </c>
      <c r="Q15" s="29">
        <v>7820</v>
      </c>
      <c r="R15" s="29">
        <v>4720</v>
      </c>
      <c r="S15" s="20">
        <v>7395</v>
      </c>
      <c r="T15" s="110">
        <v>195000</v>
      </c>
      <c r="U15" s="111"/>
      <c r="V15" s="99">
        <f t="shared" si="1"/>
        <v>248909</v>
      </c>
      <c r="W15" s="105">
        <f t="shared" si="2"/>
        <v>130</v>
      </c>
    </row>
    <row r="16" spans="1:23" ht="53.25" customHeight="1">
      <c r="A16" s="4" t="s">
        <v>21</v>
      </c>
      <c r="B16" s="22">
        <v>1311</v>
      </c>
      <c r="C16" s="23">
        <v>1361</v>
      </c>
      <c r="D16" s="23">
        <v>8051</v>
      </c>
      <c r="E16" s="23">
        <v>8360</v>
      </c>
      <c r="F16" s="23">
        <v>7583</v>
      </c>
      <c r="G16" s="23">
        <v>6548</v>
      </c>
      <c r="H16" s="23">
        <v>16193</v>
      </c>
      <c r="I16" s="23"/>
      <c r="J16" s="23">
        <v>21110</v>
      </c>
      <c r="K16" s="23">
        <v>12104</v>
      </c>
      <c r="L16" s="30">
        <v>0</v>
      </c>
      <c r="M16" s="23">
        <f t="shared" si="0"/>
        <v>33214</v>
      </c>
      <c r="N16" s="23" t="s">
        <v>43</v>
      </c>
      <c r="O16" s="23">
        <v>27483</v>
      </c>
      <c r="P16" s="23">
        <v>1200</v>
      </c>
      <c r="Q16" s="23">
        <v>7413</v>
      </c>
      <c r="R16" s="23">
        <v>1300</v>
      </c>
      <c r="S16" s="23">
        <v>5881</v>
      </c>
      <c r="T16" s="112">
        <v>221106</v>
      </c>
      <c r="U16" s="113"/>
      <c r="V16" s="100">
        <f t="shared" si="1"/>
        <v>254320</v>
      </c>
      <c r="W16" s="106">
        <f t="shared" si="2"/>
        <v>147</v>
      </c>
    </row>
    <row r="17" spans="1:24" ht="51" customHeight="1">
      <c r="A17" s="5" t="s">
        <v>22</v>
      </c>
      <c r="B17" s="23">
        <v>6000</v>
      </c>
      <c r="C17" s="23">
        <v>4105</v>
      </c>
      <c r="D17" s="23">
        <v>16500</v>
      </c>
      <c r="E17" s="23">
        <v>14235</v>
      </c>
      <c r="F17" s="23">
        <v>9000</v>
      </c>
      <c r="G17" s="23">
        <v>5100</v>
      </c>
      <c r="H17" s="23">
        <v>9156</v>
      </c>
      <c r="I17" s="31"/>
      <c r="J17" s="23">
        <v>28406</v>
      </c>
      <c r="K17" s="23">
        <v>25300</v>
      </c>
      <c r="L17" s="23">
        <v>1234</v>
      </c>
      <c r="M17" s="23">
        <f t="shared" si="0"/>
        <v>54940</v>
      </c>
      <c r="N17" s="24">
        <v>0.01</v>
      </c>
      <c r="O17" s="23">
        <v>41290</v>
      </c>
      <c r="P17" s="23">
        <v>5789</v>
      </c>
      <c r="Q17" s="23">
        <v>6623</v>
      </c>
      <c r="R17" s="23">
        <v>3052</v>
      </c>
      <c r="S17" s="23">
        <v>4861</v>
      </c>
      <c r="T17" s="112">
        <v>177758</v>
      </c>
      <c r="U17" s="113"/>
      <c r="V17" s="100">
        <f t="shared" si="1"/>
        <v>232698</v>
      </c>
      <c r="W17" s="106">
        <f t="shared" si="2"/>
        <v>119</v>
      </c>
    </row>
    <row r="18" spans="1:24" ht="42" customHeight="1">
      <c r="A18" s="92" t="s">
        <v>33</v>
      </c>
      <c r="B18" s="93">
        <f t="shared" ref="B18:L18" si="3">SUM(B6:B17)</f>
        <v>38423</v>
      </c>
      <c r="C18" s="93">
        <f t="shared" si="3"/>
        <v>34113</v>
      </c>
      <c r="D18" s="93">
        <f t="shared" si="3"/>
        <v>99674</v>
      </c>
      <c r="E18" s="93">
        <f t="shared" si="3"/>
        <v>88456</v>
      </c>
      <c r="F18" s="93">
        <f t="shared" si="3"/>
        <v>70309</v>
      </c>
      <c r="G18" s="93">
        <f t="shared" si="3"/>
        <v>60233</v>
      </c>
      <c r="H18" s="93">
        <f t="shared" si="3"/>
        <v>56485</v>
      </c>
      <c r="I18" s="93">
        <f t="shared" si="3"/>
        <v>43958</v>
      </c>
      <c r="J18" s="93">
        <f t="shared" si="3"/>
        <v>129274</v>
      </c>
      <c r="K18" s="93">
        <f t="shared" si="3"/>
        <v>203934</v>
      </c>
      <c r="L18" s="93">
        <f t="shared" si="3"/>
        <v>14042</v>
      </c>
      <c r="M18" s="93">
        <f t="shared" si="0"/>
        <v>391208</v>
      </c>
      <c r="N18" s="94">
        <v>0.06</v>
      </c>
      <c r="O18" s="93">
        <f>SUM(O6:O17)</f>
        <v>302395</v>
      </c>
      <c r="P18" s="93">
        <f>SUM(P6:P17)</f>
        <v>39575</v>
      </c>
      <c r="Q18" s="93">
        <f>SUM(Q6:Q17)</f>
        <v>52195</v>
      </c>
      <c r="R18" s="93">
        <f>SUM(R6:R17)</f>
        <v>14082</v>
      </c>
      <c r="S18" s="93">
        <f>SUM(S6:S17)</f>
        <v>21672</v>
      </c>
      <c r="T18" s="114">
        <f>SUM(T6:U17)</f>
        <v>1793019</v>
      </c>
      <c r="U18" s="115"/>
      <c r="V18" s="101">
        <f t="shared" si="1"/>
        <v>2184227</v>
      </c>
      <c r="W18" s="107">
        <f>ROUND(AVERAGE(W6:W17),0)</f>
        <v>100</v>
      </c>
      <c r="X18" s="97" t="s">
        <v>169</v>
      </c>
    </row>
    <row r="19" spans="1:24" ht="15.75" customHeight="1">
      <c r="V19" s="108">
        <f>MIN(V6:V17)</f>
        <v>70470</v>
      </c>
      <c r="W19" s="108">
        <f>MIN(W6:W17)</f>
        <v>38</v>
      </c>
      <c r="X19" s="97" t="s">
        <v>170</v>
      </c>
    </row>
    <row r="20" spans="1:24" ht="15.75" customHeight="1">
      <c r="V20" s="109">
        <f>MAX(V6:V17)</f>
        <v>254320</v>
      </c>
      <c r="W20" s="109">
        <f>MAX(W6:W17)</f>
        <v>147</v>
      </c>
      <c r="X20" s="97" t="s">
        <v>172</v>
      </c>
    </row>
  </sheetData>
  <mergeCells count="31">
    <mergeCell ref="B3:S3"/>
    <mergeCell ref="T3:U4"/>
    <mergeCell ref="F4:G4"/>
    <mergeCell ref="B4:C4"/>
    <mergeCell ref="D4:E4"/>
    <mergeCell ref="H4:H5"/>
    <mergeCell ref="I4:I5"/>
    <mergeCell ref="J4:J5"/>
    <mergeCell ref="K4:K5"/>
    <mergeCell ref="L4:L5"/>
    <mergeCell ref="M4:M5"/>
    <mergeCell ref="N4:N5"/>
    <mergeCell ref="O4:O5"/>
    <mergeCell ref="P4:P5"/>
    <mergeCell ref="Q4:Q5"/>
    <mergeCell ref="R4:R5"/>
    <mergeCell ref="S4:S5"/>
    <mergeCell ref="T12:U12"/>
    <mergeCell ref="T13:U13"/>
    <mergeCell ref="T14:U14"/>
    <mergeCell ref="T15:U15"/>
    <mergeCell ref="T16:U16"/>
    <mergeCell ref="T18:U18"/>
    <mergeCell ref="T5:U5"/>
    <mergeCell ref="T6:U6"/>
    <mergeCell ref="T7:U7"/>
    <mergeCell ref="T8:U8"/>
    <mergeCell ref="T9:U9"/>
    <mergeCell ref="T10:U10"/>
    <mergeCell ref="T11:U11"/>
    <mergeCell ref="T17:U17"/>
  </mergeCells>
  <pageMargins left="0.70866141732283472" right="0.70866141732283472" top="0.74803149606299213" bottom="0.74803149606299213" header="0.31496062992125984" footer="0.31496062992125984"/>
  <pageSetup paperSize="9" scale="47"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D5A75-144C-44EF-B771-98C516C4E534}">
  <dimension ref="A1:G13"/>
  <sheetViews>
    <sheetView tabSelected="1" zoomScale="90" workbookViewId="0"/>
  </sheetViews>
  <sheetFormatPr defaultRowHeight="13.2"/>
  <cols>
    <col min="1" max="1" width="10.44140625" bestFit="1" customWidth="1"/>
    <col min="2" max="2" width="11.44140625" bestFit="1" customWidth="1"/>
    <col min="4" max="4" width="13.109375" bestFit="1" customWidth="1"/>
  </cols>
  <sheetData>
    <row r="1" spans="1:7">
      <c r="A1" t="s">
        <v>73</v>
      </c>
      <c r="B1" t="s">
        <v>173</v>
      </c>
      <c r="C1" t="s">
        <v>177</v>
      </c>
      <c r="D1" t="s">
        <v>178</v>
      </c>
      <c r="E1" t="s">
        <v>179</v>
      </c>
      <c r="F1" t="s">
        <v>181</v>
      </c>
      <c r="G1" t="s">
        <v>180</v>
      </c>
    </row>
    <row r="2" spans="1:7">
      <c r="A2" t="s">
        <v>174</v>
      </c>
      <c r="B2" t="s">
        <v>175</v>
      </c>
      <c r="C2">
        <v>17723</v>
      </c>
      <c r="D2">
        <v>18049</v>
      </c>
      <c r="E2">
        <v>9690</v>
      </c>
      <c r="F2">
        <v>0</v>
      </c>
      <c r="G2">
        <v>26082</v>
      </c>
    </row>
    <row r="3" spans="1:7">
      <c r="A3" t="s">
        <v>174</v>
      </c>
      <c r="B3" t="s">
        <v>176</v>
      </c>
      <c r="C3">
        <v>17107</v>
      </c>
      <c r="D3">
        <v>18157</v>
      </c>
      <c r="E3">
        <v>28811</v>
      </c>
      <c r="F3">
        <v>0</v>
      </c>
      <c r="G3">
        <v>6453</v>
      </c>
    </row>
    <row r="4" spans="1:7">
      <c r="A4" t="s">
        <v>182</v>
      </c>
      <c r="B4" t="s">
        <v>187</v>
      </c>
      <c r="C4">
        <v>10050</v>
      </c>
      <c r="D4">
        <v>9200</v>
      </c>
      <c r="E4">
        <v>0</v>
      </c>
      <c r="F4">
        <v>15400</v>
      </c>
      <c r="G4">
        <v>3850</v>
      </c>
    </row>
    <row r="5" spans="1:7">
      <c r="A5" t="s">
        <v>182</v>
      </c>
      <c r="B5" t="s">
        <v>188</v>
      </c>
      <c r="C5">
        <v>8610</v>
      </c>
      <c r="D5">
        <v>8610</v>
      </c>
      <c r="E5">
        <v>0</v>
      </c>
      <c r="F5">
        <v>13776</v>
      </c>
      <c r="G5">
        <v>3444</v>
      </c>
    </row>
    <row r="6" spans="1:7">
      <c r="A6" t="s">
        <v>183</v>
      </c>
      <c r="B6" t="s">
        <v>189</v>
      </c>
      <c r="C6">
        <v>16605</v>
      </c>
      <c r="D6">
        <v>12515</v>
      </c>
      <c r="E6">
        <v>0</v>
      </c>
      <c r="F6">
        <v>437</v>
      </c>
      <c r="G6">
        <v>28683</v>
      </c>
    </row>
    <row r="7" spans="1:7">
      <c r="A7" t="s">
        <v>183</v>
      </c>
      <c r="B7" t="s">
        <v>175</v>
      </c>
      <c r="C7">
        <v>16518</v>
      </c>
      <c r="D7">
        <v>14807</v>
      </c>
      <c r="E7">
        <v>0</v>
      </c>
      <c r="F7">
        <v>1772</v>
      </c>
      <c r="G7">
        <v>29553</v>
      </c>
    </row>
    <row r="8" spans="1:7">
      <c r="A8" t="s">
        <v>184</v>
      </c>
      <c r="B8" t="s">
        <v>189</v>
      </c>
      <c r="C8">
        <v>8171</v>
      </c>
      <c r="D8">
        <v>5599</v>
      </c>
      <c r="E8">
        <v>3619</v>
      </c>
      <c r="F8">
        <v>8727</v>
      </c>
      <c r="G8">
        <v>1424</v>
      </c>
    </row>
    <row r="9" spans="1:7">
      <c r="A9" t="s">
        <v>184</v>
      </c>
      <c r="B9" t="s">
        <v>188</v>
      </c>
      <c r="C9">
        <v>10407</v>
      </c>
      <c r="D9">
        <v>6311</v>
      </c>
      <c r="E9">
        <v>1838</v>
      </c>
      <c r="F9">
        <v>12343</v>
      </c>
      <c r="G9">
        <v>2537</v>
      </c>
    </row>
    <row r="10" spans="1:7" ht="14.4" customHeight="1">
      <c r="A10" t="s">
        <v>185</v>
      </c>
      <c r="B10" t="s">
        <v>190</v>
      </c>
      <c r="C10">
        <v>28355</v>
      </c>
      <c r="D10">
        <v>22351</v>
      </c>
      <c r="E10">
        <v>0</v>
      </c>
      <c r="F10">
        <v>30874</v>
      </c>
      <c r="G10" s="137">
        <v>19832</v>
      </c>
    </row>
    <row r="11" spans="1:7" ht="14.4" customHeight="1">
      <c r="A11" t="s">
        <v>185</v>
      </c>
      <c r="B11" t="s">
        <v>187</v>
      </c>
      <c r="C11">
        <v>26415</v>
      </c>
      <c r="D11">
        <v>27494</v>
      </c>
      <c r="E11">
        <v>0</v>
      </c>
      <c r="F11">
        <v>6700</v>
      </c>
      <c r="G11">
        <v>47209</v>
      </c>
    </row>
    <row r="12" spans="1:7">
      <c r="A12" t="s">
        <v>186</v>
      </c>
      <c r="B12" t="s">
        <v>190</v>
      </c>
      <c r="C12">
        <v>16945</v>
      </c>
      <c r="D12">
        <v>16269</v>
      </c>
      <c r="E12">
        <v>0</v>
      </c>
      <c r="F12">
        <v>21110</v>
      </c>
      <c r="G12">
        <v>12104</v>
      </c>
    </row>
    <row r="13" spans="1:7">
      <c r="A13" t="s">
        <v>186</v>
      </c>
      <c r="B13" t="s">
        <v>176</v>
      </c>
      <c r="C13">
        <v>31500</v>
      </c>
      <c r="D13">
        <v>23440</v>
      </c>
      <c r="E13">
        <v>0</v>
      </c>
      <c r="F13">
        <v>29640</v>
      </c>
      <c r="G13">
        <v>25300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H30"/>
  <sheetViews>
    <sheetView workbookViewId="0"/>
  </sheetViews>
  <sheetFormatPr defaultColWidth="12.6640625" defaultRowHeight="15.75" customHeight="1"/>
  <cols>
    <col min="1" max="1" width="56.109375" customWidth="1"/>
  </cols>
  <sheetData>
    <row r="1" spans="1:8" ht="13.8">
      <c r="A1" s="38" t="s">
        <v>48</v>
      </c>
      <c r="B1" s="39"/>
      <c r="C1" s="39"/>
      <c r="D1" s="39"/>
      <c r="E1" s="39"/>
      <c r="F1" s="134" t="s">
        <v>47</v>
      </c>
      <c r="G1" s="117"/>
    </row>
    <row r="2" spans="1:8" ht="13.8">
      <c r="A2" s="135" t="s">
        <v>49</v>
      </c>
      <c r="B2" s="124"/>
      <c r="C2" s="124"/>
      <c r="D2" s="124"/>
      <c r="E2" s="124"/>
      <c r="F2" s="124"/>
      <c r="G2" s="117"/>
    </row>
    <row r="3" spans="1:8" ht="46.8">
      <c r="A3" s="40" t="s">
        <v>50</v>
      </c>
      <c r="B3" s="40" t="s">
        <v>51</v>
      </c>
      <c r="C3" s="40" t="s">
        <v>52</v>
      </c>
      <c r="D3" s="40" t="s">
        <v>53</v>
      </c>
      <c r="E3" s="41"/>
      <c r="F3" s="41"/>
      <c r="G3" s="41"/>
    </row>
    <row r="4" spans="1:8" ht="14.4">
      <c r="A4" s="2" t="s">
        <v>4</v>
      </c>
      <c r="B4" s="42">
        <v>215086</v>
      </c>
      <c r="C4" s="42">
        <v>706739</v>
      </c>
      <c r="D4" s="42">
        <v>311985</v>
      </c>
      <c r="E4" s="43">
        <f t="shared" ref="E4:E7" si="0">SUM(B4:D4)</f>
        <v>1233810</v>
      </c>
      <c r="F4" s="41"/>
      <c r="G4" s="41"/>
    </row>
    <row r="5" spans="1:8" ht="14.4">
      <c r="A5" s="2" t="s">
        <v>5</v>
      </c>
      <c r="B5" s="44">
        <v>309753.78000000003</v>
      </c>
      <c r="C5" s="44">
        <v>620073.39</v>
      </c>
      <c r="D5" s="45">
        <v>303981.65000000002</v>
      </c>
      <c r="E5" s="46">
        <f t="shared" si="0"/>
        <v>1233808.82</v>
      </c>
      <c r="F5" s="41"/>
      <c r="G5" s="41"/>
    </row>
    <row r="6" spans="1:8" ht="14.4">
      <c r="A6" s="3" t="s">
        <v>54</v>
      </c>
      <c r="B6" s="47">
        <v>277241.52</v>
      </c>
      <c r="C6" s="47">
        <v>731734.73</v>
      </c>
      <c r="D6" s="47">
        <v>224832.58</v>
      </c>
      <c r="E6" s="48">
        <f t="shared" si="0"/>
        <v>1233808.83</v>
      </c>
      <c r="F6" s="41"/>
      <c r="G6" s="41"/>
    </row>
    <row r="7" spans="1:8" ht="14.4">
      <c r="A7" s="3" t="s">
        <v>55</v>
      </c>
      <c r="B7" s="47">
        <v>308400</v>
      </c>
      <c r="C7" s="47">
        <v>616801</v>
      </c>
      <c r="D7" s="47">
        <v>308401</v>
      </c>
      <c r="E7" s="48">
        <f t="shared" si="0"/>
        <v>1233602</v>
      </c>
      <c r="F7" s="41"/>
      <c r="G7" s="41"/>
    </row>
    <row r="8" spans="1:8" ht="14.4">
      <c r="A8" s="4" t="s">
        <v>1</v>
      </c>
      <c r="B8" s="49" t="s">
        <v>56</v>
      </c>
      <c r="C8" s="50" t="s">
        <v>57</v>
      </c>
      <c r="D8" s="50" t="s">
        <v>58</v>
      </c>
      <c r="E8" s="32" t="s">
        <v>59</v>
      </c>
      <c r="F8" s="41"/>
      <c r="G8" s="41"/>
      <c r="H8" s="51"/>
    </row>
    <row r="9" spans="1:8" ht="14.4">
      <c r="A9" s="5" t="s">
        <v>6</v>
      </c>
      <c r="B9" s="52">
        <v>298.505</v>
      </c>
      <c r="C9" s="52">
        <v>655.68200000000002</v>
      </c>
      <c r="D9" s="52">
        <v>279.60599999999999</v>
      </c>
      <c r="E9" s="41" t="s">
        <v>60</v>
      </c>
      <c r="F9" s="41"/>
      <c r="G9" s="41"/>
    </row>
    <row r="10" spans="1:8" ht="14.4">
      <c r="A10" s="2" t="s">
        <v>7</v>
      </c>
      <c r="B10" s="42">
        <v>295995</v>
      </c>
      <c r="C10" s="42">
        <v>610951</v>
      </c>
      <c r="D10" s="42">
        <v>326855</v>
      </c>
      <c r="E10" s="53">
        <v>1233801</v>
      </c>
      <c r="F10" s="41"/>
      <c r="G10" s="41"/>
    </row>
    <row r="11" spans="1:8" ht="14.4">
      <c r="A11" s="2" t="s">
        <v>8</v>
      </c>
      <c r="B11" s="42">
        <v>250201</v>
      </c>
      <c r="C11" s="42">
        <v>645347</v>
      </c>
      <c r="D11" s="42">
        <v>338260</v>
      </c>
      <c r="E11" s="53">
        <f>SUM(B11:D11)</f>
        <v>1233808</v>
      </c>
      <c r="F11" s="41"/>
      <c r="G11" s="41"/>
    </row>
    <row r="12" spans="1:8" ht="14.4">
      <c r="A12" s="3" t="s">
        <v>9</v>
      </c>
      <c r="B12" s="54" t="s">
        <v>61</v>
      </c>
      <c r="C12" s="54" t="s">
        <v>62</v>
      </c>
      <c r="D12" s="54" t="s">
        <v>63</v>
      </c>
      <c r="E12" s="41" t="s">
        <v>64</v>
      </c>
      <c r="F12" s="41"/>
      <c r="G12" s="41"/>
    </row>
    <row r="13" spans="1:8" ht="14.4">
      <c r="A13" s="3" t="s">
        <v>65</v>
      </c>
      <c r="B13" s="55" t="s">
        <v>66</v>
      </c>
      <c r="C13" s="56" t="s">
        <v>67</v>
      </c>
      <c r="D13" s="56" t="s">
        <v>68</v>
      </c>
      <c r="E13" s="32" t="s">
        <v>69</v>
      </c>
      <c r="F13" s="41"/>
      <c r="G13" s="41"/>
    </row>
    <row r="14" spans="1:8" ht="14.4">
      <c r="A14" s="4" t="s">
        <v>70</v>
      </c>
      <c r="B14" s="57">
        <v>246760</v>
      </c>
      <c r="C14" s="57">
        <v>616900</v>
      </c>
      <c r="D14" s="57">
        <v>370140</v>
      </c>
      <c r="E14" s="58">
        <f>SUM(B14:D14)</f>
        <v>1233800</v>
      </c>
      <c r="F14" s="41"/>
      <c r="G14" s="41"/>
    </row>
    <row r="15" spans="1:8" ht="14.4">
      <c r="A15" s="5" t="s">
        <v>10</v>
      </c>
      <c r="B15" s="59">
        <v>271148.71999999997</v>
      </c>
      <c r="C15" s="1" t="s">
        <v>71</v>
      </c>
      <c r="D15" s="59">
        <v>323680.53999999998</v>
      </c>
      <c r="E15" s="41"/>
      <c r="F15" s="41"/>
      <c r="G15" s="41"/>
    </row>
    <row r="16" spans="1:8" ht="14.4">
      <c r="A16" s="39"/>
      <c r="B16" s="39"/>
      <c r="C16" s="59"/>
      <c r="D16" s="39"/>
      <c r="E16" s="41"/>
      <c r="F16" s="41"/>
      <c r="G16" s="41"/>
    </row>
    <row r="17" spans="1:7" ht="13.2">
      <c r="A17" s="136" t="s">
        <v>72</v>
      </c>
      <c r="B17" s="124"/>
      <c r="C17" s="117"/>
      <c r="D17" s="41"/>
      <c r="E17" s="41"/>
      <c r="F17" s="41"/>
      <c r="G17" s="41"/>
    </row>
    <row r="18" spans="1:7" ht="47.25" customHeight="1">
      <c r="A18" s="60" t="s">
        <v>73</v>
      </c>
      <c r="B18" s="60" t="s">
        <v>74</v>
      </c>
      <c r="C18" s="60" t="s">
        <v>75</v>
      </c>
      <c r="D18" s="41"/>
      <c r="E18" s="41"/>
      <c r="F18" s="41"/>
      <c r="G18" s="41"/>
    </row>
    <row r="19" spans="1:7" ht="47.25" customHeight="1">
      <c r="A19" s="2" t="s">
        <v>11</v>
      </c>
      <c r="B19" s="2" t="s">
        <v>76</v>
      </c>
      <c r="C19" s="2" t="s">
        <v>0</v>
      </c>
      <c r="D19" s="41"/>
      <c r="E19" s="41"/>
      <c r="F19" s="41"/>
      <c r="G19" s="41"/>
    </row>
    <row r="20" spans="1:7" ht="47.25" customHeight="1">
      <c r="A20" s="2" t="s">
        <v>12</v>
      </c>
      <c r="B20" s="2" t="s">
        <v>77</v>
      </c>
      <c r="C20" s="2" t="s">
        <v>0</v>
      </c>
      <c r="D20" s="41"/>
      <c r="E20" s="41"/>
      <c r="F20" s="41"/>
      <c r="G20" s="41"/>
    </row>
    <row r="21" spans="1:7" ht="47.25" customHeight="1">
      <c r="A21" s="3" t="s">
        <v>13</v>
      </c>
      <c r="B21" s="54"/>
      <c r="C21" s="54" t="s">
        <v>0</v>
      </c>
      <c r="D21" s="41"/>
      <c r="E21" s="41"/>
      <c r="F21" s="41"/>
      <c r="G21" s="41"/>
    </row>
    <row r="22" spans="1:7" ht="47.25" customHeight="1">
      <c r="A22" s="3" t="s">
        <v>14</v>
      </c>
      <c r="B22" s="54"/>
      <c r="C22" s="54" t="s">
        <v>0</v>
      </c>
    </row>
    <row r="23" spans="1:7" ht="47.25" customHeight="1">
      <c r="A23" s="4" t="s">
        <v>15</v>
      </c>
      <c r="B23" s="57"/>
      <c r="C23" s="57" t="s">
        <v>0</v>
      </c>
    </row>
    <row r="24" spans="1:7" ht="47.25" customHeight="1">
      <c r="A24" s="5" t="s">
        <v>16</v>
      </c>
      <c r="B24" s="52"/>
      <c r="C24" s="52" t="s">
        <v>0</v>
      </c>
    </row>
    <row r="25" spans="1:7" ht="47.25" customHeight="1">
      <c r="A25" s="2" t="s">
        <v>17</v>
      </c>
      <c r="B25" s="42">
        <v>806042</v>
      </c>
      <c r="C25" s="42">
        <v>427759</v>
      </c>
      <c r="D25" s="1" t="s">
        <v>78</v>
      </c>
      <c r="E25" s="1" t="s">
        <v>79</v>
      </c>
    </row>
    <row r="26" spans="1:7" ht="47.25" customHeight="1">
      <c r="A26" s="2" t="s">
        <v>18</v>
      </c>
      <c r="B26" s="42">
        <v>1233808</v>
      </c>
      <c r="C26" s="61"/>
      <c r="D26" s="1" t="s">
        <v>80</v>
      </c>
    </row>
    <row r="27" spans="1:7" ht="47.25" customHeight="1">
      <c r="A27" s="3" t="s">
        <v>19</v>
      </c>
      <c r="B27" s="54"/>
      <c r="C27" s="54"/>
    </row>
    <row r="28" spans="1:7" ht="47.25" customHeight="1">
      <c r="A28" s="3" t="s">
        <v>20</v>
      </c>
      <c r="B28" s="54"/>
      <c r="C28" s="54"/>
    </row>
    <row r="29" spans="1:7" ht="47.25" customHeight="1">
      <c r="A29" s="4" t="s">
        <v>81</v>
      </c>
      <c r="B29" s="57"/>
      <c r="C29" s="57" t="s">
        <v>0</v>
      </c>
    </row>
    <row r="30" spans="1:7" ht="47.25" customHeight="1">
      <c r="A30" s="5" t="s">
        <v>22</v>
      </c>
      <c r="B30" s="52"/>
      <c r="C30" s="52" t="s">
        <v>0</v>
      </c>
    </row>
  </sheetData>
  <mergeCells count="3">
    <mergeCell ref="F1:G1"/>
    <mergeCell ref="A2:G2"/>
    <mergeCell ref="A17:C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G18"/>
  <sheetViews>
    <sheetView workbookViewId="0">
      <pane xSplit="1" ySplit="5" topLeftCell="B6" activePane="bottomRight" state="frozen"/>
      <selection pane="topRight" activeCell="B1" sqref="B1"/>
      <selection pane="bottomLeft" activeCell="A6" sqref="A6"/>
      <selection pane="bottomRight" activeCell="B6" sqref="B6"/>
    </sheetView>
  </sheetViews>
  <sheetFormatPr defaultColWidth="12.6640625" defaultRowHeight="15.75" customHeight="1"/>
  <cols>
    <col min="1" max="1" width="23.77734375" customWidth="1"/>
    <col min="2" max="2" width="30.77734375" customWidth="1"/>
    <col min="3" max="3" width="33.44140625" customWidth="1"/>
    <col min="4" max="4" width="53.109375" customWidth="1"/>
    <col min="5" max="5" width="49" customWidth="1"/>
    <col min="6" max="6" width="79.88671875" customWidth="1"/>
  </cols>
  <sheetData>
    <row r="1" spans="1:7" ht="14.4">
      <c r="A1" s="6"/>
      <c r="B1" s="6"/>
      <c r="C1" s="6"/>
      <c r="D1" s="62"/>
      <c r="E1" s="33" t="s">
        <v>2</v>
      </c>
      <c r="F1" s="63"/>
    </row>
    <row r="2" spans="1:7" ht="14.4">
      <c r="A2" s="7" t="s">
        <v>82</v>
      </c>
      <c r="B2" s="7"/>
      <c r="C2" s="7"/>
      <c r="D2" s="62"/>
      <c r="E2" s="33" t="s">
        <v>44</v>
      </c>
      <c r="F2" s="63"/>
    </row>
    <row r="3" spans="1:7" ht="39.75" customHeight="1">
      <c r="A3" s="63" t="s">
        <v>83</v>
      </c>
      <c r="B3" s="63"/>
      <c r="C3" s="63"/>
      <c r="D3" s="64"/>
      <c r="E3" s="63"/>
      <c r="F3" s="63"/>
    </row>
    <row r="4" spans="1:7" ht="28.8">
      <c r="A4" s="12"/>
      <c r="B4" s="34" t="s">
        <v>84</v>
      </c>
      <c r="C4" s="34" t="s">
        <v>85</v>
      </c>
      <c r="D4" s="65" t="s">
        <v>86</v>
      </c>
      <c r="E4" s="65" t="s">
        <v>87</v>
      </c>
      <c r="F4" s="65" t="s">
        <v>88</v>
      </c>
    </row>
    <row r="5" spans="1:7" ht="43.5" customHeight="1">
      <c r="A5" s="66" t="s">
        <v>3</v>
      </c>
      <c r="B5" s="67" t="s">
        <v>89</v>
      </c>
      <c r="C5" s="67" t="s">
        <v>90</v>
      </c>
      <c r="D5" s="67" t="s">
        <v>91</v>
      </c>
      <c r="E5" s="67" t="s">
        <v>92</v>
      </c>
      <c r="F5" s="68" t="s">
        <v>93</v>
      </c>
    </row>
    <row r="6" spans="1:7" ht="264.75" customHeight="1">
      <c r="A6" s="2" t="s">
        <v>11</v>
      </c>
      <c r="B6" s="69" t="s">
        <v>94</v>
      </c>
      <c r="C6" s="70" t="s">
        <v>95</v>
      </c>
      <c r="D6" s="70" t="s">
        <v>96</v>
      </c>
      <c r="E6" s="70" t="s">
        <v>97</v>
      </c>
      <c r="F6" s="70" t="s">
        <v>98</v>
      </c>
    </row>
    <row r="7" spans="1:7" ht="320.25" customHeight="1">
      <c r="A7" s="2" t="s">
        <v>12</v>
      </c>
      <c r="B7" s="71" t="s">
        <v>99</v>
      </c>
      <c r="C7" s="70" t="s">
        <v>100</v>
      </c>
      <c r="D7" s="70" t="s">
        <v>101</v>
      </c>
      <c r="E7" s="70" t="s">
        <v>102</v>
      </c>
      <c r="F7" s="70" t="s">
        <v>103</v>
      </c>
    </row>
    <row r="8" spans="1:7" ht="120.75" customHeight="1">
      <c r="A8" s="3" t="s">
        <v>13</v>
      </c>
      <c r="B8" s="36" t="s">
        <v>104</v>
      </c>
      <c r="C8" s="36" t="s">
        <v>105</v>
      </c>
      <c r="D8" s="36" t="s">
        <v>106</v>
      </c>
      <c r="E8" s="36" t="s">
        <v>107</v>
      </c>
      <c r="F8" s="36" t="s">
        <v>108</v>
      </c>
    </row>
    <row r="9" spans="1:7" ht="155.25" customHeight="1">
      <c r="A9" s="3" t="s">
        <v>14</v>
      </c>
      <c r="B9" s="37" t="s">
        <v>109</v>
      </c>
      <c r="C9" s="37" t="s">
        <v>110</v>
      </c>
      <c r="D9" s="37" t="s">
        <v>111</v>
      </c>
      <c r="E9" s="37" t="s">
        <v>112</v>
      </c>
      <c r="F9" s="37" t="s">
        <v>113</v>
      </c>
    </row>
    <row r="10" spans="1:7" ht="326.25" customHeight="1">
      <c r="A10" s="4" t="s">
        <v>15</v>
      </c>
      <c r="B10" s="72" t="s">
        <v>114</v>
      </c>
      <c r="C10" s="72" t="s">
        <v>115</v>
      </c>
      <c r="D10" s="72" t="s">
        <v>116</v>
      </c>
      <c r="E10" s="72" t="s">
        <v>117</v>
      </c>
      <c r="F10" s="72" t="s">
        <v>118</v>
      </c>
    </row>
    <row r="11" spans="1:7" ht="276" customHeight="1">
      <c r="A11" s="5" t="s">
        <v>16</v>
      </c>
      <c r="B11" s="72" t="s">
        <v>119</v>
      </c>
      <c r="C11" s="72" t="s">
        <v>120</v>
      </c>
      <c r="D11" s="72" t="s">
        <v>121</v>
      </c>
      <c r="E11" s="72" t="s">
        <v>122</v>
      </c>
      <c r="F11" s="73" t="s">
        <v>123</v>
      </c>
      <c r="G11" s="1" t="s">
        <v>46</v>
      </c>
    </row>
    <row r="12" spans="1:7" ht="145.5" customHeight="1">
      <c r="A12" s="2" t="s">
        <v>17</v>
      </c>
      <c r="B12" s="74" t="s">
        <v>124</v>
      </c>
      <c r="C12" s="74" t="s">
        <v>125</v>
      </c>
      <c r="D12" s="74" t="s">
        <v>126</v>
      </c>
      <c r="E12" s="35"/>
      <c r="F12" s="35" t="s">
        <v>46</v>
      </c>
    </row>
    <row r="13" spans="1:7" ht="153.75" customHeight="1">
      <c r="A13" s="2" t="s">
        <v>18</v>
      </c>
      <c r="B13" s="74" t="s">
        <v>127</v>
      </c>
      <c r="C13" s="74" t="s">
        <v>128</v>
      </c>
      <c r="D13" s="74" t="s">
        <v>129</v>
      </c>
      <c r="E13" s="74" t="s">
        <v>130</v>
      </c>
      <c r="F13" s="74" t="s">
        <v>131</v>
      </c>
      <c r="G13" s="1" t="s">
        <v>46</v>
      </c>
    </row>
    <row r="14" spans="1:7" ht="44.25" customHeight="1">
      <c r="A14" s="3" t="s">
        <v>19</v>
      </c>
      <c r="B14" s="75" t="s">
        <v>132</v>
      </c>
      <c r="C14" s="75" t="s">
        <v>133</v>
      </c>
      <c r="D14" s="75" t="s">
        <v>134</v>
      </c>
      <c r="E14" s="76" t="s">
        <v>135</v>
      </c>
      <c r="F14" s="77" t="s">
        <v>136</v>
      </c>
      <c r="G14" s="1" t="s">
        <v>46</v>
      </c>
    </row>
    <row r="15" spans="1:7" ht="138.75" customHeight="1">
      <c r="A15" s="3" t="s">
        <v>20</v>
      </c>
      <c r="B15" s="75" t="s">
        <v>137</v>
      </c>
      <c r="C15" s="75" t="s">
        <v>138</v>
      </c>
      <c r="D15" s="75" t="s">
        <v>139</v>
      </c>
      <c r="E15" s="75" t="s">
        <v>140</v>
      </c>
      <c r="F15" s="78" t="s">
        <v>141</v>
      </c>
      <c r="G15" s="1" t="s">
        <v>46</v>
      </c>
    </row>
    <row r="16" spans="1:7" ht="150.75" customHeight="1">
      <c r="A16" s="4" t="s">
        <v>21</v>
      </c>
      <c r="B16" s="79" t="s">
        <v>142</v>
      </c>
      <c r="C16" s="80" t="s">
        <v>143</v>
      </c>
      <c r="D16" s="81" t="s">
        <v>144</v>
      </c>
      <c r="E16" s="81" t="s">
        <v>145</v>
      </c>
      <c r="F16" s="79" t="s">
        <v>146</v>
      </c>
    </row>
    <row r="17" spans="1:7" ht="373.5" customHeight="1">
      <c r="A17" s="82" t="s">
        <v>22</v>
      </c>
      <c r="B17" s="83" t="s">
        <v>147</v>
      </c>
      <c r="C17" s="83" t="s">
        <v>148</v>
      </c>
      <c r="D17" s="83" t="s">
        <v>149</v>
      </c>
      <c r="E17" s="83" t="s">
        <v>150</v>
      </c>
      <c r="F17" s="83" t="s">
        <v>151</v>
      </c>
      <c r="G17" s="1" t="s">
        <v>46</v>
      </c>
    </row>
    <row r="18" spans="1:7" ht="13.2">
      <c r="F18" s="1" t="s">
        <v>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C12"/>
  <sheetViews>
    <sheetView workbookViewId="0">
      <pane xSplit="1" topLeftCell="B1" activePane="topRight" state="frozen"/>
      <selection pane="topRight" activeCell="C2" sqref="C2"/>
    </sheetView>
  </sheetViews>
  <sheetFormatPr defaultColWidth="12.6640625" defaultRowHeight="15.75" customHeight="1"/>
  <cols>
    <col min="1" max="1" width="34.44140625" customWidth="1"/>
    <col min="2" max="2" width="32" customWidth="1"/>
    <col min="3" max="3" width="30.44140625" customWidth="1"/>
  </cols>
  <sheetData>
    <row r="1" spans="1:3" ht="15.75" customHeight="1">
      <c r="A1" s="8" t="s">
        <v>152</v>
      </c>
      <c r="B1" s="13"/>
      <c r="C1" s="84" t="s">
        <v>153</v>
      </c>
    </row>
    <row r="2" spans="1:3" ht="15.75" customHeight="1">
      <c r="A2" s="9" t="s">
        <v>154</v>
      </c>
      <c r="B2" s="10"/>
      <c r="C2" s="11"/>
    </row>
    <row r="3" spans="1:3" ht="15.75" customHeight="1">
      <c r="A3" s="66" t="s">
        <v>3</v>
      </c>
      <c r="B3" s="85" t="s">
        <v>155</v>
      </c>
      <c r="C3" s="85" t="s">
        <v>156</v>
      </c>
    </row>
    <row r="4" spans="1:3" ht="15.75" customHeight="1">
      <c r="A4" s="86" t="s">
        <v>157</v>
      </c>
      <c r="B4" s="87" t="s">
        <v>158</v>
      </c>
      <c r="C4" s="88" t="s">
        <v>0</v>
      </c>
    </row>
    <row r="5" spans="1:3" ht="15.75" customHeight="1">
      <c r="A5" s="86" t="s">
        <v>159</v>
      </c>
      <c r="B5" s="89"/>
      <c r="C5" s="90"/>
    </row>
    <row r="6" spans="1:3" ht="15.75" customHeight="1">
      <c r="A6" s="86" t="s">
        <v>160</v>
      </c>
      <c r="B6" s="89"/>
      <c r="C6" s="89"/>
    </row>
    <row r="7" spans="1:3" ht="15.75" customHeight="1">
      <c r="A7" s="86" t="s">
        <v>161</v>
      </c>
      <c r="B7" s="89"/>
      <c r="C7" s="89"/>
    </row>
    <row r="8" spans="1:3" ht="15.75" customHeight="1">
      <c r="A8" s="86" t="s">
        <v>162</v>
      </c>
      <c r="B8" s="89"/>
      <c r="C8" s="89"/>
    </row>
    <row r="9" spans="1:3" ht="15.75" customHeight="1">
      <c r="A9" s="86" t="s">
        <v>163</v>
      </c>
      <c r="B9" s="91"/>
      <c r="C9" s="90" t="s">
        <v>45</v>
      </c>
    </row>
    <row r="10" spans="1:3" ht="15.75" customHeight="1">
      <c r="A10" s="86" t="s">
        <v>164</v>
      </c>
      <c r="B10" s="89"/>
      <c r="C10" s="89"/>
    </row>
    <row r="11" spans="1:3" ht="15.75" customHeight="1">
      <c r="A11" s="86" t="s">
        <v>165</v>
      </c>
      <c r="B11" s="89"/>
      <c r="C11" s="89"/>
    </row>
    <row r="12" spans="1:3" ht="15.75" customHeight="1">
      <c r="A12" s="86" t="s">
        <v>166</v>
      </c>
      <c r="B12" s="89"/>
      <c r="C12" s="89"/>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C5ADD26906E824B80A81FB9303E43E8" ma:contentTypeVersion="10" ma:contentTypeDescription="Create a new document." ma:contentTypeScope="" ma:versionID="e9b1b3980994cd4c082da0123ca2b30e">
  <xsd:schema xmlns:xsd="http://www.w3.org/2001/XMLSchema" xmlns:xs="http://www.w3.org/2001/XMLSchema" xmlns:p="http://schemas.microsoft.com/office/2006/metadata/properties" xmlns:ns2="1fbdebb3-afef-4697-984c-cb2c17e877d5" targetNamespace="http://schemas.microsoft.com/office/2006/metadata/properties" ma:root="true" ma:fieldsID="ee666a4e9f4650fe5b9bb5db939dce44" ns2:_="">
    <xsd:import namespace="1fbdebb3-afef-4697-984c-cb2c17e877d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bdebb3-afef-4697-984c-cb2c17e877d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0109c95-c5a9-46e1-a049-74d4c705e36e"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fbdebb3-afef-4697-984c-cb2c17e877d5">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6DB1F94-2866-4671-941F-AB84DFB0AD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fbdebb3-afef-4697-984c-cb2c17e877d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8BC0EB3-86AD-4976-BDDA-3186385B1EAB}">
  <ds:schemaRef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1fbdebb3-afef-4697-984c-cb2c17e877d5"/>
    <ds:schemaRef ds:uri="http://www.w3.org/XML/1998/namespace"/>
  </ds:schemaRefs>
</ds:datastoreItem>
</file>

<file path=customXml/itemProps3.xml><?xml version="1.0" encoding="utf-8"?>
<ds:datastoreItem xmlns:ds="http://schemas.openxmlformats.org/officeDocument/2006/customXml" ds:itemID="{D6795B5B-7BAE-4C94-B441-0B3C41A57F0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06-_Direct beneficiaries</vt:lpstr>
      <vt:lpstr>Sheet1</vt:lpstr>
      <vt:lpstr>CN_Budget split per year</vt:lpstr>
      <vt:lpstr>CN_07-Target Group I HL</vt:lpstr>
      <vt:lpstr>CN_Logframe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Kiani Raets</dc:creator>
  <cp:lastModifiedBy>Dominik Bulla</cp:lastModifiedBy>
  <cp:lastPrinted>2022-06-01T19:26:58Z</cp:lastPrinted>
  <dcterms:created xsi:type="dcterms:W3CDTF">2022-10-06T20:15:47Z</dcterms:created>
  <dcterms:modified xsi:type="dcterms:W3CDTF">2024-10-18T20:00:31Z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0x0101000C5ADD26906E824B80A81FB9303E43E8</vt:lpwstr>
  </property>
  <property fmtid="{D5CDD505-2E9C-101B-9397-08002B2CF9AE}" pid="3" name="MediaServiceImageTags">
    <vt:lpwstr/>
  </property>
</Properties>
</file>