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oenke_Exper_8E_IM\IM\8e_IM\EMIS_8e_AE_Solutions\ExperMIS8e_AppExerciseFiles\"/>
    </mc:Choice>
  </mc:AlternateContent>
  <bookViews>
    <workbookView xWindow="15" yWindow="15" windowWidth="14895" windowHeight="5430" xr2:uid="{00000000-000D-0000-FFFF-FFFF00000000}"/>
  </bookViews>
  <sheets>
    <sheet name="Part a" sheetId="1" r:id="rId1"/>
    <sheet name="Part b" sheetId="4" r:id="rId2"/>
    <sheet name="Part c" sheetId="5" r:id="rId3"/>
    <sheet name="Sheet2" sheetId="2" r:id="rId4"/>
    <sheet name="Sheet3" sheetId="3" r:id="rId5"/>
  </sheets>
  <calcPr calcId="171027"/>
</workbook>
</file>

<file path=xl/calcChain.xml><?xml version="1.0" encoding="utf-8"?>
<calcChain xmlns="http://schemas.openxmlformats.org/spreadsheetml/2006/main">
  <c r="X8" i="5" l="1"/>
  <c r="R15" i="5" l="1"/>
  <c r="R16" i="5"/>
  <c r="S16" i="5"/>
  <c r="T16" i="5"/>
  <c r="N17" i="5"/>
  <c r="O5" i="5" s="1"/>
  <c r="R18" i="5"/>
  <c r="M19" i="5"/>
  <c r="Q19" i="5"/>
  <c r="N20" i="5"/>
  <c r="R21" i="5"/>
  <c r="N21" i="5"/>
  <c r="M21" i="5"/>
  <c r="R22" i="5"/>
  <c r="U23" i="5"/>
  <c r="Q24" i="5"/>
  <c r="M24" i="5"/>
  <c r="N25" i="5"/>
  <c r="O26" i="5"/>
  <c r="R27" i="5"/>
  <c r="Q27" i="5"/>
  <c r="S28" i="5"/>
  <c r="S29" i="5"/>
  <c r="N29" i="5"/>
  <c r="M29" i="5"/>
  <c r="R30" i="5"/>
  <c r="U31" i="5"/>
  <c r="N32" i="5"/>
  <c r="T32" i="5"/>
  <c r="M32" i="5"/>
  <c r="P32" i="5"/>
  <c r="R32" i="5"/>
  <c r="T15" i="4"/>
  <c r="Q16" i="4"/>
  <c r="T16" i="4"/>
  <c r="P18" i="4"/>
  <c r="M19" i="4"/>
  <c r="T20" i="4"/>
  <c r="N21" i="4"/>
  <c r="S22" i="4"/>
  <c r="Q23" i="4"/>
  <c r="T24" i="4"/>
  <c r="N25" i="4"/>
  <c r="P26" i="4"/>
  <c r="S26" i="4"/>
  <c r="T28" i="4"/>
  <c r="O30" i="4"/>
  <c r="U31" i="4"/>
  <c r="T32" i="4"/>
  <c r="M30" i="1"/>
  <c r="M31" i="1"/>
  <c r="M32" i="1"/>
  <c r="M23" i="1"/>
  <c r="M24" i="1"/>
  <c r="M25" i="1"/>
  <c r="M26" i="1"/>
  <c r="M27" i="1"/>
  <c r="M28" i="1"/>
  <c r="M29" i="1"/>
  <c r="H8" i="1" s="1"/>
  <c r="M22" i="1"/>
  <c r="M21" i="1"/>
  <c r="M18" i="1"/>
  <c r="H6" i="1" s="1"/>
  <c r="M19" i="1"/>
  <c r="M20" i="1"/>
  <c r="M17" i="1"/>
  <c r="M16" i="1"/>
  <c r="M15" i="1"/>
  <c r="H5" i="1" s="1"/>
  <c r="N31" i="4"/>
  <c r="M31" i="4"/>
  <c r="U29" i="4"/>
  <c r="T29" i="4"/>
  <c r="S29" i="4"/>
  <c r="R29" i="4"/>
  <c r="Q29" i="4"/>
  <c r="N29" i="4"/>
  <c r="M29" i="4"/>
  <c r="U27" i="4"/>
  <c r="T27" i="4"/>
  <c r="S27" i="4"/>
  <c r="R27" i="4"/>
  <c r="Q27" i="4"/>
  <c r="N27" i="4"/>
  <c r="M27" i="4"/>
  <c r="U25" i="4"/>
  <c r="T25" i="4"/>
  <c r="S25" i="4"/>
  <c r="R25" i="4"/>
  <c r="Q25" i="4"/>
  <c r="M25" i="4"/>
  <c r="T23" i="4"/>
  <c r="S23" i="4"/>
  <c r="R23" i="4"/>
  <c r="N23" i="4"/>
  <c r="R21" i="4"/>
  <c r="Q21" i="4"/>
  <c r="T19" i="4"/>
  <c r="R19" i="4"/>
  <c r="Q19" i="4"/>
  <c r="N19" i="4"/>
  <c r="U17" i="4"/>
  <c r="T17" i="4"/>
  <c r="S17" i="4"/>
  <c r="R17" i="4"/>
  <c r="Q17" i="4"/>
  <c r="N17" i="4"/>
  <c r="M17" i="4"/>
  <c r="R15" i="4"/>
  <c r="Q15" i="4"/>
  <c r="U32" i="4"/>
  <c r="P30" i="4"/>
  <c r="M30" i="4"/>
  <c r="P28" i="4"/>
  <c r="O28" i="4"/>
  <c r="M28" i="4"/>
  <c r="U28" i="4"/>
  <c r="O26" i="4"/>
  <c r="P24" i="4"/>
  <c r="O24" i="4"/>
  <c r="M24" i="4"/>
  <c r="U24" i="4"/>
  <c r="P22" i="4"/>
  <c r="O22" i="4"/>
  <c r="M22" i="4"/>
  <c r="U22" i="4"/>
  <c r="P20" i="4"/>
  <c r="O20" i="4"/>
  <c r="M20" i="4"/>
  <c r="U20" i="4"/>
  <c r="O18" i="4"/>
  <c r="O27" i="4"/>
  <c r="O23" i="4"/>
  <c r="O19" i="4"/>
  <c r="P27" i="4"/>
  <c r="P19" i="4"/>
  <c r="N30" i="4"/>
  <c r="N22" i="4"/>
  <c r="O15" i="4"/>
  <c r="O29" i="4"/>
  <c r="O25" i="4"/>
  <c r="O17" i="4"/>
  <c r="P29" i="4"/>
  <c r="P25" i="4"/>
  <c r="P17" i="4"/>
  <c r="Q28" i="4"/>
  <c r="Q24" i="4"/>
  <c r="Q20" i="4"/>
  <c r="R30" i="4"/>
  <c r="R22" i="4"/>
  <c r="S28" i="4"/>
  <c r="S24" i="4"/>
  <c r="S20" i="4"/>
  <c r="T30" i="4"/>
  <c r="T22" i="4"/>
  <c r="T18" i="4"/>
  <c r="O16" i="4"/>
  <c r="S26" i="5"/>
  <c r="Q26" i="5"/>
  <c r="S23" i="5"/>
  <c r="U22" i="5"/>
  <c r="Q22" i="5"/>
  <c r="S20" i="5"/>
  <c r="U16" i="5"/>
  <c r="N28" i="4"/>
  <c r="N20" i="4"/>
  <c r="Q30" i="4"/>
  <c r="Q22" i="4"/>
  <c r="R28" i="4"/>
  <c r="R20" i="4"/>
  <c r="N24" i="4"/>
  <c r="N16" i="4"/>
  <c r="Q18" i="4"/>
  <c r="R24" i="4"/>
  <c r="O21" i="5"/>
  <c r="O28" i="5"/>
  <c r="O19" i="5"/>
  <c r="S21" i="5"/>
  <c r="Q28" i="5"/>
  <c r="U25" i="5"/>
  <c r="T28" i="5"/>
  <c r="Q32" i="5"/>
  <c r="P28" i="5"/>
  <c r="P22" i="5"/>
  <c r="S22" i="5"/>
  <c r="O29" i="5"/>
  <c r="S32" i="5"/>
  <c r="N28" i="5"/>
  <c r="N22" i="5"/>
  <c r="S25" i="5"/>
  <c r="S19" i="5"/>
  <c r="M25" i="5"/>
  <c r="R19" i="5"/>
  <c r="O31" i="5"/>
  <c r="U29" i="5"/>
  <c r="U27" i="5"/>
  <c r="O25" i="5"/>
  <c r="S24" i="5"/>
  <c r="N24" i="5"/>
  <c r="O24" i="5"/>
  <c r="O22" i="5"/>
  <c r="T19" i="5"/>
  <c r="S18" i="5"/>
  <c r="O18" i="5"/>
  <c r="Q18" i="5"/>
  <c r="U18" i="5"/>
  <c r="P18" i="5"/>
  <c r="N18" i="5"/>
  <c r="N16" i="5"/>
  <c r="P16" i="5"/>
  <c r="S15" i="5"/>
  <c r="T4" i="5" s="1"/>
  <c r="O15" i="5"/>
  <c r="Q16" i="5"/>
  <c r="O16" i="5"/>
  <c r="M32" i="4"/>
  <c r="N15" i="5"/>
  <c r="R32" i="4"/>
  <c r="Q21" i="5"/>
  <c r="T26" i="4"/>
  <c r="R18" i="4"/>
  <c r="P15" i="4"/>
  <c r="N18" i="4"/>
  <c r="P23" i="4"/>
  <c r="O31" i="4"/>
  <c r="O32" i="4"/>
  <c r="S19" i="4"/>
  <c r="T21" i="4"/>
  <c r="U23" i="4"/>
  <c r="Q31" i="4"/>
  <c r="S30" i="4"/>
  <c r="M26" i="5"/>
  <c r="P23" i="5"/>
  <c r="M22" i="5"/>
  <c r="P19" i="5"/>
  <c r="M18" i="5"/>
  <c r="S21" i="4"/>
  <c r="U18" i="4"/>
  <c r="P32" i="4"/>
  <c r="S15" i="4"/>
  <c r="U21" i="4"/>
  <c r="R31" i="4"/>
  <c r="N19" i="5"/>
  <c r="S32" i="4"/>
  <c r="Q32" i="4"/>
  <c r="U16" i="4"/>
  <c r="U26" i="4"/>
  <c r="R26" i="4"/>
  <c r="N26" i="4"/>
  <c r="M18" i="4"/>
  <c r="H6" i="4" s="1"/>
  <c r="M26" i="4"/>
  <c r="U30" i="4"/>
  <c r="N15" i="4"/>
  <c r="U19" i="4"/>
  <c r="M23" i="4"/>
  <c r="S31" i="4"/>
  <c r="S18" i="4"/>
  <c r="U15" i="4"/>
  <c r="S16" i="4"/>
  <c r="M31" i="5"/>
  <c r="T29" i="5"/>
  <c r="T25" i="5"/>
  <c r="P21" i="5"/>
  <c r="N32" i="4"/>
  <c r="P21" i="4"/>
  <c r="M21" i="4"/>
  <c r="T31" i="4"/>
  <c r="R29" i="5"/>
  <c r="R25" i="5"/>
  <c r="P15" i="5"/>
  <c r="R16" i="4"/>
  <c r="Q26" i="4"/>
  <c r="Q25" i="5"/>
  <c r="Q29" i="5"/>
  <c r="M16" i="4"/>
  <c r="O21" i="4"/>
  <c r="M15" i="4"/>
  <c r="P31" i="4"/>
  <c r="P25" i="5"/>
  <c r="T22" i="5"/>
  <c r="T21" i="5"/>
  <c r="T18" i="5"/>
  <c r="P16" i="4"/>
  <c r="H5" i="4"/>
  <c r="S4" i="5" l="1"/>
  <c r="U20" i="5"/>
  <c r="O4" i="5"/>
  <c r="M23" i="5"/>
  <c r="N23" i="5"/>
  <c r="P27" i="5"/>
  <c r="R24" i="5"/>
  <c r="M28" i="5"/>
  <c r="O27" i="5"/>
  <c r="P26" i="5"/>
  <c r="T23" i="5"/>
  <c r="U6" i="5" s="1"/>
  <c r="Q4" i="5"/>
  <c r="T26" i="5"/>
  <c r="U30" i="5"/>
  <c r="N27" i="5"/>
  <c r="M30" i="5"/>
  <c r="Q17" i="5"/>
  <c r="P24" i="5"/>
  <c r="Q6" i="5" s="1"/>
  <c r="P30" i="5"/>
  <c r="U28" i="5"/>
  <c r="V7" i="5" s="1"/>
  <c r="O32" i="5"/>
  <c r="O17" i="5"/>
  <c r="S27" i="5"/>
  <c r="T6" i="5" s="1"/>
  <c r="R31" i="5"/>
  <c r="N26" i="5"/>
  <c r="R23" i="5"/>
  <c r="T20" i="5"/>
  <c r="P4" i="5"/>
  <c r="P29" i="5"/>
  <c r="M27" i="5"/>
  <c r="U26" i="5"/>
  <c r="N31" i="5"/>
  <c r="T15" i="5"/>
  <c r="P31" i="5"/>
  <c r="Q15" i="5"/>
  <c r="M16" i="5"/>
  <c r="U24" i="5"/>
  <c r="U32" i="5"/>
  <c r="U19" i="5"/>
  <c r="U21" i="5"/>
  <c r="S17" i="5"/>
  <c r="T5" i="5" s="1"/>
  <c r="O23" i="5"/>
  <c r="P6" i="5" s="1"/>
  <c r="Q30" i="5"/>
  <c r="R7" i="5" s="1"/>
  <c r="Q31" i="5"/>
  <c r="R28" i="5"/>
  <c r="R26" i="5"/>
  <c r="Q23" i="5"/>
  <c r="R6" i="5" s="1"/>
  <c r="R20" i="5"/>
  <c r="M15" i="5"/>
  <c r="O30" i="5"/>
  <c r="U17" i="5"/>
  <c r="S30" i="5"/>
  <c r="T7" i="5" s="1"/>
  <c r="P20" i="5"/>
  <c r="R17" i="5"/>
  <c r="T30" i="5"/>
  <c r="T17" i="5"/>
  <c r="P17" i="5"/>
  <c r="T24" i="5"/>
  <c r="T31" i="5"/>
  <c r="U15" i="5"/>
  <c r="O20" i="5"/>
  <c r="S31" i="5"/>
  <c r="N30" i="5"/>
  <c r="T27" i="5"/>
  <c r="M20" i="5"/>
  <c r="M17" i="5"/>
  <c r="H6" i="5" s="1"/>
  <c r="Q20" i="5"/>
  <c r="U34" i="4"/>
  <c r="M34" i="4"/>
  <c r="P34" i="4"/>
  <c r="R34" i="4"/>
  <c r="S34" i="4"/>
  <c r="H7" i="4"/>
  <c r="H10" i="4" s="1"/>
  <c r="N34" i="4"/>
  <c r="Q34" i="4"/>
  <c r="H8" i="4"/>
  <c r="O34" i="4"/>
  <c r="T34" i="4"/>
  <c r="H7" i="1"/>
  <c r="H10" i="1" s="1"/>
  <c r="U7" i="5" l="1"/>
  <c r="P5" i="5"/>
  <c r="N34" i="5"/>
  <c r="H7" i="5"/>
  <c r="Q7" i="5"/>
  <c r="S6" i="5"/>
  <c r="P7" i="5"/>
  <c r="P8" i="5" s="1"/>
  <c r="Q5" i="5"/>
  <c r="Q8" i="5" s="1"/>
  <c r="T8" i="5"/>
  <c r="R5" i="5"/>
  <c r="U5" i="5"/>
  <c r="R34" i="5"/>
  <c r="V6" i="5"/>
  <c r="O7" i="5"/>
  <c r="W7" i="5" s="1"/>
  <c r="Y7" i="5" s="1"/>
  <c r="H8" i="5"/>
  <c r="O34" i="5"/>
  <c r="S5" i="5"/>
  <c r="S7" i="5"/>
  <c r="O6" i="5"/>
  <c r="P34" i="5"/>
  <c r="V5" i="5"/>
  <c r="S34" i="5"/>
  <c r="U34" i="5"/>
  <c r="V4" i="5"/>
  <c r="Q34" i="5"/>
  <c r="R4" i="5"/>
  <c r="R8" i="5" s="1"/>
  <c r="M34" i="5"/>
  <c r="H5" i="5"/>
  <c r="U4" i="5"/>
  <c r="T34" i="5"/>
  <c r="W6" i="5" l="1"/>
  <c r="Y6" i="5" s="1"/>
  <c r="S8" i="5"/>
  <c r="W4" i="5"/>
  <c r="U8" i="5"/>
  <c r="W5" i="5"/>
  <c r="Y5" i="5" s="1"/>
  <c r="O8" i="5"/>
  <c r="V8" i="5"/>
  <c r="H10" i="5"/>
  <c r="W8" i="5" l="1"/>
  <c r="Y4" i="5"/>
  <c r="Y8" i="5" s="1"/>
</calcChain>
</file>

<file path=xl/sharedStrings.xml><?xml version="1.0" encoding="utf-8"?>
<sst xmlns="http://schemas.openxmlformats.org/spreadsheetml/2006/main" count="252" uniqueCount="54">
  <si>
    <t>System Development Meeting Tracker</t>
  </si>
  <si>
    <t>Date</t>
  </si>
  <si>
    <t>Project Phase</t>
  </si>
  <si>
    <t>Meeting Type</t>
  </si>
  <si>
    <t>Number of Participants</t>
  </si>
  <si>
    <t>Users</t>
  </si>
  <si>
    <t>PQAs</t>
  </si>
  <si>
    <t>SAs</t>
  </si>
  <si>
    <t>Lvl-1 User Mgr</t>
  </si>
  <si>
    <t>Lvl-2 User Mgr</t>
  </si>
  <si>
    <t>Lvl-1 IS Mgr</t>
  </si>
  <si>
    <t>Lvl-2 IS Mgr</t>
  </si>
  <si>
    <t>Total Labor Hours</t>
  </si>
  <si>
    <t>Legend</t>
  </si>
  <si>
    <t>Project Phases</t>
  </si>
  <si>
    <t>SD - System Definition</t>
  </si>
  <si>
    <t>RA - Requirements Analysis</t>
  </si>
  <si>
    <t>CD - Component Design</t>
  </si>
  <si>
    <t>IM - Implementation</t>
  </si>
  <si>
    <t>Meeting Types</t>
  </si>
  <si>
    <t>W - Working Meeting</t>
  </si>
  <si>
    <t>R - Review Meeting</t>
  </si>
  <si>
    <t>Phase</t>
  </si>
  <si>
    <t>Hours</t>
  </si>
  <si>
    <t>SD</t>
  </si>
  <si>
    <t>CD</t>
  </si>
  <si>
    <t>IM</t>
  </si>
  <si>
    <t>W</t>
  </si>
  <si>
    <t>Meeting Length</t>
  </si>
  <si>
    <t>R</t>
  </si>
  <si>
    <t>Summary</t>
  </si>
  <si>
    <t>Total</t>
  </si>
  <si>
    <t>Prgms</t>
  </si>
  <si>
    <t>Time Commitment of Participants</t>
  </si>
  <si>
    <t>Systems Analysts</t>
  </si>
  <si>
    <t>L1UsrMgr</t>
  </si>
  <si>
    <t>L2UsrMgr</t>
  </si>
  <si>
    <t>L1ISMgr</t>
  </si>
  <si>
    <t>L2ISMgr</t>
  </si>
  <si>
    <t>Avg Labor Cost per Hour</t>
  </si>
  <si>
    <t>R - Requirements</t>
  </si>
  <si>
    <t>Progmrs</t>
  </si>
  <si>
    <t>L 1 User Mgr</t>
  </si>
  <si>
    <t>L2 User Mgr</t>
  </si>
  <si>
    <t>L 1 IS Mgr</t>
  </si>
  <si>
    <t>L2 IS Mgr</t>
  </si>
  <si>
    <t xml:space="preserve">R - Requirements </t>
  </si>
  <si>
    <t>Summary of Participants' Time Commitment in Labor Costs</t>
  </si>
  <si>
    <t>Total Each Phase</t>
  </si>
  <si>
    <t>Budgeted Meeting Costs</t>
  </si>
  <si>
    <t>Actual - Budget</t>
  </si>
  <si>
    <t xml:space="preserve"> 12-1</t>
  </si>
  <si>
    <t>12-1</t>
  </si>
  <si>
    <t>12-1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</si>
</sst>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&quot;$&quot;#,##0.00"/>
  </numFmts>
  <fonts count="10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u/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16" fontId="0" fillId="0" borderId="4" xfId="0" applyNumberFormat="1" applyBorder="1"/>
    <xf numFmtId="0" fontId="0" fillId="0" borderId="0" xfId="0" applyFill="1" applyBorder="1"/>
    <xf numFmtId="164" fontId="0" fillId="0" borderId="0" xfId="0" applyNumberFormat="1" applyBorder="1"/>
    <xf numFmtId="2" fontId="0" fillId="0" borderId="5" xfId="0" applyNumberFormat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3" fillId="0" borderId="0" xfId="0" applyFont="1"/>
    <xf numFmtId="0" fontId="0" fillId="0" borderId="10" xfId="0" applyBorder="1" applyAlignment="1">
      <alignment horizontal="right" wrapText="1"/>
    </xf>
    <xf numFmtId="0" fontId="4" fillId="0" borderId="1" xfId="0" applyFont="1" applyBorder="1"/>
    <xf numFmtId="0" fontId="4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4" xfId="0" applyFont="1" applyBorder="1"/>
    <xf numFmtId="2" fontId="5" fillId="0" borderId="5" xfId="0" applyNumberFormat="1" applyFont="1" applyBorder="1"/>
    <xf numFmtId="0" fontId="6" fillId="0" borderId="6" xfId="0" applyFont="1" applyFill="1" applyBorder="1"/>
    <xf numFmtId="2" fontId="6" fillId="0" borderId="8" xfId="0" applyNumberFormat="1" applyFont="1" applyBorder="1"/>
    <xf numFmtId="0" fontId="0" fillId="0" borderId="0" xfId="0" applyBorder="1" applyAlignment="1"/>
    <xf numFmtId="0" fontId="2" fillId="0" borderId="0" xfId="0" applyFont="1" applyBorder="1" applyAlignment="1"/>
    <xf numFmtId="164" fontId="0" fillId="0" borderId="0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0" fontId="0" fillId="0" borderId="0" xfId="0" applyFill="1" applyBorder="1" applyAlignment="1">
      <alignment horizontal="right" wrapText="1"/>
    </xf>
    <xf numFmtId="165" fontId="0" fillId="0" borderId="0" xfId="0" applyNumberFormat="1"/>
    <xf numFmtId="0" fontId="0" fillId="0" borderId="0" xfId="0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0" fontId="6" fillId="0" borderId="23" xfId="0" applyFont="1" applyFill="1" applyBorder="1"/>
    <xf numFmtId="16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2" fontId="0" fillId="0" borderId="8" xfId="0" applyNumberFormat="1" applyBorder="1"/>
    <xf numFmtId="0" fontId="8" fillId="0" borderId="0" xfId="0" applyFont="1" applyFill="1" applyBorder="1"/>
    <xf numFmtId="0" fontId="8" fillId="0" borderId="7" xfId="0" applyFont="1" applyFill="1" applyBorder="1"/>
    <xf numFmtId="0" fontId="0" fillId="0" borderId="24" xfId="0" applyBorder="1" applyAlignment="1">
      <alignment horizontal="right" wrapText="1"/>
    </xf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27" xfId="0" applyBorder="1" applyAlignment="1">
      <alignment horizontal="right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Alignment="1">
      <alignment wrapText="1"/>
    </xf>
    <xf numFmtId="4" fontId="5" fillId="0" borderId="0" xfId="0" applyNumberFormat="1" applyFont="1" applyBorder="1"/>
    <xf numFmtId="4" fontId="0" fillId="0" borderId="0" xfId="0" applyNumberFormat="1"/>
    <xf numFmtId="4" fontId="5" fillId="0" borderId="20" xfId="0" applyNumberFormat="1" applyFont="1" applyBorder="1"/>
    <xf numFmtId="4" fontId="0" fillId="0" borderId="20" xfId="0" applyNumberFormat="1" applyBorder="1"/>
    <xf numFmtId="0" fontId="9" fillId="0" borderId="0" xfId="0" applyFont="1" applyBorder="1"/>
    <xf numFmtId="2" fontId="0" fillId="0" borderId="20" xfId="0" applyNumberFormat="1" applyBorder="1"/>
    <xf numFmtId="0" fontId="9" fillId="0" borderId="0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Border="1"/>
    <xf numFmtId="16" fontId="3" fillId="0" borderId="0" xfId="0" quotePrefix="1" applyNumberFormat="1" applyFont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Versus Budget Costs per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c'!$W$3</c:f>
              <c:strCache>
                <c:ptCount val="1"/>
                <c:pt idx="0">
                  <c:v>Total Each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c'!$N$4:$N$7</c:f>
              <c:strCache>
                <c:ptCount val="4"/>
                <c:pt idx="0">
                  <c:v>SD</c:v>
                </c:pt>
                <c:pt idx="1">
                  <c:v>R</c:v>
                </c:pt>
                <c:pt idx="2">
                  <c:v>CD</c:v>
                </c:pt>
                <c:pt idx="3">
                  <c:v>IM</c:v>
                </c:pt>
              </c:strCache>
            </c:strRef>
          </c:cat>
          <c:val>
            <c:numRef>
              <c:f>'Part c'!$W$4:$W$7</c:f>
              <c:numCache>
                <c:formatCode>#,##0.00</c:formatCode>
                <c:ptCount val="4"/>
                <c:pt idx="0">
                  <c:v>1710.8333333333333</c:v>
                </c:pt>
                <c:pt idx="1">
                  <c:v>10635.833333333334</c:v>
                </c:pt>
                <c:pt idx="2">
                  <c:v>11004.583333333334</c:v>
                </c:pt>
                <c:pt idx="3">
                  <c:v>10139.166666666668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B-48B0-9C6A-59CE4CD860CD}"/>
            </c:ext>
          </c:extLst>
        </c:ser>
        <c:ser>
          <c:idx val="1"/>
          <c:order val="1"/>
          <c:tx>
            <c:strRef>
              <c:f>'Part c'!$X$3</c:f>
              <c:strCache>
                <c:ptCount val="1"/>
                <c:pt idx="0">
                  <c:v>Budgeted Meeting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c'!$N$4:$N$7</c:f>
              <c:strCache>
                <c:ptCount val="4"/>
                <c:pt idx="0">
                  <c:v>SD</c:v>
                </c:pt>
                <c:pt idx="1">
                  <c:v>R</c:v>
                </c:pt>
                <c:pt idx="2">
                  <c:v>CD</c:v>
                </c:pt>
                <c:pt idx="3">
                  <c:v>IM</c:v>
                </c:pt>
              </c:strCache>
            </c:strRef>
          </c:cat>
          <c:val>
            <c:numRef>
              <c:f>'Part c'!$X$4:$X$7</c:f>
              <c:numCache>
                <c:formatCode>#,##0.00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B-48B0-9C6A-59CE4CD8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07992"/>
        <c:axId val="261108384"/>
      </c:barChart>
      <c:catAx>
        <c:axId val="26110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8384"/>
        <c:crosses val="autoZero"/>
        <c:auto val="1"/>
        <c:lblAlgn val="ctr"/>
        <c:lblOffset val="100"/>
        <c:noMultiLvlLbl val="0"/>
      </c:catAx>
      <c:valAx>
        <c:axId val="2611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15551</xdr:colOff>
      <xdr:row>13</xdr:row>
      <xdr:rowOff>12441</xdr:rowOff>
    </xdr:from>
    <xdr:to>
      <xdr:col>32</xdr:col>
      <xdr:colOff>412102</xdr:colOff>
      <xdr:row>26</xdr:row>
      <xdr:rowOff>34213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3"/>
  <sheetViews>
    <sheetView tabSelected="1" zoomScale="84" zoomScaleNormal="84" workbookViewId="0">
      <selection activeCell="E1" sqref="E1"/>
    </sheetView>
  </sheetViews>
  <sheetFormatPr defaultRowHeight="12.75" x14ac:dyDescent="0.2"/>
  <cols>
    <col min="1" max="1" width="8" customWidth="1"/>
    <col min="2" max="2" width="7.28515625" customWidth="1"/>
    <col min="3" max="3" width="7.5703125" customWidth="1"/>
    <col min="4" max="4" width="9.85546875" customWidth="1"/>
    <col min="5" max="5" width="6.7109375" customWidth="1"/>
    <col min="6" max="6" width="6.140625" customWidth="1"/>
    <col min="7" max="7" width="6.42578125" customWidth="1"/>
    <col min="8" max="8" width="10.42578125" customWidth="1"/>
    <col min="9" max="9" width="6.42578125" customWidth="1"/>
    <col min="10" max="10" width="6.28515625" customWidth="1"/>
    <col min="11" max="11" width="5.28515625" customWidth="1"/>
    <col min="12" max="12" width="5.140625" customWidth="1"/>
    <col min="13" max="13" width="6.28515625" customWidth="1"/>
  </cols>
  <sheetData>
    <row r="1" spans="1:13" ht="15.75" x14ac:dyDescent="0.25">
      <c r="A1" s="73" t="s">
        <v>52</v>
      </c>
      <c r="B1" s="17"/>
      <c r="C1" s="17"/>
      <c r="D1" s="17"/>
      <c r="E1" s="17" t="s">
        <v>0</v>
      </c>
    </row>
    <row r="2" spans="1:13" ht="13.5" thickBot="1" x14ac:dyDescent="0.25"/>
    <row r="3" spans="1:13" x14ac:dyDescent="0.2">
      <c r="A3" s="76" t="s">
        <v>13</v>
      </c>
      <c r="B3" s="77"/>
      <c r="C3" s="77"/>
      <c r="D3" s="77"/>
      <c r="E3" s="28"/>
      <c r="F3" s="28"/>
      <c r="G3" s="19" t="s">
        <v>30</v>
      </c>
      <c r="H3" s="20"/>
    </row>
    <row r="4" spans="1:13" x14ac:dyDescent="0.2">
      <c r="A4" s="74" t="s">
        <v>14</v>
      </c>
      <c r="B4" s="75"/>
      <c r="C4" s="75"/>
      <c r="D4" s="6"/>
      <c r="E4" s="27"/>
      <c r="F4" s="27"/>
      <c r="G4" s="21" t="s">
        <v>22</v>
      </c>
      <c r="H4" s="22" t="s">
        <v>23</v>
      </c>
    </row>
    <row r="5" spans="1:13" x14ac:dyDescent="0.2">
      <c r="A5" s="5" t="s">
        <v>15</v>
      </c>
      <c r="B5" s="6"/>
      <c r="C5" s="6"/>
      <c r="D5" s="6"/>
      <c r="E5" s="6"/>
      <c r="F5" s="6"/>
      <c r="G5" s="23" t="s">
        <v>24</v>
      </c>
      <c r="H5" s="24">
        <f>SUMIF(B15:B32,G5,M15:M32)</f>
        <v>22.75</v>
      </c>
    </row>
    <row r="6" spans="1:13" x14ac:dyDescent="0.2">
      <c r="A6" s="5" t="s">
        <v>40</v>
      </c>
      <c r="B6" s="6"/>
      <c r="C6" s="6"/>
      <c r="D6" s="6"/>
      <c r="E6" s="6"/>
      <c r="F6" s="6"/>
      <c r="G6" s="23" t="s">
        <v>29</v>
      </c>
      <c r="H6" s="24">
        <f>SUMIF(B16:B33,G6,M16:M33)</f>
        <v>150.66666666666669</v>
      </c>
    </row>
    <row r="7" spans="1:13" x14ac:dyDescent="0.2">
      <c r="A7" s="5" t="s">
        <v>17</v>
      </c>
      <c r="B7" s="6"/>
      <c r="C7" s="6"/>
      <c r="D7" s="6"/>
      <c r="E7" s="6"/>
      <c r="F7" s="6"/>
      <c r="G7" s="23" t="s">
        <v>25</v>
      </c>
      <c r="H7" s="24">
        <f>SUMIF(B17:B34,G7,M17:M34)</f>
        <v>156.75</v>
      </c>
    </row>
    <row r="8" spans="1:13" x14ac:dyDescent="0.2">
      <c r="A8" s="5" t="s">
        <v>18</v>
      </c>
      <c r="B8" s="6"/>
      <c r="C8" s="6"/>
      <c r="D8" s="6"/>
      <c r="E8" s="6"/>
      <c r="F8" s="6"/>
      <c r="G8" s="23" t="s">
        <v>26</v>
      </c>
      <c r="H8" s="24">
        <f>SUMIF(B18:B35,G8,M18:M35)</f>
        <v>136.16666666666669</v>
      </c>
    </row>
    <row r="9" spans="1:13" x14ac:dyDescent="0.2">
      <c r="A9" s="6"/>
      <c r="B9" s="6"/>
      <c r="C9" s="6"/>
      <c r="D9" s="6"/>
      <c r="E9" s="6"/>
      <c r="F9" s="6"/>
      <c r="G9" s="23"/>
      <c r="H9" s="24"/>
    </row>
    <row r="10" spans="1:13" ht="13.5" thickBot="1" x14ac:dyDescent="0.25">
      <c r="A10" s="75" t="s">
        <v>19</v>
      </c>
      <c r="B10" s="75"/>
      <c r="G10" s="25" t="s">
        <v>31</v>
      </c>
      <c r="H10" s="26">
        <f>SUM(H5:H9)</f>
        <v>466.33333333333337</v>
      </c>
    </row>
    <row r="11" spans="1:13" x14ac:dyDescent="0.2">
      <c r="A11" s="6" t="s">
        <v>20</v>
      </c>
      <c r="B11" s="7"/>
    </row>
    <row r="12" spans="1:13" ht="13.5" thickBot="1" x14ac:dyDescent="0.25">
      <c r="A12" s="8" t="s">
        <v>21</v>
      </c>
      <c r="B12" s="8"/>
    </row>
    <row r="13" spans="1:13" x14ac:dyDescent="0.2">
      <c r="A13" s="5"/>
      <c r="B13" s="6"/>
      <c r="C13" s="3"/>
      <c r="D13" s="3"/>
      <c r="E13" s="79" t="s">
        <v>4</v>
      </c>
      <c r="F13" s="80"/>
      <c r="G13" s="80"/>
      <c r="H13" s="80"/>
      <c r="I13" s="80"/>
      <c r="J13" s="80"/>
      <c r="K13" s="80"/>
      <c r="L13" s="81"/>
      <c r="M13" s="4"/>
    </row>
    <row r="14" spans="1:13" ht="38.25" x14ac:dyDescent="0.2">
      <c r="A14" s="14" t="s">
        <v>1</v>
      </c>
      <c r="B14" s="13" t="s">
        <v>2</v>
      </c>
      <c r="C14" s="13" t="s">
        <v>3</v>
      </c>
      <c r="D14" s="15" t="s">
        <v>28</v>
      </c>
      <c r="E14" s="16" t="s">
        <v>5</v>
      </c>
      <c r="F14" s="15" t="s">
        <v>7</v>
      </c>
      <c r="G14" s="16" t="s">
        <v>32</v>
      </c>
      <c r="H14" s="16" t="s">
        <v>6</v>
      </c>
      <c r="I14" s="15" t="s">
        <v>8</v>
      </c>
      <c r="J14" s="15" t="s">
        <v>9</v>
      </c>
      <c r="K14" s="15" t="s">
        <v>10</v>
      </c>
      <c r="L14" s="15" t="s">
        <v>11</v>
      </c>
      <c r="M14" s="18" t="s">
        <v>12</v>
      </c>
    </row>
    <row r="15" spans="1:13" x14ac:dyDescent="0.2">
      <c r="A15" s="9">
        <v>38416</v>
      </c>
      <c r="B15" s="6" t="s">
        <v>24</v>
      </c>
      <c r="C15" s="6" t="s">
        <v>27</v>
      </c>
      <c r="D15" s="11">
        <v>6.9444444444444434E-2</v>
      </c>
      <c r="E15" s="6">
        <v>2</v>
      </c>
      <c r="F15" s="10">
        <v>2</v>
      </c>
      <c r="G15" s="6"/>
      <c r="H15" s="6"/>
      <c r="I15" s="6">
        <v>2</v>
      </c>
      <c r="J15" s="6"/>
      <c r="K15" s="6"/>
      <c r="L15" s="6"/>
      <c r="M15" s="12">
        <f t="shared" ref="M15:M32" si="0">((HOUR(D15)+(MINUTE(D15)/60))*SUM(E15:L15))</f>
        <v>10</v>
      </c>
    </row>
    <row r="16" spans="1:13" x14ac:dyDescent="0.2">
      <c r="A16" s="9">
        <v>38418</v>
      </c>
      <c r="B16" s="6" t="s">
        <v>24</v>
      </c>
      <c r="C16" s="6" t="s">
        <v>29</v>
      </c>
      <c r="D16" s="11">
        <v>5.9027777777777679E-2</v>
      </c>
      <c r="E16" s="6">
        <v>3</v>
      </c>
      <c r="F16" s="10">
        <v>2</v>
      </c>
      <c r="G16" s="6"/>
      <c r="H16" s="6"/>
      <c r="I16" s="6">
        <v>2</v>
      </c>
      <c r="J16" s="10">
        <v>1</v>
      </c>
      <c r="K16" s="10">
        <v>1</v>
      </c>
      <c r="L16" s="6"/>
      <c r="M16" s="12">
        <f t="shared" si="0"/>
        <v>12.75</v>
      </c>
    </row>
    <row r="17" spans="1:13" x14ac:dyDescent="0.2">
      <c r="A17" s="9">
        <v>38435</v>
      </c>
      <c r="B17" s="10" t="s">
        <v>29</v>
      </c>
      <c r="C17" s="10" t="s">
        <v>27</v>
      </c>
      <c r="D17" s="11">
        <v>0.10416666666666669</v>
      </c>
      <c r="E17" s="6">
        <v>3</v>
      </c>
      <c r="F17" s="10">
        <v>2</v>
      </c>
      <c r="G17" s="6"/>
      <c r="H17" s="10">
        <v>2</v>
      </c>
      <c r="I17" s="10"/>
      <c r="J17" s="6"/>
      <c r="K17" s="10"/>
      <c r="L17" s="6"/>
      <c r="M17" s="12">
        <f t="shared" si="0"/>
        <v>17.5</v>
      </c>
    </row>
    <row r="18" spans="1:13" x14ac:dyDescent="0.2">
      <c r="A18" s="9">
        <v>38438</v>
      </c>
      <c r="B18" s="10" t="s">
        <v>29</v>
      </c>
      <c r="C18" s="10" t="s">
        <v>27</v>
      </c>
      <c r="D18" s="11">
        <v>0.18402777777777779</v>
      </c>
      <c r="E18" s="10">
        <v>2</v>
      </c>
      <c r="F18" s="10">
        <v>2</v>
      </c>
      <c r="G18" s="6"/>
      <c r="H18" s="6"/>
      <c r="I18" s="10"/>
      <c r="J18" s="6"/>
      <c r="K18" s="6"/>
      <c r="L18" s="6"/>
      <c r="M18" s="12">
        <f t="shared" si="0"/>
        <v>17.666666666666668</v>
      </c>
    </row>
    <row r="19" spans="1:13" x14ac:dyDescent="0.2">
      <c r="A19" s="9">
        <v>38439</v>
      </c>
      <c r="B19" s="10" t="s">
        <v>29</v>
      </c>
      <c r="C19" s="10" t="s">
        <v>27</v>
      </c>
      <c r="D19" s="11">
        <v>0.3125</v>
      </c>
      <c r="E19" s="10">
        <v>2</v>
      </c>
      <c r="F19" s="10">
        <v>1</v>
      </c>
      <c r="G19" s="6"/>
      <c r="H19" s="10">
        <v>2</v>
      </c>
      <c r="I19" s="6"/>
      <c r="J19" s="10"/>
      <c r="K19" s="10"/>
      <c r="L19" s="10"/>
      <c r="M19" s="12">
        <f t="shared" si="0"/>
        <v>37.5</v>
      </c>
    </row>
    <row r="20" spans="1:13" x14ac:dyDescent="0.2">
      <c r="A20" s="9">
        <v>38436</v>
      </c>
      <c r="B20" s="10" t="s">
        <v>29</v>
      </c>
      <c r="C20" s="10" t="s">
        <v>29</v>
      </c>
      <c r="D20" s="11">
        <v>0.27083333333333331</v>
      </c>
      <c r="E20" s="10">
        <v>3</v>
      </c>
      <c r="F20" s="10">
        <v>2</v>
      </c>
      <c r="G20" s="6"/>
      <c r="H20" s="10">
        <v>2</v>
      </c>
      <c r="I20" s="10">
        <v>2</v>
      </c>
      <c r="J20" s="10">
        <v>1</v>
      </c>
      <c r="K20" s="10">
        <v>1</v>
      </c>
      <c r="L20" s="10">
        <v>1</v>
      </c>
      <c r="M20" s="12">
        <f t="shared" si="0"/>
        <v>78</v>
      </c>
    </row>
    <row r="21" spans="1:13" x14ac:dyDescent="0.2">
      <c r="A21" s="9">
        <v>38439</v>
      </c>
      <c r="B21" s="10" t="s">
        <v>25</v>
      </c>
      <c r="C21" s="10" t="s">
        <v>27</v>
      </c>
      <c r="D21" s="29">
        <v>8.333333333333337E-2</v>
      </c>
      <c r="E21" s="10">
        <v>2</v>
      </c>
      <c r="F21" s="10">
        <v>2</v>
      </c>
      <c r="G21" s="6"/>
      <c r="H21" s="6"/>
      <c r="I21" s="6"/>
      <c r="J21" s="6"/>
      <c r="K21" s="6"/>
      <c r="L21" s="6"/>
      <c r="M21" s="12">
        <f t="shared" si="0"/>
        <v>8</v>
      </c>
    </row>
    <row r="22" spans="1:13" x14ac:dyDescent="0.2">
      <c r="A22" s="9">
        <v>38441</v>
      </c>
      <c r="B22" s="10" t="s">
        <v>25</v>
      </c>
      <c r="C22" s="10" t="s">
        <v>27</v>
      </c>
      <c r="D22" s="29">
        <v>0.10416666666666663</v>
      </c>
      <c r="E22" s="10">
        <v>2</v>
      </c>
      <c r="F22" s="10">
        <v>2</v>
      </c>
      <c r="G22" s="6"/>
      <c r="H22" s="10">
        <v>2</v>
      </c>
      <c r="I22" s="6"/>
      <c r="J22" s="6"/>
      <c r="K22" s="6"/>
      <c r="L22" s="6"/>
      <c r="M22" s="12">
        <f t="shared" si="0"/>
        <v>15</v>
      </c>
    </row>
    <row r="23" spans="1:13" x14ac:dyDescent="0.2">
      <c r="A23" s="9">
        <v>38445</v>
      </c>
      <c r="B23" s="10" t="s">
        <v>25</v>
      </c>
      <c r="C23" s="10" t="s">
        <v>29</v>
      </c>
      <c r="D23" s="29">
        <v>0.125</v>
      </c>
      <c r="E23" s="10">
        <v>2</v>
      </c>
      <c r="F23" s="10">
        <v>2</v>
      </c>
      <c r="G23" s="6"/>
      <c r="H23" s="10">
        <v>2</v>
      </c>
      <c r="I23" s="10">
        <v>2</v>
      </c>
      <c r="J23" s="6"/>
      <c r="K23" s="10">
        <v>1</v>
      </c>
      <c r="L23" s="10">
        <v>1</v>
      </c>
      <c r="M23" s="12">
        <f t="shared" si="0"/>
        <v>30</v>
      </c>
    </row>
    <row r="24" spans="1:13" x14ac:dyDescent="0.2">
      <c r="A24" s="9">
        <v>38447</v>
      </c>
      <c r="B24" s="10" t="s">
        <v>25</v>
      </c>
      <c r="C24" s="10" t="s">
        <v>27</v>
      </c>
      <c r="D24" s="29">
        <v>0.11458333333333337</v>
      </c>
      <c r="E24" s="10">
        <v>2</v>
      </c>
      <c r="F24" s="10">
        <v>2</v>
      </c>
      <c r="G24" s="6"/>
      <c r="H24" s="10">
        <v>2</v>
      </c>
      <c r="I24" s="6"/>
      <c r="J24" s="6"/>
      <c r="K24" s="6"/>
      <c r="L24" s="6"/>
      <c r="M24" s="12">
        <f t="shared" si="0"/>
        <v>16.5</v>
      </c>
    </row>
    <row r="25" spans="1:13" x14ac:dyDescent="0.2">
      <c r="A25" s="9">
        <v>38449</v>
      </c>
      <c r="B25" s="10" t="s">
        <v>25</v>
      </c>
      <c r="C25" s="10" t="s">
        <v>27</v>
      </c>
      <c r="D25" s="29">
        <v>0.10416666666666663</v>
      </c>
      <c r="E25" s="10">
        <v>3</v>
      </c>
      <c r="F25" s="10">
        <v>3</v>
      </c>
      <c r="G25" s="6"/>
      <c r="H25" s="10">
        <v>2</v>
      </c>
      <c r="I25" s="6"/>
      <c r="J25" s="6"/>
      <c r="K25" s="6"/>
      <c r="L25" s="6"/>
      <c r="M25" s="12">
        <f t="shared" si="0"/>
        <v>20</v>
      </c>
    </row>
    <row r="26" spans="1:13" x14ac:dyDescent="0.2">
      <c r="A26" s="9">
        <v>38451</v>
      </c>
      <c r="B26" s="10" t="s">
        <v>25</v>
      </c>
      <c r="C26" s="10" t="s">
        <v>27</v>
      </c>
      <c r="D26" s="29">
        <v>0.18402777777777779</v>
      </c>
      <c r="E26" s="10">
        <v>3</v>
      </c>
      <c r="F26" s="10">
        <v>2</v>
      </c>
      <c r="G26" s="6">
        <v>2</v>
      </c>
      <c r="H26" s="10">
        <v>2</v>
      </c>
      <c r="I26" s="6"/>
      <c r="J26" s="6"/>
      <c r="K26" s="6"/>
      <c r="L26" s="6"/>
      <c r="M26" s="12">
        <f t="shared" si="0"/>
        <v>39.75</v>
      </c>
    </row>
    <row r="27" spans="1:13" x14ac:dyDescent="0.2">
      <c r="A27" s="9">
        <v>38462</v>
      </c>
      <c r="B27" s="10" t="s">
        <v>25</v>
      </c>
      <c r="C27" s="10" t="s">
        <v>29</v>
      </c>
      <c r="D27" s="29">
        <v>0.10416666666666663</v>
      </c>
      <c r="E27" s="10">
        <v>3</v>
      </c>
      <c r="F27" s="10">
        <v>1</v>
      </c>
      <c r="G27" s="6"/>
      <c r="H27" s="10">
        <v>2</v>
      </c>
      <c r="I27" s="10">
        <v>2</v>
      </c>
      <c r="J27" s="10">
        <v>1</v>
      </c>
      <c r="K27" s="10">
        <v>1</v>
      </c>
      <c r="L27" s="10">
        <v>1</v>
      </c>
      <c r="M27" s="12">
        <f t="shared" si="0"/>
        <v>27.5</v>
      </c>
    </row>
    <row r="28" spans="1:13" x14ac:dyDescent="0.2">
      <c r="A28" s="9">
        <v>38464</v>
      </c>
      <c r="B28" s="10" t="s">
        <v>26</v>
      </c>
      <c r="C28" s="10" t="s">
        <v>27</v>
      </c>
      <c r="D28" s="29">
        <v>0.30902777777777779</v>
      </c>
      <c r="E28" s="6"/>
      <c r="F28" s="10">
        <v>2</v>
      </c>
      <c r="G28" s="6">
        <v>3</v>
      </c>
      <c r="H28" s="10">
        <v>2</v>
      </c>
      <c r="I28" s="6"/>
      <c r="J28" s="6"/>
      <c r="K28" s="6"/>
      <c r="L28" s="6"/>
      <c r="M28" s="12">
        <f t="shared" si="0"/>
        <v>51.916666666666671</v>
      </c>
    </row>
    <row r="29" spans="1:13" x14ac:dyDescent="0.2">
      <c r="A29" s="9">
        <v>38467</v>
      </c>
      <c r="B29" s="10" t="s">
        <v>26</v>
      </c>
      <c r="C29" s="10" t="s">
        <v>27</v>
      </c>
      <c r="D29" s="29">
        <v>0.10069444444444436</v>
      </c>
      <c r="E29" s="10">
        <v>2</v>
      </c>
      <c r="F29" s="10">
        <v>2</v>
      </c>
      <c r="G29" s="6">
        <v>3</v>
      </c>
      <c r="H29" s="10">
        <v>2</v>
      </c>
      <c r="I29" s="6"/>
      <c r="J29" s="6"/>
      <c r="K29" s="6"/>
      <c r="L29" s="6"/>
      <c r="M29" s="12">
        <f t="shared" si="0"/>
        <v>21.75</v>
      </c>
    </row>
    <row r="30" spans="1:13" x14ac:dyDescent="0.2">
      <c r="A30" s="9">
        <v>38468</v>
      </c>
      <c r="B30" s="10" t="s">
        <v>26</v>
      </c>
      <c r="C30" s="10" t="s">
        <v>27</v>
      </c>
      <c r="D30" s="29">
        <v>6.25E-2</v>
      </c>
      <c r="E30" s="6"/>
      <c r="F30" s="10">
        <v>2</v>
      </c>
      <c r="G30" s="10">
        <v>4</v>
      </c>
      <c r="H30" s="10">
        <v>2</v>
      </c>
      <c r="I30" s="6"/>
      <c r="J30" s="6"/>
      <c r="K30" s="6"/>
      <c r="L30" s="6"/>
      <c r="M30" s="12">
        <f t="shared" si="0"/>
        <v>12</v>
      </c>
    </row>
    <row r="31" spans="1:13" x14ac:dyDescent="0.2">
      <c r="A31" s="9">
        <v>38464</v>
      </c>
      <c r="B31" s="10" t="s">
        <v>26</v>
      </c>
      <c r="C31" s="10" t="s">
        <v>27</v>
      </c>
      <c r="D31" s="29">
        <v>0.14583333333333326</v>
      </c>
      <c r="E31" s="6"/>
      <c r="F31" s="10">
        <v>2</v>
      </c>
      <c r="G31" s="10">
        <v>3</v>
      </c>
      <c r="H31" s="10">
        <v>2</v>
      </c>
      <c r="I31" s="6"/>
      <c r="J31" s="6"/>
      <c r="K31" s="6"/>
      <c r="L31" s="6"/>
      <c r="M31" s="12">
        <f t="shared" si="0"/>
        <v>24.5</v>
      </c>
    </row>
    <row r="32" spans="1:13" ht="13.5" thickBot="1" x14ac:dyDescent="0.25">
      <c r="A32" s="45">
        <v>38465</v>
      </c>
      <c r="B32" s="46" t="s">
        <v>26</v>
      </c>
      <c r="C32" s="46" t="s">
        <v>29</v>
      </c>
      <c r="D32" s="47">
        <v>8.333333333333337E-2</v>
      </c>
      <c r="E32" s="8">
        <v>2</v>
      </c>
      <c r="F32" s="46">
        <v>2</v>
      </c>
      <c r="G32" s="46">
        <v>3</v>
      </c>
      <c r="H32" s="46">
        <v>2</v>
      </c>
      <c r="I32" s="46">
        <v>2</v>
      </c>
      <c r="J32" s="8"/>
      <c r="K32" s="46">
        <v>1</v>
      </c>
      <c r="L32" s="46">
        <v>1</v>
      </c>
      <c r="M32" s="48">
        <f t="shared" si="0"/>
        <v>26</v>
      </c>
    </row>
    <row r="34" spans="2:10" x14ac:dyDescent="0.2">
      <c r="C34" s="32"/>
      <c r="D34" s="32"/>
      <c r="E34" s="78"/>
      <c r="F34" s="78"/>
      <c r="G34" s="78"/>
      <c r="H34" s="78"/>
      <c r="I34" s="78"/>
      <c r="J34" s="78"/>
    </row>
    <row r="35" spans="2:10" x14ac:dyDescent="0.2">
      <c r="C35" s="1"/>
      <c r="D35" s="1"/>
      <c r="E35" s="1"/>
      <c r="F35" s="1"/>
      <c r="G35" s="1"/>
      <c r="H35" s="1"/>
      <c r="I35" s="1"/>
      <c r="J35" s="1"/>
    </row>
    <row r="39" spans="2:10" x14ac:dyDescent="0.2">
      <c r="B39" s="30"/>
    </row>
    <row r="40" spans="2:10" x14ac:dyDescent="0.2">
      <c r="B40" s="30"/>
    </row>
    <row r="41" spans="2:10" x14ac:dyDescent="0.2">
      <c r="B41" s="30"/>
    </row>
    <row r="42" spans="2:10" x14ac:dyDescent="0.2">
      <c r="B42" s="30"/>
    </row>
    <row r="43" spans="2:10" x14ac:dyDescent="0.2">
      <c r="B43" s="30"/>
    </row>
  </sheetData>
  <mergeCells count="7">
    <mergeCell ref="A4:C4"/>
    <mergeCell ref="A10:B10"/>
    <mergeCell ref="A3:D3"/>
    <mergeCell ref="I34:J34"/>
    <mergeCell ref="E34:F34"/>
    <mergeCell ref="G34:H34"/>
    <mergeCell ref="E13:L13"/>
  </mergeCells>
  <phoneticPr fontId="1" type="noConversion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43"/>
  <sheetViews>
    <sheetView zoomScale="69" zoomScaleNormal="69" workbookViewId="0">
      <selection activeCell="A2" sqref="A2"/>
    </sheetView>
  </sheetViews>
  <sheetFormatPr defaultRowHeight="12.75" x14ac:dyDescent="0.2"/>
  <cols>
    <col min="1" max="1" width="10.140625" customWidth="1"/>
    <col min="2" max="2" width="7.28515625" customWidth="1"/>
    <col min="3" max="3" width="8.5703125" customWidth="1"/>
    <col min="4" max="4" width="8.140625" customWidth="1"/>
    <col min="5" max="5" width="6.7109375" customWidth="1"/>
    <col min="6" max="6" width="6.140625" customWidth="1"/>
    <col min="7" max="7" width="8.5703125" customWidth="1"/>
    <col min="8" max="8" width="10.5703125" bestFit="1" customWidth="1"/>
    <col min="9" max="9" width="6.42578125" customWidth="1"/>
    <col min="10" max="10" width="8.140625" customWidth="1"/>
    <col min="11" max="11" width="6" customWidth="1"/>
    <col min="12" max="12" width="5.85546875" customWidth="1"/>
    <col min="13" max="13" width="8.28515625" customWidth="1"/>
    <col min="14" max="14" width="6.5703125" bestFit="1" customWidth="1"/>
    <col min="15" max="15" width="7.140625" customWidth="1"/>
    <col min="16" max="16" width="7.140625" bestFit="1" customWidth="1"/>
    <col min="17" max="17" width="8.85546875" customWidth="1"/>
    <col min="18" max="19" width="9.42578125" bestFit="1" customWidth="1"/>
    <col min="20" max="20" width="9" bestFit="1" customWidth="1"/>
    <col min="21" max="21" width="7.28515625" bestFit="1" customWidth="1"/>
    <col min="22" max="22" width="7.140625" bestFit="1" customWidth="1"/>
    <col min="23" max="23" width="9" bestFit="1" customWidth="1"/>
    <col min="24" max="24" width="6.5703125" bestFit="1" customWidth="1"/>
    <col min="25" max="25" width="7.140625" bestFit="1" customWidth="1"/>
    <col min="26" max="26" width="8.85546875" bestFit="1" customWidth="1"/>
    <col min="27" max="27" width="6.42578125" bestFit="1" customWidth="1"/>
    <col min="28" max="28" width="7" bestFit="1" customWidth="1"/>
    <col min="29" max="29" width="8.85546875" bestFit="1" customWidth="1"/>
    <col min="30" max="38" width="9.28515625" bestFit="1" customWidth="1"/>
  </cols>
  <sheetData>
    <row r="1" spans="1:38" ht="15.75" x14ac:dyDescent="0.25">
      <c r="A1" s="17" t="s">
        <v>53</v>
      </c>
      <c r="B1" s="17"/>
      <c r="C1" s="17"/>
      <c r="E1" s="17" t="s">
        <v>0</v>
      </c>
    </row>
    <row r="2" spans="1:38" ht="13.5" thickBot="1" x14ac:dyDescent="0.25"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</row>
    <row r="3" spans="1:38" x14ac:dyDescent="0.2">
      <c r="A3" s="76" t="s">
        <v>13</v>
      </c>
      <c r="B3" s="77"/>
      <c r="C3" s="77"/>
      <c r="D3" s="84"/>
      <c r="E3" s="28"/>
      <c r="F3" s="28"/>
      <c r="G3" s="19" t="s">
        <v>30</v>
      </c>
      <c r="H3" s="2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</row>
    <row r="4" spans="1:38" x14ac:dyDescent="0.2">
      <c r="A4" s="74" t="s">
        <v>14</v>
      </c>
      <c r="B4" s="75"/>
      <c r="C4" s="75"/>
      <c r="E4" s="27"/>
      <c r="F4" s="27"/>
      <c r="G4" s="21" t="s">
        <v>22</v>
      </c>
      <c r="H4" s="22" t="s">
        <v>23</v>
      </c>
      <c r="N4" s="61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x14ac:dyDescent="0.2">
      <c r="A5" s="5" t="s">
        <v>15</v>
      </c>
      <c r="B5" s="6"/>
      <c r="C5" s="6"/>
      <c r="E5" s="6"/>
      <c r="F5" s="6"/>
      <c r="G5" s="23" t="s">
        <v>24</v>
      </c>
      <c r="H5" s="24">
        <f>SUMIF(B15:B32,G5,M15:M32)</f>
        <v>22.75</v>
      </c>
      <c r="N5" s="61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A6" s="5" t="s">
        <v>16</v>
      </c>
      <c r="B6" s="6"/>
      <c r="C6" s="6"/>
      <c r="E6" s="6"/>
      <c r="F6" s="6"/>
      <c r="G6" s="23" t="s">
        <v>29</v>
      </c>
      <c r="H6" s="24">
        <f>SUMIF(B16:B33,G6,M16:M33)</f>
        <v>150.66666666666669</v>
      </c>
      <c r="N6" s="61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A7" s="5" t="s">
        <v>17</v>
      </c>
      <c r="B7" s="6"/>
      <c r="C7" s="6"/>
      <c r="D7" s="6"/>
      <c r="E7" s="6"/>
      <c r="F7" s="6"/>
      <c r="G7" s="23" t="s">
        <v>25</v>
      </c>
      <c r="H7" s="24">
        <f ca="1">SUMIF(B17:B34,G7,M17:M33)</f>
        <v>156.75</v>
      </c>
      <c r="N7" s="61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x14ac:dyDescent="0.2">
      <c r="A8" s="5" t="s">
        <v>18</v>
      </c>
      <c r="B8" s="6"/>
      <c r="C8" s="6"/>
      <c r="D8" s="6"/>
      <c r="E8" s="6"/>
      <c r="F8" s="6"/>
      <c r="G8" s="23" t="s">
        <v>26</v>
      </c>
      <c r="H8" s="24">
        <f>SUMIF(B18:B35,G8,M18:M35)</f>
        <v>136.16666666666669</v>
      </c>
      <c r="N8" s="61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1:38" x14ac:dyDescent="0.2">
      <c r="A9" s="6"/>
      <c r="B9" s="6"/>
      <c r="C9" s="6"/>
      <c r="D9" s="6"/>
      <c r="E9" s="6"/>
      <c r="F9" s="6"/>
      <c r="G9" s="23"/>
      <c r="H9" s="24"/>
      <c r="N9" s="61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</row>
    <row r="10" spans="1:38" ht="13.5" thickBot="1" x14ac:dyDescent="0.25">
      <c r="A10" s="75" t="s">
        <v>19</v>
      </c>
      <c r="B10" s="75"/>
      <c r="G10" s="25" t="s">
        <v>31</v>
      </c>
      <c r="H10" s="26">
        <f ca="1">SUM(H5:H9)</f>
        <v>466.33333333333337</v>
      </c>
    </row>
    <row r="11" spans="1:38" x14ac:dyDescent="0.2">
      <c r="A11" s="6" t="s">
        <v>20</v>
      </c>
      <c r="B11" s="7"/>
    </row>
    <row r="12" spans="1:38" ht="13.5" thickBot="1" x14ac:dyDescent="0.25">
      <c r="A12" s="8" t="s">
        <v>21</v>
      </c>
      <c r="B12" s="8"/>
    </row>
    <row r="13" spans="1:38" x14ac:dyDescent="0.2">
      <c r="A13" s="5"/>
      <c r="B13" s="6"/>
      <c r="C13" s="3"/>
      <c r="D13" s="3"/>
      <c r="E13" s="79" t="s">
        <v>4</v>
      </c>
      <c r="F13" s="80"/>
      <c r="G13" s="80"/>
      <c r="H13" s="80"/>
      <c r="I13" s="80"/>
      <c r="J13" s="80"/>
      <c r="K13" s="80"/>
      <c r="L13" s="81"/>
      <c r="M13" s="4"/>
      <c r="N13" s="82" t="s">
        <v>33</v>
      </c>
      <c r="O13" s="83"/>
      <c r="P13" s="83"/>
      <c r="Q13" s="83"/>
      <c r="R13" s="83"/>
      <c r="S13" s="83"/>
      <c r="T13" s="83"/>
      <c r="U13" s="83"/>
    </row>
    <row r="14" spans="1:38" ht="38.25" x14ac:dyDescent="0.2">
      <c r="A14" s="14" t="s">
        <v>1</v>
      </c>
      <c r="B14" s="13" t="s">
        <v>2</v>
      </c>
      <c r="C14" s="13" t="s">
        <v>3</v>
      </c>
      <c r="D14" s="15" t="s">
        <v>28</v>
      </c>
      <c r="E14" s="16" t="s">
        <v>5</v>
      </c>
      <c r="F14" s="15" t="s">
        <v>7</v>
      </c>
      <c r="G14" s="16" t="s">
        <v>32</v>
      </c>
      <c r="H14" s="16" t="s">
        <v>6</v>
      </c>
      <c r="I14" s="15" t="s">
        <v>8</v>
      </c>
      <c r="J14" s="15" t="s">
        <v>9</v>
      </c>
      <c r="K14" s="15" t="s">
        <v>10</v>
      </c>
      <c r="L14" s="15" t="s">
        <v>11</v>
      </c>
      <c r="M14" s="18" t="s">
        <v>12</v>
      </c>
      <c r="N14" s="16" t="s">
        <v>5</v>
      </c>
      <c r="O14" s="15" t="s">
        <v>7</v>
      </c>
      <c r="P14" s="16" t="s">
        <v>32</v>
      </c>
      <c r="Q14" s="16" t="s">
        <v>6</v>
      </c>
      <c r="R14" s="15" t="s">
        <v>8</v>
      </c>
      <c r="S14" s="15" t="s">
        <v>9</v>
      </c>
      <c r="T14" s="15" t="s">
        <v>10</v>
      </c>
      <c r="U14" s="15" t="s">
        <v>11</v>
      </c>
    </row>
    <row r="15" spans="1:38" x14ac:dyDescent="0.2">
      <c r="A15" s="9">
        <v>38416</v>
      </c>
      <c r="B15" s="6" t="s">
        <v>24</v>
      </c>
      <c r="C15" s="6" t="s">
        <v>27</v>
      </c>
      <c r="D15" s="11">
        <v>6.9444444444444434E-2</v>
      </c>
      <c r="E15" s="6">
        <v>2</v>
      </c>
      <c r="F15" s="10">
        <v>2</v>
      </c>
      <c r="G15" s="6"/>
      <c r="H15" s="6"/>
      <c r="I15" s="6">
        <v>2</v>
      </c>
      <c r="J15" s="6"/>
      <c r="K15" s="6"/>
      <c r="L15" s="6"/>
      <c r="M15" s="12">
        <f t="shared" ref="M15:M32" si="0">((HOUR(D15)+(MINUTE(D15)/60))*SUM(E15:L15))</f>
        <v>10</v>
      </c>
      <c r="N15" s="37">
        <f>((HOUR(D15)+MINUTE(D15)/60)) *E15</f>
        <v>3.333333333333333</v>
      </c>
      <c r="O15" s="35">
        <f>((HOUR(D15)+MINUTE(D15)/60)) *F15</f>
        <v>3.333333333333333</v>
      </c>
      <c r="P15" s="35">
        <f>((HOUR(D15)+MINUTE(D15)/60)) *G15</f>
        <v>0</v>
      </c>
      <c r="Q15" s="35">
        <f>((HOUR(D15)+MINUTE(D15)/60)) *H15</f>
        <v>0</v>
      </c>
      <c r="R15" s="35">
        <f>((HOUR(D15)+MINUTE(D15)/60)) *I15</f>
        <v>3.333333333333333</v>
      </c>
      <c r="S15" s="35">
        <f>((HOUR(D15)+MINUTE(D15)/60)) *J15</f>
        <v>0</v>
      </c>
      <c r="T15" s="35">
        <f>((HOUR(D15)+MINUTE(D15)/60)) *K15</f>
        <v>0</v>
      </c>
      <c r="U15" s="35">
        <f>((HOUR(D15)+MINUTE(D15)/60)) *L15</f>
        <v>0</v>
      </c>
    </row>
    <row r="16" spans="1:38" x14ac:dyDescent="0.2">
      <c r="A16" s="9">
        <v>38418</v>
      </c>
      <c r="B16" s="6" t="s">
        <v>24</v>
      </c>
      <c r="C16" s="6" t="s">
        <v>29</v>
      </c>
      <c r="D16" s="11">
        <v>5.9027777777777679E-2</v>
      </c>
      <c r="E16" s="6">
        <v>3</v>
      </c>
      <c r="F16" s="10">
        <v>2</v>
      </c>
      <c r="G16" s="6"/>
      <c r="H16" s="6"/>
      <c r="I16" s="6">
        <v>2</v>
      </c>
      <c r="J16" s="10">
        <v>1</v>
      </c>
      <c r="K16" s="10">
        <v>1</v>
      </c>
      <c r="L16" s="6"/>
      <c r="M16" s="12">
        <f t="shared" si="0"/>
        <v>12.75</v>
      </c>
      <c r="N16" s="38">
        <f t="shared" ref="N16:N32" si="1">((HOUR(D16)+MINUTE(D16)/60)) *E16</f>
        <v>4.25</v>
      </c>
      <c r="O16" s="36">
        <f t="shared" ref="O16:O32" si="2">((HOUR(D16)+MINUTE(D16)/60)) *F16</f>
        <v>2.8333333333333335</v>
      </c>
      <c r="P16" s="36">
        <f t="shared" ref="P16:P32" si="3">((HOUR(D16)+MINUTE(D16)/60)) *G16</f>
        <v>0</v>
      </c>
      <c r="Q16" s="36">
        <f t="shared" ref="Q16:Q32" si="4">((HOUR(D16)+MINUTE(D16)/60)) *H16</f>
        <v>0</v>
      </c>
      <c r="R16" s="36">
        <f t="shared" ref="R16:R32" si="5">((HOUR(D16)+MINUTE(D16)/60)) *I16</f>
        <v>2.8333333333333335</v>
      </c>
      <c r="S16" s="36">
        <f t="shared" ref="S16:S32" si="6">((HOUR(D16)+MINUTE(D16)/60)) *J16</f>
        <v>1.4166666666666667</v>
      </c>
      <c r="T16" s="36">
        <f t="shared" ref="T16:T32" si="7">((HOUR(D16)+MINUTE(D16)/60)) *K16</f>
        <v>1.4166666666666667</v>
      </c>
      <c r="U16" s="36">
        <f t="shared" ref="U16:U32" si="8">((HOUR(D16)+MINUTE(D16)/60)) *L16</f>
        <v>0</v>
      </c>
    </row>
    <row r="17" spans="1:21" x14ac:dyDescent="0.2">
      <c r="A17" s="9">
        <v>38435</v>
      </c>
      <c r="B17" s="10" t="s">
        <v>29</v>
      </c>
      <c r="C17" s="10" t="s">
        <v>27</v>
      </c>
      <c r="D17" s="11">
        <v>0.10416666666666669</v>
      </c>
      <c r="E17" s="6">
        <v>3</v>
      </c>
      <c r="F17" s="10">
        <v>2</v>
      </c>
      <c r="G17" s="6"/>
      <c r="H17" s="10">
        <v>2</v>
      </c>
      <c r="I17" s="10"/>
      <c r="J17" s="6"/>
      <c r="K17" s="10"/>
      <c r="L17" s="6"/>
      <c r="M17" s="12">
        <f t="shared" si="0"/>
        <v>17.5</v>
      </c>
      <c r="N17" s="38">
        <f t="shared" si="1"/>
        <v>7.5</v>
      </c>
      <c r="O17" s="36">
        <f t="shared" si="2"/>
        <v>5</v>
      </c>
      <c r="P17" s="36">
        <f t="shared" si="3"/>
        <v>0</v>
      </c>
      <c r="Q17" s="36">
        <f t="shared" si="4"/>
        <v>5</v>
      </c>
      <c r="R17" s="36">
        <f t="shared" si="5"/>
        <v>0</v>
      </c>
      <c r="S17" s="36">
        <f t="shared" si="6"/>
        <v>0</v>
      </c>
      <c r="T17" s="36">
        <f t="shared" si="7"/>
        <v>0</v>
      </c>
      <c r="U17" s="36">
        <f t="shared" si="8"/>
        <v>0</v>
      </c>
    </row>
    <row r="18" spans="1:21" x14ac:dyDescent="0.2">
      <c r="A18" s="9">
        <v>38438</v>
      </c>
      <c r="B18" s="10" t="s">
        <v>29</v>
      </c>
      <c r="C18" s="10" t="s">
        <v>27</v>
      </c>
      <c r="D18" s="11">
        <v>0.18402777777777779</v>
      </c>
      <c r="E18" s="10">
        <v>2</v>
      </c>
      <c r="F18" s="10">
        <v>2</v>
      </c>
      <c r="G18" s="6"/>
      <c r="H18" s="6"/>
      <c r="I18" s="10"/>
      <c r="J18" s="6"/>
      <c r="K18" s="6"/>
      <c r="L18" s="6"/>
      <c r="M18" s="12">
        <f t="shared" si="0"/>
        <v>17.666666666666668</v>
      </c>
      <c r="N18" s="38">
        <f t="shared" si="1"/>
        <v>8.8333333333333339</v>
      </c>
      <c r="O18" s="36">
        <f t="shared" si="2"/>
        <v>8.8333333333333339</v>
      </c>
      <c r="P18" s="36">
        <f t="shared" si="3"/>
        <v>0</v>
      </c>
      <c r="Q18" s="36">
        <f t="shared" si="4"/>
        <v>0</v>
      </c>
      <c r="R18" s="36">
        <f t="shared" si="5"/>
        <v>0</v>
      </c>
      <c r="S18" s="36">
        <f t="shared" si="6"/>
        <v>0</v>
      </c>
      <c r="T18" s="36">
        <f t="shared" si="7"/>
        <v>0</v>
      </c>
      <c r="U18" s="36">
        <f t="shared" si="8"/>
        <v>0</v>
      </c>
    </row>
    <row r="19" spans="1:21" x14ac:dyDescent="0.2">
      <c r="A19" s="9">
        <v>38439</v>
      </c>
      <c r="B19" s="10" t="s">
        <v>29</v>
      </c>
      <c r="C19" s="10" t="s">
        <v>27</v>
      </c>
      <c r="D19" s="11">
        <v>0.3125</v>
      </c>
      <c r="E19" s="10">
        <v>2</v>
      </c>
      <c r="F19" s="10">
        <v>1</v>
      </c>
      <c r="G19" s="6"/>
      <c r="H19" s="10">
        <v>2</v>
      </c>
      <c r="I19" s="6"/>
      <c r="J19" s="10"/>
      <c r="K19" s="10"/>
      <c r="L19" s="10"/>
      <c r="M19" s="12">
        <f t="shared" si="0"/>
        <v>37.5</v>
      </c>
      <c r="N19" s="38">
        <f t="shared" si="1"/>
        <v>15</v>
      </c>
      <c r="O19" s="36">
        <f t="shared" si="2"/>
        <v>7.5</v>
      </c>
      <c r="P19" s="36">
        <f t="shared" si="3"/>
        <v>0</v>
      </c>
      <c r="Q19" s="36">
        <f t="shared" si="4"/>
        <v>15</v>
      </c>
      <c r="R19" s="36">
        <f t="shared" si="5"/>
        <v>0</v>
      </c>
      <c r="S19" s="36">
        <f t="shared" si="6"/>
        <v>0</v>
      </c>
      <c r="T19" s="36">
        <f t="shared" si="7"/>
        <v>0</v>
      </c>
      <c r="U19" s="36">
        <f t="shared" si="8"/>
        <v>0</v>
      </c>
    </row>
    <row r="20" spans="1:21" x14ac:dyDescent="0.2">
      <c r="A20" s="9">
        <v>38436</v>
      </c>
      <c r="B20" s="10" t="s">
        <v>29</v>
      </c>
      <c r="C20" s="10" t="s">
        <v>29</v>
      </c>
      <c r="D20" s="11">
        <v>0.27083333333333331</v>
      </c>
      <c r="E20" s="10">
        <v>3</v>
      </c>
      <c r="F20" s="10">
        <v>2</v>
      </c>
      <c r="G20" s="6"/>
      <c r="H20" s="10">
        <v>2</v>
      </c>
      <c r="I20" s="10">
        <v>2</v>
      </c>
      <c r="J20" s="10">
        <v>1</v>
      </c>
      <c r="K20" s="10">
        <v>1</v>
      </c>
      <c r="L20" s="10">
        <v>1</v>
      </c>
      <c r="M20" s="12">
        <f t="shared" si="0"/>
        <v>78</v>
      </c>
      <c r="N20" s="38">
        <f t="shared" si="1"/>
        <v>19.5</v>
      </c>
      <c r="O20" s="36">
        <f t="shared" si="2"/>
        <v>13</v>
      </c>
      <c r="P20" s="36">
        <f t="shared" si="3"/>
        <v>0</v>
      </c>
      <c r="Q20" s="36">
        <f t="shared" si="4"/>
        <v>13</v>
      </c>
      <c r="R20" s="36">
        <f t="shared" si="5"/>
        <v>13</v>
      </c>
      <c r="S20" s="36">
        <f t="shared" si="6"/>
        <v>6.5</v>
      </c>
      <c r="T20" s="36">
        <f t="shared" si="7"/>
        <v>6.5</v>
      </c>
      <c r="U20" s="36">
        <f t="shared" si="8"/>
        <v>6.5</v>
      </c>
    </row>
    <row r="21" spans="1:21" x14ac:dyDescent="0.2">
      <c r="A21" s="9">
        <v>38439</v>
      </c>
      <c r="B21" s="10" t="s">
        <v>25</v>
      </c>
      <c r="C21" s="10" t="s">
        <v>27</v>
      </c>
      <c r="D21" s="29">
        <v>8.333333333333337E-2</v>
      </c>
      <c r="E21" s="10">
        <v>2</v>
      </c>
      <c r="F21" s="10">
        <v>2</v>
      </c>
      <c r="G21" s="6"/>
      <c r="H21" s="6"/>
      <c r="I21" s="6"/>
      <c r="J21" s="6"/>
      <c r="K21" s="6"/>
      <c r="L21" s="6"/>
      <c r="M21" s="12">
        <f t="shared" si="0"/>
        <v>8</v>
      </c>
      <c r="N21" s="38">
        <f t="shared" si="1"/>
        <v>4</v>
      </c>
      <c r="O21" s="36">
        <f t="shared" si="2"/>
        <v>4</v>
      </c>
      <c r="P21" s="36">
        <f t="shared" si="3"/>
        <v>0</v>
      </c>
      <c r="Q21" s="36">
        <f t="shared" si="4"/>
        <v>0</v>
      </c>
      <c r="R21" s="36">
        <f t="shared" si="5"/>
        <v>0</v>
      </c>
      <c r="S21" s="36">
        <f t="shared" si="6"/>
        <v>0</v>
      </c>
      <c r="T21" s="36">
        <f t="shared" si="7"/>
        <v>0</v>
      </c>
      <c r="U21" s="36">
        <f t="shared" si="8"/>
        <v>0</v>
      </c>
    </row>
    <row r="22" spans="1:21" x14ac:dyDescent="0.2">
      <c r="A22" s="9">
        <v>38441</v>
      </c>
      <c r="B22" s="10" t="s">
        <v>25</v>
      </c>
      <c r="C22" s="10" t="s">
        <v>27</v>
      </c>
      <c r="D22" s="29">
        <v>0.10416666666666663</v>
      </c>
      <c r="E22" s="10">
        <v>2</v>
      </c>
      <c r="F22" s="10">
        <v>2</v>
      </c>
      <c r="G22" s="6"/>
      <c r="H22" s="10">
        <v>2</v>
      </c>
      <c r="I22" s="6"/>
      <c r="J22" s="6"/>
      <c r="K22" s="6"/>
      <c r="L22" s="6"/>
      <c r="M22" s="12">
        <f t="shared" si="0"/>
        <v>15</v>
      </c>
      <c r="N22" s="38">
        <f t="shared" si="1"/>
        <v>5</v>
      </c>
      <c r="O22" s="36">
        <f t="shared" si="2"/>
        <v>5</v>
      </c>
      <c r="P22" s="36">
        <f t="shared" si="3"/>
        <v>0</v>
      </c>
      <c r="Q22" s="36">
        <f t="shared" si="4"/>
        <v>5</v>
      </c>
      <c r="R22" s="36">
        <f t="shared" si="5"/>
        <v>0</v>
      </c>
      <c r="S22" s="36">
        <f t="shared" si="6"/>
        <v>0</v>
      </c>
      <c r="T22" s="36">
        <f t="shared" si="7"/>
        <v>0</v>
      </c>
      <c r="U22" s="36">
        <f t="shared" si="8"/>
        <v>0</v>
      </c>
    </row>
    <row r="23" spans="1:21" x14ac:dyDescent="0.2">
      <c r="A23" s="9">
        <v>38445</v>
      </c>
      <c r="B23" s="10" t="s">
        <v>25</v>
      </c>
      <c r="C23" s="10" t="s">
        <v>29</v>
      </c>
      <c r="D23" s="29">
        <v>0.125</v>
      </c>
      <c r="E23" s="10">
        <v>2</v>
      </c>
      <c r="F23" s="10">
        <v>2</v>
      </c>
      <c r="G23" s="6"/>
      <c r="H23" s="10">
        <v>2</v>
      </c>
      <c r="I23" s="10">
        <v>2</v>
      </c>
      <c r="J23" s="6"/>
      <c r="K23" s="10">
        <v>1</v>
      </c>
      <c r="L23" s="10">
        <v>1</v>
      </c>
      <c r="M23" s="12">
        <f t="shared" si="0"/>
        <v>30</v>
      </c>
      <c r="N23" s="38">
        <f t="shared" si="1"/>
        <v>6</v>
      </c>
      <c r="O23" s="36">
        <f t="shared" si="2"/>
        <v>6</v>
      </c>
      <c r="P23" s="36">
        <f t="shared" si="3"/>
        <v>0</v>
      </c>
      <c r="Q23" s="36">
        <f t="shared" si="4"/>
        <v>6</v>
      </c>
      <c r="R23" s="36">
        <f t="shared" si="5"/>
        <v>6</v>
      </c>
      <c r="S23" s="36">
        <f t="shared" si="6"/>
        <v>0</v>
      </c>
      <c r="T23" s="36">
        <f t="shared" si="7"/>
        <v>3</v>
      </c>
      <c r="U23" s="36">
        <f t="shared" si="8"/>
        <v>3</v>
      </c>
    </row>
    <row r="24" spans="1:21" x14ac:dyDescent="0.2">
      <c r="A24" s="9">
        <v>38447</v>
      </c>
      <c r="B24" s="10" t="s">
        <v>25</v>
      </c>
      <c r="C24" s="10" t="s">
        <v>27</v>
      </c>
      <c r="D24" s="29">
        <v>0.11458333333333337</v>
      </c>
      <c r="E24" s="10">
        <v>2</v>
      </c>
      <c r="F24" s="10">
        <v>2</v>
      </c>
      <c r="G24" s="6"/>
      <c r="H24" s="10">
        <v>2</v>
      </c>
      <c r="I24" s="6"/>
      <c r="J24" s="6"/>
      <c r="K24" s="6"/>
      <c r="L24" s="6"/>
      <c r="M24" s="12">
        <f t="shared" si="0"/>
        <v>16.5</v>
      </c>
      <c r="N24" s="38">
        <f t="shared" si="1"/>
        <v>5.5</v>
      </c>
      <c r="O24" s="36">
        <f t="shared" si="2"/>
        <v>5.5</v>
      </c>
      <c r="P24" s="36">
        <f t="shared" si="3"/>
        <v>0</v>
      </c>
      <c r="Q24" s="36">
        <f t="shared" si="4"/>
        <v>5.5</v>
      </c>
      <c r="R24" s="36">
        <f t="shared" si="5"/>
        <v>0</v>
      </c>
      <c r="S24" s="36">
        <f t="shared" si="6"/>
        <v>0</v>
      </c>
      <c r="T24" s="36">
        <f t="shared" si="7"/>
        <v>0</v>
      </c>
      <c r="U24" s="36">
        <f t="shared" si="8"/>
        <v>0</v>
      </c>
    </row>
    <row r="25" spans="1:21" x14ac:dyDescent="0.2">
      <c r="A25" s="9">
        <v>38449</v>
      </c>
      <c r="B25" s="10" t="s">
        <v>25</v>
      </c>
      <c r="C25" s="10" t="s">
        <v>27</v>
      </c>
      <c r="D25" s="29">
        <v>0.10416666666666663</v>
      </c>
      <c r="E25" s="10">
        <v>3</v>
      </c>
      <c r="F25" s="10">
        <v>3</v>
      </c>
      <c r="G25" s="6"/>
      <c r="H25" s="10">
        <v>2</v>
      </c>
      <c r="I25" s="6"/>
      <c r="J25" s="6"/>
      <c r="K25" s="6"/>
      <c r="L25" s="6"/>
      <c r="M25" s="12">
        <f t="shared" si="0"/>
        <v>20</v>
      </c>
      <c r="N25" s="38">
        <f t="shared" si="1"/>
        <v>7.5</v>
      </c>
      <c r="O25" s="36">
        <f t="shared" si="2"/>
        <v>7.5</v>
      </c>
      <c r="P25" s="36">
        <f t="shared" si="3"/>
        <v>0</v>
      </c>
      <c r="Q25" s="36">
        <f t="shared" si="4"/>
        <v>5</v>
      </c>
      <c r="R25" s="36">
        <f t="shared" si="5"/>
        <v>0</v>
      </c>
      <c r="S25" s="36">
        <f t="shared" si="6"/>
        <v>0</v>
      </c>
      <c r="T25" s="36">
        <f t="shared" si="7"/>
        <v>0</v>
      </c>
      <c r="U25" s="36">
        <f t="shared" si="8"/>
        <v>0</v>
      </c>
    </row>
    <row r="26" spans="1:21" x14ac:dyDescent="0.2">
      <c r="A26" s="9">
        <v>38451</v>
      </c>
      <c r="B26" s="10" t="s">
        <v>25</v>
      </c>
      <c r="C26" s="10" t="s">
        <v>27</v>
      </c>
      <c r="D26" s="29">
        <v>0.18402777777777779</v>
      </c>
      <c r="E26" s="10">
        <v>3</v>
      </c>
      <c r="F26" s="10">
        <v>2</v>
      </c>
      <c r="G26" s="6">
        <v>2</v>
      </c>
      <c r="H26" s="10">
        <v>2</v>
      </c>
      <c r="I26" s="6"/>
      <c r="J26" s="6"/>
      <c r="K26" s="6"/>
      <c r="L26" s="6"/>
      <c r="M26" s="12">
        <f t="shared" si="0"/>
        <v>39.75</v>
      </c>
      <c r="N26" s="38">
        <f t="shared" si="1"/>
        <v>13.25</v>
      </c>
      <c r="O26" s="36">
        <f t="shared" si="2"/>
        <v>8.8333333333333339</v>
      </c>
      <c r="P26" s="36">
        <f t="shared" si="3"/>
        <v>8.8333333333333339</v>
      </c>
      <c r="Q26" s="36">
        <f t="shared" si="4"/>
        <v>8.8333333333333339</v>
      </c>
      <c r="R26" s="36">
        <f t="shared" si="5"/>
        <v>0</v>
      </c>
      <c r="S26" s="36">
        <f t="shared" si="6"/>
        <v>0</v>
      </c>
      <c r="T26" s="36">
        <f t="shared" si="7"/>
        <v>0</v>
      </c>
      <c r="U26" s="36">
        <f t="shared" si="8"/>
        <v>0</v>
      </c>
    </row>
    <row r="27" spans="1:21" x14ac:dyDescent="0.2">
      <c r="A27" s="9">
        <v>38462</v>
      </c>
      <c r="B27" s="10" t="s">
        <v>25</v>
      </c>
      <c r="C27" s="10" t="s">
        <v>29</v>
      </c>
      <c r="D27" s="29">
        <v>0.10416666666666663</v>
      </c>
      <c r="E27" s="10">
        <v>3</v>
      </c>
      <c r="F27" s="10">
        <v>1</v>
      </c>
      <c r="G27" s="6"/>
      <c r="H27" s="10">
        <v>2</v>
      </c>
      <c r="I27" s="10">
        <v>2</v>
      </c>
      <c r="J27" s="10">
        <v>1</v>
      </c>
      <c r="K27" s="10">
        <v>1</v>
      </c>
      <c r="L27" s="10">
        <v>1</v>
      </c>
      <c r="M27" s="12">
        <f t="shared" si="0"/>
        <v>27.5</v>
      </c>
      <c r="N27" s="38">
        <f t="shared" si="1"/>
        <v>7.5</v>
      </c>
      <c r="O27" s="36">
        <f t="shared" si="2"/>
        <v>2.5</v>
      </c>
      <c r="P27" s="36">
        <f t="shared" si="3"/>
        <v>0</v>
      </c>
      <c r="Q27" s="36">
        <f t="shared" si="4"/>
        <v>5</v>
      </c>
      <c r="R27" s="36">
        <f t="shared" si="5"/>
        <v>5</v>
      </c>
      <c r="S27" s="36">
        <f t="shared" si="6"/>
        <v>2.5</v>
      </c>
      <c r="T27" s="36">
        <f t="shared" si="7"/>
        <v>2.5</v>
      </c>
      <c r="U27" s="36">
        <f t="shared" si="8"/>
        <v>2.5</v>
      </c>
    </row>
    <row r="28" spans="1:21" x14ac:dyDescent="0.2">
      <c r="A28" s="9">
        <v>38464</v>
      </c>
      <c r="B28" s="10" t="s">
        <v>26</v>
      </c>
      <c r="C28" s="10" t="s">
        <v>27</v>
      </c>
      <c r="D28" s="29">
        <v>0.30902777777777779</v>
      </c>
      <c r="E28" s="6"/>
      <c r="F28" s="10">
        <v>2</v>
      </c>
      <c r="G28" s="6">
        <v>3</v>
      </c>
      <c r="H28" s="10">
        <v>2</v>
      </c>
      <c r="I28" s="6"/>
      <c r="J28" s="6"/>
      <c r="K28" s="6"/>
      <c r="L28" s="6"/>
      <c r="M28" s="12">
        <f t="shared" si="0"/>
        <v>51.916666666666671</v>
      </c>
      <c r="N28" s="38">
        <f t="shared" si="1"/>
        <v>0</v>
      </c>
      <c r="O28" s="36">
        <f t="shared" si="2"/>
        <v>14.833333333333334</v>
      </c>
      <c r="P28" s="36">
        <f t="shared" si="3"/>
        <v>22.25</v>
      </c>
      <c r="Q28" s="36">
        <f t="shared" si="4"/>
        <v>14.833333333333334</v>
      </c>
      <c r="R28" s="36">
        <f t="shared" si="5"/>
        <v>0</v>
      </c>
      <c r="S28" s="36">
        <f t="shared" si="6"/>
        <v>0</v>
      </c>
      <c r="T28" s="36">
        <f t="shared" si="7"/>
        <v>0</v>
      </c>
      <c r="U28" s="36">
        <f t="shared" si="8"/>
        <v>0</v>
      </c>
    </row>
    <row r="29" spans="1:21" x14ac:dyDescent="0.2">
      <c r="A29" s="9">
        <v>38467</v>
      </c>
      <c r="B29" s="10" t="s">
        <v>26</v>
      </c>
      <c r="C29" s="10" t="s">
        <v>27</v>
      </c>
      <c r="D29" s="29">
        <v>0.10069444444444436</v>
      </c>
      <c r="E29" s="10">
        <v>2</v>
      </c>
      <c r="F29" s="10">
        <v>2</v>
      </c>
      <c r="G29" s="6">
        <v>3</v>
      </c>
      <c r="H29" s="10">
        <v>2</v>
      </c>
      <c r="I29" s="6"/>
      <c r="J29" s="6"/>
      <c r="K29" s="6"/>
      <c r="L29" s="6"/>
      <c r="M29" s="12">
        <f t="shared" si="0"/>
        <v>21.75</v>
      </c>
      <c r="N29" s="38">
        <f t="shared" si="1"/>
        <v>4.833333333333333</v>
      </c>
      <c r="O29" s="36">
        <f t="shared" si="2"/>
        <v>4.833333333333333</v>
      </c>
      <c r="P29" s="36">
        <f t="shared" si="3"/>
        <v>7.25</v>
      </c>
      <c r="Q29" s="36">
        <f t="shared" si="4"/>
        <v>4.833333333333333</v>
      </c>
      <c r="R29" s="36">
        <f t="shared" si="5"/>
        <v>0</v>
      </c>
      <c r="S29" s="36">
        <f t="shared" si="6"/>
        <v>0</v>
      </c>
      <c r="T29" s="36">
        <f t="shared" si="7"/>
        <v>0</v>
      </c>
      <c r="U29" s="36">
        <f t="shared" si="8"/>
        <v>0</v>
      </c>
    </row>
    <row r="30" spans="1:21" x14ac:dyDescent="0.2">
      <c r="A30" s="9">
        <v>38468</v>
      </c>
      <c r="B30" s="10" t="s">
        <v>26</v>
      </c>
      <c r="C30" s="10" t="s">
        <v>27</v>
      </c>
      <c r="D30" s="29">
        <v>6.25E-2</v>
      </c>
      <c r="E30" s="6"/>
      <c r="F30" s="10">
        <v>2</v>
      </c>
      <c r="G30" s="10">
        <v>4</v>
      </c>
      <c r="H30" s="10">
        <v>2</v>
      </c>
      <c r="I30" s="6"/>
      <c r="J30" s="6"/>
      <c r="K30" s="6"/>
      <c r="L30" s="6"/>
      <c r="M30" s="12">
        <f t="shared" si="0"/>
        <v>12</v>
      </c>
      <c r="N30" s="38">
        <f t="shared" si="1"/>
        <v>0</v>
      </c>
      <c r="O30" s="36">
        <f t="shared" si="2"/>
        <v>3</v>
      </c>
      <c r="P30" s="36">
        <f t="shared" si="3"/>
        <v>6</v>
      </c>
      <c r="Q30" s="36">
        <f t="shared" si="4"/>
        <v>3</v>
      </c>
      <c r="R30" s="36">
        <f t="shared" si="5"/>
        <v>0</v>
      </c>
      <c r="S30" s="36">
        <f t="shared" si="6"/>
        <v>0</v>
      </c>
      <c r="T30" s="36">
        <f t="shared" si="7"/>
        <v>0</v>
      </c>
      <c r="U30" s="36">
        <f t="shared" si="8"/>
        <v>0</v>
      </c>
    </row>
    <row r="31" spans="1:21" x14ac:dyDescent="0.2">
      <c r="A31" s="9">
        <v>38464</v>
      </c>
      <c r="B31" s="10" t="s">
        <v>26</v>
      </c>
      <c r="C31" s="10" t="s">
        <v>27</v>
      </c>
      <c r="D31" s="29">
        <v>0.14583333333333326</v>
      </c>
      <c r="E31" s="6"/>
      <c r="F31" s="10">
        <v>2</v>
      </c>
      <c r="G31" s="10">
        <v>3</v>
      </c>
      <c r="H31" s="10">
        <v>2</v>
      </c>
      <c r="I31" s="6"/>
      <c r="J31" s="6"/>
      <c r="K31" s="6"/>
      <c r="L31" s="6"/>
      <c r="M31" s="12">
        <f t="shared" si="0"/>
        <v>24.5</v>
      </c>
      <c r="N31" s="38">
        <f t="shared" si="1"/>
        <v>0</v>
      </c>
      <c r="O31" s="36">
        <f t="shared" si="2"/>
        <v>7</v>
      </c>
      <c r="P31" s="36">
        <f t="shared" si="3"/>
        <v>10.5</v>
      </c>
      <c r="Q31" s="36">
        <f t="shared" si="4"/>
        <v>7</v>
      </c>
      <c r="R31" s="36">
        <f t="shared" si="5"/>
        <v>0</v>
      </c>
      <c r="S31" s="36">
        <f t="shared" si="6"/>
        <v>0</v>
      </c>
      <c r="T31" s="36">
        <f t="shared" si="7"/>
        <v>0</v>
      </c>
      <c r="U31" s="36">
        <f t="shared" si="8"/>
        <v>0</v>
      </c>
    </row>
    <row r="32" spans="1:21" ht="13.5" thickBot="1" x14ac:dyDescent="0.25">
      <c r="A32" s="45">
        <v>38465</v>
      </c>
      <c r="B32" s="46" t="s">
        <v>26</v>
      </c>
      <c r="C32" s="46" t="s">
        <v>29</v>
      </c>
      <c r="D32" s="47">
        <v>8.333333333333337E-2</v>
      </c>
      <c r="E32" s="8">
        <v>2</v>
      </c>
      <c r="F32" s="46">
        <v>2</v>
      </c>
      <c r="G32" s="46">
        <v>3</v>
      </c>
      <c r="H32" s="46">
        <v>2</v>
      </c>
      <c r="I32" s="46">
        <v>2</v>
      </c>
      <c r="J32" s="8"/>
      <c r="K32" s="46">
        <v>1</v>
      </c>
      <c r="L32" s="46">
        <v>1</v>
      </c>
      <c r="M32" s="48">
        <f t="shared" si="0"/>
        <v>26</v>
      </c>
      <c r="N32" s="38">
        <f t="shared" si="1"/>
        <v>4</v>
      </c>
      <c r="O32" s="36">
        <f t="shared" si="2"/>
        <v>4</v>
      </c>
      <c r="P32" s="36">
        <f t="shared" si="3"/>
        <v>6</v>
      </c>
      <c r="Q32" s="36">
        <f t="shared" si="4"/>
        <v>4</v>
      </c>
      <c r="R32" s="36">
        <f t="shared" si="5"/>
        <v>4</v>
      </c>
      <c r="S32" s="36">
        <f t="shared" si="6"/>
        <v>0</v>
      </c>
      <c r="T32" s="36">
        <f t="shared" si="7"/>
        <v>2</v>
      </c>
      <c r="U32" s="36">
        <f t="shared" si="8"/>
        <v>2</v>
      </c>
    </row>
    <row r="33" spans="1:21" ht="13.5" thickBot="1" x14ac:dyDescent="0.25"/>
    <row r="34" spans="1:21" ht="13.5" thickBot="1" x14ac:dyDescent="0.25">
      <c r="A34" s="6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41"/>
      <c r="M34" s="57">
        <f>SUM(M15:M32)</f>
        <v>466.33333333333337</v>
      </c>
      <c r="N34" s="58">
        <f t="shared" ref="N34:U34" si="9">SUM(N15:N32)</f>
        <v>115.99999999999999</v>
      </c>
      <c r="O34" s="59">
        <f t="shared" si="9"/>
        <v>113.49999999999999</v>
      </c>
      <c r="P34" s="59">
        <f t="shared" si="9"/>
        <v>60.833333333333336</v>
      </c>
      <c r="Q34" s="59">
        <f t="shared" si="9"/>
        <v>102</v>
      </c>
      <c r="R34" s="59">
        <f t="shared" si="9"/>
        <v>34.166666666666664</v>
      </c>
      <c r="S34" s="59">
        <f t="shared" si="9"/>
        <v>10.416666666666668</v>
      </c>
      <c r="T34" s="59">
        <f t="shared" si="9"/>
        <v>15.416666666666668</v>
      </c>
      <c r="U34" s="60">
        <f t="shared" si="9"/>
        <v>14</v>
      </c>
    </row>
    <row r="35" spans="1:21" x14ac:dyDescent="0.2">
      <c r="A35" s="6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21" x14ac:dyDescent="0.2">
      <c r="A36" s="3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21" x14ac:dyDescent="0.2">
      <c r="A37" s="3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21" x14ac:dyDescent="0.2">
      <c r="A38" s="3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21" x14ac:dyDescent="0.2">
      <c r="A39" s="3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21" x14ac:dyDescent="0.2">
      <c r="A40" s="30"/>
      <c r="B40" s="10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21" x14ac:dyDescent="0.2">
      <c r="A41" s="30"/>
      <c r="B41" s="10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21" x14ac:dyDescent="0.2">
      <c r="A42" s="30"/>
      <c r="B42" s="1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21" x14ac:dyDescent="0.2">
      <c r="A43" s="3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</sheetData>
  <mergeCells count="18">
    <mergeCell ref="A3:D3"/>
    <mergeCell ref="B34:C34"/>
    <mergeCell ref="D34:E34"/>
    <mergeCell ref="F34:H34"/>
    <mergeCell ref="I34:K34"/>
    <mergeCell ref="E13:L13"/>
    <mergeCell ref="A4:C4"/>
    <mergeCell ref="A10:B10"/>
    <mergeCell ref="N13:U13"/>
    <mergeCell ref="O2:AL2"/>
    <mergeCell ref="AA3:AC3"/>
    <mergeCell ref="AD3:AF3"/>
    <mergeCell ref="AG3:AI3"/>
    <mergeCell ref="AJ3:AL3"/>
    <mergeCell ref="O3:Q3"/>
    <mergeCell ref="R3:T3"/>
    <mergeCell ref="U3:W3"/>
    <mergeCell ref="X3:Z3"/>
  </mergeCells>
  <phoneticPr fontId="1" type="noConversion"/>
  <pageMargins left="0.75" right="0.75" top="1" bottom="1" header="0.5" footer="0.5"/>
  <pageSetup scale="2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3"/>
  <sheetViews>
    <sheetView zoomScale="98" zoomScaleNormal="98" workbookViewId="0">
      <selection activeCell="E9" sqref="E9"/>
    </sheetView>
  </sheetViews>
  <sheetFormatPr defaultRowHeight="12.75" x14ac:dyDescent="0.2"/>
  <cols>
    <col min="1" max="1" width="10.140625" customWidth="1"/>
    <col min="2" max="2" width="7.28515625" customWidth="1"/>
    <col min="3" max="3" width="8.5703125" customWidth="1"/>
    <col min="4" max="4" width="8.140625" customWidth="1"/>
    <col min="5" max="5" width="6.7109375" customWidth="1"/>
    <col min="6" max="6" width="6.140625" customWidth="1"/>
    <col min="7" max="7" width="8.5703125" customWidth="1"/>
    <col min="8" max="8" width="10.5703125" bestFit="1" customWidth="1"/>
    <col min="9" max="9" width="6.42578125" customWidth="1"/>
    <col min="10" max="10" width="8.140625" customWidth="1"/>
    <col min="11" max="11" width="6" customWidth="1"/>
    <col min="12" max="12" width="5.85546875" customWidth="1"/>
    <col min="13" max="13" width="8.28515625" customWidth="1"/>
    <col min="14" max="14" width="6.5703125" bestFit="1" customWidth="1"/>
    <col min="15" max="15" width="8.85546875" customWidth="1"/>
    <col min="16" max="16" width="9" customWidth="1"/>
    <col min="17" max="17" width="8.85546875" customWidth="1"/>
    <col min="18" max="19" width="9.42578125" bestFit="1" customWidth="1"/>
    <col min="20" max="20" width="9" bestFit="1" customWidth="1"/>
    <col min="21" max="21" width="8.7109375" bestFit="1" customWidth="1"/>
    <col min="22" max="22" width="9" bestFit="1" customWidth="1"/>
    <col min="23" max="23" width="11.28515625" customWidth="1"/>
    <col min="24" max="24" width="10.42578125" customWidth="1"/>
    <col min="25" max="25" width="9.85546875" customWidth="1"/>
    <col min="26" max="26" width="9" bestFit="1" customWidth="1"/>
    <col min="27" max="27" width="7.28515625" customWidth="1"/>
    <col min="28" max="28" width="7.7109375" bestFit="1" customWidth="1"/>
    <col min="29" max="29" width="9" bestFit="1" customWidth="1"/>
    <col min="30" max="30" width="9.42578125" bestFit="1" customWidth="1"/>
    <col min="31" max="38" width="9.28515625" bestFit="1" customWidth="1"/>
  </cols>
  <sheetData>
    <row r="1" spans="1:38" ht="15.75" x14ac:dyDescent="0.25">
      <c r="A1" s="17" t="s">
        <v>51</v>
      </c>
      <c r="B1" s="17"/>
      <c r="C1" s="17"/>
      <c r="E1" s="17" t="s">
        <v>0</v>
      </c>
    </row>
    <row r="2" spans="1:38" ht="13.5" thickBot="1" x14ac:dyDescent="0.25">
      <c r="N2" s="86" t="s">
        <v>47</v>
      </c>
      <c r="O2" s="78"/>
      <c r="P2" s="78"/>
      <c r="Q2" s="78"/>
      <c r="R2" s="78"/>
      <c r="S2" s="78"/>
      <c r="T2" s="78"/>
      <c r="U2" s="78"/>
      <c r="V2" s="78"/>
      <c r="W2" s="78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spans="1:38" ht="38.25" x14ac:dyDescent="0.2">
      <c r="A3" s="76" t="s">
        <v>13</v>
      </c>
      <c r="B3" s="77"/>
      <c r="C3" s="77"/>
      <c r="D3" s="84"/>
      <c r="E3" s="28"/>
      <c r="F3" s="28"/>
      <c r="G3" s="19" t="s">
        <v>30</v>
      </c>
      <c r="H3" s="20"/>
      <c r="N3" s="61" t="s">
        <v>22</v>
      </c>
      <c r="O3" s="32" t="s">
        <v>5</v>
      </c>
      <c r="P3" s="62" t="s">
        <v>34</v>
      </c>
      <c r="Q3" s="32" t="s">
        <v>41</v>
      </c>
      <c r="R3" s="32" t="s">
        <v>6</v>
      </c>
      <c r="S3" s="62" t="s">
        <v>42</v>
      </c>
      <c r="T3" s="62" t="s">
        <v>43</v>
      </c>
      <c r="U3" s="32" t="s">
        <v>44</v>
      </c>
      <c r="V3" s="32" t="s">
        <v>45</v>
      </c>
      <c r="W3" s="69" t="s">
        <v>48</v>
      </c>
      <c r="X3" s="70" t="s">
        <v>49</v>
      </c>
      <c r="Y3" s="71" t="s">
        <v>50</v>
      </c>
      <c r="Z3" s="32"/>
      <c r="AB3" s="32"/>
      <c r="AC3" s="32"/>
      <c r="AE3" s="32"/>
      <c r="AF3" s="32"/>
      <c r="AH3" s="32"/>
      <c r="AI3" s="32"/>
      <c r="AK3" s="32"/>
      <c r="AL3" s="32"/>
    </row>
    <row r="4" spans="1:38" x14ac:dyDescent="0.2">
      <c r="A4" s="74" t="s">
        <v>14</v>
      </c>
      <c r="B4" s="75"/>
      <c r="C4" s="75"/>
      <c r="E4" s="27"/>
      <c r="F4" s="27"/>
      <c r="G4" s="21" t="s">
        <v>22</v>
      </c>
      <c r="H4" s="22" t="s">
        <v>23</v>
      </c>
      <c r="N4" s="61" t="s">
        <v>24</v>
      </c>
      <c r="O4" s="34">
        <f>SUMIF($B$15:$B$32,N4,$N$15:$N$32)*X15</f>
        <v>417.08333333333331</v>
      </c>
      <c r="P4" s="34">
        <f>SUMIF($B$15:$B$32,N4,$O$15:$O$32)*X16</f>
        <v>462.49999999999994</v>
      </c>
      <c r="Q4" s="34">
        <f>SUMIF($B$15:$B$32,N4,$P$15:$P$32)*X17</f>
        <v>0</v>
      </c>
      <c r="R4" s="34">
        <f>SUMIF($B$15:$B$32,N4,$Q$15:$Q$32)*X18</f>
        <v>0</v>
      </c>
      <c r="S4" s="34">
        <f>SUMIF($B$15:$B$32,N4,$R$15:$R$32)*X19</f>
        <v>555</v>
      </c>
      <c r="T4" s="34">
        <f>SUMIF($B$15:$B$32,N4,$S$15:$S$32)*X20</f>
        <v>127.5</v>
      </c>
      <c r="U4" s="34">
        <f>SUMIF($B$15:$B$32,N4,$T$15:$T$32)*X21</f>
        <v>148.75</v>
      </c>
      <c r="V4" s="34">
        <f>SUMIF($B$15:$B$32,N4,$U$15:$U$32)*X22</f>
        <v>0</v>
      </c>
      <c r="W4" s="63">
        <f>SUM(O4:V4)</f>
        <v>1710.8333333333333</v>
      </c>
      <c r="X4" s="64">
        <v>2000</v>
      </c>
      <c r="Y4" s="64">
        <f>W4-X4</f>
        <v>-289.16666666666674</v>
      </c>
      <c r="Z4" s="33"/>
      <c r="AB4" s="33"/>
      <c r="AC4" s="33"/>
      <c r="AE4" s="33"/>
      <c r="AF4" s="33"/>
      <c r="AH4" s="33"/>
      <c r="AI4" s="33"/>
      <c r="AK4" s="33"/>
      <c r="AL4" s="33"/>
    </row>
    <row r="5" spans="1:38" x14ac:dyDescent="0.2">
      <c r="A5" s="5" t="s">
        <v>15</v>
      </c>
      <c r="B5" s="6"/>
      <c r="C5" s="6"/>
      <c r="E5" s="6"/>
      <c r="F5" s="6"/>
      <c r="G5" s="42" t="s">
        <v>24</v>
      </c>
      <c r="H5" s="24">
        <f>SUMIF(B15:B32,G5,M15:M32)</f>
        <v>22.75</v>
      </c>
      <c r="N5" s="61" t="s">
        <v>29</v>
      </c>
      <c r="O5" s="34">
        <f>SUMIF($B$15:$B$32,N5,$N$15:$N$32)*X15</f>
        <v>2795.8333333333335</v>
      </c>
      <c r="P5" s="34">
        <f>SUMIF($B$15:$B$32,N5,$O$15:$O$32)*X16</f>
        <v>2575</v>
      </c>
      <c r="Q5" s="34">
        <f>SUMIF($B$15:$B$32,N5,$P$15:$P$32)*X17</f>
        <v>0</v>
      </c>
      <c r="R5" s="34">
        <f>SUMIF($B$15:$B$32,N5,$Q$15:$Q$32)*X18</f>
        <v>2145</v>
      </c>
      <c r="S5" s="34">
        <f>SUMIF($B$15:$B$32,N5,$R$15:$R$32)*X19</f>
        <v>1170</v>
      </c>
      <c r="T5" s="34">
        <f>SUMIF($B$15:$B$32,N5,$S$15:$S$32)*X20</f>
        <v>585</v>
      </c>
      <c r="U5" s="34">
        <f>SUMIF($B$15:$B$32,N5,$T$15:$T$32)*X21</f>
        <v>682.5</v>
      </c>
      <c r="V5" s="34">
        <f>SUMIF($B$15:$B$32,N5,$U$15:$U$32)*X22</f>
        <v>682.5</v>
      </c>
      <c r="W5" s="63">
        <f t="shared" ref="W5:W7" si="0">SUM(O5:V5)</f>
        <v>10635.833333333334</v>
      </c>
      <c r="X5" s="64">
        <v>4000</v>
      </c>
      <c r="Y5" s="64">
        <f t="shared" ref="Y5:Y7" si="1">W5-X5</f>
        <v>6635.8333333333339</v>
      </c>
      <c r="Z5" s="34"/>
      <c r="AB5" s="34"/>
      <c r="AC5" s="34"/>
      <c r="AE5" s="34"/>
      <c r="AF5" s="34"/>
      <c r="AH5" s="34"/>
      <c r="AI5" s="34"/>
      <c r="AK5" s="34"/>
      <c r="AL5" s="34"/>
    </row>
    <row r="6" spans="1:38" x14ac:dyDescent="0.2">
      <c r="A6" s="5" t="s">
        <v>46</v>
      </c>
      <c r="B6" s="6"/>
      <c r="C6" s="6"/>
      <c r="E6" s="6"/>
      <c r="F6" s="6"/>
      <c r="G6" s="43" t="s">
        <v>29</v>
      </c>
      <c r="H6" s="24">
        <f>SUMIF(B16:B33,G6,M16:M33)</f>
        <v>150.66666666666669</v>
      </c>
      <c r="N6" s="61" t="s">
        <v>25</v>
      </c>
      <c r="O6" s="34">
        <f>SUMIF($B$15:$B$32,N6,$N$15:$N$32)*X15</f>
        <v>2681.25</v>
      </c>
      <c r="P6" s="34">
        <f>SUMIF($B$15:$B$32,N6,$O$15:$O$32)*X16</f>
        <v>2950</v>
      </c>
      <c r="Q6" s="34">
        <f>SUMIF($B$15:$B$32,N6,$P$15:$P$32)*X17</f>
        <v>706.66666666666674</v>
      </c>
      <c r="R6" s="34">
        <f>SUMIF($B$15:$B$32,N6,$Q$15:$Q$32)*X18</f>
        <v>2296.666666666667</v>
      </c>
      <c r="S6" s="34">
        <f>SUMIF($B$15:$B$32,N6,$R$15:$R$32)*X19</f>
        <v>990</v>
      </c>
      <c r="T6" s="34">
        <f>SUMIF($B$15:$B$32,N6,$S$15:$S$32)*X20</f>
        <v>225</v>
      </c>
      <c r="U6" s="34">
        <f>SUMIF($B$15:$B$32,N6,$T$15:$T$32)*X21</f>
        <v>577.5</v>
      </c>
      <c r="V6" s="34">
        <f>SUMIF($B$15:$B$32,N6,$U$15:$U$32)*X22</f>
        <v>577.5</v>
      </c>
      <c r="W6" s="63">
        <f t="shared" si="0"/>
        <v>11004.583333333334</v>
      </c>
      <c r="X6" s="64">
        <v>10000</v>
      </c>
      <c r="Y6" s="64">
        <f t="shared" si="1"/>
        <v>1004.5833333333339</v>
      </c>
      <c r="Z6" s="34"/>
      <c r="AB6" s="34"/>
      <c r="AC6" s="34"/>
      <c r="AE6" s="34"/>
      <c r="AF6" s="34"/>
      <c r="AH6" s="34"/>
      <c r="AI6" s="34"/>
      <c r="AK6" s="34"/>
      <c r="AL6" s="34"/>
    </row>
    <row r="7" spans="1:38" x14ac:dyDescent="0.2">
      <c r="A7" s="5" t="s">
        <v>17</v>
      </c>
      <c r="B7" s="6"/>
      <c r="C7" s="6"/>
      <c r="D7" s="6"/>
      <c r="E7" s="6"/>
      <c r="F7" s="6"/>
      <c r="G7" s="43" t="s">
        <v>25</v>
      </c>
      <c r="H7" s="24">
        <f ca="1">SUMIF(B17:B34,G7,M17:M33)</f>
        <v>156.75</v>
      </c>
      <c r="N7" s="61" t="s">
        <v>26</v>
      </c>
      <c r="O7" s="68">
        <f>SUMIF($B$15:$B$32,N7,$N$15:$N$32)*X15</f>
        <v>485.83333333333326</v>
      </c>
      <c r="P7" s="68">
        <f>SUMIF($B$15:$B$32,N7,$O$15:$O$32)*X16</f>
        <v>2525.0000000000005</v>
      </c>
      <c r="Q7" s="68">
        <f>SUMIF($B$15:$B$32,N7,$P$15:$P$32)*X17</f>
        <v>4160</v>
      </c>
      <c r="R7" s="68">
        <f>SUMIF($B$15:$B$32,N7,$Q$15:$Q$32)*X18</f>
        <v>2188.3333333333335</v>
      </c>
      <c r="S7" s="68">
        <f>SUMIF($B$15:$B$32,N7,$R$15:$R$32)*X19</f>
        <v>360</v>
      </c>
      <c r="T7" s="68">
        <f>SUMIF($B$15:$B$32,N7,$S$15:$S$32)*X20</f>
        <v>0</v>
      </c>
      <c r="U7" s="68">
        <f>SUMIF($B$15:$B$32,N7,$T$15:$T$32)*X21</f>
        <v>210</v>
      </c>
      <c r="V7" s="68">
        <f>SUMIF($B$15:$B$32,N7,$U$15:$U$32)*X22</f>
        <v>210</v>
      </c>
      <c r="W7" s="65">
        <f t="shared" si="0"/>
        <v>10139.166666666668</v>
      </c>
      <c r="X7" s="66">
        <v>6900</v>
      </c>
      <c r="Y7" s="66">
        <f t="shared" si="1"/>
        <v>3239.1666666666679</v>
      </c>
      <c r="Z7" s="34"/>
      <c r="AB7" s="34"/>
      <c r="AC7" s="34"/>
      <c r="AE7" s="34"/>
      <c r="AF7" s="34"/>
      <c r="AH7" s="34"/>
      <c r="AI7" s="34"/>
      <c r="AK7" s="34"/>
      <c r="AL7" s="34"/>
    </row>
    <row r="8" spans="1:38" x14ac:dyDescent="0.2">
      <c r="A8" s="5" t="s">
        <v>18</v>
      </c>
      <c r="B8" s="6"/>
      <c r="C8" s="6"/>
      <c r="D8" s="6"/>
      <c r="E8" s="6"/>
      <c r="F8" s="6"/>
      <c r="G8" s="43" t="s">
        <v>26</v>
      </c>
      <c r="H8" s="24">
        <f>SUMIF(B18:B35,G8,M18:M35)</f>
        <v>136.16666666666669</v>
      </c>
      <c r="N8" s="67" t="s">
        <v>31</v>
      </c>
      <c r="O8" s="63">
        <f t="shared" ref="O8:V8" si="2">SUM(O4:O7)</f>
        <v>6380</v>
      </c>
      <c r="P8" s="63">
        <f t="shared" si="2"/>
        <v>8512.5</v>
      </c>
      <c r="Q8" s="63">
        <f t="shared" si="2"/>
        <v>4866.666666666667</v>
      </c>
      <c r="R8" s="63">
        <f t="shared" si="2"/>
        <v>6630</v>
      </c>
      <c r="S8" s="63">
        <f t="shared" si="2"/>
        <v>3075</v>
      </c>
      <c r="T8" s="63">
        <f t="shared" si="2"/>
        <v>937.5</v>
      </c>
      <c r="U8" s="63">
        <f t="shared" si="2"/>
        <v>1618.75</v>
      </c>
      <c r="V8" s="63">
        <f t="shared" si="2"/>
        <v>1470</v>
      </c>
      <c r="W8" s="63">
        <f>SUM(W4:W7)</f>
        <v>33490.416666666672</v>
      </c>
      <c r="X8" s="72">
        <f t="shared" ref="X8:Y8" si="3">SUM(X4:X7)</f>
        <v>22900</v>
      </c>
      <c r="Y8" s="72">
        <f t="shared" si="3"/>
        <v>10590.416666666668</v>
      </c>
      <c r="Z8" s="34"/>
      <c r="AB8" s="34"/>
      <c r="AC8" s="34"/>
      <c r="AE8" s="34"/>
      <c r="AF8" s="34"/>
      <c r="AH8" s="34"/>
      <c r="AI8" s="34"/>
      <c r="AK8" s="34"/>
      <c r="AL8" s="34"/>
    </row>
    <row r="9" spans="1:38" x14ac:dyDescent="0.2">
      <c r="A9" s="6"/>
      <c r="B9" s="6"/>
      <c r="C9" s="6"/>
      <c r="D9" s="6"/>
      <c r="E9" s="6"/>
      <c r="F9" s="6"/>
      <c r="G9" s="43"/>
      <c r="H9" s="24"/>
      <c r="Z9" s="34"/>
      <c r="AB9" s="34"/>
      <c r="AC9" s="34"/>
      <c r="AE9" s="34"/>
      <c r="AF9" s="34"/>
      <c r="AH9" s="34"/>
      <c r="AI9" s="34"/>
      <c r="AK9" s="34"/>
      <c r="AL9" s="34"/>
    </row>
    <row r="10" spans="1:38" ht="13.5" thickBot="1" x14ac:dyDescent="0.25">
      <c r="A10" s="75" t="s">
        <v>19</v>
      </c>
      <c r="B10" s="75"/>
      <c r="G10" s="44" t="s">
        <v>31</v>
      </c>
      <c r="H10" s="26">
        <f ca="1">SUM(H5:H9)</f>
        <v>466.33333333333337</v>
      </c>
    </row>
    <row r="11" spans="1:38" x14ac:dyDescent="0.2">
      <c r="A11" s="6" t="s">
        <v>20</v>
      </c>
      <c r="B11" s="7"/>
    </row>
    <row r="12" spans="1:38" ht="13.5" thickBot="1" x14ac:dyDescent="0.25">
      <c r="A12" s="6" t="s">
        <v>21</v>
      </c>
      <c r="B12" s="8"/>
    </row>
    <row r="13" spans="1:38" x14ac:dyDescent="0.2">
      <c r="A13" s="2"/>
      <c r="B13" s="6"/>
      <c r="C13" s="3"/>
      <c r="D13" s="3"/>
      <c r="E13" s="79" t="s">
        <v>4</v>
      </c>
      <c r="F13" s="80"/>
      <c r="G13" s="80"/>
      <c r="H13" s="80"/>
      <c r="I13" s="80"/>
      <c r="J13" s="80"/>
      <c r="K13" s="80"/>
      <c r="L13" s="80"/>
      <c r="M13" s="53"/>
      <c r="N13" s="83" t="s">
        <v>33</v>
      </c>
      <c r="O13" s="83"/>
      <c r="P13" s="83"/>
      <c r="Q13" s="83"/>
      <c r="R13" s="83"/>
      <c r="S13" s="83"/>
      <c r="T13" s="83"/>
      <c r="U13" s="83"/>
    </row>
    <row r="14" spans="1:38" ht="38.25" x14ac:dyDescent="0.2">
      <c r="A14" s="14" t="s">
        <v>1</v>
      </c>
      <c r="B14" s="13" t="s">
        <v>2</v>
      </c>
      <c r="C14" s="13" t="s">
        <v>3</v>
      </c>
      <c r="D14" s="15" t="s">
        <v>28</v>
      </c>
      <c r="E14" s="16" t="s">
        <v>5</v>
      </c>
      <c r="F14" s="15" t="s">
        <v>7</v>
      </c>
      <c r="G14" s="16" t="s">
        <v>32</v>
      </c>
      <c r="H14" s="16" t="s">
        <v>6</v>
      </c>
      <c r="I14" s="15" t="s">
        <v>8</v>
      </c>
      <c r="J14" s="15" t="s">
        <v>9</v>
      </c>
      <c r="K14" s="15" t="s">
        <v>10</v>
      </c>
      <c r="L14" s="51" t="s">
        <v>11</v>
      </c>
      <c r="M14" s="54" t="s">
        <v>12</v>
      </c>
      <c r="N14" s="52" t="s">
        <v>5</v>
      </c>
      <c r="O14" s="15" t="s">
        <v>7</v>
      </c>
      <c r="P14" s="16" t="s">
        <v>32</v>
      </c>
      <c r="Q14" s="16" t="s">
        <v>6</v>
      </c>
      <c r="R14" s="15" t="s">
        <v>8</v>
      </c>
      <c r="S14" s="15" t="s">
        <v>9</v>
      </c>
      <c r="T14" s="15" t="s">
        <v>10</v>
      </c>
      <c r="U14" s="15" t="s">
        <v>11</v>
      </c>
      <c r="X14" s="39" t="s">
        <v>39</v>
      </c>
    </row>
    <row r="15" spans="1:38" x14ac:dyDescent="0.2">
      <c r="A15" s="9">
        <v>38416</v>
      </c>
      <c r="B15" s="6" t="s">
        <v>24</v>
      </c>
      <c r="C15" s="6" t="s">
        <v>27</v>
      </c>
      <c r="D15" s="11">
        <v>6.9444444444444434E-2</v>
      </c>
      <c r="E15" s="6">
        <v>2</v>
      </c>
      <c r="F15" s="10">
        <v>2</v>
      </c>
      <c r="G15" s="6"/>
      <c r="H15" s="6"/>
      <c r="I15" s="6">
        <v>2</v>
      </c>
      <c r="J15" s="6"/>
      <c r="K15" s="6"/>
      <c r="L15" s="6"/>
      <c r="M15" s="55">
        <f t="shared" ref="M15:M32" si="4">((HOUR(D15)+(MINUTE(D15)/60))*SUM(E15:L15))</f>
        <v>10</v>
      </c>
      <c r="N15" s="35">
        <f t="shared" ref="N15:N32" si="5">((HOUR(D15)+MINUTE(D15)/60)) *E15</f>
        <v>3.333333333333333</v>
      </c>
      <c r="O15" s="35">
        <f t="shared" ref="O15:O32" si="6">((HOUR(D15)+MINUTE(D15)/60)) *F15</f>
        <v>3.333333333333333</v>
      </c>
      <c r="P15" s="35">
        <f t="shared" ref="P15:P32" si="7">((HOUR(D15)+MINUTE(D15)/60)) *G15</f>
        <v>0</v>
      </c>
      <c r="Q15" s="35">
        <f t="shared" ref="Q15:Q32" si="8">((HOUR(D15)+MINUTE(D15)/60)) *H15</f>
        <v>0</v>
      </c>
      <c r="R15" s="35">
        <f t="shared" ref="R15:R32" si="9">((HOUR(D15)+MINUTE(D15)/60)) *I15</f>
        <v>3.333333333333333</v>
      </c>
      <c r="S15" s="35">
        <f t="shared" ref="S15:S32" si="10">((HOUR(D15)+MINUTE(D15)/60)) *J15</f>
        <v>0</v>
      </c>
      <c r="T15" s="35">
        <f t="shared" ref="T15:T32" si="11">((HOUR(D15)+MINUTE(D15)/60)) *K15</f>
        <v>0</v>
      </c>
      <c r="U15" s="35">
        <f t="shared" ref="U15:U32" si="12">((HOUR(D15)+MINUTE(D15)/60)) *L15</f>
        <v>0</v>
      </c>
      <c r="W15" t="s">
        <v>5</v>
      </c>
      <c r="X15" s="40">
        <v>55</v>
      </c>
    </row>
    <row r="16" spans="1:38" x14ac:dyDescent="0.2">
      <c r="A16" s="9">
        <v>38418</v>
      </c>
      <c r="B16" s="6" t="s">
        <v>24</v>
      </c>
      <c r="C16" s="6" t="s">
        <v>29</v>
      </c>
      <c r="D16" s="11">
        <v>5.9027777777777679E-2</v>
      </c>
      <c r="E16" s="6">
        <v>3</v>
      </c>
      <c r="F16" s="10">
        <v>2</v>
      </c>
      <c r="G16" s="6"/>
      <c r="H16" s="6"/>
      <c r="I16" s="6">
        <v>2</v>
      </c>
      <c r="J16" s="10">
        <v>1</v>
      </c>
      <c r="K16" s="10">
        <v>1</v>
      </c>
      <c r="L16" s="10"/>
      <c r="M16" s="55">
        <f t="shared" si="4"/>
        <v>12.75</v>
      </c>
      <c r="N16" s="36">
        <f t="shared" si="5"/>
        <v>4.25</v>
      </c>
      <c r="O16" s="36">
        <f t="shared" si="6"/>
        <v>2.8333333333333335</v>
      </c>
      <c r="P16" s="36">
        <f t="shared" si="7"/>
        <v>0</v>
      </c>
      <c r="Q16" s="36">
        <f t="shared" si="8"/>
        <v>0</v>
      </c>
      <c r="R16" s="36">
        <f t="shared" si="9"/>
        <v>2.8333333333333335</v>
      </c>
      <c r="S16" s="36">
        <f t="shared" si="10"/>
        <v>1.4166666666666667</v>
      </c>
      <c r="T16" s="36">
        <f t="shared" si="11"/>
        <v>1.4166666666666667</v>
      </c>
      <c r="U16" s="36">
        <f t="shared" si="12"/>
        <v>0</v>
      </c>
      <c r="W16" t="s">
        <v>7</v>
      </c>
      <c r="X16" s="40">
        <v>75</v>
      </c>
    </row>
    <row r="17" spans="1:24" x14ac:dyDescent="0.2">
      <c r="A17" s="9">
        <v>38435</v>
      </c>
      <c r="B17" s="10" t="s">
        <v>29</v>
      </c>
      <c r="C17" s="10" t="s">
        <v>27</v>
      </c>
      <c r="D17" s="11">
        <v>0.10416666666666669</v>
      </c>
      <c r="E17" s="6">
        <v>3</v>
      </c>
      <c r="F17" s="49">
        <v>2</v>
      </c>
      <c r="G17" s="6"/>
      <c r="H17" s="10">
        <v>2</v>
      </c>
      <c r="I17" s="10"/>
      <c r="J17" s="6"/>
      <c r="K17" s="10"/>
      <c r="L17" s="6"/>
      <c r="M17" s="55">
        <f t="shared" si="4"/>
        <v>17.5</v>
      </c>
      <c r="N17" s="36">
        <f t="shared" si="5"/>
        <v>7.5</v>
      </c>
      <c r="O17" s="36">
        <f t="shared" si="6"/>
        <v>5</v>
      </c>
      <c r="P17" s="36">
        <f t="shared" si="7"/>
        <v>0</v>
      </c>
      <c r="Q17" s="36">
        <f t="shared" si="8"/>
        <v>5</v>
      </c>
      <c r="R17" s="36">
        <f t="shared" si="9"/>
        <v>0</v>
      </c>
      <c r="S17" s="36">
        <f t="shared" si="10"/>
        <v>0</v>
      </c>
      <c r="T17" s="36">
        <f t="shared" si="11"/>
        <v>0</v>
      </c>
      <c r="U17" s="36">
        <f t="shared" si="12"/>
        <v>0</v>
      </c>
      <c r="W17" t="s">
        <v>32</v>
      </c>
      <c r="X17" s="40">
        <v>80</v>
      </c>
    </row>
    <row r="18" spans="1:24" x14ac:dyDescent="0.2">
      <c r="A18" s="9">
        <v>38438</v>
      </c>
      <c r="B18" s="10" t="s">
        <v>29</v>
      </c>
      <c r="C18" s="10" t="s">
        <v>27</v>
      </c>
      <c r="D18" s="11">
        <v>0.18402777777777779</v>
      </c>
      <c r="E18" s="10">
        <v>2</v>
      </c>
      <c r="F18" s="10">
        <v>2</v>
      </c>
      <c r="G18" s="6"/>
      <c r="H18" s="6"/>
      <c r="I18" s="10"/>
      <c r="J18" s="6"/>
      <c r="K18" s="6"/>
      <c r="L18" s="6"/>
      <c r="M18" s="55">
        <f t="shared" si="4"/>
        <v>17.666666666666668</v>
      </c>
      <c r="N18" s="36">
        <f t="shared" si="5"/>
        <v>8.8333333333333339</v>
      </c>
      <c r="O18" s="36">
        <f t="shared" si="6"/>
        <v>8.8333333333333339</v>
      </c>
      <c r="P18" s="36">
        <f t="shared" si="7"/>
        <v>0</v>
      </c>
      <c r="Q18" s="36">
        <f t="shared" si="8"/>
        <v>0</v>
      </c>
      <c r="R18" s="36">
        <f t="shared" si="9"/>
        <v>0</v>
      </c>
      <c r="S18" s="36">
        <f t="shared" si="10"/>
        <v>0</v>
      </c>
      <c r="T18" s="36">
        <f t="shared" si="11"/>
        <v>0</v>
      </c>
      <c r="U18" s="36">
        <f t="shared" si="12"/>
        <v>0</v>
      </c>
      <c r="W18" t="s">
        <v>6</v>
      </c>
      <c r="X18" s="40">
        <v>65</v>
      </c>
    </row>
    <row r="19" spans="1:24" x14ac:dyDescent="0.2">
      <c r="A19" s="9">
        <v>38439</v>
      </c>
      <c r="B19" s="10" t="s">
        <v>29</v>
      </c>
      <c r="C19" s="10" t="s">
        <v>27</v>
      </c>
      <c r="D19" s="11">
        <v>0.3125</v>
      </c>
      <c r="E19" s="10">
        <v>2</v>
      </c>
      <c r="F19" s="10">
        <v>1</v>
      </c>
      <c r="G19" s="6"/>
      <c r="H19" s="10">
        <v>2</v>
      </c>
      <c r="I19" s="6"/>
      <c r="J19" s="10"/>
      <c r="K19" s="10"/>
      <c r="L19" s="10"/>
      <c r="M19" s="55">
        <f t="shared" si="4"/>
        <v>37.5</v>
      </c>
      <c r="N19" s="36">
        <f t="shared" si="5"/>
        <v>15</v>
      </c>
      <c r="O19" s="36">
        <f t="shared" si="6"/>
        <v>7.5</v>
      </c>
      <c r="P19" s="36">
        <f t="shared" si="7"/>
        <v>0</v>
      </c>
      <c r="Q19" s="36">
        <f t="shared" si="8"/>
        <v>15</v>
      </c>
      <c r="R19" s="36">
        <f t="shared" si="9"/>
        <v>0</v>
      </c>
      <c r="S19" s="36">
        <f t="shared" si="10"/>
        <v>0</v>
      </c>
      <c r="T19" s="36">
        <f t="shared" si="11"/>
        <v>0</v>
      </c>
      <c r="U19" s="36">
        <f t="shared" si="12"/>
        <v>0</v>
      </c>
      <c r="W19" t="s">
        <v>35</v>
      </c>
      <c r="X19" s="40">
        <v>90</v>
      </c>
    </row>
    <row r="20" spans="1:24" x14ac:dyDescent="0.2">
      <c r="A20" s="9">
        <v>38436</v>
      </c>
      <c r="B20" s="10" t="s">
        <v>29</v>
      </c>
      <c r="C20" s="10" t="s">
        <v>29</v>
      </c>
      <c r="D20" s="11">
        <v>0.27083333333333331</v>
      </c>
      <c r="E20" s="10">
        <v>3</v>
      </c>
      <c r="F20" s="10">
        <v>2</v>
      </c>
      <c r="G20" s="6"/>
      <c r="H20" s="10">
        <v>2</v>
      </c>
      <c r="I20" s="10">
        <v>2</v>
      </c>
      <c r="J20" s="10">
        <v>1</v>
      </c>
      <c r="K20" s="10">
        <v>1</v>
      </c>
      <c r="L20" s="10">
        <v>1</v>
      </c>
      <c r="M20" s="55">
        <f t="shared" si="4"/>
        <v>78</v>
      </c>
      <c r="N20" s="36">
        <f t="shared" si="5"/>
        <v>19.5</v>
      </c>
      <c r="O20" s="36">
        <f t="shared" si="6"/>
        <v>13</v>
      </c>
      <c r="P20" s="36">
        <f t="shared" si="7"/>
        <v>0</v>
      </c>
      <c r="Q20" s="36">
        <f t="shared" si="8"/>
        <v>13</v>
      </c>
      <c r="R20" s="36">
        <f t="shared" si="9"/>
        <v>13</v>
      </c>
      <c r="S20" s="36">
        <f t="shared" si="10"/>
        <v>6.5</v>
      </c>
      <c r="T20" s="36">
        <f t="shared" si="11"/>
        <v>6.5</v>
      </c>
      <c r="U20" s="36">
        <f t="shared" si="12"/>
        <v>6.5</v>
      </c>
      <c r="W20" t="s">
        <v>36</v>
      </c>
      <c r="X20" s="40">
        <v>90</v>
      </c>
    </row>
    <row r="21" spans="1:24" x14ac:dyDescent="0.2">
      <c r="A21" s="9">
        <v>38439</v>
      </c>
      <c r="B21" s="10" t="s">
        <v>25</v>
      </c>
      <c r="C21" s="10" t="s">
        <v>27</v>
      </c>
      <c r="D21" s="29">
        <v>8.333333333333337E-2</v>
      </c>
      <c r="E21" s="10">
        <v>2</v>
      </c>
      <c r="F21" s="10">
        <v>2</v>
      </c>
      <c r="G21" s="6"/>
      <c r="H21" s="6"/>
      <c r="I21" s="6"/>
      <c r="J21" s="6"/>
      <c r="K21" s="6"/>
      <c r="L21" s="6"/>
      <c r="M21" s="55">
        <f t="shared" si="4"/>
        <v>8</v>
      </c>
      <c r="N21" s="36">
        <f t="shared" si="5"/>
        <v>4</v>
      </c>
      <c r="O21" s="36">
        <f t="shared" si="6"/>
        <v>4</v>
      </c>
      <c r="P21" s="36">
        <f t="shared" si="7"/>
        <v>0</v>
      </c>
      <c r="Q21" s="36">
        <f t="shared" si="8"/>
        <v>0</v>
      </c>
      <c r="R21" s="36">
        <f t="shared" si="9"/>
        <v>0</v>
      </c>
      <c r="S21" s="36">
        <f t="shared" si="10"/>
        <v>0</v>
      </c>
      <c r="T21" s="36">
        <f t="shared" si="11"/>
        <v>0</v>
      </c>
      <c r="U21" s="36">
        <f t="shared" si="12"/>
        <v>0</v>
      </c>
      <c r="W21" t="s">
        <v>37</v>
      </c>
      <c r="X21" s="40">
        <v>105</v>
      </c>
    </row>
    <row r="22" spans="1:24" x14ac:dyDescent="0.2">
      <c r="A22" s="9">
        <v>38441</v>
      </c>
      <c r="B22" s="10" t="s">
        <v>25</v>
      </c>
      <c r="C22" s="10" t="s">
        <v>27</v>
      </c>
      <c r="D22" s="29">
        <v>0.10416666666666663</v>
      </c>
      <c r="E22" s="10">
        <v>2</v>
      </c>
      <c r="F22" s="10">
        <v>2</v>
      </c>
      <c r="G22" s="6"/>
      <c r="H22" s="10">
        <v>2</v>
      </c>
      <c r="I22" s="6"/>
      <c r="J22" s="6"/>
      <c r="K22" s="6"/>
      <c r="L22" s="6"/>
      <c r="M22" s="55">
        <f t="shared" si="4"/>
        <v>15</v>
      </c>
      <c r="N22" s="36">
        <f t="shared" si="5"/>
        <v>5</v>
      </c>
      <c r="O22" s="36">
        <f t="shared" si="6"/>
        <v>5</v>
      </c>
      <c r="P22" s="36">
        <f t="shared" si="7"/>
        <v>0</v>
      </c>
      <c r="Q22" s="36">
        <f t="shared" si="8"/>
        <v>5</v>
      </c>
      <c r="R22" s="36">
        <f t="shared" si="9"/>
        <v>0</v>
      </c>
      <c r="S22" s="36">
        <f t="shared" si="10"/>
        <v>0</v>
      </c>
      <c r="T22" s="36">
        <f t="shared" si="11"/>
        <v>0</v>
      </c>
      <c r="U22" s="36">
        <f t="shared" si="12"/>
        <v>0</v>
      </c>
      <c r="W22" t="s">
        <v>38</v>
      </c>
      <c r="X22" s="40">
        <v>105</v>
      </c>
    </row>
    <row r="23" spans="1:24" x14ac:dyDescent="0.2">
      <c r="A23" s="9">
        <v>38445</v>
      </c>
      <c r="B23" s="10" t="s">
        <v>25</v>
      </c>
      <c r="C23" s="10" t="s">
        <v>29</v>
      </c>
      <c r="D23" s="29">
        <v>0.125</v>
      </c>
      <c r="E23" s="10">
        <v>2</v>
      </c>
      <c r="F23" s="10">
        <v>2</v>
      </c>
      <c r="G23" s="6"/>
      <c r="H23" s="10">
        <v>2</v>
      </c>
      <c r="I23" s="10">
        <v>2</v>
      </c>
      <c r="J23" s="6"/>
      <c r="K23" s="10">
        <v>1</v>
      </c>
      <c r="L23" s="10">
        <v>1</v>
      </c>
      <c r="M23" s="55">
        <f t="shared" si="4"/>
        <v>30</v>
      </c>
      <c r="N23" s="36">
        <f t="shared" si="5"/>
        <v>6</v>
      </c>
      <c r="O23" s="36">
        <f t="shared" si="6"/>
        <v>6</v>
      </c>
      <c r="P23" s="36">
        <f t="shared" si="7"/>
        <v>0</v>
      </c>
      <c r="Q23" s="36">
        <f t="shared" si="8"/>
        <v>6</v>
      </c>
      <c r="R23" s="36">
        <f t="shared" si="9"/>
        <v>6</v>
      </c>
      <c r="S23" s="36">
        <f t="shared" si="10"/>
        <v>0</v>
      </c>
      <c r="T23" s="36">
        <f t="shared" si="11"/>
        <v>3</v>
      </c>
      <c r="U23" s="36">
        <f t="shared" si="12"/>
        <v>3</v>
      </c>
    </row>
    <row r="24" spans="1:24" x14ac:dyDescent="0.2">
      <c r="A24" s="9">
        <v>38447</v>
      </c>
      <c r="B24" s="10" t="s">
        <v>25</v>
      </c>
      <c r="C24" s="10" t="s">
        <v>27</v>
      </c>
      <c r="D24" s="29">
        <v>0.11458333333333337</v>
      </c>
      <c r="E24" s="10">
        <v>2</v>
      </c>
      <c r="F24" s="10">
        <v>2</v>
      </c>
      <c r="G24" s="6"/>
      <c r="H24" s="10">
        <v>2</v>
      </c>
      <c r="I24" s="6"/>
      <c r="J24" s="6"/>
      <c r="K24" s="6"/>
      <c r="L24" s="6"/>
      <c r="M24" s="55">
        <f t="shared" si="4"/>
        <v>16.5</v>
      </c>
      <c r="N24" s="36">
        <f t="shared" si="5"/>
        <v>5.5</v>
      </c>
      <c r="O24" s="36">
        <f t="shared" si="6"/>
        <v>5.5</v>
      </c>
      <c r="P24" s="36">
        <f t="shared" si="7"/>
        <v>0</v>
      </c>
      <c r="Q24" s="36">
        <f t="shared" si="8"/>
        <v>5.5</v>
      </c>
      <c r="R24" s="36">
        <f t="shared" si="9"/>
        <v>0</v>
      </c>
      <c r="S24" s="36">
        <f t="shared" si="10"/>
        <v>0</v>
      </c>
      <c r="T24" s="36">
        <f t="shared" si="11"/>
        <v>0</v>
      </c>
      <c r="U24" s="36">
        <f t="shared" si="12"/>
        <v>0</v>
      </c>
    </row>
    <row r="25" spans="1:24" x14ac:dyDescent="0.2">
      <c r="A25" s="9">
        <v>38449</v>
      </c>
      <c r="B25" s="10" t="s">
        <v>25</v>
      </c>
      <c r="C25" s="10" t="s">
        <v>27</v>
      </c>
      <c r="D25" s="29">
        <v>0.10416666666666663</v>
      </c>
      <c r="E25" s="10">
        <v>3</v>
      </c>
      <c r="F25" s="10">
        <v>3</v>
      </c>
      <c r="G25" s="6"/>
      <c r="H25" s="10">
        <v>2</v>
      </c>
      <c r="I25" s="6"/>
      <c r="J25" s="6"/>
      <c r="K25" s="6"/>
      <c r="L25" s="6"/>
      <c r="M25" s="55">
        <f t="shared" si="4"/>
        <v>20</v>
      </c>
      <c r="N25" s="36">
        <f t="shared" si="5"/>
        <v>7.5</v>
      </c>
      <c r="O25" s="36">
        <f t="shared" si="6"/>
        <v>7.5</v>
      </c>
      <c r="P25" s="36">
        <f t="shared" si="7"/>
        <v>0</v>
      </c>
      <c r="Q25" s="36">
        <f t="shared" si="8"/>
        <v>5</v>
      </c>
      <c r="R25" s="36">
        <f t="shared" si="9"/>
        <v>0</v>
      </c>
      <c r="S25" s="36">
        <f t="shared" si="10"/>
        <v>0</v>
      </c>
      <c r="T25" s="36">
        <f t="shared" si="11"/>
        <v>0</v>
      </c>
      <c r="U25" s="36">
        <f t="shared" si="12"/>
        <v>0</v>
      </c>
    </row>
    <row r="26" spans="1:24" x14ac:dyDescent="0.2">
      <c r="A26" s="9">
        <v>38451</v>
      </c>
      <c r="B26" s="10" t="s">
        <v>25</v>
      </c>
      <c r="C26" s="10" t="s">
        <v>27</v>
      </c>
      <c r="D26" s="29">
        <v>0.18402777777777779</v>
      </c>
      <c r="E26" s="10">
        <v>3</v>
      </c>
      <c r="F26" s="10">
        <v>2</v>
      </c>
      <c r="G26" s="6">
        <v>2</v>
      </c>
      <c r="H26" s="10">
        <v>2</v>
      </c>
      <c r="I26" s="6"/>
      <c r="J26" s="6"/>
      <c r="K26" s="6"/>
      <c r="L26" s="6"/>
      <c r="M26" s="55">
        <f t="shared" si="4"/>
        <v>39.75</v>
      </c>
      <c r="N26" s="36">
        <f t="shared" si="5"/>
        <v>13.25</v>
      </c>
      <c r="O26" s="36">
        <f t="shared" si="6"/>
        <v>8.8333333333333339</v>
      </c>
      <c r="P26" s="36">
        <f t="shared" si="7"/>
        <v>8.8333333333333339</v>
      </c>
      <c r="Q26" s="36">
        <f t="shared" si="8"/>
        <v>8.8333333333333339</v>
      </c>
      <c r="R26" s="36">
        <f t="shared" si="9"/>
        <v>0</v>
      </c>
      <c r="S26" s="36">
        <f t="shared" si="10"/>
        <v>0</v>
      </c>
      <c r="T26" s="36">
        <f t="shared" si="11"/>
        <v>0</v>
      </c>
      <c r="U26" s="36">
        <f t="shared" si="12"/>
        <v>0</v>
      </c>
    </row>
    <row r="27" spans="1:24" x14ac:dyDescent="0.2">
      <c r="A27" s="9">
        <v>38462</v>
      </c>
      <c r="B27" s="10" t="s">
        <v>25</v>
      </c>
      <c r="C27" s="10" t="s">
        <v>29</v>
      </c>
      <c r="D27" s="29">
        <v>0.10416666666666663</v>
      </c>
      <c r="E27" s="10">
        <v>3</v>
      </c>
      <c r="F27" s="10">
        <v>1</v>
      </c>
      <c r="G27" s="6"/>
      <c r="H27" s="10">
        <v>2</v>
      </c>
      <c r="I27" s="10">
        <v>2</v>
      </c>
      <c r="J27" s="10">
        <v>1</v>
      </c>
      <c r="K27" s="10">
        <v>1</v>
      </c>
      <c r="L27" s="10">
        <v>1</v>
      </c>
      <c r="M27" s="55">
        <f t="shared" si="4"/>
        <v>27.5</v>
      </c>
      <c r="N27" s="36">
        <f t="shared" si="5"/>
        <v>7.5</v>
      </c>
      <c r="O27" s="36">
        <f t="shared" si="6"/>
        <v>2.5</v>
      </c>
      <c r="P27" s="36">
        <f t="shared" si="7"/>
        <v>0</v>
      </c>
      <c r="Q27" s="36">
        <f t="shared" si="8"/>
        <v>5</v>
      </c>
      <c r="R27" s="36">
        <f t="shared" si="9"/>
        <v>5</v>
      </c>
      <c r="S27" s="36">
        <f t="shared" si="10"/>
        <v>2.5</v>
      </c>
      <c r="T27" s="36">
        <f t="shared" si="11"/>
        <v>2.5</v>
      </c>
      <c r="U27" s="36">
        <f t="shared" si="12"/>
        <v>2.5</v>
      </c>
    </row>
    <row r="28" spans="1:24" x14ac:dyDescent="0.2">
      <c r="A28" s="9">
        <v>38464</v>
      </c>
      <c r="B28" s="10" t="s">
        <v>26</v>
      </c>
      <c r="C28" s="10" t="s">
        <v>27</v>
      </c>
      <c r="D28" s="29">
        <v>0.30902777777777779</v>
      </c>
      <c r="E28" s="6"/>
      <c r="F28" s="10">
        <v>2</v>
      </c>
      <c r="G28" s="6">
        <v>3</v>
      </c>
      <c r="H28" s="10">
        <v>2</v>
      </c>
      <c r="I28" s="6"/>
      <c r="J28" s="6"/>
      <c r="K28" s="6"/>
      <c r="L28" s="6"/>
      <c r="M28" s="55">
        <f t="shared" si="4"/>
        <v>51.916666666666671</v>
      </c>
      <c r="N28" s="36">
        <f t="shared" si="5"/>
        <v>0</v>
      </c>
      <c r="O28" s="36">
        <f t="shared" si="6"/>
        <v>14.833333333333334</v>
      </c>
      <c r="P28" s="36">
        <f t="shared" si="7"/>
        <v>22.25</v>
      </c>
      <c r="Q28" s="36">
        <f t="shared" si="8"/>
        <v>14.833333333333334</v>
      </c>
      <c r="R28" s="36">
        <f t="shared" si="9"/>
        <v>0</v>
      </c>
      <c r="S28" s="36">
        <f t="shared" si="10"/>
        <v>0</v>
      </c>
      <c r="T28" s="36">
        <f t="shared" si="11"/>
        <v>0</v>
      </c>
      <c r="U28" s="36">
        <f t="shared" si="12"/>
        <v>0</v>
      </c>
    </row>
    <row r="29" spans="1:24" x14ac:dyDescent="0.2">
      <c r="A29" s="9">
        <v>38467</v>
      </c>
      <c r="B29" s="10" t="s">
        <v>26</v>
      </c>
      <c r="C29" s="10" t="s">
        <v>27</v>
      </c>
      <c r="D29" s="29">
        <v>0.10069444444444436</v>
      </c>
      <c r="E29" s="10">
        <v>2</v>
      </c>
      <c r="F29" s="10">
        <v>2</v>
      </c>
      <c r="G29" s="6">
        <v>3</v>
      </c>
      <c r="H29" s="10">
        <v>2</v>
      </c>
      <c r="I29" s="6"/>
      <c r="J29" s="6"/>
      <c r="K29" s="6"/>
      <c r="L29" s="6"/>
      <c r="M29" s="55">
        <f t="shared" si="4"/>
        <v>21.75</v>
      </c>
      <c r="N29" s="36">
        <f t="shared" si="5"/>
        <v>4.833333333333333</v>
      </c>
      <c r="O29" s="36">
        <f t="shared" si="6"/>
        <v>4.833333333333333</v>
      </c>
      <c r="P29" s="36">
        <f t="shared" si="7"/>
        <v>7.25</v>
      </c>
      <c r="Q29" s="36">
        <f t="shared" si="8"/>
        <v>4.833333333333333</v>
      </c>
      <c r="R29" s="36">
        <f t="shared" si="9"/>
        <v>0</v>
      </c>
      <c r="S29" s="36">
        <f t="shared" si="10"/>
        <v>0</v>
      </c>
      <c r="T29" s="36">
        <f t="shared" si="11"/>
        <v>0</v>
      </c>
      <c r="U29" s="36">
        <f t="shared" si="12"/>
        <v>0</v>
      </c>
    </row>
    <row r="30" spans="1:24" x14ac:dyDescent="0.2">
      <c r="A30" s="9">
        <v>38468</v>
      </c>
      <c r="B30" s="10" t="s">
        <v>26</v>
      </c>
      <c r="C30" s="10" t="s">
        <v>27</v>
      </c>
      <c r="D30" s="29">
        <v>6.25E-2</v>
      </c>
      <c r="E30" s="6"/>
      <c r="F30" s="10">
        <v>2</v>
      </c>
      <c r="G30" s="10">
        <v>4</v>
      </c>
      <c r="H30" s="10">
        <v>2</v>
      </c>
      <c r="I30" s="6"/>
      <c r="J30" s="6"/>
      <c r="K30" s="6"/>
      <c r="L30" s="6"/>
      <c r="M30" s="55">
        <f t="shared" si="4"/>
        <v>12</v>
      </c>
      <c r="N30" s="36">
        <f t="shared" si="5"/>
        <v>0</v>
      </c>
      <c r="O30" s="36">
        <f t="shared" si="6"/>
        <v>3</v>
      </c>
      <c r="P30" s="36">
        <f t="shared" si="7"/>
        <v>6</v>
      </c>
      <c r="Q30" s="36">
        <f t="shared" si="8"/>
        <v>3</v>
      </c>
      <c r="R30" s="36">
        <f t="shared" si="9"/>
        <v>0</v>
      </c>
      <c r="S30" s="36">
        <f t="shared" si="10"/>
        <v>0</v>
      </c>
      <c r="T30" s="36">
        <f t="shared" si="11"/>
        <v>0</v>
      </c>
      <c r="U30" s="36">
        <f t="shared" si="12"/>
        <v>0</v>
      </c>
    </row>
    <row r="31" spans="1:24" x14ac:dyDescent="0.2">
      <c r="A31" s="9">
        <v>38464</v>
      </c>
      <c r="B31" s="10" t="s">
        <v>26</v>
      </c>
      <c r="C31" s="10" t="s">
        <v>27</v>
      </c>
      <c r="D31" s="29">
        <v>0.14583333333333326</v>
      </c>
      <c r="E31" s="6"/>
      <c r="F31" s="10">
        <v>2</v>
      </c>
      <c r="G31" s="10">
        <v>3</v>
      </c>
      <c r="H31" s="10">
        <v>2</v>
      </c>
      <c r="I31" s="6"/>
      <c r="J31" s="6"/>
      <c r="K31" s="6"/>
      <c r="L31" s="6"/>
      <c r="M31" s="55">
        <f t="shared" si="4"/>
        <v>24.5</v>
      </c>
      <c r="N31" s="36">
        <f t="shared" si="5"/>
        <v>0</v>
      </c>
      <c r="O31" s="36">
        <f t="shared" si="6"/>
        <v>7</v>
      </c>
      <c r="P31" s="36">
        <f t="shared" si="7"/>
        <v>10.5</v>
      </c>
      <c r="Q31" s="36">
        <f t="shared" si="8"/>
        <v>7</v>
      </c>
      <c r="R31" s="36">
        <f t="shared" si="9"/>
        <v>0</v>
      </c>
      <c r="S31" s="36">
        <f t="shared" si="10"/>
        <v>0</v>
      </c>
      <c r="T31" s="36">
        <f t="shared" si="11"/>
        <v>0</v>
      </c>
      <c r="U31" s="36">
        <f t="shared" si="12"/>
        <v>0</v>
      </c>
    </row>
    <row r="32" spans="1:24" ht="13.5" thickBot="1" x14ac:dyDescent="0.25">
      <c r="A32" s="45">
        <v>38465</v>
      </c>
      <c r="B32" s="46" t="s">
        <v>26</v>
      </c>
      <c r="C32" s="46" t="s">
        <v>29</v>
      </c>
      <c r="D32" s="47">
        <v>8.333333333333337E-2</v>
      </c>
      <c r="E32" s="8">
        <v>2</v>
      </c>
      <c r="F32" s="46">
        <v>2</v>
      </c>
      <c r="G32" s="46">
        <v>3</v>
      </c>
      <c r="H32" s="46">
        <v>2</v>
      </c>
      <c r="I32" s="50">
        <v>2</v>
      </c>
      <c r="J32" s="8"/>
      <c r="K32" s="46">
        <v>1</v>
      </c>
      <c r="L32" s="46">
        <v>1</v>
      </c>
      <c r="M32" s="56">
        <f t="shared" si="4"/>
        <v>26</v>
      </c>
      <c r="N32" s="36">
        <f t="shared" si="5"/>
        <v>4</v>
      </c>
      <c r="O32" s="36">
        <f t="shared" si="6"/>
        <v>4</v>
      </c>
      <c r="P32" s="36">
        <f t="shared" si="7"/>
        <v>6</v>
      </c>
      <c r="Q32" s="36">
        <f t="shared" si="8"/>
        <v>4</v>
      </c>
      <c r="R32" s="36">
        <f t="shared" si="9"/>
        <v>4</v>
      </c>
      <c r="S32" s="36">
        <f t="shared" si="10"/>
        <v>0</v>
      </c>
      <c r="T32" s="36">
        <f t="shared" si="11"/>
        <v>2</v>
      </c>
      <c r="U32" s="36">
        <f t="shared" si="12"/>
        <v>2</v>
      </c>
    </row>
    <row r="33" spans="1:21" ht="13.5" thickBot="1" x14ac:dyDescent="0.25"/>
    <row r="34" spans="1:21" ht="13.5" thickBot="1" x14ac:dyDescent="0.25">
      <c r="A34" s="6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41"/>
      <c r="M34" s="57">
        <f>SUM(M15:M32)</f>
        <v>466.33333333333337</v>
      </c>
      <c r="N34" s="58">
        <f t="shared" ref="N34:U34" si="13">SUM(N15:N32)</f>
        <v>115.99999999999999</v>
      </c>
      <c r="O34" s="59">
        <f t="shared" si="13"/>
        <v>113.49999999999999</v>
      </c>
      <c r="P34" s="59">
        <f t="shared" si="13"/>
        <v>60.833333333333336</v>
      </c>
      <c r="Q34" s="59">
        <f t="shared" si="13"/>
        <v>102</v>
      </c>
      <c r="R34" s="59">
        <f t="shared" si="13"/>
        <v>34.166666666666664</v>
      </c>
      <c r="S34" s="59">
        <f t="shared" si="13"/>
        <v>10.416666666666668</v>
      </c>
      <c r="T34" s="59">
        <f t="shared" si="13"/>
        <v>15.416666666666668</v>
      </c>
      <c r="U34" s="60">
        <f t="shared" si="13"/>
        <v>14</v>
      </c>
    </row>
    <row r="35" spans="1:21" x14ac:dyDescent="0.2">
      <c r="A35" s="6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21" x14ac:dyDescent="0.2">
      <c r="A36" s="3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21" x14ac:dyDescent="0.2">
      <c r="A37" s="3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21" x14ac:dyDescent="0.2">
      <c r="A38" s="3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21" x14ac:dyDescent="0.2">
      <c r="A39" s="3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21" x14ac:dyDescent="0.2">
      <c r="A40" s="30"/>
      <c r="B40" s="10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21" x14ac:dyDescent="0.2">
      <c r="A41" s="30"/>
      <c r="B41" s="10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21" x14ac:dyDescent="0.2">
      <c r="A42" s="30"/>
      <c r="B42" s="1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21" x14ac:dyDescent="0.2">
      <c r="A43" s="3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</sheetData>
  <mergeCells count="10">
    <mergeCell ref="N2:W2"/>
    <mergeCell ref="A3:D3"/>
    <mergeCell ref="B34:C34"/>
    <mergeCell ref="D34:E34"/>
    <mergeCell ref="F34:H34"/>
    <mergeCell ref="I34:K34"/>
    <mergeCell ref="E13:L13"/>
    <mergeCell ref="A4:C4"/>
    <mergeCell ref="A10:B10"/>
    <mergeCell ref="N13:U13"/>
  </mergeCells>
  <phoneticPr fontId="1" type="noConversion"/>
  <pageMargins left="0.75" right="0.75" top="1" bottom="1" header="0.5" footer="0.5"/>
  <pageSetup scale="2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M. Roth</dc:creator>
  <cp:lastModifiedBy>Robby</cp:lastModifiedBy>
  <cp:lastPrinted>2005-07-26T01:04:49Z</cp:lastPrinted>
  <dcterms:created xsi:type="dcterms:W3CDTF">2005-07-24T23:00:07Z</dcterms:created>
  <dcterms:modified xsi:type="dcterms:W3CDTF">2017-12-10T19:35:47Z</dcterms:modified>
</cp:coreProperties>
</file>