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mecko/Work/Bachelor's Thesis/Data/"/>
    </mc:Choice>
  </mc:AlternateContent>
  <xr:revisionPtr revIDLastSave="0" documentId="13_ncr:1_{2352F5D5-0951-5449-9600-CD007A7F91BD}" xr6:coauthVersionLast="45" xr6:coauthVersionMax="45" xr10:uidLastSave="{00000000-0000-0000-0000-000000000000}"/>
  <bookViews>
    <workbookView xWindow="0" yWindow="0" windowWidth="38400" windowHeight="21600" activeTab="4" xr2:uid="{00000000-000D-0000-FFFF-FFFF00000000}"/>
  </bookViews>
  <sheets>
    <sheet name="descriptive_table" sheetId="1" r:id="rId1"/>
    <sheet name="Sheet1" sheetId="2" r:id="rId2"/>
    <sheet name="categorical" sheetId="3" r:id="rId3"/>
    <sheet name="providers" sheetId="5" r:id="rId4"/>
    <sheet name="Results" sheetId="6" r:id="rId5"/>
    <sheet name="Market Simulation" sheetId="7" r:id="rId6"/>
  </sheets>
  <definedNames>
    <definedName name="output" localSheetId="4">Results!$V$2:$Y$121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1" i="6" l="1"/>
  <c r="AP10" i="6"/>
  <c r="AP9" i="6"/>
  <c r="AP5" i="6"/>
  <c r="AP6" i="6"/>
  <c r="AP7" i="6"/>
  <c r="AP8" i="6"/>
  <c r="AP4" i="6"/>
  <c r="AO9" i="6"/>
  <c r="AO10" i="6"/>
  <c r="AO11" i="6"/>
  <c r="AO3" i="6"/>
  <c r="AP3" i="6" s="1"/>
  <c r="AQ3" i="6" s="1"/>
  <c r="AN3" i="6"/>
  <c r="AF3" i="6"/>
  <c r="AF4" i="6"/>
  <c r="AF27" i="6"/>
  <c r="AF28" i="6"/>
  <c r="AF29" i="6"/>
  <c r="AF30" i="6"/>
  <c r="AF20" i="6"/>
  <c r="AF26" i="6"/>
  <c r="AF25" i="6"/>
  <c r="AF24" i="6"/>
  <c r="AF23" i="6"/>
  <c r="AF22" i="6"/>
  <c r="AF13" i="6"/>
  <c r="AF14" i="6"/>
  <c r="AF15" i="6"/>
  <c r="AF16" i="6"/>
  <c r="AF17" i="6"/>
  <c r="AF18" i="6"/>
  <c r="AF19" i="6"/>
  <c r="AF21" i="6"/>
  <c r="J4" i="6"/>
  <c r="D4" i="6" s="1"/>
  <c r="J5" i="6"/>
  <c r="D5" i="6" s="1"/>
  <c r="J6" i="6"/>
  <c r="D6" i="6" s="1"/>
  <c r="J7" i="6"/>
  <c r="D7" i="6" s="1"/>
  <c r="J8" i="6"/>
  <c r="D8" i="6" s="1"/>
  <c r="J9" i="6"/>
  <c r="D9" i="6" s="1"/>
  <c r="J10" i="6"/>
  <c r="D10" i="6" s="1"/>
  <c r="J11" i="6"/>
  <c r="D11" i="6" s="1"/>
  <c r="J3" i="6"/>
  <c r="D3" i="6" s="1"/>
  <c r="AN6" i="6" l="1"/>
  <c r="AO6" i="6" s="1"/>
  <c r="AN4" i="6"/>
  <c r="AO4" i="6" s="1"/>
  <c r="AN8" i="6"/>
  <c r="AO8" i="6" s="1"/>
  <c r="AN11" i="6"/>
  <c r="AN7" i="6"/>
  <c r="AO7" i="6" s="1"/>
  <c r="AN5" i="6"/>
  <c r="AO5" i="6" s="1"/>
  <c r="AN10" i="6"/>
  <c r="AN9" i="6"/>
  <c r="AD12" i="6"/>
  <c r="AD8" i="6"/>
  <c r="AD11" i="6"/>
  <c r="AD7" i="6"/>
  <c r="AD10" i="6"/>
  <c r="AD6" i="6"/>
  <c r="AD4" i="6"/>
  <c r="AD9" i="6"/>
  <c r="AD5" i="6"/>
  <c r="R30" i="7"/>
  <c r="R29" i="7"/>
  <c r="R28" i="7"/>
  <c r="R27" i="7"/>
  <c r="Q29" i="7"/>
  <c r="Q28" i="7"/>
  <c r="Q27" i="7"/>
  <c r="G19" i="7"/>
  <c r="G22" i="7"/>
  <c r="G30" i="7" s="1"/>
  <c r="G21" i="7"/>
  <c r="G29" i="7" s="1"/>
  <c r="G20" i="7"/>
  <c r="G28" i="7" s="1"/>
  <c r="G27" i="7"/>
  <c r="P27" i="7" s="1"/>
  <c r="O28" i="7"/>
  <c r="O29" i="7"/>
  <c r="O30" i="7"/>
  <c r="N28" i="7"/>
  <c r="N29" i="7"/>
  <c r="N30" i="7"/>
  <c r="H28" i="7"/>
  <c r="I28" i="7"/>
  <c r="J28" i="7"/>
  <c r="K28" i="7"/>
  <c r="L28" i="7"/>
  <c r="M28" i="7"/>
  <c r="H29" i="7"/>
  <c r="I29" i="7"/>
  <c r="J29" i="7"/>
  <c r="K29" i="7"/>
  <c r="L29" i="7"/>
  <c r="M29" i="7"/>
  <c r="H30" i="7"/>
  <c r="I30" i="7"/>
  <c r="J30" i="7"/>
  <c r="K30" i="7"/>
  <c r="L30" i="7"/>
  <c r="M30" i="7"/>
  <c r="G26" i="7" a="1"/>
  <c r="G26" i="7" s="1"/>
  <c r="P30" i="7" l="1"/>
  <c r="P29" i="7"/>
  <c r="P28" i="7"/>
  <c r="O27" i="7"/>
  <c r="N27" i="7"/>
  <c r="J27" i="7"/>
  <c r="H27" i="7"/>
  <c r="L27" i="7"/>
  <c r="K27" i="7"/>
  <c r="M27" i="7"/>
  <c r="I27" i="7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2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58" i="6"/>
  <c r="K50" i="6"/>
  <c r="K30" i="6"/>
  <c r="K26" i="6"/>
  <c r="K27" i="6"/>
  <c r="K28" i="6"/>
  <c r="K29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1" i="6"/>
  <c r="K52" i="6"/>
  <c r="K4" i="6" l="1"/>
  <c r="K5" i="6"/>
  <c r="K6" i="6"/>
  <c r="K7" i="6"/>
  <c r="K8" i="6"/>
  <c r="K9" i="6"/>
  <c r="K10" i="6"/>
  <c r="K11" i="6"/>
  <c r="K3" i="6"/>
  <c r="B13" i="1" a="1"/>
  <c r="B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ADA82-D6A8-2F4F-90BF-8B1D13C04E6E}" name="output" type="6" refreshedVersion="6" background="1" saveData="1">
    <textPr sourceFile="/Users/dominikmecko/Work/Bachelor's Thesis/output.txt" tab="0" comma="1" delimiter="'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<sst xmlns="http://schemas.openxmlformats.org/spreadsheetml/2006/main" count="1375" uniqueCount="552">
  <si>
    <t>Progress</t>
  </si>
  <si>
    <t>Duration (in seconds)</t>
  </si>
  <si>
    <t>Age</t>
  </si>
  <si>
    <t>Gender_f</t>
  </si>
  <si>
    <t>Income</t>
  </si>
  <si>
    <t>No Income</t>
  </si>
  <si>
    <t>Energy Consumption</t>
  </si>
  <si>
    <t>payment_1</t>
  </si>
  <si>
    <t>Region</t>
  </si>
  <si>
    <t>Region West</t>
  </si>
  <si>
    <t>Region East</t>
  </si>
  <si>
    <t>Household_size</t>
  </si>
  <si>
    <t>Concern_1</t>
  </si>
  <si>
    <t>RES_attitude_1</t>
  </si>
  <si>
    <t>Know_green_provider</t>
  </si>
  <si>
    <t>Providers_count</t>
  </si>
  <si>
    <t>Appliance_count</t>
  </si>
  <si>
    <t>Task_temp</t>
  </si>
  <si>
    <t>Task_source</t>
  </si>
  <si>
    <t>Task_consumption</t>
  </si>
  <si>
    <t>Task_appliances</t>
  </si>
  <si>
    <t>Set1_a</t>
  </si>
  <si>
    <t>Set1_b</t>
  </si>
  <si>
    <t>Set2_a</t>
  </si>
  <si>
    <t>Set2_b</t>
  </si>
  <si>
    <t>Set3_a</t>
  </si>
  <si>
    <t>Set3_b</t>
  </si>
  <si>
    <t>Set4_a</t>
  </si>
  <si>
    <t>Set4_b</t>
  </si>
  <si>
    <t>Set5_a</t>
  </si>
  <si>
    <t>Set5_b</t>
  </si>
  <si>
    <t>Set6_a</t>
  </si>
  <si>
    <t>Set6_b</t>
  </si>
  <si>
    <t>Set7_a</t>
  </si>
  <si>
    <t>Set7_b</t>
  </si>
  <si>
    <t>Set8_a</t>
  </si>
  <si>
    <t>Set8_b</t>
  </si>
  <si>
    <t>Set9_a</t>
  </si>
  <si>
    <t>Set9_b</t>
  </si>
  <si>
    <t>Set10_a</t>
  </si>
  <si>
    <t>Set10_b</t>
  </si>
  <si>
    <t>Set11_a</t>
  </si>
  <si>
    <t>Set11_b</t>
  </si>
  <si>
    <t>Set12_a</t>
  </si>
  <si>
    <t>Set12_b</t>
  </si>
  <si>
    <t>count</t>
  </si>
  <si>
    <t>mean</t>
  </si>
  <si>
    <t>std</t>
  </si>
  <si>
    <t>min</t>
  </si>
  <si>
    <t>max</t>
  </si>
  <si>
    <t>Variable</t>
  </si>
  <si>
    <t>Obs.</t>
  </si>
  <si>
    <t>Mean</t>
  </si>
  <si>
    <t>Std. dev.</t>
  </si>
  <si>
    <t>Median</t>
  </si>
  <si>
    <t>Proportion of females</t>
  </si>
  <si>
    <t>Energy Consumption Knowledge</t>
  </si>
  <si>
    <t>Max</t>
  </si>
  <si>
    <t>Min</t>
  </si>
  <si>
    <t>Monthly payment</t>
  </si>
  <si>
    <t>Electricity bill p/m</t>
  </si>
  <si>
    <t>Household size</t>
  </si>
  <si>
    <t>Knows at least one green provider</t>
  </si>
  <si>
    <t>Count of providers</t>
  </si>
  <si>
    <t>High energy appliances</t>
  </si>
  <si>
    <t>#</t>
  </si>
  <si>
    <t>Answer</t>
  </si>
  <si>
    <t>%</t>
  </si>
  <si>
    <t>Count</t>
  </si>
  <si>
    <t>≤€500</t>
  </si>
  <si>
    <t>€501 - €1000</t>
  </si>
  <si>
    <t>€1001 - €1500</t>
  </si>
  <si>
    <t>€1501 - €2000</t>
  </si>
  <si>
    <t>€2001 - €2500</t>
  </si>
  <si>
    <t>€2501+</t>
  </si>
  <si>
    <t>Total</t>
  </si>
  <si>
    <t>D1</t>
  </si>
  <si>
    <t>D2</t>
  </si>
  <si>
    <t>D3</t>
  </si>
  <si>
    <t>D4</t>
  </si>
  <si>
    <t>D5</t>
  </si>
  <si>
    <t>D6</t>
  </si>
  <si>
    <t>A.En. Slovensko s.r.o.</t>
  </si>
  <si>
    <t>RIGHT POWER, a.s.</t>
  </si>
  <si>
    <t>MAGNA ENERGIA a.s.</t>
  </si>
  <si>
    <t>Slovenské elektrárne – energetické služby, s.r.o.</t>
  </si>
  <si>
    <t>ZSE Energia, a.s.</t>
  </si>
  <si>
    <t>Pow-en a.s.</t>
  </si>
  <si>
    <t>Greenlogy a.s.</t>
  </si>
  <si>
    <t>UTYLIS s. r. o.</t>
  </si>
  <si>
    <t>Stredoslovenská energetika, a. s.</t>
  </si>
  <si>
    <t>Energie2, a.s.</t>
  </si>
  <si>
    <t>EP ENERGY TRADING, a.s., organizačná zložka</t>
  </si>
  <si>
    <t>Východoslovenská energetika a.s.</t>
  </si>
  <si>
    <t>ELGAS, s.r.o.</t>
  </si>
  <si>
    <t>Slovenský plynárenský priemysel, a.s.</t>
  </si>
  <si>
    <t>Prefer not to say</t>
  </si>
  <si>
    <t>Wester Slovakia</t>
  </si>
  <si>
    <t>Middle Slovakia</t>
  </si>
  <si>
    <t>Eastern Slovakia</t>
  </si>
  <si>
    <t>Refrigerator</t>
  </si>
  <si>
    <t>Air conditioning</t>
  </si>
  <si>
    <t>Electric stove</t>
  </si>
  <si>
    <t>Heat pump</t>
  </si>
  <si>
    <t>Electric boiler</t>
  </si>
  <si>
    <t>Washing machine</t>
  </si>
  <si>
    <t>Dryer</t>
  </si>
  <si>
    <t>Dishwasher</t>
  </si>
  <si>
    <t>None/Don't know</t>
  </si>
  <si>
    <t>I do not worry</t>
  </si>
  <si>
    <t>I really do not worry</t>
  </si>
  <si>
    <t>Neutral/Don't know</t>
  </si>
  <si>
    <t>I worry</t>
  </si>
  <si>
    <t>I really worry</t>
  </si>
  <si>
    <t>Really does not help</t>
  </si>
  <si>
    <t>Does not help</t>
  </si>
  <si>
    <t>Helps</t>
  </si>
  <si>
    <t>Really helps</t>
  </si>
  <si>
    <t>None</t>
  </si>
  <si>
    <t>I am interested in energy source of my electricity provider</t>
  </si>
  <si>
    <t>I knowingly and regularly decrease thermostat temperature</t>
  </si>
  <si>
    <t>I knowingly save electricity consumption (e.g. by turning off unused lights and appliances)</t>
  </si>
  <si>
    <t>Do not agree</t>
  </si>
  <si>
    <t>Rather do not agree</t>
  </si>
  <si>
    <t>Rather agree</t>
  </si>
  <si>
    <t>Agree</t>
  </si>
  <si>
    <t>Supplier</t>
  </si>
  <si>
    <t>EP ENERGY TRADING, a.s.</t>
  </si>
  <si>
    <t>RES Electricity only Certificate</t>
  </si>
  <si>
    <t>No</t>
  </si>
  <si>
    <t>Ended operation</t>
  </si>
  <si>
    <t>Yes</t>
  </si>
  <si>
    <t>Yes, €2 p/m addition</t>
  </si>
  <si>
    <t>Yes, €2-3 p/m addition</t>
  </si>
  <si>
    <t>Yes, €2-6.5 p/m addition</t>
  </si>
  <si>
    <t>Yes, no price information</t>
  </si>
  <si>
    <t>Term</t>
  </si>
  <si>
    <t>Estimate</t>
  </si>
  <si>
    <t>Std Error</t>
  </si>
  <si>
    <t>Price Cont</t>
  </si>
  <si>
    <t>Energy Source[All RES]</t>
  </si>
  <si>
    <t>Energy Source[solar]</t>
  </si>
  <si>
    <t>Energy Source[hydro]</t>
  </si>
  <si>
    <t>Energy Source[wind]</t>
  </si>
  <si>
    <t>Energy Source[biomass]</t>
  </si>
  <si>
    <t>Electricity source[Local]</t>
  </si>
  <si>
    <t>Contract[Can change]</t>
  </si>
  <si>
    <t>Supplier[No chagne]</t>
  </si>
  <si>
    <t>Model 2</t>
  </si>
  <si>
    <t>Model 3</t>
  </si>
  <si>
    <t>-0.13 (0.03)</t>
  </si>
  <si>
    <t>0.34 (0.10)</t>
  </si>
  <si>
    <t>0.44 (0.09)</t>
  </si>
  <si>
    <t>0.06 (0.11)</t>
  </si>
  <si>
    <t>-0.02 (0.11)</t>
  </si>
  <si>
    <t>-0.41 (0.12)</t>
  </si>
  <si>
    <t>0.40 (0.06)</t>
  </si>
  <si>
    <t>0.25 (0.05)</t>
  </si>
  <si>
    <t>0.18 (0.05)</t>
  </si>
  <si>
    <t>Observations</t>
  </si>
  <si>
    <t>I shop for efficient appliances</t>
  </si>
  <si>
    <t>Income*Price Cont</t>
  </si>
  <si>
    <t>Income*Energy Source[All RES]</t>
  </si>
  <si>
    <t>Income*Energy Source[solar]</t>
  </si>
  <si>
    <t>Income*Energy Source[hydro]</t>
  </si>
  <si>
    <t>Income*Energy Source[wind]</t>
  </si>
  <si>
    <t>Income*Energy Source[biomass]</t>
  </si>
  <si>
    <t>Income*Electricity source[Local]</t>
  </si>
  <si>
    <t>Income*Contract[Can change]</t>
  </si>
  <si>
    <t>Income*Supplier[No chagne]</t>
  </si>
  <si>
    <t>No Income*Price Cont</t>
  </si>
  <si>
    <t>No Income*Energy Source[All RES]</t>
  </si>
  <si>
    <t>No Income*Energy Source[solar]</t>
  </si>
  <si>
    <t>No Income*Energy Source[hydro]</t>
  </si>
  <si>
    <t>No Income*Energy Source[wind]</t>
  </si>
  <si>
    <t>No Income*Energy Source[biomass]</t>
  </si>
  <si>
    <t>No Income*Electricity source[Local]</t>
  </si>
  <si>
    <t>No Income*Contract[Can change]</t>
  </si>
  <si>
    <t>No Income*Supplier[No chagne]</t>
  </si>
  <si>
    <t>0.38 (0.32)</t>
  </si>
  <si>
    <t>1.05 (0.31)</t>
  </si>
  <si>
    <t>0.37 (0.18)</t>
  </si>
  <si>
    <t>0.32 (0.16)</t>
  </si>
  <si>
    <t>0.06 (0.08)</t>
  </si>
  <si>
    <t>0.01 (0.08)</t>
  </si>
  <si>
    <t>0.03 (0.09)</t>
  </si>
  <si>
    <t>0.01 (0.04)</t>
  </si>
  <si>
    <t>0.09 (0.04)</t>
  </si>
  <si>
    <t>1.29 (0.67)</t>
  </si>
  <si>
    <t>-0.05 (0.09)</t>
  </si>
  <si>
    <t>-0.23 (0.34)</t>
  </si>
  <si>
    <t>-0.04 (0.36)</t>
  </si>
  <si>
    <t>-0.51 (0.38)</t>
  </si>
  <si>
    <t>-0.17 (0.16)</t>
  </si>
  <si>
    <t>-0.02 (0.02)</t>
  </si>
  <si>
    <t>-0.01 (0.07)</t>
  </si>
  <si>
    <t>-0.15 (0.07)</t>
  </si>
  <si>
    <t>-0.01 (0.04)</t>
  </si>
  <si>
    <t>-0.09 (0.15)</t>
  </si>
  <si>
    <t>-0.07 (0.53)</t>
  </si>
  <si>
    <t>-0.63 (0.52)</t>
  </si>
  <si>
    <t>-0.06 (0.62)</t>
  </si>
  <si>
    <t>-0.27 (0.69)</t>
  </si>
  <si>
    <t>-0.22 (0.32)</t>
  </si>
  <si>
    <t>-0.22 (0.27)</t>
  </si>
  <si>
    <t>-0.05 (0.31)</t>
  </si>
  <si>
    <t>Concern_1*Price Cont</t>
  </si>
  <si>
    <t>Concern_1*Energy Source[All RES]</t>
  </si>
  <si>
    <t>Concern_1*Energy Source[solar]</t>
  </si>
  <si>
    <t>Concern_1*Energy Source[hydro]</t>
  </si>
  <si>
    <t>Concern_1*Energy Source[wind]</t>
  </si>
  <si>
    <t>Concern_1*Energy Source[biomass]</t>
  </si>
  <si>
    <t>Concern_1*Electricity source[Local]</t>
  </si>
  <si>
    <t>Concern_1*Contract[Can change]</t>
  </si>
  <si>
    <t>Concern_1*Supplier[No chagne]</t>
  </si>
  <si>
    <t>RES_attitude_1*Price Cont</t>
  </si>
  <si>
    <t>RES_attitude_1*Energy Source[All RES]</t>
  </si>
  <si>
    <t>RES_attitude_1*Energy Source[solar]</t>
  </si>
  <si>
    <t>RES_attitude_1*Energy Source[hydro]</t>
  </si>
  <si>
    <t>RES_attitude_1*Energy Source[wind]</t>
  </si>
  <si>
    <t>RES_attitude_1*Energy Source[biomass]</t>
  </si>
  <si>
    <t>RES_attitude_1*Electricity source[Local]</t>
  </si>
  <si>
    <t>RES_attitude_1*Contract[Can change]</t>
  </si>
  <si>
    <t>RES_attitude_1*Supplier[No chagne]</t>
  </si>
  <si>
    <t>Task_temp*Price Cont</t>
  </si>
  <si>
    <t>Task_temp*Energy Source[All RES]</t>
  </si>
  <si>
    <t>Task_temp*Energy Source[solar]</t>
  </si>
  <si>
    <t>Task_temp*Energy Source[hydro]</t>
  </si>
  <si>
    <t>Task_temp*Energy Source[wind]</t>
  </si>
  <si>
    <t>Task_temp*Energy Source[biomass]</t>
  </si>
  <si>
    <t>Task_temp*Electricity source[Local]</t>
  </si>
  <si>
    <t>Task_temp*Contract[Can change]</t>
  </si>
  <si>
    <t>Task_temp*Supplier[No chagne]</t>
  </si>
  <si>
    <t>Task_consumption*Price Cont</t>
  </si>
  <si>
    <t>Task_consumption*Energy Source[All RES]</t>
  </si>
  <si>
    <t>Task_consumption*Energy Source[solar]</t>
  </si>
  <si>
    <t>Task_consumption*Energy Source[hydro]</t>
  </si>
  <si>
    <t>Task_consumption*Energy Source[wind]</t>
  </si>
  <si>
    <t>Task_consumption*Energy Source[biomass]</t>
  </si>
  <si>
    <t>Task_consumption*Electricity source[Local]</t>
  </si>
  <si>
    <t>Task_consumption*Contract[Can change]</t>
  </si>
  <si>
    <t>Task_consumption*Supplier[No chagne]</t>
  </si>
  <si>
    <t>Task_appliances*Price Cont</t>
  </si>
  <si>
    <t>Task_appliances*Energy Source[All RES]</t>
  </si>
  <si>
    <t>Task_appliances*Energy Source[solar]</t>
  </si>
  <si>
    <t>Task_appliances*Energy Source[hydro]</t>
  </si>
  <si>
    <t>Task_appliances*Energy Source[wind]</t>
  </si>
  <si>
    <t>Task_appliances*Energy Source[biomass]</t>
  </si>
  <si>
    <t>Task_appliances*Electricity source[Local]</t>
  </si>
  <si>
    <t>Task_appliances*Contract[Can change]</t>
  </si>
  <si>
    <t>Task_appliances*Supplier[No chagne]</t>
  </si>
  <si>
    <t>Task_source*Price Cont</t>
  </si>
  <si>
    <t>Task_source*Energy Source[All RES]</t>
  </si>
  <si>
    <t>Task_source*Energy Source[solar]</t>
  </si>
  <si>
    <t>Task_source*Energy Source[hydro]</t>
  </si>
  <si>
    <t>Task_source*Energy Source[wind]</t>
  </si>
  <si>
    <t>Task_source*Energy Source[biomass]</t>
  </si>
  <si>
    <t>Task_source*Electricity source[Local]</t>
  </si>
  <si>
    <t>Task_source*Contract[Can change]</t>
  </si>
  <si>
    <t>Task_source*Supplier[No chagne]</t>
  </si>
  <si>
    <t>-0.64 (0.21)</t>
  </si>
  <si>
    <t>0.31 (0.72)</t>
  </si>
  <si>
    <t>-0.43 (0.68)</t>
  </si>
  <si>
    <t>-0.22 (0.84)</t>
  </si>
  <si>
    <t>-0.66 (0.93)</t>
  </si>
  <si>
    <t>-0.11 (0.90)</t>
  </si>
  <si>
    <t>-0.11 (0.41)</t>
  </si>
  <si>
    <t>0.25 (0.35)</t>
  </si>
  <si>
    <t>0.07 (0.37)</t>
  </si>
  <si>
    <t>0.01 (0.03)</t>
  </si>
  <si>
    <t>0.04 (0.11)</t>
  </si>
  <si>
    <t>0.10 (0.11)</t>
  </si>
  <si>
    <t>-0.07 (0.13)</t>
  </si>
  <si>
    <t>0.10 (0.14)</t>
  </si>
  <si>
    <t>-0.01 (0.14)</t>
  </si>
  <si>
    <t>0.00 (0.07)</t>
  </si>
  <si>
    <t>0.05 (0.06)</t>
  </si>
  <si>
    <t>0.06 (0.03)</t>
  </si>
  <si>
    <t>-0.11 (0.11)</t>
  </si>
  <si>
    <t>0.04 (0.13)</t>
  </si>
  <si>
    <t>0.16 (0.14)</t>
  </si>
  <si>
    <t>-0.06 (0.14)</t>
  </si>
  <si>
    <t>0.04 (0.06)</t>
  </si>
  <si>
    <t>0.03 (0.05)</t>
  </si>
  <si>
    <t>0.02 (0.02)</t>
  </si>
  <si>
    <t>0.00 (0.08)</t>
  </si>
  <si>
    <t>-0.03 (0.09)</t>
  </si>
  <si>
    <t>0.02 (0.10)</t>
  </si>
  <si>
    <t>-0.02 (0.10)</t>
  </si>
  <si>
    <t>0.05 (0.05)</t>
  </si>
  <si>
    <t>-0.05 (0.04)</t>
  </si>
  <si>
    <t>0.06 (0.04)</t>
  </si>
  <si>
    <t>-0.01 (0.13)</t>
  </si>
  <si>
    <t>-0.04 (0.12)</t>
  </si>
  <si>
    <t>-0.03 (0.15)</t>
  </si>
  <si>
    <t>-0.02 (0.16)</t>
  </si>
  <si>
    <t>-0.09 (0.16)</t>
  </si>
  <si>
    <t>0.07 (0.07)</t>
  </si>
  <si>
    <t>0.03 (0.06)</t>
  </si>
  <si>
    <t>-0.03 (0.03)</t>
  </si>
  <si>
    <t>0.02 (0.12)</t>
  </si>
  <si>
    <t>0.07 (0.11)</t>
  </si>
  <si>
    <t>0.12 (0.13)</t>
  </si>
  <si>
    <t>-0.05 (0.14)</t>
  </si>
  <si>
    <t>0.05 (0.15)</t>
  </si>
  <si>
    <t>0.01 (0.07)</t>
  </si>
  <si>
    <t>-0.02 (0.06)</t>
  </si>
  <si>
    <t>-0.04 (0.06)</t>
  </si>
  <si>
    <t>0.02 (0.03)</t>
  </si>
  <si>
    <t>0.11 (0.09)</t>
  </si>
  <si>
    <t>0.00 (0.11)</t>
  </si>
  <si>
    <t>-0.04 (0.05)</t>
  </si>
  <si>
    <t>-0.06 (0.04)</t>
  </si>
  <si>
    <t>-0.12 (0.05)</t>
  </si>
  <si>
    <t>Energy Consumption*Price Cont</t>
  </si>
  <si>
    <t>Energy Consumption*Energy Source[All RES]</t>
  </si>
  <si>
    <t>Energy Consumption*Energy Source[solar]</t>
  </si>
  <si>
    <t>Energy Consumption*Energy Source[hydro]</t>
  </si>
  <si>
    <t>Energy Consumption*Energy Source[wind]</t>
  </si>
  <si>
    <t>Energy Consumption*Energy Source[biomass]</t>
  </si>
  <si>
    <t>Energy Consumption*Electricity source[Local]</t>
  </si>
  <si>
    <t>Energy Consumption*Contract[Can change]</t>
  </si>
  <si>
    <t>Energy Consumption*Supplier[No chagne]</t>
  </si>
  <si>
    <t>payment_1*Price Cont</t>
  </si>
  <si>
    <t>payment_1*Energy Source[All RES]</t>
  </si>
  <si>
    <t>payment_1*Energy Source[solar]</t>
  </si>
  <si>
    <t>payment_1*Energy Source[hydro]</t>
  </si>
  <si>
    <t>payment_1*Energy Source[wind]</t>
  </si>
  <si>
    <t>payment_1*Energy Source[biomass]</t>
  </si>
  <si>
    <t>payment_1*Electricity source[Local]</t>
  </si>
  <si>
    <t>payment_1*Contract[Can change]</t>
  </si>
  <si>
    <t>payment_1*Supplier[No chagne]</t>
  </si>
  <si>
    <t>Know_green_provider*Price Cont</t>
  </si>
  <si>
    <t>Know_green_provider*Energy Source[All RES]</t>
  </si>
  <si>
    <t>Know_green_provider*Energy Source[solar]</t>
  </si>
  <si>
    <t>Know_green_provider*Energy Source[hydro]</t>
  </si>
  <si>
    <t>Know_green_provider*Energy Source[wind]</t>
  </si>
  <si>
    <t>Know_green_provider*Energy Source[biomass]</t>
  </si>
  <si>
    <t>Know_green_provider*Electricity source[Local]</t>
  </si>
  <si>
    <t>Know_green_provider*Contract[Can change]</t>
  </si>
  <si>
    <t>Know_green_provider*Supplier[No chagne]</t>
  </si>
  <si>
    <t>Providers_count*Price Cont</t>
  </si>
  <si>
    <t>Providers_count*Energy Source[All RES]</t>
  </si>
  <si>
    <t>Providers_count*Energy Source[solar]</t>
  </si>
  <si>
    <t>Providers_count*Energy Source[hydro]</t>
  </si>
  <si>
    <t>Providers_count*Energy Source[wind]</t>
  </si>
  <si>
    <t>Providers_count*Energy Source[biomass]</t>
  </si>
  <si>
    <t>Providers_count*Electricity source[Local]</t>
  </si>
  <si>
    <t>Providers_count*Contract[Can change]</t>
  </si>
  <si>
    <t>Providers_count*Supplier[No chagne]</t>
  </si>
  <si>
    <t>0.38 (0.31)</t>
  </si>
  <si>
    <t>0.58 (0.29)</t>
  </si>
  <si>
    <t>-0.44 (0.34)</t>
  </si>
  <si>
    <t>0.06 (0.36)</t>
  </si>
  <si>
    <t>-0.59 (0.38)</t>
  </si>
  <si>
    <t>0.69 (0.18)</t>
  </si>
  <si>
    <t>0.31 (0.15)</t>
  </si>
  <si>
    <t>0.38 (0.16)</t>
  </si>
  <si>
    <t>0.13 (0.20)</t>
  </si>
  <si>
    <t>-0.27 (0.19)</t>
  </si>
  <si>
    <t>0.09 (0.22)</t>
  </si>
  <si>
    <t>-0.22 (0.24)</t>
  </si>
  <si>
    <t>-0.09 (0.25)</t>
  </si>
  <si>
    <t>0.03 (0.12)</t>
  </si>
  <si>
    <t>-0.17 (0.10)</t>
  </si>
  <si>
    <t>-0.16 (0.10)</t>
  </si>
  <si>
    <t>0.00 (0.00)</t>
  </si>
  <si>
    <t>0.30 (0.10)</t>
  </si>
  <si>
    <t>-0.26 (0.33)</t>
  </si>
  <si>
    <t>0.29 (0.31)</t>
  </si>
  <si>
    <t>-1.09 (0.39)</t>
  </si>
  <si>
    <t>0.01 (0.40)</t>
  </si>
  <si>
    <t>-0.29 (0.41)</t>
  </si>
  <si>
    <t>0.12 (0.19)</t>
  </si>
  <si>
    <t>-0.25 (0.16)</t>
  </si>
  <si>
    <t>0.19 (0.18)</t>
  </si>
  <si>
    <t>-0.05 (0.02)</t>
  </si>
  <si>
    <t>0.01 (0.06)</t>
  </si>
  <si>
    <t>-0.06 (0.06)</t>
  </si>
  <si>
    <t>0.13 (0.07)</t>
  </si>
  <si>
    <t>0.04 (0.07)</t>
  </si>
  <si>
    <t>0.11 (0.07)</t>
  </si>
  <si>
    <t>-0.07 (0.03)</t>
  </si>
  <si>
    <t>0.00 (0.03)</t>
  </si>
  <si>
    <t>-0.02 (0.03)</t>
  </si>
  <si>
    <t>.</t>
  </si>
  <si>
    <t>Intercept</t>
  </si>
  <si>
    <t>Price</t>
  </si>
  <si>
    <t xml:space="preserve"> </t>
  </si>
  <si>
    <t>Real Price diff</t>
  </si>
  <si>
    <t>All RES diff</t>
  </si>
  <si>
    <t>wind diff</t>
  </si>
  <si>
    <t>solar diff</t>
  </si>
  <si>
    <t>hydro diff</t>
  </si>
  <si>
    <t>biomass diff</t>
  </si>
  <si>
    <t>Slovak diff</t>
  </si>
  <si>
    <t>Can Change diff</t>
  </si>
  <si>
    <t>No change diff</t>
  </si>
  <si>
    <t>Gender_f*Real Price diff</t>
  </si>
  <si>
    <t>Gender_f*All RES diff</t>
  </si>
  <si>
    <t>Gender_f*wind diff</t>
  </si>
  <si>
    <t>Gender_f*solar diff</t>
  </si>
  <si>
    <t>Gender_f*hydro diff</t>
  </si>
  <si>
    <t>Gender_f*biomass diff</t>
  </si>
  <si>
    <t>Gender_f*Slovak diff</t>
  </si>
  <si>
    <t>Gender_f*Can Change diff</t>
  </si>
  <si>
    <t>Gender_f*No change diff</t>
  </si>
  <si>
    <t>Age*Real Price diff</t>
  </si>
  <si>
    <t>Age*All RES diff</t>
  </si>
  <si>
    <t>Age*wind diff</t>
  </si>
  <si>
    <t>Age*solar diff</t>
  </si>
  <si>
    <t>Age*hydro diff</t>
  </si>
  <si>
    <t>Age*biomass diff</t>
  </si>
  <si>
    <t>Age*Slovak diff</t>
  </si>
  <si>
    <t>Age*Can Change diff</t>
  </si>
  <si>
    <t>Age*No change diff</t>
  </si>
  <si>
    <t>Income*Real Price diff</t>
  </si>
  <si>
    <t>Income*All RES diff</t>
  </si>
  <si>
    <t>Income*wind diff</t>
  </si>
  <si>
    <t>Income*solar diff</t>
  </si>
  <si>
    <t>Income*hydro diff</t>
  </si>
  <si>
    <t>Income*biomass diff</t>
  </si>
  <si>
    <t>Income*Slovak diff</t>
  </si>
  <si>
    <t>Income*Can Change diff</t>
  </si>
  <si>
    <t>Income*No change diff</t>
  </si>
  <si>
    <t>No Income*Real Price diff</t>
  </si>
  <si>
    <t>No Income*All RES diff</t>
  </si>
  <si>
    <t>No Income*wind diff</t>
  </si>
  <si>
    <t>No Income*solar diff</t>
  </si>
  <si>
    <t>No Income*hydro diff</t>
  </si>
  <si>
    <t>No Income*biomass diff</t>
  </si>
  <si>
    <t>No Income*Slovak diff</t>
  </si>
  <si>
    <t>No Income*Can Change diff</t>
  </si>
  <si>
    <t>No Income*No change diff</t>
  </si>
  <si>
    <t>Region West*Real Price diff</t>
  </si>
  <si>
    <t>Region West*All RES diff</t>
  </si>
  <si>
    <t>Region West*wind diff</t>
  </si>
  <si>
    <t>Region West*solar diff</t>
  </si>
  <si>
    <t>Region West*hydro diff</t>
  </si>
  <si>
    <t>Region West*biomass diff</t>
  </si>
  <si>
    <t>Region West*Slovak diff</t>
  </si>
  <si>
    <t>Region West*Can Change diff</t>
  </si>
  <si>
    <t>Region West*No change diff</t>
  </si>
  <si>
    <t>Region East*Real Price diff</t>
  </si>
  <si>
    <t>Region East*All RES diff</t>
  </si>
  <si>
    <t>Region East*wind diff</t>
  </si>
  <si>
    <t>Region East*solar diff</t>
  </si>
  <si>
    <t>Region East*hydro diff</t>
  </si>
  <si>
    <t>Region East*biomass diff</t>
  </si>
  <si>
    <t>Region East*Slovak diff</t>
  </si>
  <si>
    <t>Region East*Can Change diff</t>
  </si>
  <si>
    <t>Region East*No change diff</t>
  </si>
  <si>
    <t>Household_size*Real Price diff</t>
  </si>
  <si>
    <t>Household_size*All RES diff</t>
  </si>
  <si>
    <t>Household_size*wind diff</t>
  </si>
  <si>
    <t>Household_size*solar diff</t>
  </si>
  <si>
    <t>Household_size*hydro diff</t>
  </si>
  <si>
    <t>Household_size*biomass diff</t>
  </si>
  <si>
    <t>Household_size*Slovak diff</t>
  </si>
  <si>
    <t>Household_size*Can Change diff</t>
  </si>
  <si>
    <t>Household_size*No change diff</t>
  </si>
  <si>
    <t>Concern_1*Real Price diff</t>
  </si>
  <si>
    <t>Concern_1*All RES diff</t>
  </si>
  <si>
    <t>Concern_1*wind diff</t>
  </si>
  <si>
    <t>Concern_1*solar diff</t>
  </si>
  <si>
    <t>Concern_1*hydro diff</t>
  </si>
  <si>
    <t>Concern_1*biomass diff</t>
  </si>
  <si>
    <t>Concern_1*Slovak diff</t>
  </si>
  <si>
    <t>Concern_1*Can Change diff</t>
  </si>
  <si>
    <t>Concern_1*No change diff</t>
  </si>
  <si>
    <t>RES_attitude_1*Real Price diff</t>
  </si>
  <si>
    <t>RES_attitude_1*All RES diff</t>
  </si>
  <si>
    <t>RES_attitude_1*wind diff</t>
  </si>
  <si>
    <t>RES_attitude_1*solar diff</t>
  </si>
  <si>
    <t>RES_attitude_1*hydro diff</t>
  </si>
  <si>
    <t>RES_attitude_1*biomass diff</t>
  </si>
  <si>
    <t>RES_attitude_1*Slovak diff</t>
  </si>
  <si>
    <t>RES_attitude_1*Can Change diff</t>
  </si>
  <si>
    <t>RES_attitude_1*No change diff</t>
  </si>
  <si>
    <t>Know_green_provider*Real Price diff</t>
  </si>
  <si>
    <t>Know_green_provider*All RES diff</t>
  </si>
  <si>
    <t>Know_green_provider*wind diff</t>
  </si>
  <si>
    <t>Know_green_provider*solar diff</t>
  </si>
  <si>
    <t>Know_green_provider*hydro diff</t>
  </si>
  <si>
    <t>Know_green_provider*biomass diff</t>
  </si>
  <si>
    <t>Know_green_provider*Slovak diff</t>
  </si>
  <si>
    <t>Know_green_provider*Can Change diff</t>
  </si>
  <si>
    <t>Know_green_provider*No change diff</t>
  </si>
  <si>
    <t>Providers_count*Real Price diff</t>
  </si>
  <si>
    <t>Providers_count*All RES diff</t>
  </si>
  <si>
    <t>Providers_count*wind diff</t>
  </si>
  <si>
    <t>Providers_count*solar diff</t>
  </si>
  <si>
    <t>Providers_count*hydro diff</t>
  </si>
  <si>
    <t>Providers_count*biomass diff</t>
  </si>
  <si>
    <t>Providers_count*Slovak diff</t>
  </si>
  <si>
    <t>Providers_count*Can Change diff</t>
  </si>
  <si>
    <t>Providers_count*No change diff</t>
  </si>
  <si>
    <t>Task score*Real Price diff</t>
  </si>
  <si>
    <t>Task score*All RES diff</t>
  </si>
  <si>
    <t>Task score*wind diff</t>
  </si>
  <si>
    <t>Task score*solar diff</t>
  </si>
  <si>
    <t>Task score*hydro diff</t>
  </si>
  <si>
    <t>Task score*biomass diff</t>
  </si>
  <si>
    <t>Task score*Slovak diff</t>
  </si>
  <si>
    <t>Task score*Can Change diff</t>
  </si>
  <si>
    <t>Task score*No change diff</t>
  </si>
  <si>
    <t>Coefficient</t>
  </si>
  <si>
    <t>Provider</t>
  </si>
  <si>
    <t>Energy source</t>
  </si>
  <si>
    <t>new</t>
  </si>
  <si>
    <t>Electricity source</t>
  </si>
  <si>
    <t>Contract</t>
  </si>
  <si>
    <t>Current</t>
  </si>
  <si>
    <t>Need change</t>
  </si>
  <si>
    <t>Greenlogy</t>
  </si>
  <si>
    <t>Magna</t>
  </si>
  <si>
    <t>International</t>
  </si>
  <si>
    <t>All RES</t>
  </si>
  <si>
    <t>solar</t>
  </si>
  <si>
    <t>all available</t>
  </si>
  <si>
    <t>Can change</t>
  </si>
  <si>
    <t>Cannot change</t>
  </si>
  <si>
    <t>ZSE</t>
  </si>
  <si>
    <t>Local</t>
  </si>
  <si>
    <t>Utility</t>
  </si>
  <si>
    <t>Market 3</t>
  </si>
  <si>
    <t>Market 4</t>
  </si>
  <si>
    <t>Market Share</t>
  </si>
  <si>
    <t>New</t>
  </si>
  <si>
    <t>Exp(Coefficient)</t>
  </si>
  <si>
    <t>Estimated Coefficient</t>
  </si>
  <si>
    <t>Exp</t>
  </si>
  <si>
    <t>Estimated Coefficient Lasso</t>
  </si>
  <si>
    <t>Estimated Coefficient Conditional logit</t>
  </si>
  <si>
    <t>-</t>
  </si>
  <si>
    <t>Concern*solar diff</t>
  </si>
  <si>
    <t>RES attitude*hydro diff</t>
  </si>
  <si>
    <t>RES attitude*solar diff</t>
  </si>
  <si>
    <t>RES attitude*wind diff</t>
  </si>
  <si>
    <t>Concern*wind diff</t>
  </si>
  <si>
    <t>Knows green provider*All RES diff</t>
  </si>
  <si>
    <t>Knows green provider*solar diff</t>
  </si>
  <si>
    <t>Knows green provider*hydro diff</t>
  </si>
  <si>
    <t>Income*Price diff</t>
  </si>
  <si>
    <t>RES attitude*Price diff</t>
  </si>
  <si>
    <t>Concern*Price diff</t>
  </si>
  <si>
    <t>Task score*Price diff</t>
  </si>
  <si>
    <t>Knows green provider*Price diff</t>
  </si>
  <si>
    <t>Providers count*solar diff</t>
  </si>
  <si>
    <t>Providers count*Price diff</t>
  </si>
  <si>
    <t>Contract Attribute</t>
  </si>
  <si>
    <t>Willingness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</si>
</sst>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0.000"/>
    <numFmt numFmtId="166" formatCode="0.0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56585A"/>
      <name val="Arial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9" fontId="0" fillId="0" borderId="0" xfId="0" applyNumberFormat="1"/>
    <xf numFmtId="2" fontId="0" fillId="0" borderId="0" xfId="0" applyNumberFormat="1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2" fontId="21" fillId="0" borderId="13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right" vertical="center" wrapText="1"/>
    </xf>
    <xf numFmtId="10" fontId="19" fillId="0" borderId="14" xfId="0" applyNumberFormat="1" applyFont="1" applyBorder="1" applyAlignment="1">
      <alignment horizontal="right" vertical="center" wrapText="1"/>
    </xf>
    <xf numFmtId="0" fontId="19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9" fontId="19" fillId="0" borderId="16" xfId="0" applyNumberFormat="1" applyFont="1" applyBorder="1" applyAlignment="1">
      <alignment horizontal="right" vertical="center" wrapText="1"/>
    </xf>
    <xf numFmtId="0" fontId="24" fillId="0" borderId="0" xfId="0" applyFont="1"/>
    <xf numFmtId="0" fontId="22" fillId="0" borderId="0" xfId="42"/>
    <xf numFmtId="0" fontId="24" fillId="0" borderId="0" xfId="0" applyFont="1" applyAlignment="1"/>
    <xf numFmtId="0" fontId="23" fillId="0" borderId="0" xfId="0" applyFont="1" applyAlignment="1"/>
    <xf numFmtId="0" fontId="22" fillId="0" borderId="0" xfId="42" applyAlignment="1"/>
    <xf numFmtId="0" fontId="25" fillId="0" borderId="0" xfId="0" applyFont="1" applyAlignment="1"/>
    <xf numFmtId="0" fontId="0" fillId="0" borderId="0" xfId="0" applyAlignment="1"/>
    <xf numFmtId="164" fontId="21" fillId="0" borderId="10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0" fontId="27" fillId="0" borderId="0" xfId="0" applyFont="1"/>
    <xf numFmtId="0" fontId="26" fillId="0" borderId="0" xfId="0" applyFont="1"/>
    <xf numFmtId="0" fontId="21" fillId="0" borderId="10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2" fontId="26" fillId="0" borderId="0" xfId="0" applyNumberFormat="1" applyFont="1"/>
    <xf numFmtId="165" fontId="21" fillId="0" borderId="12" xfId="0" applyNumberFormat="1" applyFont="1" applyBorder="1" applyAlignment="1">
      <alignment horizontal="center" vertical="center"/>
    </xf>
    <xf numFmtId="165" fontId="21" fillId="0" borderId="10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0" xfId="0" applyNumberFormat="1" applyFont="1" applyBorder="1" applyAlignment="1">
      <alignment horizontal="center" vertical="center"/>
    </xf>
    <xf numFmtId="9" fontId="21" fillId="0" borderId="12" xfId="43" applyFont="1" applyBorder="1" applyAlignment="1">
      <alignment horizontal="center" vertical="center"/>
    </xf>
    <xf numFmtId="9" fontId="21" fillId="0" borderId="10" xfId="43" applyFont="1" applyBorder="1" applyAlignment="1">
      <alignment horizontal="center" vertical="center"/>
    </xf>
    <xf numFmtId="9" fontId="21" fillId="0" borderId="13" xfId="43" applyFont="1" applyBorder="1" applyAlignment="1">
      <alignment horizontal="center" vertical="center"/>
    </xf>
    <xf numFmtId="0" fontId="27" fillId="0" borderId="0" xfId="0" applyFont="1" applyFill="1" applyBorder="1"/>
    <xf numFmtId="0" fontId="20" fillId="0" borderId="11" xfId="0" applyFont="1" applyBorder="1" applyAlignment="1">
      <alignment horizontal="center" vertical="center" wrapText="1"/>
    </xf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categorical!$B$4:$B$10</c:f>
              <c:strCache>
                <c:ptCount val="7"/>
                <c:pt idx="0">
                  <c:v>≤€500</c:v>
                </c:pt>
                <c:pt idx="1">
                  <c:v>€501 - €1000</c:v>
                </c:pt>
                <c:pt idx="2">
                  <c:v>€1001 - €1500</c:v>
                </c:pt>
                <c:pt idx="3">
                  <c:v>€1501 - €2000</c:v>
                </c:pt>
                <c:pt idx="4">
                  <c:v>€2001 - €2500</c:v>
                </c:pt>
                <c:pt idx="5">
                  <c:v>€2501+</c:v>
                </c:pt>
                <c:pt idx="6">
                  <c:v>Prefer not to say</c:v>
                </c:pt>
              </c:strCache>
            </c:strRef>
          </c:cat>
          <c:val>
            <c:numRef>
              <c:f>categorical!$C$4:$C$10</c:f>
              <c:numCache>
                <c:formatCode>General</c:formatCode>
                <c:ptCount val="7"/>
                <c:pt idx="0">
                  <c:v>2</c:v>
                </c:pt>
                <c:pt idx="1">
                  <c:v>14</c:v>
                </c:pt>
                <c:pt idx="2">
                  <c:v>25</c:v>
                </c:pt>
                <c:pt idx="3">
                  <c:v>24</c:v>
                </c:pt>
                <c:pt idx="4">
                  <c:v>20</c:v>
                </c:pt>
                <c:pt idx="5">
                  <c:v>21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E240-93F2-7D1606CC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24"/>
        <c:axId val="298685728"/>
        <c:axId val="298690880"/>
      </c:barChart>
      <c:catAx>
        <c:axId val="2986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categorical!$B$26:$B$31</c:f>
              <c:strCache>
                <c:ptCount val="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</c:strCache>
            </c:strRef>
          </c:cat>
          <c:val>
            <c:numRef>
              <c:f>categorical!$C$26:$C$31</c:f>
              <c:numCache>
                <c:formatCode>General</c:formatCode>
                <c:ptCount val="6"/>
                <c:pt idx="0">
                  <c:v>13</c:v>
                </c:pt>
                <c:pt idx="1">
                  <c:v>25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F-4540-98CF-FE716F080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24"/>
        <c:axId val="298685728"/>
        <c:axId val="298690880"/>
      </c:barChart>
      <c:catAx>
        <c:axId val="2986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categorical!$B$45:$B$47</c:f>
              <c:strCache>
                <c:ptCount val="3"/>
                <c:pt idx="0">
                  <c:v>Wester Slovakia</c:v>
                </c:pt>
                <c:pt idx="1">
                  <c:v>Middle Slovakia</c:v>
                </c:pt>
                <c:pt idx="2">
                  <c:v>Eastern Slovakia</c:v>
                </c:pt>
              </c:strCache>
            </c:strRef>
          </c:cat>
          <c:val>
            <c:numRef>
              <c:f>categorical!$C$45:$C$47</c:f>
              <c:numCache>
                <c:formatCode>General</c:formatCode>
                <c:ptCount val="3"/>
                <c:pt idx="0">
                  <c:v>35</c:v>
                </c:pt>
                <c:pt idx="1">
                  <c:v>16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8-D34D-B190-5A9FADD87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298685728"/>
        <c:axId val="298690880"/>
      </c:barChart>
      <c:catAx>
        <c:axId val="29868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categorical!$C$67:$C$75</c:f>
              <c:strCache>
                <c:ptCount val="9"/>
                <c:pt idx="0">
                  <c:v>Refrigerator</c:v>
                </c:pt>
                <c:pt idx="1">
                  <c:v>Air conditioning</c:v>
                </c:pt>
                <c:pt idx="2">
                  <c:v>Electric stove</c:v>
                </c:pt>
                <c:pt idx="3">
                  <c:v>Heat pump</c:v>
                </c:pt>
                <c:pt idx="4">
                  <c:v>Electric boiler</c:v>
                </c:pt>
                <c:pt idx="5">
                  <c:v>Washing machine</c:v>
                </c:pt>
                <c:pt idx="6">
                  <c:v>Dryer</c:v>
                </c:pt>
                <c:pt idx="7">
                  <c:v>Dishwasher</c:v>
                </c:pt>
                <c:pt idx="8">
                  <c:v>None/Don't know</c:v>
                </c:pt>
              </c:strCache>
            </c:strRef>
          </c:cat>
          <c:val>
            <c:numRef>
              <c:f>categorical!$D$67:$D$75</c:f>
              <c:numCache>
                <c:formatCode>General</c:formatCode>
                <c:ptCount val="9"/>
                <c:pt idx="0">
                  <c:v>111</c:v>
                </c:pt>
                <c:pt idx="1">
                  <c:v>25</c:v>
                </c:pt>
                <c:pt idx="2">
                  <c:v>72</c:v>
                </c:pt>
                <c:pt idx="3">
                  <c:v>8</c:v>
                </c:pt>
                <c:pt idx="4">
                  <c:v>26</c:v>
                </c:pt>
                <c:pt idx="5">
                  <c:v>111</c:v>
                </c:pt>
                <c:pt idx="6">
                  <c:v>32</c:v>
                </c:pt>
                <c:pt idx="7">
                  <c:v>68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A-9743-B229-FBE8A16F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298685728"/>
        <c:axId val="298690880"/>
      </c:barChart>
      <c:catAx>
        <c:axId val="29868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categorical!$C$85:$C$89</c:f>
              <c:strCache>
                <c:ptCount val="5"/>
                <c:pt idx="0">
                  <c:v>I really do not worry</c:v>
                </c:pt>
                <c:pt idx="1">
                  <c:v>I do not worry</c:v>
                </c:pt>
                <c:pt idx="2">
                  <c:v>Neutral/Don't know</c:v>
                </c:pt>
                <c:pt idx="3">
                  <c:v>I worry</c:v>
                </c:pt>
                <c:pt idx="4">
                  <c:v>I really worry</c:v>
                </c:pt>
              </c:strCache>
            </c:strRef>
          </c:cat>
          <c:val>
            <c:numRef>
              <c:f>categorical!$D$85:$D$89</c:f>
              <c:numCache>
                <c:formatCode>General</c:formatCode>
                <c:ptCount val="5"/>
                <c:pt idx="0">
                  <c:v>9</c:v>
                </c:pt>
                <c:pt idx="1">
                  <c:v>23</c:v>
                </c:pt>
                <c:pt idx="2">
                  <c:v>42</c:v>
                </c:pt>
                <c:pt idx="3">
                  <c:v>31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0-4A47-B5EF-A9D2AC557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24"/>
        <c:axId val="298685728"/>
        <c:axId val="298690880"/>
      </c:barChart>
      <c:catAx>
        <c:axId val="2986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categorical!$C$106:$C$110</c:f>
              <c:strCache>
                <c:ptCount val="5"/>
                <c:pt idx="0">
                  <c:v>Really does not help</c:v>
                </c:pt>
                <c:pt idx="1">
                  <c:v>Does not help</c:v>
                </c:pt>
                <c:pt idx="2">
                  <c:v>Neutral/Don't know</c:v>
                </c:pt>
                <c:pt idx="3">
                  <c:v>Helps</c:v>
                </c:pt>
                <c:pt idx="4">
                  <c:v>Really helps</c:v>
                </c:pt>
              </c:strCache>
            </c:strRef>
          </c:cat>
          <c:val>
            <c:numRef>
              <c:f>categorical!$D$106:$D$110</c:f>
              <c:numCache>
                <c:formatCode>General</c:formatCode>
                <c:ptCount val="5"/>
                <c:pt idx="0">
                  <c:v>2</c:v>
                </c:pt>
                <c:pt idx="1">
                  <c:v>19</c:v>
                </c:pt>
                <c:pt idx="2">
                  <c:v>17</c:v>
                </c:pt>
                <c:pt idx="3">
                  <c:v>51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6-4D43-86E0-105F959D5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24"/>
        <c:axId val="298685728"/>
        <c:axId val="298690880"/>
      </c:barChart>
      <c:catAx>
        <c:axId val="2986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categorical!$C$122:$C$136</c:f>
              <c:strCache>
                <c:ptCount val="15"/>
                <c:pt idx="0">
                  <c:v>A.En. Slovensko s.r.o.</c:v>
                </c:pt>
                <c:pt idx="1">
                  <c:v>RIGHT POWER, a.s.</c:v>
                </c:pt>
                <c:pt idx="2">
                  <c:v>MAGNA ENERGIA a.s.</c:v>
                </c:pt>
                <c:pt idx="3">
                  <c:v>Slovenské elektrárne – energetické služby, s.r.o.</c:v>
                </c:pt>
                <c:pt idx="4">
                  <c:v>ZSE Energia, a.s.</c:v>
                </c:pt>
                <c:pt idx="5">
                  <c:v>Pow-en a.s.</c:v>
                </c:pt>
                <c:pt idx="6">
                  <c:v>Greenlogy a.s.</c:v>
                </c:pt>
                <c:pt idx="7">
                  <c:v>UTYLIS s. r. o.</c:v>
                </c:pt>
                <c:pt idx="8">
                  <c:v>Stredoslovenská energetika, a. s.</c:v>
                </c:pt>
                <c:pt idx="9">
                  <c:v>Energie2, a.s.</c:v>
                </c:pt>
                <c:pt idx="10">
                  <c:v>EP ENERGY TRADING, a.s., organizačná zložka</c:v>
                </c:pt>
                <c:pt idx="11">
                  <c:v>Východoslovenská energetika a.s.</c:v>
                </c:pt>
                <c:pt idx="12">
                  <c:v>ELGAS, s.r.o.</c:v>
                </c:pt>
                <c:pt idx="13">
                  <c:v>Slovenský plynárenský priemysel, a.s.</c:v>
                </c:pt>
                <c:pt idx="14">
                  <c:v>None</c:v>
                </c:pt>
              </c:strCache>
            </c:strRef>
          </c:cat>
          <c:val>
            <c:numRef>
              <c:f>categorical!$D$122:$D$136</c:f>
              <c:numCache>
                <c:formatCode>General</c:formatCode>
                <c:ptCount val="15"/>
                <c:pt idx="0">
                  <c:v>8</c:v>
                </c:pt>
                <c:pt idx="1">
                  <c:v>2</c:v>
                </c:pt>
                <c:pt idx="2">
                  <c:v>16</c:v>
                </c:pt>
                <c:pt idx="3">
                  <c:v>56</c:v>
                </c:pt>
                <c:pt idx="4">
                  <c:v>74</c:v>
                </c:pt>
                <c:pt idx="5">
                  <c:v>2</c:v>
                </c:pt>
                <c:pt idx="6">
                  <c:v>16</c:v>
                </c:pt>
                <c:pt idx="7">
                  <c:v>1</c:v>
                </c:pt>
                <c:pt idx="8">
                  <c:v>61</c:v>
                </c:pt>
                <c:pt idx="9">
                  <c:v>12</c:v>
                </c:pt>
                <c:pt idx="10">
                  <c:v>0</c:v>
                </c:pt>
                <c:pt idx="11">
                  <c:v>84</c:v>
                </c:pt>
                <c:pt idx="12">
                  <c:v>4</c:v>
                </c:pt>
                <c:pt idx="13">
                  <c:v>93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B-5D4F-9513-44357FE56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298685728"/>
        <c:axId val="298690880"/>
      </c:barChart>
      <c:catAx>
        <c:axId val="29868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90880"/>
        <c:crosses val="autoZero"/>
        <c:auto val="1"/>
        <c:lblAlgn val="ctr"/>
        <c:lblOffset val="100"/>
        <c:noMultiLvlLbl val="0"/>
      </c:catAx>
      <c:valAx>
        <c:axId val="2986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8685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categorical!$C$143</c:f>
              <c:strCache>
                <c:ptCount val="1"/>
                <c:pt idx="0">
                  <c:v>I knowingly and regularly decrease thermostat temperature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categorical!$D$142:$H$142</c:f>
              <c:strCache>
                <c:ptCount val="5"/>
                <c:pt idx="0">
                  <c:v>Do not agree</c:v>
                </c:pt>
                <c:pt idx="1">
                  <c:v>Rather do not agree</c:v>
                </c:pt>
                <c:pt idx="2">
                  <c:v>Neutral/Don't know</c:v>
                </c:pt>
                <c:pt idx="3">
                  <c:v>Rather agree</c:v>
                </c:pt>
                <c:pt idx="4">
                  <c:v>Agree</c:v>
                </c:pt>
              </c:strCache>
            </c:strRef>
          </c:cat>
          <c:val>
            <c:numRef>
              <c:f>categorical!$D$143:$H$143</c:f>
              <c:numCache>
                <c:formatCode>General</c:formatCode>
                <c:ptCount val="5"/>
                <c:pt idx="0">
                  <c:v>18</c:v>
                </c:pt>
                <c:pt idx="1">
                  <c:v>16</c:v>
                </c:pt>
                <c:pt idx="2">
                  <c:v>28</c:v>
                </c:pt>
                <c:pt idx="3">
                  <c:v>29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E143-B1D2-65952D92384C}"/>
            </c:ext>
          </c:extLst>
        </c:ser>
        <c:ser>
          <c:idx val="1"/>
          <c:order val="1"/>
          <c:tx>
            <c:strRef>
              <c:f>categorical!$C$144</c:f>
              <c:strCache>
                <c:ptCount val="1"/>
                <c:pt idx="0">
                  <c:v>I am interested in energy source of my electricity provider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categorical!$D$142:$H$142</c:f>
              <c:strCache>
                <c:ptCount val="5"/>
                <c:pt idx="0">
                  <c:v>Do not agree</c:v>
                </c:pt>
                <c:pt idx="1">
                  <c:v>Rather do not agree</c:v>
                </c:pt>
                <c:pt idx="2">
                  <c:v>Neutral/Don't know</c:v>
                </c:pt>
                <c:pt idx="3">
                  <c:v>Rather agree</c:v>
                </c:pt>
                <c:pt idx="4">
                  <c:v>Agree</c:v>
                </c:pt>
              </c:strCache>
            </c:strRef>
          </c:cat>
          <c:val>
            <c:numRef>
              <c:f>categorical!$D$144:$H$144</c:f>
              <c:numCache>
                <c:formatCode>General</c:formatCode>
                <c:ptCount val="5"/>
                <c:pt idx="0">
                  <c:v>32</c:v>
                </c:pt>
                <c:pt idx="1">
                  <c:v>22</c:v>
                </c:pt>
                <c:pt idx="2">
                  <c:v>36</c:v>
                </c:pt>
                <c:pt idx="3">
                  <c:v>18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E143-B1D2-65952D92384C}"/>
            </c:ext>
          </c:extLst>
        </c:ser>
        <c:ser>
          <c:idx val="2"/>
          <c:order val="2"/>
          <c:tx>
            <c:strRef>
              <c:f>categorical!$C$145</c:f>
              <c:strCache>
                <c:ptCount val="1"/>
                <c:pt idx="0">
                  <c:v>I knowingly save electricity consumption (e.g. by turning off unused lights and appliances)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categorical!$D$142:$H$142</c:f>
              <c:strCache>
                <c:ptCount val="5"/>
                <c:pt idx="0">
                  <c:v>Do not agree</c:v>
                </c:pt>
                <c:pt idx="1">
                  <c:v>Rather do not agree</c:v>
                </c:pt>
                <c:pt idx="2">
                  <c:v>Neutral/Don't know</c:v>
                </c:pt>
                <c:pt idx="3">
                  <c:v>Rather agree</c:v>
                </c:pt>
                <c:pt idx="4">
                  <c:v>Agree</c:v>
                </c:pt>
              </c:strCache>
            </c:strRef>
          </c:cat>
          <c:val>
            <c:numRef>
              <c:f>categorical!$D$145:$H$145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51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A-E143-B1D2-65952D92384C}"/>
            </c:ext>
          </c:extLst>
        </c:ser>
        <c:ser>
          <c:idx val="3"/>
          <c:order val="3"/>
          <c:tx>
            <c:strRef>
              <c:f>categorical!$C$146</c:f>
              <c:strCache>
                <c:ptCount val="1"/>
                <c:pt idx="0">
                  <c:v>I shop for efficient appliances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categorical!$D$142:$H$142</c:f>
              <c:strCache>
                <c:ptCount val="5"/>
                <c:pt idx="0">
                  <c:v>Do not agree</c:v>
                </c:pt>
                <c:pt idx="1">
                  <c:v>Rather do not agree</c:v>
                </c:pt>
                <c:pt idx="2">
                  <c:v>Neutral/Don't know</c:v>
                </c:pt>
                <c:pt idx="3">
                  <c:v>Rather agree</c:v>
                </c:pt>
                <c:pt idx="4">
                  <c:v>Agree</c:v>
                </c:pt>
              </c:strCache>
            </c:strRef>
          </c:cat>
          <c:val>
            <c:numRef>
              <c:f>categorical!$D$146:$H$146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38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9A-E143-B1D2-65952D92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310368"/>
        <c:axId val="297268256"/>
      </c:barChart>
      <c:catAx>
        <c:axId val="30031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7268256"/>
        <c:crosses val="autoZero"/>
        <c:auto val="1"/>
        <c:lblAlgn val="ctr"/>
        <c:lblOffset val="100"/>
        <c:noMultiLvlLbl val="0"/>
      </c:catAx>
      <c:valAx>
        <c:axId val="2972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031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2</xdr:row>
      <xdr:rowOff>76200</xdr:rowOff>
    </xdr:from>
    <xdr:to>
      <xdr:col>13</xdr:col>
      <xdr:colOff>304800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ABE39-3489-E740-ADE7-BD1FF874B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21</xdr:row>
      <xdr:rowOff>190500</xdr:rowOff>
    </xdr:from>
    <xdr:to>
      <xdr:col>13</xdr:col>
      <xdr:colOff>273050</xdr:colOff>
      <xdr:row>41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73F86D-4B41-A54D-83D3-302CF0A22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12</xdr:col>
      <xdr:colOff>704850</xdr:colOff>
      <xdr:row>63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B4CEF-A78F-D64F-86EA-3841CED5C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66</xdr:row>
      <xdr:rowOff>0</xdr:rowOff>
    </xdr:from>
    <xdr:to>
      <xdr:col>14</xdr:col>
      <xdr:colOff>342900</xdr:colOff>
      <xdr:row>80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3BCE1-B780-9849-94C4-C960E792E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342900</xdr:colOff>
      <xdr:row>97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C05193-B106-2D44-BCD5-EA5BA56D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76200</xdr:colOff>
      <xdr:row>102</xdr:row>
      <xdr:rowOff>114300</xdr:rowOff>
    </xdr:from>
    <xdr:to>
      <xdr:col>14</xdr:col>
      <xdr:colOff>419100</xdr:colOff>
      <xdr:row>117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5A4EC3-6EAE-EE46-BA0C-F2D0661FD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123</xdr:row>
      <xdr:rowOff>0</xdr:rowOff>
    </xdr:from>
    <xdr:to>
      <xdr:col>15</xdr:col>
      <xdr:colOff>482600</xdr:colOff>
      <xdr:row>131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6DAAF-7693-1B41-977D-983AD69FA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88900</xdr:colOff>
      <xdr:row>142</xdr:row>
      <xdr:rowOff>76200</xdr:rowOff>
    </xdr:from>
    <xdr:to>
      <xdr:col>17</xdr:col>
      <xdr:colOff>723900</xdr:colOff>
      <xdr:row>145</xdr:row>
      <xdr:rowOff>254000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C82FD9-1B3D-E443-A133-F7DA8CF1B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BECAED76-4A75-AB43-A920-0C8F37829E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opLeftCell="B1" workbookViewId="0">
      <selection activeCell="B13" sqref="B13:J58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>
        <v>112</v>
      </c>
      <c r="C2">
        <v>112</v>
      </c>
      <c r="D2">
        <v>112</v>
      </c>
      <c r="E2">
        <v>112</v>
      </c>
      <c r="F2">
        <v>112</v>
      </c>
      <c r="G2">
        <v>112</v>
      </c>
      <c r="H2">
        <v>112</v>
      </c>
      <c r="I2">
        <v>112</v>
      </c>
      <c r="J2">
        <v>112</v>
      </c>
      <c r="K2">
        <v>112</v>
      </c>
      <c r="L2">
        <v>112</v>
      </c>
      <c r="M2">
        <v>112</v>
      </c>
      <c r="N2">
        <v>112</v>
      </c>
      <c r="O2">
        <v>112</v>
      </c>
      <c r="P2">
        <v>112</v>
      </c>
      <c r="Q2">
        <v>112</v>
      </c>
      <c r="R2">
        <v>112</v>
      </c>
      <c r="S2">
        <v>112</v>
      </c>
      <c r="T2">
        <v>112</v>
      </c>
      <c r="U2">
        <v>112</v>
      </c>
      <c r="V2">
        <v>112</v>
      </c>
      <c r="W2">
        <v>112</v>
      </c>
      <c r="X2">
        <v>112</v>
      </c>
      <c r="Y2">
        <v>112</v>
      </c>
      <c r="Z2">
        <v>112</v>
      </c>
      <c r="AA2">
        <v>112</v>
      </c>
      <c r="AB2">
        <v>112</v>
      </c>
      <c r="AC2">
        <v>112</v>
      </c>
      <c r="AD2">
        <v>112</v>
      </c>
      <c r="AE2">
        <v>112</v>
      </c>
      <c r="AF2">
        <v>112</v>
      </c>
      <c r="AG2">
        <v>112</v>
      </c>
      <c r="AH2">
        <v>112</v>
      </c>
      <c r="AI2">
        <v>112</v>
      </c>
      <c r="AJ2">
        <v>112</v>
      </c>
      <c r="AK2">
        <v>112</v>
      </c>
      <c r="AL2">
        <v>112</v>
      </c>
      <c r="AM2">
        <v>112</v>
      </c>
      <c r="AN2">
        <v>112</v>
      </c>
      <c r="AO2">
        <v>112</v>
      </c>
      <c r="AP2">
        <v>112</v>
      </c>
      <c r="AQ2">
        <v>112</v>
      </c>
      <c r="AR2">
        <v>112</v>
      </c>
      <c r="AS2">
        <v>112</v>
      </c>
      <c r="AT2">
        <v>112</v>
      </c>
    </row>
    <row r="3" spans="1:46" x14ac:dyDescent="0.2">
      <c r="A3" t="s">
        <v>46</v>
      </c>
      <c r="B3">
        <v>99.964285714285694</v>
      </c>
      <c r="C3">
        <v>3128.5982142857101</v>
      </c>
      <c r="D3">
        <v>38.517857142857103</v>
      </c>
      <c r="E3">
        <v>0.40178571428571402</v>
      </c>
      <c r="F3">
        <v>3.8125</v>
      </c>
      <c r="G3">
        <v>5.3571428571428499E-2</v>
      </c>
      <c r="H3">
        <v>0.4375</v>
      </c>
      <c r="I3">
        <v>67.5</v>
      </c>
      <c r="J3">
        <v>2.2321428571428501</v>
      </c>
      <c r="K3">
        <v>0.3125</v>
      </c>
      <c r="L3">
        <v>0.54464285714285698</v>
      </c>
      <c r="M3">
        <v>2.875</v>
      </c>
      <c r="N3">
        <v>3.0357142857142798</v>
      </c>
      <c r="O3">
        <v>3.6607142857142798</v>
      </c>
      <c r="P3">
        <v>0.151785714285714</v>
      </c>
      <c r="Q3">
        <v>3.83928571428571</v>
      </c>
      <c r="R3">
        <v>4.0446428571428497</v>
      </c>
      <c r="S3">
        <v>3.1696428571428501</v>
      </c>
      <c r="T3">
        <v>2.46428571428571</v>
      </c>
      <c r="U3">
        <v>4.2053571428571397</v>
      </c>
      <c r="V3">
        <v>4.2232142857142803</v>
      </c>
      <c r="W3">
        <v>0.48214285714285698</v>
      </c>
      <c r="X3">
        <v>0.51785714285714202</v>
      </c>
      <c r="Y3">
        <v>0.39285714285714202</v>
      </c>
      <c r="Z3">
        <v>0.60714285714285698</v>
      </c>
      <c r="AA3">
        <v>0.73214285714285698</v>
      </c>
      <c r="AB3">
        <v>0.26785714285714202</v>
      </c>
      <c r="AC3">
        <v>0.28571428571428498</v>
      </c>
      <c r="AD3">
        <v>0.71428571428571397</v>
      </c>
      <c r="AE3">
        <v>0.50892857142857095</v>
      </c>
      <c r="AF3">
        <v>0.49107142857142799</v>
      </c>
      <c r="AG3">
        <v>0.48214285714285698</v>
      </c>
      <c r="AH3">
        <v>0.51785714285714202</v>
      </c>
      <c r="AI3">
        <v>0.53571428571428503</v>
      </c>
      <c r="AJ3">
        <v>0.46428571428571402</v>
      </c>
      <c r="AK3">
        <v>0.41964285714285698</v>
      </c>
      <c r="AL3">
        <v>0.58035714285714202</v>
      </c>
      <c r="AM3">
        <v>0.67857142857142805</v>
      </c>
      <c r="AN3">
        <v>0.32142857142857101</v>
      </c>
      <c r="AO3">
        <v>0.65178571428571397</v>
      </c>
      <c r="AP3">
        <v>0.34821428571428498</v>
      </c>
      <c r="AQ3">
        <v>0.44642857142857101</v>
      </c>
      <c r="AR3">
        <v>0.55357142857142805</v>
      </c>
      <c r="AS3">
        <v>0.66071428571428503</v>
      </c>
      <c r="AT3">
        <v>0.33928571428571402</v>
      </c>
    </row>
    <row r="4" spans="1:46" x14ac:dyDescent="0.2">
      <c r="A4" t="s">
        <v>47</v>
      </c>
      <c r="B4">
        <v>0.266054638721204</v>
      </c>
      <c r="C4">
        <v>17431.740549493599</v>
      </c>
      <c r="D4">
        <v>13.1347706783255</v>
      </c>
      <c r="E4">
        <v>0.49246249097703299</v>
      </c>
      <c r="F4">
        <v>1.6304050787214499</v>
      </c>
      <c r="G4">
        <v>0.22618200891826201</v>
      </c>
      <c r="H4">
        <v>0.49830794777006199</v>
      </c>
      <c r="I4">
        <v>40.501362450667699</v>
      </c>
      <c r="J4">
        <v>0.90027165927238795</v>
      </c>
      <c r="K4">
        <v>0.465595617762108</v>
      </c>
      <c r="L4">
        <v>0.50024125453755997</v>
      </c>
      <c r="M4">
        <v>1.2953485739089401</v>
      </c>
      <c r="N4">
        <v>1.03042518494845</v>
      </c>
      <c r="O4">
        <v>1.04453594531511</v>
      </c>
      <c r="P4">
        <v>0.36042570996904799</v>
      </c>
      <c r="Q4">
        <v>2.01594352947405</v>
      </c>
      <c r="R4">
        <v>1.3714488482520699</v>
      </c>
      <c r="S4">
        <v>1.3348306425434</v>
      </c>
      <c r="T4">
        <v>1.1696505324593101</v>
      </c>
      <c r="U4">
        <v>0.86094849075441404</v>
      </c>
      <c r="V4">
        <v>0.90752431708488401</v>
      </c>
      <c r="W4">
        <v>0.50192678941305902</v>
      </c>
      <c r="X4">
        <v>0.50192678941305902</v>
      </c>
      <c r="Y4">
        <v>0.490580513951829</v>
      </c>
      <c r="Z4">
        <v>0.490580513951829</v>
      </c>
      <c r="AA4">
        <v>0.44483305618675401</v>
      </c>
      <c r="AB4">
        <v>0.44483305618675401</v>
      </c>
      <c r="AC4">
        <v>0.45378431652075102</v>
      </c>
      <c r="AD4">
        <v>0.45378431652075102</v>
      </c>
      <c r="AE4">
        <v>0.50216711827021698</v>
      </c>
      <c r="AF4">
        <v>0.50216711827021698</v>
      </c>
      <c r="AG4">
        <v>0.50192678941305902</v>
      </c>
      <c r="AH4">
        <v>0.50192678941305902</v>
      </c>
      <c r="AI4">
        <v>0.50096432105016298</v>
      </c>
      <c r="AJ4">
        <v>0.50096432105016298</v>
      </c>
      <c r="AK4">
        <v>0.49571847679586001</v>
      </c>
      <c r="AL4">
        <v>0.49571847679586001</v>
      </c>
      <c r="AM4">
        <v>0.46912388563919799</v>
      </c>
      <c r="AN4">
        <v>0.46912388563919799</v>
      </c>
      <c r="AO4">
        <v>0.478545495753321</v>
      </c>
      <c r="AP4">
        <v>0.478545495753321</v>
      </c>
      <c r="AQ4">
        <v>0.49935608472962401</v>
      </c>
      <c r="AR4">
        <v>0.49935608472962401</v>
      </c>
      <c r="AS4">
        <v>0.47559486560566999</v>
      </c>
      <c r="AT4">
        <v>0.47559486560566999</v>
      </c>
    </row>
    <row r="5" spans="1:46" x14ac:dyDescent="0.2">
      <c r="A5" t="s">
        <v>48</v>
      </c>
      <c r="B5">
        <v>98</v>
      </c>
      <c r="C5">
        <v>158</v>
      </c>
      <c r="D5">
        <v>18</v>
      </c>
      <c r="E5">
        <v>0</v>
      </c>
      <c r="F5">
        <v>0</v>
      </c>
      <c r="G5">
        <v>0</v>
      </c>
      <c r="H5">
        <v>0</v>
      </c>
      <c r="I5">
        <v>5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s="1">
        <v>0.25</v>
      </c>
      <c r="B6">
        <v>100</v>
      </c>
      <c r="C6">
        <v>260.75</v>
      </c>
      <c r="D6">
        <v>25</v>
      </c>
      <c r="E6">
        <v>0</v>
      </c>
      <c r="F6">
        <v>3</v>
      </c>
      <c r="G6">
        <v>0</v>
      </c>
      <c r="H6">
        <v>0</v>
      </c>
      <c r="I6">
        <v>39</v>
      </c>
      <c r="J6">
        <v>1</v>
      </c>
      <c r="K6">
        <v>0</v>
      </c>
      <c r="L6">
        <v>0</v>
      </c>
      <c r="M6">
        <v>2</v>
      </c>
      <c r="N6">
        <v>2</v>
      </c>
      <c r="O6">
        <v>3</v>
      </c>
      <c r="P6">
        <v>0</v>
      </c>
      <c r="Q6">
        <v>2</v>
      </c>
      <c r="R6">
        <v>3</v>
      </c>
      <c r="S6">
        <v>2</v>
      </c>
      <c r="T6">
        <v>1</v>
      </c>
      <c r="U6">
        <v>4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s="1">
        <v>0.5</v>
      </c>
      <c r="B7">
        <v>100</v>
      </c>
      <c r="C7">
        <v>368</v>
      </c>
      <c r="D7">
        <v>36</v>
      </c>
      <c r="E7">
        <v>0</v>
      </c>
      <c r="F7">
        <v>4</v>
      </c>
      <c r="G7">
        <v>0</v>
      </c>
      <c r="H7">
        <v>0</v>
      </c>
      <c r="I7">
        <v>54</v>
      </c>
      <c r="J7">
        <v>3</v>
      </c>
      <c r="K7">
        <v>0</v>
      </c>
      <c r="L7">
        <v>1</v>
      </c>
      <c r="M7">
        <v>3</v>
      </c>
      <c r="N7">
        <v>3</v>
      </c>
      <c r="O7">
        <v>4</v>
      </c>
      <c r="P7">
        <v>0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</row>
    <row r="8" spans="1:46" x14ac:dyDescent="0.2">
      <c r="A8" s="1">
        <v>0.75</v>
      </c>
      <c r="B8">
        <v>100</v>
      </c>
      <c r="C8">
        <v>574.5</v>
      </c>
      <c r="D8">
        <v>51</v>
      </c>
      <c r="E8">
        <v>1</v>
      </c>
      <c r="F8">
        <v>5</v>
      </c>
      <c r="G8">
        <v>0</v>
      </c>
      <c r="H8">
        <v>1</v>
      </c>
      <c r="I8">
        <v>89.75</v>
      </c>
      <c r="J8">
        <v>3</v>
      </c>
      <c r="K8">
        <v>1</v>
      </c>
      <c r="L8">
        <v>1</v>
      </c>
      <c r="M8">
        <v>4</v>
      </c>
      <c r="N8">
        <v>4</v>
      </c>
      <c r="O8">
        <v>4</v>
      </c>
      <c r="P8">
        <v>0</v>
      </c>
      <c r="Q8">
        <v>5</v>
      </c>
      <c r="R8">
        <v>5</v>
      </c>
      <c r="S8">
        <v>4</v>
      </c>
      <c r="T8">
        <v>3</v>
      </c>
      <c r="U8">
        <v>5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 t="s">
        <v>49</v>
      </c>
      <c r="B9">
        <v>100</v>
      </c>
      <c r="C9">
        <v>164215</v>
      </c>
      <c r="D9">
        <v>65</v>
      </c>
      <c r="E9">
        <v>1</v>
      </c>
      <c r="F9">
        <v>6</v>
      </c>
      <c r="G9">
        <v>1</v>
      </c>
      <c r="H9">
        <v>1</v>
      </c>
      <c r="I9">
        <v>200</v>
      </c>
      <c r="J9">
        <v>3</v>
      </c>
      <c r="K9">
        <v>1</v>
      </c>
      <c r="L9">
        <v>1</v>
      </c>
      <c r="M9">
        <v>7</v>
      </c>
      <c r="N9">
        <v>5</v>
      </c>
      <c r="O9">
        <v>5</v>
      </c>
      <c r="P9">
        <v>1</v>
      </c>
      <c r="Q9">
        <v>12</v>
      </c>
      <c r="R9">
        <v>8</v>
      </c>
      <c r="S9">
        <v>5</v>
      </c>
      <c r="T9">
        <v>5</v>
      </c>
      <c r="U9">
        <v>5</v>
      </c>
      <c r="V9">
        <v>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3" spans="1:46" x14ac:dyDescent="0.2">
      <c r="B13" cm="1">
        <f t="array" ref="B13:J58">TRANSPOSE(A1:AT9)</f>
        <v>0</v>
      </c>
      <c r="C13" t="str">
        <v>count</v>
      </c>
      <c r="D13" t="str">
        <v>mean</v>
      </c>
      <c r="E13" t="str">
        <v>std</v>
      </c>
      <c r="F13" t="str">
        <v>min</v>
      </c>
      <c r="G13">
        <v>0.25</v>
      </c>
      <c r="H13">
        <v>0.5</v>
      </c>
      <c r="I13">
        <v>0.75</v>
      </c>
      <c r="J13" t="str">
        <v>max</v>
      </c>
    </row>
    <row r="14" spans="1:46" x14ac:dyDescent="0.2">
      <c r="B14" t="str">
        <v>Progress</v>
      </c>
      <c r="C14">
        <v>112</v>
      </c>
      <c r="D14">
        <v>99.964285714285694</v>
      </c>
      <c r="E14">
        <v>0.266054638721204</v>
      </c>
      <c r="F14">
        <v>98</v>
      </c>
      <c r="G14">
        <v>100</v>
      </c>
      <c r="H14">
        <v>100</v>
      </c>
      <c r="I14">
        <v>100</v>
      </c>
      <c r="J14">
        <v>100</v>
      </c>
    </row>
    <row r="15" spans="1:46" x14ac:dyDescent="0.2">
      <c r="B15" t="str">
        <v>Duration (in seconds)</v>
      </c>
      <c r="C15">
        <v>112</v>
      </c>
      <c r="D15">
        <v>3128.5982142857101</v>
      </c>
      <c r="E15">
        <v>17431.740549493599</v>
      </c>
      <c r="F15">
        <v>158</v>
      </c>
      <c r="G15">
        <v>260.75</v>
      </c>
      <c r="H15">
        <v>368</v>
      </c>
      <c r="I15">
        <v>574.5</v>
      </c>
      <c r="J15">
        <v>164215</v>
      </c>
    </row>
    <row r="16" spans="1:46" x14ac:dyDescent="0.2">
      <c r="B16" t="str">
        <v>Age</v>
      </c>
      <c r="C16">
        <v>112</v>
      </c>
      <c r="D16">
        <v>38.517857142857103</v>
      </c>
      <c r="E16">
        <v>13.1347706783255</v>
      </c>
      <c r="F16">
        <v>18</v>
      </c>
      <c r="G16">
        <v>25</v>
      </c>
      <c r="H16">
        <v>36</v>
      </c>
      <c r="I16">
        <v>51</v>
      </c>
      <c r="J16">
        <v>65</v>
      </c>
    </row>
    <row r="17" spans="2:10" x14ac:dyDescent="0.2">
      <c r="B17" t="str">
        <v>Gender_f</v>
      </c>
      <c r="C17">
        <v>112</v>
      </c>
      <c r="D17">
        <v>0.40178571428571402</v>
      </c>
      <c r="E17">
        <v>0.49246249097703299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2:10" x14ac:dyDescent="0.2">
      <c r="B18" t="str">
        <v>Income</v>
      </c>
      <c r="C18">
        <v>112</v>
      </c>
      <c r="D18">
        <v>3.8125</v>
      </c>
      <c r="E18">
        <v>1.6304050787214499</v>
      </c>
      <c r="F18">
        <v>0</v>
      </c>
      <c r="G18">
        <v>3</v>
      </c>
      <c r="H18">
        <v>4</v>
      </c>
      <c r="I18">
        <v>5</v>
      </c>
      <c r="J18">
        <v>6</v>
      </c>
    </row>
    <row r="19" spans="2:10" x14ac:dyDescent="0.2">
      <c r="B19" t="str">
        <v>No Income</v>
      </c>
      <c r="C19">
        <v>112</v>
      </c>
      <c r="D19">
        <v>5.3571428571428499E-2</v>
      </c>
      <c r="E19">
        <v>0.22618200891826201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2:10" x14ac:dyDescent="0.2">
      <c r="B20" t="str">
        <v>Energy Consumption</v>
      </c>
      <c r="C20">
        <v>112</v>
      </c>
      <c r="D20">
        <v>0.4375</v>
      </c>
      <c r="E20">
        <v>0.49830794777006199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2:10" x14ac:dyDescent="0.2">
      <c r="B21" t="str">
        <v>payment_1</v>
      </c>
      <c r="C21">
        <v>112</v>
      </c>
      <c r="D21">
        <v>67.5</v>
      </c>
      <c r="E21">
        <v>40.501362450667699</v>
      </c>
      <c r="F21">
        <v>5</v>
      </c>
      <c r="G21">
        <v>39</v>
      </c>
      <c r="H21">
        <v>54</v>
      </c>
      <c r="I21">
        <v>89.75</v>
      </c>
      <c r="J21">
        <v>200</v>
      </c>
    </row>
    <row r="22" spans="2:10" x14ac:dyDescent="0.2">
      <c r="B22" t="str">
        <v>Region</v>
      </c>
      <c r="C22">
        <v>112</v>
      </c>
      <c r="D22">
        <v>2.2321428571428501</v>
      </c>
      <c r="E22">
        <v>0.90027165927238795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2:10" x14ac:dyDescent="0.2">
      <c r="B23" t="str">
        <v>Region West</v>
      </c>
      <c r="C23">
        <v>112</v>
      </c>
      <c r="D23">
        <v>0.3125</v>
      </c>
      <c r="E23">
        <v>0.465595617762108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2:10" x14ac:dyDescent="0.2">
      <c r="B24" t="str">
        <v>Region East</v>
      </c>
      <c r="C24">
        <v>112</v>
      </c>
      <c r="D24">
        <v>0.54464285714285698</v>
      </c>
      <c r="E24">
        <v>0.50024125453755997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2:10" x14ac:dyDescent="0.2">
      <c r="B25" t="str">
        <v>Household_size</v>
      </c>
      <c r="C25">
        <v>112</v>
      </c>
      <c r="D25">
        <v>2.875</v>
      </c>
      <c r="E25">
        <v>1.2953485739089401</v>
      </c>
      <c r="F25">
        <v>1</v>
      </c>
      <c r="G25">
        <v>2</v>
      </c>
      <c r="H25">
        <v>3</v>
      </c>
      <c r="I25">
        <v>4</v>
      </c>
      <c r="J25">
        <v>7</v>
      </c>
    </row>
    <row r="26" spans="2:10" x14ac:dyDescent="0.2">
      <c r="B26" t="str">
        <v>Concern_1</v>
      </c>
      <c r="C26">
        <v>112</v>
      </c>
      <c r="D26">
        <v>3.0357142857142798</v>
      </c>
      <c r="E26">
        <v>1.03042518494845</v>
      </c>
      <c r="F26">
        <v>1</v>
      </c>
      <c r="G26">
        <v>2</v>
      </c>
      <c r="H26">
        <v>3</v>
      </c>
      <c r="I26">
        <v>4</v>
      </c>
      <c r="J26">
        <v>5</v>
      </c>
    </row>
    <row r="27" spans="2:10" x14ac:dyDescent="0.2">
      <c r="B27" t="str">
        <v>RES_attitude_1</v>
      </c>
      <c r="C27">
        <v>112</v>
      </c>
      <c r="D27">
        <v>3.6607142857142798</v>
      </c>
      <c r="E27">
        <v>1.04453594531511</v>
      </c>
      <c r="F27">
        <v>1</v>
      </c>
      <c r="G27">
        <v>3</v>
      </c>
      <c r="H27">
        <v>4</v>
      </c>
      <c r="I27">
        <v>4</v>
      </c>
      <c r="J27">
        <v>5</v>
      </c>
    </row>
    <row r="28" spans="2:10" x14ac:dyDescent="0.2">
      <c r="B28" t="str">
        <v>Know_green_provider</v>
      </c>
      <c r="C28">
        <v>112</v>
      </c>
      <c r="D28">
        <v>0.151785714285714</v>
      </c>
      <c r="E28">
        <v>0.36042570996904799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2:10" x14ac:dyDescent="0.2">
      <c r="B29" t="str">
        <v>Providers_count</v>
      </c>
      <c r="C29">
        <v>112</v>
      </c>
      <c r="D29">
        <v>3.83928571428571</v>
      </c>
      <c r="E29">
        <v>2.01594352947405</v>
      </c>
      <c r="F29">
        <v>1</v>
      </c>
      <c r="G29">
        <v>2</v>
      </c>
      <c r="H29">
        <v>4</v>
      </c>
      <c r="I29">
        <v>5</v>
      </c>
      <c r="J29">
        <v>12</v>
      </c>
    </row>
    <row r="30" spans="2:10" x14ac:dyDescent="0.2">
      <c r="B30" t="str">
        <v>Appliance_count</v>
      </c>
      <c r="C30">
        <v>112</v>
      </c>
      <c r="D30">
        <v>4.0446428571428497</v>
      </c>
      <c r="E30">
        <v>1.3714488482520699</v>
      </c>
      <c r="F30">
        <v>1</v>
      </c>
      <c r="G30">
        <v>3</v>
      </c>
      <c r="H30">
        <v>4</v>
      </c>
      <c r="I30">
        <v>5</v>
      </c>
      <c r="J30">
        <v>8</v>
      </c>
    </row>
    <row r="31" spans="2:10" x14ac:dyDescent="0.2">
      <c r="B31" t="str">
        <v>Task_temp</v>
      </c>
      <c r="C31">
        <v>112</v>
      </c>
      <c r="D31">
        <v>3.1696428571428501</v>
      </c>
      <c r="E31">
        <v>1.3348306425434</v>
      </c>
      <c r="F31">
        <v>1</v>
      </c>
      <c r="G31">
        <v>2</v>
      </c>
      <c r="H31">
        <v>3</v>
      </c>
      <c r="I31">
        <v>4</v>
      </c>
      <c r="J31">
        <v>5</v>
      </c>
    </row>
    <row r="32" spans="2:10" x14ac:dyDescent="0.2">
      <c r="B32" t="str">
        <v>Task_source</v>
      </c>
      <c r="C32">
        <v>112</v>
      </c>
      <c r="D32">
        <v>2.46428571428571</v>
      </c>
      <c r="E32">
        <v>1.1696505324593101</v>
      </c>
      <c r="F32">
        <v>1</v>
      </c>
      <c r="G32">
        <v>1</v>
      </c>
      <c r="H32">
        <v>3</v>
      </c>
      <c r="I32">
        <v>3</v>
      </c>
      <c r="J32">
        <v>5</v>
      </c>
    </row>
    <row r="33" spans="2:10" x14ac:dyDescent="0.2">
      <c r="B33" t="str">
        <v>Task_consumption</v>
      </c>
      <c r="C33">
        <v>112</v>
      </c>
      <c r="D33">
        <v>4.2053571428571397</v>
      </c>
      <c r="E33">
        <v>0.86094849075441404</v>
      </c>
      <c r="F33">
        <v>1</v>
      </c>
      <c r="G33">
        <v>4</v>
      </c>
      <c r="H33">
        <v>4</v>
      </c>
      <c r="I33">
        <v>5</v>
      </c>
      <c r="J33">
        <v>5</v>
      </c>
    </row>
    <row r="34" spans="2:10" x14ac:dyDescent="0.2">
      <c r="B34" t="str">
        <v>Task_appliances</v>
      </c>
      <c r="C34">
        <v>112</v>
      </c>
      <c r="D34">
        <v>4.2232142857142803</v>
      </c>
      <c r="E34">
        <v>0.90752431708488401</v>
      </c>
      <c r="F34">
        <v>1</v>
      </c>
      <c r="G34">
        <v>4</v>
      </c>
      <c r="H34">
        <v>4</v>
      </c>
      <c r="I34">
        <v>5</v>
      </c>
      <c r="J34">
        <v>5</v>
      </c>
    </row>
    <row r="35" spans="2:10" x14ac:dyDescent="0.2">
      <c r="B35" t="str">
        <v>Set1_a</v>
      </c>
      <c r="C35">
        <v>112</v>
      </c>
      <c r="D35">
        <v>0.48214285714285698</v>
      </c>
      <c r="E35">
        <v>0.50192678941305902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2:10" x14ac:dyDescent="0.2">
      <c r="B36" t="str">
        <v>Set1_b</v>
      </c>
      <c r="C36">
        <v>112</v>
      </c>
      <c r="D36">
        <v>0.51785714285714202</v>
      </c>
      <c r="E36">
        <v>0.50192678941305902</v>
      </c>
      <c r="F36">
        <v>0</v>
      </c>
      <c r="G36">
        <v>0</v>
      </c>
      <c r="H36">
        <v>1</v>
      </c>
      <c r="I36">
        <v>1</v>
      </c>
      <c r="J36">
        <v>1</v>
      </c>
    </row>
    <row r="37" spans="2:10" x14ac:dyDescent="0.2">
      <c r="B37" t="str">
        <v>Set2_a</v>
      </c>
      <c r="C37">
        <v>112</v>
      </c>
      <c r="D37">
        <v>0.39285714285714202</v>
      </c>
      <c r="E37">
        <v>0.490580513951829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2:10" x14ac:dyDescent="0.2">
      <c r="B38" t="str">
        <v>Set2_b</v>
      </c>
      <c r="C38">
        <v>112</v>
      </c>
      <c r="D38">
        <v>0.60714285714285698</v>
      </c>
      <c r="E38">
        <v>0.490580513951829</v>
      </c>
      <c r="F38">
        <v>0</v>
      </c>
      <c r="G38">
        <v>0</v>
      </c>
      <c r="H38">
        <v>1</v>
      </c>
      <c r="I38">
        <v>1</v>
      </c>
      <c r="J38">
        <v>1</v>
      </c>
    </row>
    <row r="39" spans="2:10" x14ac:dyDescent="0.2">
      <c r="B39" t="str">
        <v>Set3_a</v>
      </c>
      <c r="C39">
        <v>112</v>
      </c>
      <c r="D39">
        <v>0.73214285714285698</v>
      </c>
      <c r="E39">
        <v>0.44483305618675401</v>
      </c>
      <c r="F39">
        <v>0</v>
      </c>
      <c r="G39">
        <v>0</v>
      </c>
      <c r="H39">
        <v>1</v>
      </c>
      <c r="I39">
        <v>1</v>
      </c>
      <c r="J39">
        <v>1</v>
      </c>
    </row>
    <row r="40" spans="2:10" x14ac:dyDescent="0.2">
      <c r="B40" t="str">
        <v>Set3_b</v>
      </c>
      <c r="C40">
        <v>112</v>
      </c>
      <c r="D40">
        <v>0.26785714285714202</v>
      </c>
      <c r="E40">
        <v>0.44483305618675401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2:10" x14ac:dyDescent="0.2">
      <c r="B41" t="str">
        <v>Set4_a</v>
      </c>
      <c r="C41">
        <v>112</v>
      </c>
      <c r="D41">
        <v>0.28571428571428498</v>
      </c>
      <c r="E41">
        <v>0.45378431652075102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2:10" x14ac:dyDescent="0.2">
      <c r="B42" t="str">
        <v>Set4_b</v>
      </c>
      <c r="C42">
        <v>112</v>
      </c>
      <c r="D42">
        <v>0.71428571428571397</v>
      </c>
      <c r="E42">
        <v>0.45378431652075102</v>
      </c>
      <c r="F42">
        <v>0</v>
      </c>
      <c r="G42">
        <v>0</v>
      </c>
      <c r="H42">
        <v>1</v>
      </c>
      <c r="I42">
        <v>1</v>
      </c>
      <c r="J42">
        <v>1</v>
      </c>
    </row>
    <row r="43" spans="2:10" x14ac:dyDescent="0.2">
      <c r="B43" t="str">
        <v>Set5_a</v>
      </c>
      <c r="C43">
        <v>112</v>
      </c>
      <c r="D43">
        <v>0.50892857142857095</v>
      </c>
      <c r="E43">
        <v>0.50216711827021698</v>
      </c>
      <c r="F43">
        <v>0</v>
      </c>
      <c r="G43">
        <v>0</v>
      </c>
      <c r="H43">
        <v>1</v>
      </c>
      <c r="I43">
        <v>1</v>
      </c>
      <c r="J43">
        <v>1</v>
      </c>
    </row>
    <row r="44" spans="2:10" x14ac:dyDescent="0.2">
      <c r="B44" t="str">
        <v>Set5_b</v>
      </c>
      <c r="C44">
        <v>112</v>
      </c>
      <c r="D44">
        <v>0.49107142857142799</v>
      </c>
      <c r="E44">
        <v>0.50216711827021698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2:10" x14ac:dyDescent="0.2">
      <c r="B45" t="str">
        <v>Set6_a</v>
      </c>
      <c r="C45">
        <v>112</v>
      </c>
      <c r="D45">
        <v>0.48214285714285698</v>
      </c>
      <c r="E45">
        <v>0.50192678941305902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2:10" x14ac:dyDescent="0.2">
      <c r="B46" t="str">
        <v>Set6_b</v>
      </c>
      <c r="C46">
        <v>112</v>
      </c>
      <c r="D46">
        <v>0.51785714285714202</v>
      </c>
      <c r="E46">
        <v>0.50192678941305902</v>
      </c>
      <c r="F46">
        <v>0</v>
      </c>
      <c r="G46">
        <v>0</v>
      </c>
      <c r="H46">
        <v>1</v>
      </c>
      <c r="I46">
        <v>1</v>
      </c>
      <c r="J46">
        <v>1</v>
      </c>
    </row>
    <row r="47" spans="2:10" x14ac:dyDescent="0.2">
      <c r="B47" t="str">
        <v>Set7_a</v>
      </c>
      <c r="C47">
        <v>112</v>
      </c>
      <c r="D47">
        <v>0.53571428571428503</v>
      </c>
      <c r="E47">
        <v>0.50096432105016298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2:10" x14ac:dyDescent="0.2">
      <c r="B48" t="str">
        <v>Set7_b</v>
      </c>
      <c r="C48">
        <v>112</v>
      </c>
      <c r="D48">
        <v>0.46428571428571402</v>
      </c>
      <c r="E48">
        <v>0.50096432105016298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2:10" x14ac:dyDescent="0.2">
      <c r="B49" t="str">
        <v>Set8_a</v>
      </c>
      <c r="C49">
        <v>112</v>
      </c>
      <c r="D49">
        <v>0.41964285714285698</v>
      </c>
      <c r="E49">
        <v>0.49571847679586001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2:10" x14ac:dyDescent="0.2">
      <c r="B50" t="str">
        <v>Set8_b</v>
      </c>
      <c r="C50">
        <v>112</v>
      </c>
      <c r="D50">
        <v>0.58035714285714202</v>
      </c>
      <c r="E50">
        <v>0.49571847679586001</v>
      </c>
      <c r="F50">
        <v>0</v>
      </c>
      <c r="G50">
        <v>0</v>
      </c>
      <c r="H50">
        <v>1</v>
      </c>
      <c r="I50">
        <v>1</v>
      </c>
      <c r="J50">
        <v>1</v>
      </c>
    </row>
    <row r="51" spans="2:10" x14ac:dyDescent="0.2">
      <c r="B51" t="str">
        <v>Set9_a</v>
      </c>
      <c r="C51">
        <v>112</v>
      </c>
      <c r="D51">
        <v>0.67857142857142805</v>
      </c>
      <c r="E51">
        <v>0.46912388563919799</v>
      </c>
      <c r="F51">
        <v>0</v>
      </c>
      <c r="G51">
        <v>0</v>
      </c>
      <c r="H51">
        <v>1</v>
      </c>
      <c r="I51">
        <v>1</v>
      </c>
      <c r="J51">
        <v>1</v>
      </c>
    </row>
    <row r="52" spans="2:10" x14ac:dyDescent="0.2">
      <c r="B52" t="str">
        <v>Set9_b</v>
      </c>
      <c r="C52">
        <v>112</v>
      </c>
      <c r="D52">
        <v>0.32142857142857101</v>
      </c>
      <c r="E52">
        <v>0.46912388563919799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2:10" x14ac:dyDescent="0.2">
      <c r="B53" t="str">
        <v>Set10_a</v>
      </c>
      <c r="C53">
        <v>112</v>
      </c>
      <c r="D53">
        <v>0.65178571428571397</v>
      </c>
      <c r="E53">
        <v>0.478545495753321</v>
      </c>
      <c r="F53">
        <v>0</v>
      </c>
      <c r="G53">
        <v>0</v>
      </c>
      <c r="H53">
        <v>1</v>
      </c>
      <c r="I53">
        <v>1</v>
      </c>
      <c r="J53">
        <v>1</v>
      </c>
    </row>
    <row r="54" spans="2:10" x14ac:dyDescent="0.2">
      <c r="B54" t="str">
        <v>Set10_b</v>
      </c>
      <c r="C54">
        <v>112</v>
      </c>
      <c r="D54">
        <v>0.34821428571428498</v>
      </c>
      <c r="E54">
        <v>0.478545495753321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2:10" x14ac:dyDescent="0.2">
      <c r="B55" t="str">
        <v>Set11_a</v>
      </c>
      <c r="C55">
        <v>112</v>
      </c>
      <c r="D55">
        <v>0.44642857142857101</v>
      </c>
      <c r="E55">
        <v>0.49935608472962401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2:10" x14ac:dyDescent="0.2">
      <c r="B56" t="str">
        <v>Set11_b</v>
      </c>
      <c r="C56">
        <v>112</v>
      </c>
      <c r="D56">
        <v>0.55357142857142805</v>
      </c>
      <c r="E56">
        <v>0.49935608472962401</v>
      </c>
      <c r="F56">
        <v>0</v>
      </c>
      <c r="G56">
        <v>0</v>
      </c>
      <c r="H56">
        <v>1</v>
      </c>
      <c r="I56">
        <v>1</v>
      </c>
      <c r="J56">
        <v>1</v>
      </c>
    </row>
    <row r="57" spans="2:10" x14ac:dyDescent="0.2">
      <c r="B57" t="str">
        <v>Set12_a</v>
      </c>
      <c r="C57">
        <v>112</v>
      </c>
      <c r="D57">
        <v>0.66071428571428503</v>
      </c>
      <c r="E57">
        <v>0.47559486560566999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2:10" x14ac:dyDescent="0.2">
      <c r="B58" t="str">
        <v>Set12_b</v>
      </c>
      <c r="C58">
        <v>112</v>
      </c>
      <c r="D58">
        <v>0.33928571428571402</v>
      </c>
      <c r="E58">
        <v>0.47559486560566999</v>
      </c>
      <c r="F58">
        <v>0</v>
      </c>
      <c r="G58">
        <v>0</v>
      </c>
      <c r="H58">
        <v>0</v>
      </c>
      <c r="I58">
        <v>1</v>
      </c>
      <c r="J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opLeftCell="A3" zoomScale="200" workbookViewId="0">
      <selection activeCell="A2" sqref="A2:G10"/>
    </sheetView>
  </sheetViews>
  <sheetFormatPr baseColWidth="10" defaultRowHeight="16" x14ac:dyDescent="0.2"/>
  <cols>
    <col min="1" max="1" width="16.1640625" style="5" customWidth="1"/>
    <col min="2" max="7" width="8.5" customWidth="1"/>
  </cols>
  <sheetData>
    <row r="1" spans="1:7" s="4" customFormat="1" x14ac:dyDescent="0.2"/>
    <row r="2" spans="1:7" x14ac:dyDescent="0.2">
      <c r="A2" s="13" t="s">
        <v>50</v>
      </c>
      <c r="B2" s="14" t="s">
        <v>51</v>
      </c>
      <c r="C2" s="14" t="s">
        <v>52</v>
      </c>
      <c r="D2" s="14" t="s">
        <v>53</v>
      </c>
      <c r="E2" s="14" t="s">
        <v>54</v>
      </c>
      <c r="F2" s="14" t="s">
        <v>58</v>
      </c>
      <c r="G2" s="14" t="s">
        <v>57</v>
      </c>
    </row>
    <row r="3" spans="1:7" x14ac:dyDescent="0.2">
      <c r="A3" s="10" t="s">
        <v>2</v>
      </c>
      <c r="B3" s="11">
        <v>112</v>
      </c>
      <c r="C3" s="12">
        <v>38.517857142857103</v>
      </c>
      <c r="D3" s="12">
        <v>13.1347706783255</v>
      </c>
      <c r="E3" s="11">
        <v>36</v>
      </c>
      <c r="F3" s="11">
        <v>18</v>
      </c>
      <c r="G3" s="11">
        <v>65</v>
      </c>
    </row>
    <row r="4" spans="1:7" x14ac:dyDescent="0.2">
      <c r="A4" s="6" t="s">
        <v>55</v>
      </c>
      <c r="B4" s="7">
        <v>112</v>
      </c>
      <c r="C4" s="8">
        <v>0.40178571428571402</v>
      </c>
      <c r="D4" s="8">
        <v>0.49246249097703299</v>
      </c>
      <c r="E4" s="7">
        <v>0</v>
      </c>
      <c r="F4" s="7">
        <v>0</v>
      </c>
      <c r="G4" s="7">
        <v>1</v>
      </c>
    </row>
    <row r="5" spans="1:7" ht="28" x14ac:dyDescent="0.2">
      <c r="A5" s="9" t="s">
        <v>56</v>
      </c>
      <c r="B5" s="7">
        <v>112</v>
      </c>
      <c r="C5" s="8">
        <v>0.4375</v>
      </c>
      <c r="D5" s="8">
        <v>0.49830794777006199</v>
      </c>
      <c r="E5" s="7">
        <v>0</v>
      </c>
      <c r="F5" s="7">
        <v>0</v>
      </c>
      <c r="G5" s="7">
        <v>1</v>
      </c>
    </row>
    <row r="6" spans="1:7" x14ac:dyDescent="0.2">
      <c r="A6" s="6" t="s">
        <v>60</v>
      </c>
      <c r="B6" s="7">
        <v>112</v>
      </c>
      <c r="C6" s="8">
        <v>67.5</v>
      </c>
      <c r="D6" s="8">
        <v>40.501362450667699</v>
      </c>
      <c r="E6" s="7">
        <v>54</v>
      </c>
      <c r="F6" s="7">
        <v>5</v>
      </c>
      <c r="G6" s="7">
        <v>200</v>
      </c>
    </row>
    <row r="7" spans="1:7" x14ac:dyDescent="0.2">
      <c r="A7" s="6" t="s">
        <v>61</v>
      </c>
      <c r="B7" s="7">
        <v>112</v>
      </c>
      <c r="C7" s="8">
        <v>2.875</v>
      </c>
      <c r="D7" s="8">
        <v>1.2953485739089401</v>
      </c>
      <c r="E7" s="7">
        <v>3</v>
      </c>
      <c r="F7" s="7">
        <v>1</v>
      </c>
      <c r="G7" s="7">
        <v>7</v>
      </c>
    </row>
    <row r="8" spans="1:7" ht="28" x14ac:dyDescent="0.2">
      <c r="A8" s="9" t="s">
        <v>62</v>
      </c>
      <c r="B8" s="7">
        <v>112</v>
      </c>
      <c r="C8" s="8">
        <v>0.151785714285714</v>
      </c>
      <c r="D8" s="8">
        <v>0.36042570996904799</v>
      </c>
      <c r="E8" s="7">
        <v>0</v>
      </c>
      <c r="F8" s="7">
        <v>0</v>
      </c>
      <c r="G8" s="7">
        <v>1</v>
      </c>
    </row>
    <row r="9" spans="1:7" x14ac:dyDescent="0.2">
      <c r="A9" s="6" t="s">
        <v>63</v>
      </c>
      <c r="B9" s="7">
        <v>112</v>
      </c>
      <c r="C9" s="8">
        <v>3.83928571428571</v>
      </c>
      <c r="D9" s="8">
        <v>2.01594352947405</v>
      </c>
      <c r="E9" s="7">
        <v>4</v>
      </c>
      <c r="F9" s="7">
        <v>1</v>
      </c>
      <c r="G9" s="7">
        <v>12</v>
      </c>
    </row>
    <row r="10" spans="1:7" x14ac:dyDescent="0.2">
      <c r="A10" s="15" t="s">
        <v>64</v>
      </c>
      <c r="B10" s="16">
        <v>112</v>
      </c>
      <c r="C10" s="17">
        <v>4.0446428571428497</v>
      </c>
      <c r="D10" s="17">
        <v>1.3714488482520699</v>
      </c>
      <c r="E10" s="16">
        <v>4</v>
      </c>
      <c r="F10" s="16">
        <v>1</v>
      </c>
      <c r="G10" s="16">
        <v>8</v>
      </c>
    </row>
    <row r="12" spans="1:7" x14ac:dyDescent="0.2">
      <c r="A12" s="5" t="s">
        <v>4</v>
      </c>
      <c r="B12">
        <v>112</v>
      </c>
      <c r="C12" s="2">
        <v>3.8125</v>
      </c>
      <c r="D12" s="2">
        <v>1.6304050787214499</v>
      </c>
      <c r="E12">
        <v>4</v>
      </c>
      <c r="F12">
        <v>0</v>
      </c>
      <c r="G12">
        <v>6</v>
      </c>
    </row>
    <row r="13" spans="1:7" x14ac:dyDescent="0.2">
      <c r="A13" s="5" t="s">
        <v>5</v>
      </c>
      <c r="B13">
        <v>112</v>
      </c>
      <c r="C13" s="2">
        <v>5.3571428571428499E-2</v>
      </c>
      <c r="D13" s="2">
        <v>0.22618200891826201</v>
      </c>
      <c r="E13">
        <v>0</v>
      </c>
      <c r="F13">
        <v>0</v>
      </c>
      <c r="G13">
        <v>1</v>
      </c>
    </row>
    <row r="14" spans="1:7" x14ac:dyDescent="0.2">
      <c r="A14" s="5" t="s">
        <v>8</v>
      </c>
      <c r="B14">
        <v>112</v>
      </c>
      <c r="C14" s="2">
        <v>2.2321428571428501</v>
      </c>
      <c r="D14" s="2">
        <v>0.90027165927238795</v>
      </c>
      <c r="E14">
        <v>3</v>
      </c>
      <c r="F14">
        <v>1</v>
      </c>
      <c r="G14">
        <v>3</v>
      </c>
    </row>
    <row r="15" spans="1:7" x14ac:dyDescent="0.2">
      <c r="A15" s="5" t="s">
        <v>9</v>
      </c>
      <c r="B15">
        <v>112</v>
      </c>
      <c r="C15" s="2">
        <v>0.3125</v>
      </c>
      <c r="D15" s="2">
        <v>0.465595617762108</v>
      </c>
      <c r="E15">
        <v>0</v>
      </c>
      <c r="F15">
        <v>0</v>
      </c>
      <c r="G15">
        <v>1</v>
      </c>
    </row>
    <row r="16" spans="1:7" x14ac:dyDescent="0.2">
      <c r="A16" s="5" t="s">
        <v>10</v>
      </c>
      <c r="B16">
        <v>112</v>
      </c>
      <c r="C16" s="2">
        <v>0.54464285714285698</v>
      </c>
      <c r="D16" s="2">
        <v>0.50024125453755997</v>
      </c>
      <c r="E16">
        <v>1</v>
      </c>
      <c r="F16">
        <v>0</v>
      </c>
      <c r="G16">
        <v>1</v>
      </c>
    </row>
    <row r="17" spans="1:7" x14ac:dyDescent="0.2">
      <c r="A17" s="5" t="s">
        <v>12</v>
      </c>
      <c r="B17">
        <v>112</v>
      </c>
      <c r="C17" s="2">
        <v>3.0357142857142798</v>
      </c>
      <c r="D17" s="2">
        <v>1.03042518494845</v>
      </c>
      <c r="E17">
        <v>3</v>
      </c>
      <c r="F17">
        <v>1</v>
      </c>
      <c r="G17">
        <v>5</v>
      </c>
    </row>
    <row r="18" spans="1:7" x14ac:dyDescent="0.2">
      <c r="A18" s="5" t="s">
        <v>13</v>
      </c>
      <c r="B18">
        <v>112</v>
      </c>
      <c r="C18" s="2">
        <v>3.6607142857142798</v>
      </c>
      <c r="D18" s="2">
        <v>1.04453594531511</v>
      </c>
      <c r="E18">
        <v>4</v>
      </c>
      <c r="F18">
        <v>1</v>
      </c>
      <c r="G18">
        <v>5</v>
      </c>
    </row>
    <row r="19" spans="1:7" x14ac:dyDescent="0.2">
      <c r="A19" s="5" t="s">
        <v>17</v>
      </c>
      <c r="B19">
        <v>112</v>
      </c>
      <c r="C19" s="2">
        <v>3.1696428571428501</v>
      </c>
      <c r="D19" s="2">
        <v>1.3348306425434</v>
      </c>
      <c r="E19">
        <v>3</v>
      </c>
      <c r="F19">
        <v>1</v>
      </c>
      <c r="G19">
        <v>5</v>
      </c>
    </row>
    <row r="20" spans="1:7" x14ac:dyDescent="0.2">
      <c r="A20" s="5" t="s">
        <v>18</v>
      </c>
      <c r="B20">
        <v>112</v>
      </c>
      <c r="C20" s="2">
        <v>2.46428571428571</v>
      </c>
      <c r="D20" s="2">
        <v>1.1696505324593101</v>
      </c>
      <c r="E20">
        <v>3</v>
      </c>
      <c r="F20">
        <v>1</v>
      </c>
      <c r="G20">
        <v>5</v>
      </c>
    </row>
    <row r="21" spans="1:7" x14ac:dyDescent="0.2">
      <c r="A21" s="5" t="s">
        <v>19</v>
      </c>
      <c r="B21">
        <v>112</v>
      </c>
      <c r="C21" s="2">
        <v>4.2053571428571397</v>
      </c>
      <c r="D21" s="2">
        <v>0.86094849075441404</v>
      </c>
      <c r="E21">
        <v>4</v>
      </c>
      <c r="F21">
        <v>1</v>
      </c>
      <c r="G21">
        <v>5</v>
      </c>
    </row>
    <row r="22" spans="1:7" x14ac:dyDescent="0.2">
      <c r="A22" s="5" t="s">
        <v>20</v>
      </c>
      <c r="B22">
        <v>112</v>
      </c>
      <c r="C22" s="2">
        <v>4.2232142857142803</v>
      </c>
      <c r="D22" s="2">
        <v>0.90752431708488401</v>
      </c>
      <c r="E22">
        <v>4</v>
      </c>
      <c r="F22">
        <v>1</v>
      </c>
      <c r="G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46"/>
  <sheetViews>
    <sheetView topLeftCell="A133" workbookViewId="0">
      <selection activeCell="I146" sqref="I146"/>
    </sheetView>
  </sheetViews>
  <sheetFormatPr baseColWidth="10" defaultRowHeight="16" x14ac:dyDescent="0.2"/>
  <cols>
    <col min="1" max="1" width="10.83203125" style="3"/>
    <col min="2" max="2" width="18.33203125" style="3" customWidth="1"/>
    <col min="3" max="3" width="13.33203125" style="3" customWidth="1"/>
    <col min="4" max="16384" width="10.83203125" style="3"/>
  </cols>
  <sheetData>
    <row r="3" spans="1:5" ht="17" thickBot="1" x14ac:dyDescent="0.25">
      <c r="A3" s="18" t="s">
        <v>65</v>
      </c>
      <c r="B3" s="19" t="s">
        <v>66</v>
      </c>
      <c r="C3" s="20" t="s">
        <v>68</v>
      </c>
      <c r="E3" s="19" t="s">
        <v>67</v>
      </c>
    </row>
    <row r="4" spans="1:5" ht="17" thickBot="1" x14ac:dyDescent="0.25">
      <c r="A4" s="18">
        <v>1</v>
      </c>
      <c r="B4" s="19" t="s">
        <v>69</v>
      </c>
      <c r="C4" s="20">
        <v>2</v>
      </c>
      <c r="E4" s="21">
        <v>1.7899999999999999E-2</v>
      </c>
    </row>
    <row r="5" spans="1:5" ht="17" thickBot="1" x14ac:dyDescent="0.25">
      <c r="A5" s="18">
        <v>2</v>
      </c>
      <c r="B5" s="19" t="s">
        <v>70</v>
      </c>
      <c r="C5" s="20">
        <v>14</v>
      </c>
      <c r="E5" s="21">
        <v>0.125</v>
      </c>
    </row>
    <row r="6" spans="1:5" ht="17" thickBot="1" x14ac:dyDescent="0.25">
      <c r="A6" s="18">
        <v>3</v>
      </c>
      <c r="B6" s="19" t="s">
        <v>71</v>
      </c>
      <c r="C6" s="20">
        <v>25</v>
      </c>
      <c r="E6" s="21">
        <v>0.22320000000000001</v>
      </c>
    </row>
    <row r="7" spans="1:5" ht="17" thickBot="1" x14ac:dyDescent="0.25">
      <c r="A7" s="18">
        <v>4</v>
      </c>
      <c r="B7" s="19" t="s">
        <v>72</v>
      </c>
      <c r="C7" s="20">
        <v>24</v>
      </c>
      <c r="E7" s="21">
        <v>0.21429999999999999</v>
      </c>
    </row>
    <row r="8" spans="1:5" ht="17" thickBot="1" x14ac:dyDescent="0.25">
      <c r="A8" s="18">
        <v>5</v>
      </c>
      <c r="B8" s="19" t="s">
        <v>73</v>
      </c>
      <c r="C8" s="20">
        <v>20</v>
      </c>
      <c r="E8" s="21">
        <v>0.17860000000000001</v>
      </c>
    </row>
    <row r="9" spans="1:5" ht="17" thickBot="1" x14ac:dyDescent="0.25">
      <c r="A9" s="18">
        <v>6</v>
      </c>
      <c r="B9" s="19" t="s">
        <v>74</v>
      </c>
      <c r="C9" s="20">
        <v>21</v>
      </c>
      <c r="E9" s="21">
        <v>0.1875</v>
      </c>
    </row>
    <row r="10" spans="1:5" ht="17" thickBot="1" x14ac:dyDescent="0.25">
      <c r="A10" s="18">
        <v>7</v>
      </c>
      <c r="B10" s="19" t="s">
        <v>96</v>
      </c>
      <c r="C10" s="20">
        <v>6</v>
      </c>
      <c r="E10" s="21">
        <v>5.3600000000000002E-2</v>
      </c>
    </row>
    <row r="11" spans="1:5" x14ac:dyDescent="0.2">
      <c r="A11" s="22"/>
      <c r="B11" s="23" t="s">
        <v>75</v>
      </c>
      <c r="C11" s="24">
        <v>112</v>
      </c>
      <c r="E11" s="25">
        <v>1</v>
      </c>
    </row>
    <row r="25" spans="1:3" ht="17" thickBot="1" x14ac:dyDescent="0.25">
      <c r="A25" s="18" t="s">
        <v>65</v>
      </c>
      <c r="B25" s="19" t="s">
        <v>66</v>
      </c>
      <c r="C25" s="20" t="s">
        <v>68</v>
      </c>
    </row>
    <row r="26" spans="1:3" ht="17" thickBot="1" x14ac:dyDescent="0.25">
      <c r="A26" s="18">
        <v>1</v>
      </c>
      <c r="B26" s="19" t="s">
        <v>76</v>
      </c>
      <c r="C26" s="20">
        <v>13</v>
      </c>
    </row>
    <row r="27" spans="1:3" ht="17" thickBot="1" x14ac:dyDescent="0.25">
      <c r="A27" s="18">
        <v>2</v>
      </c>
      <c r="B27" s="19" t="s">
        <v>77</v>
      </c>
      <c r="C27" s="20">
        <v>25</v>
      </c>
    </row>
    <row r="28" spans="1:3" ht="17" thickBot="1" x14ac:dyDescent="0.25">
      <c r="A28" s="18">
        <v>3</v>
      </c>
      <c r="B28" s="19" t="s">
        <v>78</v>
      </c>
      <c r="C28" s="20">
        <v>8</v>
      </c>
    </row>
    <row r="29" spans="1:3" ht="17" thickBot="1" x14ac:dyDescent="0.25">
      <c r="A29" s="18">
        <v>4</v>
      </c>
      <c r="B29" s="19" t="s">
        <v>79</v>
      </c>
      <c r="C29" s="20">
        <v>3</v>
      </c>
    </row>
    <row r="30" spans="1:3" ht="17" thickBot="1" x14ac:dyDescent="0.25">
      <c r="A30" s="18">
        <v>5</v>
      </c>
      <c r="B30" s="19" t="s">
        <v>80</v>
      </c>
      <c r="C30" s="20">
        <v>0</v>
      </c>
    </row>
    <row r="31" spans="1:3" ht="17" thickBot="1" x14ac:dyDescent="0.25">
      <c r="A31" s="18">
        <v>6</v>
      </c>
      <c r="B31" s="19" t="s">
        <v>81</v>
      </c>
      <c r="C31" s="20">
        <v>0</v>
      </c>
    </row>
    <row r="32" spans="1:3" x14ac:dyDescent="0.2">
      <c r="A32" s="22"/>
      <c r="B32" s="23" t="s">
        <v>75</v>
      </c>
      <c r="C32" s="24">
        <v>49</v>
      </c>
    </row>
    <row r="44" spans="2:3" ht="17" thickBot="1" x14ac:dyDescent="0.25">
      <c r="B44" s="19" t="s">
        <v>66</v>
      </c>
      <c r="C44" s="20" t="s">
        <v>68</v>
      </c>
    </row>
    <row r="45" spans="2:3" ht="17" thickBot="1" x14ac:dyDescent="0.25">
      <c r="B45" s="19" t="s">
        <v>97</v>
      </c>
      <c r="C45" s="20">
        <v>35</v>
      </c>
    </row>
    <row r="46" spans="2:3" ht="17" thickBot="1" x14ac:dyDescent="0.25">
      <c r="B46" s="19" t="s">
        <v>98</v>
      </c>
      <c r="C46" s="20">
        <v>16</v>
      </c>
    </row>
    <row r="47" spans="2:3" ht="17" thickBot="1" x14ac:dyDescent="0.25">
      <c r="B47" s="19" t="s">
        <v>99</v>
      </c>
      <c r="C47" s="20">
        <v>61</v>
      </c>
    </row>
    <row r="48" spans="2:3" x14ac:dyDescent="0.2">
      <c r="B48" s="23" t="s">
        <v>75</v>
      </c>
      <c r="C48" s="24">
        <v>112</v>
      </c>
    </row>
    <row r="66" spans="2:4" ht="17" thickBot="1" x14ac:dyDescent="0.25">
      <c r="B66" s="18" t="s">
        <v>65</v>
      </c>
      <c r="C66" s="19" t="s">
        <v>66</v>
      </c>
      <c r="D66" s="20" t="s">
        <v>68</v>
      </c>
    </row>
    <row r="67" spans="2:4" ht="17" thickBot="1" x14ac:dyDescent="0.25">
      <c r="B67" s="18">
        <v>1</v>
      </c>
      <c r="C67" s="19" t="s">
        <v>100</v>
      </c>
      <c r="D67" s="20">
        <v>111</v>
      </c>
    </row>
    <row r="68" spans="2:4" ht="31" thickBot="1" x14ac:dyDescent="0.25">
      <c r="B68" s="18">
        <v>2</v>
      </c>
      <c r="C68" s="19" t="s">
        <v>101</v>
      </c>
      <c r="D68" s="20">
        <v>25</v>
      </c>
    </row>
    <row r="69" spans="2:4" ht="17" thickBot="1" x14ac:dyDescent="0.25">
      <c r="B69" s="18">
        <v>3</v>
      </c>
      <c r="C69" s="19" t="s">
        <v>102</v>
      </c>
      <c r="D69" s="20">
        <v>72</v>
      </c>
    </row>
    <row r="70" spans="2:4" ht="17" thickBot="1" x14ac:dyDescent="0.25">
      <c r="B70" s="18">
        <v>4</v>
      </c>
      <c r="C70" s="19" t="s">
        <v>103</v>
      </c>
      <c r="D70" s="20">
        <v>8</v>
      </c>
    </row>
    <row r="71" spans="2:4" ht="17" thickBot="1" x14ac:dyDescent="0.25">
      <c r="B71" s="18">
        <v>5</v>
      </c>
      <c r="C71" s="19" t="s">
        <v>104</v>
      </c>
      <c r="D71" s="20">
        <v>26</v>
      </c>
    </row>
    <row r="72" spans="2:4" ht="31" thickBot="1" x14ac:dyDescent="0.25">
      <c r="B72" s="18">
        <v>6</v>
      </c>
      <c r="C72" s="19" t="s">
        <v>105</v>
      </c>
      <c r="D72" s="20">
        <v>111</v>
      </c>
    </row>
    <row r="73" spans="2:4" ht="17" thickBot="1" x14ac:dyDescent="0.25">
      <c r="B73" s="18">
        <v>7</v>
      </c>
      <c r="C73" s="19" t="s">
        <v>106</v>
      </c>
      <c r="D73" s="20">
        <v>32</v>
      </c>
    </row>
    <row r="74" spans="2:4" ht="17" thickBot="1" x14ac:dyDescent="0.25">
      <c r="B74" s="18">
        <v>8</v>
      </c>
      <c r="C74" s="19" t="s">
        <v>107</v>
      </c>
      <c r="D74" s="20">
        <v>68</v>
      </c>
    </row>
    <row r="75" spans="2:4" ht="30" x14ac:dyDescent="0.2">
      <c r="B75" s="22">
        <v>9</v>
      </c>
      <c r="C75" s="23" t="s">
        <v>108</v>
      </c>
      <c r="D75" s="24">
        <v>0</v>
      </c>
    </row>
    <row r="84" spans="2:4" ht="17" thickBot="1" x14ac:dyDescent="0.25">
      <c r="B84" s="18" t="s">
        <v>65</v>
      </c>
      <c r="C84" s="19" t="s">
        <v>66</v>
      </c>
      <c r="D84" s="20" t="s">
        <v>68</v>
      </c>
    </row>
    <row r="85" spans="2:4" ht="31" thickBot="1" x14ac:dyDescent="0.25">
      <c r="B85" s="18">
        <v>1</v>
      </c>
      <c r="C85" s="19" t="s">
        <v>110</v>
      </c>
      <c r="D85" s="20">
        <v>9</v>
      </c>
    </row>
    <row r="86" spans="2:4" ht="17" thickBot="1" x14ac:dyDescent="0.25">
      <c r="B86" s="18">
        <v>2</v>
      </c>
      <c r="C86" s="19" t="s">
        <v>109</v>
      </c>
      <c r="D86" s="20">
        <v>23</v>
      </c>
    </row>
    <row r="87" spans="2:4" ht="31" thickBot="1" x14ac:dyDescent="0.25">
      <c r="B87" s="18">
        <v>3</v>
      </c>
      <c r="C87" s="19" t="s">
        <v>111</v>
      </c>
      <c r="D87" s="20">
        <v>42</v>
      </c>
    </row>
    <row r="88" spans="2:4" ht="17" thickBot="1" x14ac:dyDescent="0.25">
      <c r="B88" s="18">
        <v>4</v>
      </c>
      <c r="C88" s="19" t="s">
        <v>112</v>
      </c>
      <c r="D88" s="20">
        <v>31</v>
      </c>
    </row>
    <row r="89" spans="2:4" ht="17" thickBot="1" x14ac:dyDescent="0.25">
      <c r="B89" s="18">
        <v>5</v>
      </c>
      <c r="C89" s="19" t="s">
        <v>113</v>
      </c>
      <c r="D89" s="20">
        <v>7</v>
      </c>
    </row>
    <row r="90" spans="2:4" x14ac:dyDescent="0.2">
      <c r="B90" s="22"/>
      <c r="C90" s="23" t="s">
        <v>75</v>
      </c>
      <c r="D90" s="24">
        <v>112</v>
      </c>
    </row>
    <row r="105" spans="2:4" ht="17" thickBot="1" x14ac:dyDescent="0.25">
      <c r="B105" s="18" t="s">
        <v>65</v>
      </c>
      <c r="C105" s="19" t="s">
        <v>66</v>
      </c>
      <c r="D105" s="20" t="s">
        <v>68</v>
      </c>
    </row>
    <row r="106" spans="2:4" ht="31" thickBot="1" x14ac:dyDescent="0.25">
      <c r="B106" s="18">
        <v>1</v>
      </c>
      <c r="C106" s="19" t="s">
        <v>114</v>
      </c>
      <c r="D106" s="20">
        <v>2</v>
      </c>
    </row>
    <row r="107" spans="2:4" ht="17" thickBot="1" x14ac:dyDescent="0.25">
      <c r="B107" s="18">
        <v>2</v>
      </c>
      <c r="C107" s="19" t="s">
        <v>115</v>
      </c>
      <c r="D107" s="20">
        <v>19</v>
      </c>
    </row>
    <row r="108" spans="2:4" ht="31" thickBot="1" x14ac:dyDescent="0.25">
      <c r="B108" s="18">
        <v>3</v>
      </c>
      <c r="C108" s="19" t="s">
        <v>111</v>
      </c>
      <c r="D108" s="20">
        <v>17</v>
      </c>
    </row>
    <row r="109" spans="2:4" ht="17" thickBot="1" x14ac:dyDescent="0.25">
      <c r="B109" s="18">
        <v>4</v>
      </c>
      <c r="C109" s="19" t="s">
        <v>116</v>
      </c>
      <c r="D109" s="20">
        <v>51</v>
      </c>
    </row>
    <row r="110" spans="2:4" x14ac:dyDescent="0.2">
      <c r="B110" s="22">
        <v>5</v>
      </c>
      <c r="C110" s="23" t="s">
        <v>117</v>
      </c>
      <c r="D110" s="24">
        <v>23</v>
      </c>
    </row>
    <row r="122" spans="2:4" ht="46" thickBot="1" x14ac:dyDescent="0.25">
      <c r="B122" s="18">
        <v>1</v>
      </c>
      <c r="C122" s="19" t="s">
        <v>82</v>
      </c>
      <c r="D122" s="20">
        <v>8</v>
      </c>
    </row>
    <row r="123" spans="2:4" ht="31" thickBot="1" x14ac:dyDescent="0.25">
      <c r="B123" s="18">
        <v>2</v>
      </c>
      <c r="C123" s="19" t="s">
        <v>83</v>
      </c>
      <c r="D123" s="20">
        <v>2</v>
      </c>
    </row>
    <row r="124" spans="2:4" ht="31" thickBot="1" x14ac:dyDescent="0.25">
      <c r="B124" s="18">
        <v>3</v>
      </c>
      <c r="C124" s="19" t="s">
        <v>84</v>
      </c>
      <c r="D124" s="20">
        <v>16</v>
      </c>
    </row>
    <row r="125" spans="2:4" ht="61" thickBot="1" x14ac:dyDescent="0.25">
      <c r="B125" s="18">
        <v>4</v>
      </c>
      <c r="C125" s="19" t="s">
        <v>85</v>
      </c>
      <c r="D125" s="20">
        <v>56</v>
      </c>
    </row>
    <row r="126" spans="2:4" ht="31" thickBot="1" x14ac:dyDescent="0.25">
      <c r="B126" s="18">
        <v>5</v>
      </c>
      <c r="C126" s="19" t="s">
        <v>86</v>
      </c>
      <c r="D126" s="20">
        <v>74</v>
      </c>
    </row>
    <row r="127" spans="2:4" ht="17" thickBot="1" x14ac:dyDescent="0.25">
      <c r="B127" s="18">
        <v>6</v>
      </c>
      <c r="C127" s="19" t="s">
        <v>87</v>
      </c>
      <c r="D127" s="20">
        <v>2</v>
      </c>
    </row>
    <row r="128" spans="2:4" ht="17" thickBot="1" x14ac:dyDescent="0.25">
      <c r="B128" s="18">
        <v>7</v>
      </c>
      <c r="C128" s="19" t="s">
        <v>88</v>
      </c>
      <c r="D128" s="20">
        <v>16</v>
      </c>
    </row>
    <row r="129" spans="2:14" ht="17" thickBot="1" x14ac:dyDescent="0.25">
      <c r="B129" s="18">
        <v>8</v>
      </c>
      <c r="C129" s="19" t="s">
        <v>89</v>
      </c>
      <c r="D129" s="20">
        <v>1</v>
      </c>
    </row>
    <row r="130" spans="2:14" ht="46" thickBot="1" x14ac:dyDescent="0.25">
      <c r="B130" s="18">
        <v>9</v>
      </c>
      <c r="C130" s="19" t="s">
        <v>90</v>
      </c>
      <c r="D130" s="20">
        <v>61</v>
      </c>
    </row>
    <row r="131" spans="2:14" ht="17" thickBot="1" x14ac:dyDescent="0.25">
      <c r="B131" s="18">
        <v>10</v>
      </c>
      <c r="C131" s="19" t="s">
        <v>91</v>
      </c>
      <c r="D131" s="20">
        <v>12</v>
      </c>
    </row>
    <row r="132" spans="2:14" ht="76" thickBot="1" x14ac:dyDescent="0.25">
      <c r="B132" s="18">
        <v>11</v>
      </c>
      <c r="C132" s="19" t="s">
        <v>92</v>
      </c>
      <c r="D132" s="20">
        <v>0</v>
      </c>
    </row>
    <row r="133" spans="2:14" ht="46" thickBot="1" x14ac:dyDescent="0.25">
      <c r="B133" s="18">
        <v>12</v>
      </c>
      <c r="C133" s="19" t="s">
        <v>93</v>
      </c>
      <c r="D133" s="20">
        <v>84</v>
      </c>
    </row>
    <row r="134" spans="2:14" ht="17" thickBot="1" x14ac:dyDescent="0.25">
      <c r="B134" s="18">
        <v>13</v>
      </c>
      <c r="C134" s="19" t="s">
        <v>94</v>
      </c>
      <c r="D134" s="20">
        <v>4</v>
      </c>
    </row>
    <row r="135" spans="2:14" ht="46" thickBot="1" x14ac:dyDescent="0.25">
      <c r="B135" s="18">
        <v>14</v>
      </c>
      <c r="C135" s="19" t="s">
        <v>95</v>
      </c>
      <c r="D135" s="20">
        <v>93</v>
      </c>
    </row>
    <row r="136" spans="2:14" x14ac:dyDescent="0.2">
      <c r="B136" s="22">
        <v>15</v>
      </c>
      <c r="C136" s="23" t="s">
        <v>118</v>
      </c>
      <c r="D136" s="24">
        <v>1</v>
      </c>
    </row>
    <row r="142" spans="2:14" ht="31" thickBot="1" x14ac:dyDescent="0.25">
      <c r="C142" s="19"/>
      <c r="D142" s="19" t="s">
        <v>122</v>
      </c>
      <c r="E142" s="19" t="s">
        <v>123</v>
      </c>
      <c r="F142" s="19" t="s">
        <v>111</v>
      </c>
      <c r="G142" s="19" t="s">
        <v>124</v>
      </c>
      <c r="H142" s="19" t="s">
        <v>125</v>
      </c>
      <c r="I142" s="19"/>
      <c r="K142" s="19"/>
      <c r="M142" s="19"/>
      <c r="N142" s="20"/>
    </row>
    <row r="143" spans="2:14" ht="76" thickBot="1" x14ac:dyDescent="0.25">
      <c r="C143" s="19" t="s">
        <v>120</v>
      </c>
      <c r="D143" s="19">
        <v>18</v>
      </c>
      <c r="E143" s="19">
        <v>16</v>
      </c>
      <c r="F143" s="19">
        <v>28</v>
      </c>
      <c r="G143" s="19">
        <v>29</v>
      </c>
      <c r="H143" s="19">
        <v>21</v>
      </c>
      <c r="N143" s="20"/>
    </row>
    <row r="144" spans="2:14" ht="76" thickBot="1" x14ac:dyDescent="0.25">
      <c r="C144" s="19" t="s">
        <v>119</v>
      </c>
      <c r="D144" s="19">
        <v>32</v>
      </c>
      <c r="E144" s="19">
        <v>22</v>
      </c>
      <c r="F144" s="19">
        <v>36</v>
      </c>
      <c r="G144" s="19">
        <v>18</v>
      </c>
      <c r="H144" s="19">
        <v>4</v>
      </c>
      <c r="N144" s="20"/>
    </row>
    <row r="145" spans="3:14" ht="106" thickBot="1" x14ac:dyDescent="0.25">
      <c r="C145" s="19" t="s">
        <v>121</v>
      </c>
      <c r="D145" s="19">
        <v>1</v>
      </c>
      <c r="E145" s="19">
        <v>6</v>
      </c>
      <c r="F145" s="19">
        <v>8</v>
      </c>
      <c r="G145" s="19">
        <v>51</v>
      </c>
      <c r="H145" s="19">
        <v>46</v>
      </c>
      <c r="N145" s="20"/>
    </row>
    <row r="146" spans="3:14" ht="45" x14ac:dyDescent="0.2">
      <c r="C146" s="23" t="s">
        <v>160</v>
      </c>
      <c r="D146" s="23">
        <v>1</v>
      </c>
      <c r="E146" s="23">
        <v>5</v>
      </c>
      <c r="F146" s="23">
        <v>15</v>
      </c>
      <c r="G146" s="23">
        <v>38</v>
      </c>
      <c r="H146" s="23">
        <v>53</v>
      </c>
      <c r="N146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9"/>
  <sheetViews>
    <sheetView workbookViewId="0">
      <selection activeCell="C29" sqref="C29"/>
    </sheetView>
  </sheetViews>
  <sheetFormatPr baseColWidth="10" defaultRowHeight="16" x14ac:dyDescent="0.2"/>
  <cols>
    <col min="2" max="2" width="46" bestFit="1" customWidth="1"/>
    <col min="3" max="3" width="17.6640625" bestFit="1" customWidth="1"/>
    <col min="4" max="4" width="24.6640625" bestFit="1" customWidth="1"/>
  </cols>
  <sheetData>
    <row r="3" spans="2:7" ht="18" x14ac:dyDescent="0.2">
      <c r="B3" s="31"/>
      <c r="C3" s="32"/>
      <c r="D3" s="32"/>
      <c r="E3" s="32"/>
      <c r="F3" s="32"/>
    </row>
    <row r="4" spans="2:7" x14ac:dyDescent="0.2">
      <c r="B4" s="14" t="s">
        <v>126</v>
      </c>
      <c r="C4" s="14" t="s">
        <v>59</v>
      </c>
      <c r="D4" s="14" t="s">
        <v>128</v>
      </c>
      <c r="E4" s="29"/>
      <c r="F4" s="29"/>
      <c r="G4" s="29"/>
    </row>
    <row r="5" spans="2:7" x14ac:dyDescent="0.2">
      <c r="B5" s="11" t="s">
        <v>84</v>
      </c>
      <c r="C5" s="34">
        <v>18.574166666666667</v>
      </c>
      <c r="D5" s="11" t="s">
        <v>129</v>
      </c>
      <c r="E5" s="28"/>
      <c r="F5" s="30"/>
      <c r="G5" s="26"/>
    </row>
    <row r="6" spans="2:7" x14ac:dyDescent="0.2">
      <c r="B6" s="7" t="s">
        <v>82</v>
      </c>
      <c r="C6" s="33">
        <v>19.004999999999999</v>
      </c>
      <c r="D6" s="7" t="s">
        <v>130</v>
      </c>
      <c r="E6" s="28"/>
      <c r="F6" s="30"/>
      <c r="G6" s="26"/>
    </row>
    <row r="7" spans="2:7" x14ac:dyDescent="0.2">
      <c r="B7" s="7" t="s">
        <v>87</v>
      </c>
      <c r="C7" s="33">
        <v>19.37</v>
      </c>
      <c r="D7" s="7" t="s">
        <v>129</v>
      </c>
      <c r="E7" s="28"/>
      <c r="F7" s="30"/>
      <c r="G7" s="26"/>
    </row>
    <row r="8" spans="2:7" x14ac:dyDescent="0.2">
      <c r="B8" s="7" t="s">
        <v>88</v>
      </c>
      <c r="C8" s="33">
        <v>19.425000000000001</v>
      </c>
      <c r="D8" s="7" t="s">
        <v>131</v>
      </c>
      <c r="E8" s="28"/>
      <c r="F8" s="30"/>
      <c r="G8" s="26"/>
    </row>
    <row r="9" spans="2:7" x14ac:dyDescent="0.2">
      <c r="B9" s="7" t="s">
        <v>85</v>
      </c>
      <c r="C9" s="33">
        <v>20.2</v>
      </c>
      <c r="D9" s="7" t="s">
        <v>129</v>
      </c>
      <c r="E9" s="28"/>
      <c r="F9" s="30"/>
      <c r="G9" s="26"/>
    </row>
    <row r="10" spans="2:7" x14ac:dyDescent="0.2">
      <c r="B10" s="7" t="s">
        <v>90</v>
      </c>
      <c r="C10" s="33">
        <v>20.775000000000002</v>
      </c>
      <c r="D10" s="7" t="s">
        <v>132</v>
      </c>
      <c r="E10" s="28"/>
      <c r="F10" s="30"/>
      <c r="G10" s="26"/>
    </row>
    <row r="11" spans="2:7" x14ac:dyDescent="0.2">
      <c r="B11" s="7" t="s">
        <v>127</v>
      </c>
      <c r="C11" s="33">
        <v>21.16</v>
      </c>
      <c r="D11" s="7" t="s">
        <v>129</v>
      </c>
      <c r="E11" s="28"/>
      <c r="F11" s="30"/>
      <c r="G11" s="26"/>
    </row>
    <row r="12" spans="2:7" x14ac:dyDescent="0.2">
      <c r="B12" s="7" t="s">
        <v>89</v>
      </c>
      <c r="C12" s="33">
        <v>21.4725</v>
      </c>
      <c r="D12" s="7" t="s">
        <v>129</v>
      </c>
      <c r="E12" s="28"/>
      <c r="F12" s="30"/>
      <c r="G12" s="26"/>
    </row>
    <row r="13" spans="2:7" x14ac:dyDescent="0.2">
      <c r="B13" s="7" t="s">
        <v>86</v>
      </c>
      <c r="C13" s="33">
        <v>21.53833333333333</v>
      </c>
      <c r="D13" s="7" t="s">
        <v>133</v>
      </c>
      <c r="E13" s="28"/>
      <c r="F13" s="30"/>
      <c r="G13" s="26"/>
    </row>
    <row r="14" spans="2:7" x14ac:dyDescent="0.2">
      <c r="B14" s="7" t="s">
        <v>93</v>
      </c>
      <c r="C14" s="33">
        <v>21.62</v>
      </c>
      <c r="D14" s="7" t="s">
        <v>134</v>
      </c>
      <c r="E14" s="28"/>
      <c r="F14" s="30"/>
      <c r="G14" s="26"/>
    </row>
    <row r="15" spans="2:7" x14ac:dyDescent="0.2">
      <c r="B15" s="7" t="s">
        <v>91</v>
      </c>
      <c r="C15" s="33">
        <v>22.001666666666665</v>
      </c>
      <c r="D15" s="7" t="s">
        <v>129</v>
      </c>
      <c r="E15" s="28"/>
      <c r="F15" s="30"/>
      <c r="G15" s="26"/>
    </row>
    <row r="16" spans="2:7" x14ac:dyDescent="0.2">
      <c r="B16" s="7" t="s">
        <v>94</v>
      </c>
      <c r="C16" s="33">
        <v>22.099999999999998</v>
      </c>
      <c r="D16" s="7" t="s">
        <v>135</v>
      </c>
      <c r="E16" s="28"/>
      <c r="F16" s="30"/>
      <c r="G16" s="26"/>
    </row>
    <row r="17" spans="2:7" x14ac:dyDescent="0.2">
      <c r="B17" s="7" t="s">
        <v>95</v>
      </c>
      <c r="C17" s="33">
        <v>23.377499999999998</v>
      </c>
      <c r="D17" s="7" t="s">
        <v>132</v>
      </c>
      <c r="E17" s="28"/>
      <c r="F17" s="30"/>
      <c r="G17" s="26"/>
    </row>
    <row r="18" spans="2:7" x14ac:dyDescent="0.2">
      <c r="B18" s="16" t="s">
        <v>83</v>
      </c>
      <c r="C18" s="35">
        <v>25.498333333333335</v>
      </c>
      <c r="D18" s="16" t="s">
        <v>131</v>
      </c>
      <c r="E18" s="28"/>
      <c r="F18" s="30"/>
      <c r="G18" s="26"/>
    </row>
    <row r="19" spans="2:7" x14ac:dyDescent="0.2">
      <c r="B19" s="28"/>
      <c r="C19" s="28"/>
      <c r="D19" s="28"/>
      <c r="E19" s="28"/>
      <c r="F19" s="30"/>
      <c r="G1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Q173"/>
  <sheetViews>
    <sheetView tabSelected="1" topLeftCell="AE1" zoomScale="157" workbookViewId="0">
      <selection activeCell="AL14" sqref="AL14:AM20"/>
    </sheetView>
  </sheetViews>
  <sheetFormatPr baseColWidth="10" defaultRowHeight="16" x14ac:dyDescent="0.2"/>
  <cols>
    <col min="2" max="2" width="21.83203125" customWidth="1"/>
    <col min="10" max="10" width="14.1640625" customWidth="1"/>
    <col min="11" max="11" width="12.5" bestFit="1" customWidth="1"/>
    <col min="15" max="15" width="33.33203125" bestFit="1" customWidth="1"/>
    <col min="16" max="16" width="10.83203125" customWidth="1"/>
    <col min="20" max="20" width="26.1640625" customWidth="1"/>
    <col min="21" max="21" width="12.6640625" customWidth="1"/>
    <col min="22" max="22" width="19.6640625" customWidth="1"/>
    <col min="23" max="23" width="28.33203125" bestFit="1" customWidth="1"/>
    <col min="24" max="24" width="14.1640625" customWidth="1"/>
    <col min="28" max="28" width="25.6640625" bestFit="1" customWidth="1"/>
    <col min="29" max="29" width="17" bestFit="1" customWidth="1"/>
    <col min="31" max="31" width="11.6640625" customWidth="1"/>
    <col min="38" max="38" width="24" customWidth="1"/>
    <col min="39" max="39" width="17.1640625" customWidth="1"/>
    <col min="40" max="40" width="13.6640625" customWidth="1"/>
  </cols>
  <sheetData>
    <row r="2" spans="2:43" ht="42" x14ac:dyDescent="0.2">
      <c r="B2" s="14" t="s">
        <v>50</v>
      </c>
      <c r="C2" s="14" t="s">
        <v>530</v>
      </c>
      <c r="D2" s="14" t="s">
        <v>531</v>
      </c>
      <c r="E2" s="14" t="s">
        <v>149</v>
      </c>
      <c r="G2" s="36" t="s">
        <v>136</v>
      </c>
      <c r="H2" s="36" t="s">
        <v>137</v>
      </c>
      <c r="I2" s="36" t="s">
        <v>138</v>
      </c>
      <c r="J2" s="48" t="s">
        <v>529</v>
      </c>
      <c r="O2" t="s">
        <v>386</v>
      </c>
      <c r="P2">
        <v>-1.79725271</v>
      </c>
      <c r="T2" s="14" t="s">
        <v>50</v>
      </c>
      <c r="U2" s="14" t="s">
        <v>506</v>
      </c>
      <c r="W2" s="14" t="s">
        <v>50</v>
      </c>
      <c r="X2" s="14" t="s">
        <v>148</v>
      </c>
      <c r="AB2" s="14" t="s">
        <v>50</v>
      </c>
      <c r="AC2" s="49" t="s">
        <v>533</v>
      </c>
      <c r="AD2" s="14" t="s">
        <v>531</v>
      </c>
      <c r="AE2" s="49" t="s">
        <v>532</v>
      </c>
      <c r="AF2" s="14" t="s">
        <v>531</v>
      </c>
    </row>
    <row r="3" spans="2:43" ht="17" x14ac:dyDescent="0.2">
      <c r="B3" s="11" t="s">
        <v>139</v>
      </c>
      <c r="C3" s="12" t="s">
        <v>150</v>
      </c>
      <c r="D3" s="12">
        <f>J3</f>
        <v>0.87477035981079732</v>
      </c>
      <c r="E3" s="11"/>
      <c r="G3" s="37" t="s">
        <v>139</v>
      </c>
      <c r="H3" s="40">
        <v>-0.13379387300000001</v>
      </c>
      <c r="I3" s="40">
        <v>2.7764170099999999E-2</v>
      </c>
      <c r="J3" s="2">
        <f>EXP(H3)</f>
        <v>0.87477035981079732</v>
      </c>
      <c r="K3" s="37" t="str">
        <f>TEXT(H3,"0.00")&amp;" ("&amp;TEXT(I3,"0.00")&amp;")"</f>
        <v>-0.13 (0.03)</v>
      </c>
      <c r="O3" t="s">
        <v>389</v>
      </c>
      <c r="P3">
        <v>-2.50323495</v>
      </c>
      <c r="T3" s="11" t="s">
        <v>386</v>
      </c>
      <c r="U3" s="41">
        <v>-1.79725271</v>
      </c>
      <c r="V3" t="s">
        <v>388</v>
      </c>
      <c r="W3" s="11" t="s">
        <v>386</v>
      </c>
      <c r="X3" s="41">
        <v>-1.79725271</v>
      </c>
      <c r="AB3" s="11" t="s">
        <v>386</v>
      </c>
      <c r="AC3" s="12" t="s">
        <v>534</v>
      </c>
      <c r="AD3" s="12" t="s">
        <v>534</v>
      </c>
      <c r="AE3" s="12">
        <v>-1.79725271</v>
      </c>
      <c r="AF3" s="12">
        <f>EXP(AE3)</f>
        <v>0.16575363658099737</v>
      </c>
      <c r="AL3" s="37" t="s">
        <v>139</v>
      </c>
      <c r="AM3" s="40">
        <v>-0.13379387300000001</v>
      </c>
      <c r="AN3">
        <f>5*AM3</f>
        <v>-0.66896936500000004</v>
      </c>
      <c r="AO3">
        <f>-5*AM3</f>
        <v>0.66896936500000004</v>
      </c>
      <c r="AP3">
        <f>AO3-AN3</f>
        <v>1.3379387300000001</v>
      </c>
      <c r="AQ3">
        <f>10/AP3</f>
        <v>7.4741838140824273</v>
      </c>
    </row>
    <row r="4" spans="2:43" ht="17" x14ac:dyDescent="0.2">
      <c r="B4" s="7" t="s">
        <v>140</v>
      </c>
      <c r="C4" s="8" t="s">
        <v>151</v>
      </c>
      <c r="D4" s="12">
        <f t="shared" ref="D4:D11" si="0">J4</f>
        <v>1.4097898038590728</v>
      </c>
      <c r="E4" s="7"/>
      <c r="G4" s="37" t="s">
        <v>140</v>
      </c>
      <c r="H4" s="40">
        <v>0.34344061799999998</v>
      </c>
      <c r="I4" s="40">
        <v>9.7918186300000001E-2</v>
      </c>
      <c r="J4" s="2">
        <f t="shared" ref="J4:J11" si="1">EXP(H4)</f>
        <v>1.4097898038590728</v>
      </c>
      <c r="K4" s="37" t="str">
        <f t="shared" ref="K4:K11" si="2">TEXT(H4,"0.00")&amp;" ("&amp;TEXT(I4,"0.00")&amp;")"</f>
        <v>0.34 (0.10)</v>
      </c>
      <c r="O4" t="s">
        <v>390</v>
      </c>
      <c r="P4" t="s">
        <v>385</v>
      </c>
      <c r="T4" s="7" t="s">
        <v>389</v>
      </c>
      <c r="U4" s="42">
        <v>-2.50323495</v>
      </c>
      <c r="V4" t="s">
        <v>388</v>
      </c>
      <c r="W4" s="7" t="s">
        <v>389</v>
      </c>
      <c r="X4" s="42">
        <v>-2.50323495</v>
      </c>
      <c r="AB4" s="11" t="s">
        <v>387</v>
      </c>
      <c r="AC4" s="12" t="s">
        <v>150</v>
      </c>
      <c r="AD4" s="12">
        <f>J3</f>
        <v>0.87477035981079732</v>
      </c>
      <c r="AE4" s="12">
        <v>-2.50323495</v>
      </c>
      <c r="AF4" s="12">
        <f>EXP(AE4)</f>
        <v>8.1819886800544278E-2</v>
      </c>
      <c r="AL4" s="37" t="s">
        <v>140</v>
      </c>
      <c r="AM4" s="40">
        <v>0.34344061799999998</v>
      </c>
      <c r="AN4">
        <f>AM4*$AQ$3</f>
        <v>2.5669383081540658</v>
      </c>
      <c r="AO4">
        <f>-AN4</f>
        <v>-2.5669383081540658</v>
      </c>
      <c r="AP4" s="50">
        <f>AN4-(SUM($AO$4:$AO$8))</f>
        <v>5.7453413132004929</v>
      </c>
    </row>
    <row r="5" spans="2:43" ht="17" x14ac:dyDescent="0.2">
      <c r="B5" s="7" t="s">
        <v>141</v>
      </c>
      <c r="C5" s="8" t="s">
        <v>152</v>
      </c>
      <c r="D5" s="12">
        <f t="shared" si="0"/>
        <v>1.5578505646661409</v>
      </c>
      <c r="E5" s="7"/>
      <c r="G5" s="37" t="s">
        <v>141</v>
      </c>
      <c r="H5" s="40">
        <v>0.44330702799999999</v>
      </c>
      <c r="I5" s="40">
        <v>9.3080405500000005E-2</v>
      </c>
      <c r="J5" s="2">
        <f t="shared" si="1"/>
        <v>1.5578505646661409</v>
      </c>
      <c r="K5" s="37" t="str">
        <f t="shared" si="2"/>
        <v>0.44 (0.09)</v>
      </c>
      <c r="O5" t="s">
        <v>391</v>
      </c>
      <c r="P5" t="s">
        <v>385</v>
      </c>
      <c r="T5" s="7" t="s">
        <v>390</v>
      </c>
      <c r="U5" s="42" t="s">
        <v>385</v>
      </c>
      <c r="V5" t="s">
        <v>388</v>
      </c>
      <c r="W5" s="7" t="s">
        <v>398</v>
      </c>
      <c r="X5" s="42">
        <v>1.1763769399999999</v>
      </c>
      <c r="AB5" s="7" t="s">
        <v>140</v>
      </c>
      <c r="AC5" s="8" t="s">
        <v>151</v>
      </c>
      <c r="AD5" s="12">
        <f>J4</f>
        <v>1.4097898038590728</v>
      </c>
      <c r="AE5" s="12" t="s">
        <v>534</v>
      </c>
      <c r="AF5" s="12" t="s">
        <v>534</v>
      </c>
      <c r="AL5" s="37" t="s">
        <v>141</v>
      </c>
      <c r="AM5" s="40">
        <v>0.44330702799999999</v>
      </c>
      <c r="AN5">
        <f t="shared" ref="AN5:AN11" si="3">AM5*$AQ$3</f>
        <v>3.3133582133465853</v>
      </c>
      <c r="AO5">
        <f>-AN5</f>
        <v>-3.3133582133465853</v>
      </c>
      <c r="AP5" s="50">
        <f t="shared" ref="AP5:AP8" si="4">AN5-(SUM($AO$4:$AO$8))</f>
        <v>6.4917612183930125</v>
      </c>
    </row>
    <row r="6" spans="2:43" ht="17" x14ac:dyDescent="0.2">
      <c r="B6" s="7" t="s">
        <v>142</v>
      </c>
      <c r="C6" s="8" t="s">
        <v>153</v>
      </c>
      <c r="D6" s="12">
        <f t="shared" si="0"/>
        <v>1.0642656353030728</v>
      </c>
      <c r="E6" s="7"/>
      <c r="G6" s="37" t="s">
        <v>142</v>
      </c>
      <c r="H6" s="40">
        <v>6.2285016999999998E-2</v>
      </c>
      <c r="I6" s="40">
        <v>0.1062903303</v>
      </c>
      <c r="J6" s="2">
        <f t="shared" si="1"/>
        <v>1.0642656353030728</v>
      </c>
      <c r="K6" s="37" t="str">
        <f t="shared" si="2"/>
        <v>0.06 (0.11)</v>
      </c>
      <c r="O6" t="s">
        <v>392</v>
      </c>
      <c r="P6" t="s">
        <v>385</v>
      </c>
      <c r="T6" s="7" t="s">
        <v>391</v>
      </c>
      <c r="U6" s="42" t="s">
        <v>385</v>
      </c>
      <c r="V6" t="s">
        <v>388</v>
      </c>
      <c r="W6" s="7" t="s">
        <v>399</v>
      </c>
      <c r="X6" s="42">
        <v>-0.11164242000000001</v>
      </c>
      <c r="AB6" s="7" t="s">
        <v>141</v>
      </c>
      <c r="AC6" s="8" t="s">
        <v>152</v>
      </c>
      <c r="AD6" s="12">
        <f>J5</f>
        <v>1.5578505646661409</v>
      </c>
      <c r="AE6" s="12" t="s">
        <v>534</v>
      </c>
      <c r="AF6" s="12" t="s">
        <v>534</v>
      </c>
      <c r="AL6" s="37" t="s">
        <v>142</v>
      </c>
      <c r="AM6" s="40">
        <v>6.2285016999999998E-2</v>
      </c>
      <c r="AN6">
        <f t="shared" si="3"/>
        <v>0.46552966592124878</v>
      </c>
      <c r="AO6">
        <f>-AN6</f>
        <v>-0.46552966592124878</v>
      </c>
      <c r="AP6" s="50">
        <f t="shared" si="4"/>
        <v>3.6439326709676756</v>
      </c>
    </row>
    <row r="7" spans="2:43" ht="17" x14ac:dyDescent="0.2">
      <c r="B7" s="7" t="s">
        <v>143</v>
      </c>
      <c r="C7" s="8" t="s">
        <v>154</v>
      </c>
      <c r="D7" s="12">
        <f t="shared" si="0"/>
        <v>0.9844637414371683</v>
      </c>
      <c r="E7" s="7"/>
      <c r="G7" s="37" t="s">
        <v>143</v>
      </c>
      <c r="H7" s="40">
        <v>-1.5658210999999998E-2</v>
      </c>
      <c r="I7" s="40">
        <v>0.1137872174</v>
      </c>
      <c r="J7" s="2">
        <f t="shared" si="1"/>
        <v>0.9844637414371683</v>
      </c>
      <c r="K7" s="37" t="str">
        <f t="shared" si="2"/>
        <v>-0.02 (0.11)</v>
      </c>
      <c r="O7" t="s">
        <v>393</v>
      </c>
      <c r="P7" t="s">
        <v>385</v>
      </c>
      <c r="T7" s="7" t="s">
        <v>392</v>
      </c>
      <c r="U7" s="42" t="s">
        <v>385</v>
      </c>
      <c r="V7" t="s">
        <v>388</v>
      </c>
      <c r="W7" s="7" t="s">
        <v>400</v>
      </c>
      <c r="X7" s="42">
        <v>3.1235740000000001E-2</v>
      </c>
      <c r="AB7" s="7" t="s">
        <v>142</v>
      </c>
      <c r="AC7" s="8" t="s">
        <v>153</v>
      </c>
      <c r="AD7" s="12">
        <f>J6</f>
        <v>1.0642656353030728</v>
      </c>
      <c r="AE7" s="12" t="s">
        <v>534</v>
      </c>
      <c r="AF7" s="12" t="s">
        <v>534</v>
      </c>
      <c r="AL7" s="37" t="s">
        <v>143</v>
      </c>
      <c r="AM7" s="40">
        <v>-1.5658210999999998E-2</v>
      </c>
      <c r="AN7">
        <f t="shared" si="3"/>
        <v>-0.11703234721368741</v>
      </c>
      <c r="AO7">
        <f>-AN7</f>
        <v>0.11703234721368741</v>
      </c>
      <c r="AP7" s="50">
        <f t="shared" si="4"/>
        <v>3.0613706578327391</v>
      </c>
    </row>
    <row r="8" spans="2:43" ht="17" x14ac:dyDescent="0.2">
      <c r="B8" s="7" t="s">
        <v>144</v>
      </c>
      <c r="C8" s="8" t="s">
        <v>155</v>
      </c>
      <c r="D8" s="12">
        <f t="shared" si="0"/>
        <v>0.6648966898526113</v>
      </c>
      <c r="E8" s="7"/>
      <c r="G8" s="37" t="s">
        <v>144</v>
      </c>
      <c r="H8" s="40">
        <v>-0.40812360399999997</v>
      </c>
      <c r="I8" s="40">
        <v>0.11964214820000001</v>
      </c>
      <c r="J8" s="2">
        <f t="shared" si="1"/>
        <v>0.6648966898526113</v>
      </c>
      <c r="K8" s="37" t="str">
        <f t="shared" si="2"/>
        <v>-0.41 (0.12)</v>
      </c>
      <c r="O8" t="s">
        <v>394</v>
      </c>
      <c r="P8" t="s">
        <v>385</v>
      </c>
      <c r="T8" s="7" t="s">
        <v>393</v>
      </c>
      <c r="U8" s="42" t="s">
        <v>385</v>
      </c>
      <c r="V8" t="s">
        <v>388</v>
      </c>
      <c r="W8" s="7" t="s">
        <v>401</v>
      </c>
      <c r="X8" s="42">
        <v>0.17940079</v>
      </c>
      <c r="AB8" s="7" t="s">
        <v>143</v>
      </c>
      <c r="AC8" s="8" t="s">
        <v>154</v>
      </c>
      <c r="AD8" s="12">
        <f>J7</f>
        <v>0.9844637414371683</v>
      </c>
      <c r="AE8" s="12" t="s">
        <v>534</v>
      </c>
      <c r="AF8" s="12" t="s">
        <v>534</v>
      </c>
      <c r="AL8" s="37" t="s">
        <v>144</v>
      </c>
      <c r="AM8" s="40">
        <v>-0.40812360399999997</v>
      </c>
      <c r="AN8">
        <f t="shared" si="3"/>
        <v>-3.0503908351617861</v>
      </c>
      <c r="AO8">
        <f>-AN8</f>
        <v>3.0503908351617861</v>
      </c>
      <c r="AP8" s="50">
        <f t="shared" si="4"/>
        <v>0.12801216988464059</v>
      </c>
    </row>
    <row r="9" spans="2:43" ht="17" x14ac:dyDescent="0.2">
      <c r="B9" s="7" t="s">
        <v>145</v>
      </c>
      <c r="C9" s="8" t="s">
        <v>156</v>
      </c>
      <c r="D9" s="12">
        <f t="shared" si="0"/>
        <v>1.4992223779727825</v>
      </c>
      <c r="E9" s="7"/>
      <c r="G9" s="37" t="s">
        <v>145</v>
      </c>
      <c r="H9" s="40">
        <v>0.40494655899999998</v>
      </c>
      <c r="I9" s="40">
        <v>5.6240039200000001E-2</v>
      </c>
      <c r="J9" s="2">
        <f t="shared" si="1"/>
        <v>1.4992223779727825</v>
      </c>
      <c r="K9" s="37" t="str">
        <f t="shared" si="2"/>
        <v>0.40 (0.06)</v>
      </c>
      <c r="O9" t="s">
        <v>395</v>
      </c>
      <c r="P9" t="s">
        <v>385</v>
      </c>
      <c r="T9" s="7" t="s">
        <v>394</v>
      </c>
      <c r="U9" s="42" t="s">
        <v>385</v>
      </c>
      <c r="V9" t="s">
        <v>388</v>
      </c>
      <c r="W9" s="7" t="s">
        <v>402</v>
      </c>
      <c r="X9" s="42">
        <v>-0.49124902999999998</v>
      </c>
      <c r="AB9" s="7" t="s">
        <v>144</v>
      </c>
      <c r="AC9" s="8" t="s">
        <v>155</v>
      </c>
      <c r="AD9" s="12">
        <f>J8</f>
        <v>0.6648966898526113</v>
      </c>
      <c r="AE9" s="12" t="s">
        <v>534</v>
      </c>
      <c r="AF9" s="12" t="s">
        <v>534</v>
      </c>
      <c r="AL9" s="37" t="s">
        <v>145</v>
      </c>
      <c r="AM9" s="40">
        <v>0.40494655899999998</v>
      </c>
      <c r="AN9">
        <f t="shared" si="3"/>
        <v>3.0266450168461745</v>
      </c>
      <c r="AO9">
        <f>-AN9</f>
        <v>-3.0266450168461745</v>
      </c>
      <c r="AP9" s="50">
        <f>AN9-AO9</f>
        <v>6.053290033692349</v>
      </c>
    </row>
    <row r="10" spans="2:43" ht="17" x14ac:dyDescent="0.2">
      <c r="B10" s="7" t="s">
        <v>146</v>
      </c>
      <c r="C10" s="8" t="s">
        <v>157</v>
      </c>
      <c r="D10" s="12">
        <f t="shared" si="0"/>
        <v>1.2879672766090737</v>
      </c>
      <c r="E10" s="7"/>
      <c r="G10" s="37" t="s">
        <v>146</v>
      </c>
      <c r="H10" s="40">
        <v>0.25306522100000001</v>
      </c>
      <c r="I10" s="40">
        <v>4.7785522099999998E-2</v>
      </c>
      <c r="J10" s="2">
        <f t="shared" si="1"/>
        <v>1.2879672766090737</v>
      </c>
      <c r="K10" s="37" t="str">
        <f t="shared" si="2"/>
        <v>0.25 (0.05)</v>
      </c>
      <c r="O10" t="s">
        <v>396</v>
      </c>
      <c r="P10" t="s">
        <v>385</v>
      </c>
      <c r="T10" s="7" t="s">
        <v>395</v>
      </c>
      <c r="U10" s="42" t="s">
        <v>385</v>
      </c>
      <c r="V10" t="s">
        <v>388</v>
      </c>
      <c r="W10" s="7" t="s">
        <v>403</v>
      </c>
      <c r="X10" s="42">
        <v>0.18365529999999999</v>
      </c>
      <c r="AB10" s="7" t="s">
        <v>145</v>
      </c>
      <c r="AC10" s="8" t="s">
        <v>156</v>
      </c>
      <c r="AD10" s="12">
        <f>J9</f>
        <v>1.4992223779727825</v>
      </c>
      <c r="AE10" s="12" t="s">
        <v>534</v>
      </c>
      <c r="AF10" s="12" t="s">
        <v>534</v>
      </c>
      <c r="AL10" s="37" t="s">
        <v>146</v>
      </c>
      <c r="AM10" s="40">
        <v>0.25306522100000001</v>
      </c>
      <c r="AN10">
        <f t="shared" si="3"/>
        <v>1.8914559787053924</v>
      </c>
      <c r="AO10">
        <f>-AN10</f>
        <v>-1.8914559787053924</v>
      </c>
      <c r="AP10" s="50">
        <f>AN10-AO10</f>
        <v>3.7829119574107848</v>
      </c>
    </row>
    <row r="11" spans="2:43" ht="17" x14ac:dyDescent="0.2">
      <c r="B11" s="7" t="s">
        <v>147</v>
      </c>
      <c r="C11" s="8" t="s">
        <v>158</v>
      </c>
      <c r="D11" s="12">
        <f t="shared" si="0"/>
        <v>1.1953030134724791</v>
      </c>
      <c r="E11" s="7"/>
      <c r="G11" s="37" t="s">
        <v>147</v>
      </c>
      <c r="H11" s="40">
        <v>0.17839972100000001</v>
      </c>
      <c r="I11" s="40">
        <v>4.9129119800000003E-2</v>
      </c>
      <c r="J11" s="2">
        <f t="shared" si="1"/>
        <v>1.1953030134724791</v>
      </c>
      <c r="K11" s="37" t="str">
        <f t="shared" si="2"/>
        <v>0.18 (0.05)</v>
      </c>
      <c r="O11" t="s">
        <v>397</v>
      </c>
      <c r="P11" t="s">
        <v>385</v>
      </c>
      <c r="T11" s="7" t="s">
        <v>396</v>
      </c>
      <c r="U11" s="42" t="s">
        <v>385</v>
      </c>
      <c r="V11" t="s">
        <v>388</v>
      </c>
      <c r="W11" s="7" t="s">
        <v>404</v>
      </c>
      <c r="X11" s="42">
        <v>6.201914E-2</v>
      </c>
      <c r="AB11" s="7" t="s">
        <v>146</v>
      </c>
      <c r="AC11" s="8" t="s">
        <v>157</v>
      </c>
      <c r="AD11" s="12">
        <f>J10</f>
        <v>1.2879672766090737</v>
      </c>
      <c r="AE11" s="12" t="s">
        <v>534</v>
      </c>
      <c r="AF11" s="12" t="s">
        <v>534</v>
      </c>
      <c r="AL11" s="37" t="s">
        <v>147</v>
      </c>
      <c r="AM11" s="40">
        <v>0.17839972100000001</v>
      </c>
      <c r="AN11">
        <f t="shared" si="3"/>
        <v>1.3333923071350209</v>
      </c>
      <c r="AO11">
        <f>-AN11</f>
        <v>-1.3333923071350209</v>
      </c>
      <c r="AP11" s="50">
        <f>AN11-AO11</f>
        <v>2.6667846142700418</v>
      </c>
    </row>
    <row r="12" spans="2:43" x14ac:dyDescent="0.2">
      <c r="B12" s="16" t="s">
        <v>159</v>
      </c>
      <c r="C12" s="39">
        <v>112</v>
      </c>
      <c r="D12" s="39">
        <v>112</v>
      </c>
      <c r="E12" s="16"/>
      <c r="O12" t="s">
        <v>398</v>
      </c>
      <c r="P12">
        <v>1.1763769399999999</v>
      </c>
      <c r="T12" s="7" t="s">
        <v>397</v>
      </c>
      <c r="U12" s="42" t="s">
        <v>385</v>
      </c>
      <c r="V12" t="s">
        <v>388</v>
      </c>
      <c r="W12" s="7" t="s">
        <v>405</v>
      </c>
      <c r="X12" s="42">
        <v>0.13554039000000001</v>
      </c>
      <c r="AB12" s="7" t="s">
        <v>147</v>
      </c>
      <c r="AC12" s="8" t="s">
        <v>158</v>
      </c>
      <c r="AD12" s="12">
        <f>J11</f>
        <v>1.1953030134724791</v>
      </c>
      <c r="AE12" s="12" t="s">
        <v>534</v>
      </c>
      <c r="AF12" s="12" t="s">
        <v>534</v>
      </c>
    </row>
    <row r="13" spans="2:43" x14ac:dyDescent="0.2">
      <c r="O13" t="s">
        <v>399</v>
      </c>
      <c r="P13">
        <v>-0.11164242000000001</v>
      </c>
      <c r="T13" s="7" t="s">
        <v>398</v>
      </c>
      <c r="U13" s="42">
        <v>1.1763769399999999</v>
      </c>
      <c r="V13" t="s">
        <v>388</v>
      </c>
      <c r="W13" s="7" t="s">
        <v>406</v>
      </c>
      <c r="X13" s="42">
        <v>-0.16864871000000001</v>
      </c>
      <c r="AB13" s="7" t="s">
        <v>543</v>
      </c>
      <c r="AC13" s="42" t="s">
        <v>534</v>
      </c>
      <c r="AD13" s="42" t="s">
        <v>534</v>
      </c>
      <c r="AE13" s="8">
        <v>-0.49739623999999999</v>
      </c>
      <c r="AF13" s="12">
        <f t="shared" ref="AF13" si="5">EXP(AE13)</f>
        <v>0.6081119777761399</v>
      </c>
    </row>
    <row r="14" spans="2:43" x14ac:dyDescent="0.2">
      <c r="B14" s="7"/>
      <c r="C14" s="38"/>
      <c r="D14" s="7"/>
      <c r="E14" s="7"/>
      <c r="O14" t="s">
        <v>400</v>
      </c>
      <c r="P14">
        <v>3.1235740000000001E-2</v>
      </c>
      <c r="T14" s="7" t="s">
        <v>399</v>
      </c>
      <c r="U14" s="42">
        <v>-0.11164242000000001</v>
      </c>
      <c r="V14" t="s">
        <v>388</v>
      </c>
      <c r="W14" s="7" t="s">
        <v>407</v>
      </c>
      <c r="X14" s="42">
        <v>-1.17191668</v>
      </c>
      <c r="AB14" s="7" t="s">
        <v>419</v>
      </c>
      <c r="AC14" s="42" t="s">
        <v>534</v>
      </c>
      <c r="AD14" s="42" t="s">
        <v>534</v>
      </c>
      <c r="AE14" s="8">
        <v>-0.98224009999999995</v>
      </c>
      <c r="AF14" s="12">
        <f>EXP(AE14)</f>
        <v>0.37447130542067159</v>
      </c>
      <c r="AL14" s="14" t="s">
        <v>550</v>
      </c>
      <c r="AM14" s="14" t="s">
        <v>551</v>
      </c>
    </row>
    <row r="15" spans="2:43" x14ac:dyDescent="0.2">
      <c r="B15" s="7"/>
      <c r="C15" s="38"/>
      <c r="D15" s="7"/>
      <c r="E15" s="7"/>
      <c r="O15" t="s">
        <v>401</v>
      </c>
      <c r="P15">
        <v>0.17940079</v>
      </c>
      <c r="T15" s="7" t="s">
        <v>400</v>
      </c>
      <c r="U15" s="42">
        <v>3.1235740000000001E-2</v>
      </c>
      <c r="V15" t="s">
        <v>388</v>
      </c>
      <c r="W15" s="7" t="s">
        <v>409</v>
      </c>
      <c r="X15" s="42">
        <v>-0.87070818999999999</v>
      </c>
      <c r="AB15" s="7" t="s">
        <v>544</v>
      </c>
      <c r="AC15" s="42" t="s">
        <v>534</v>
      </c>
      <c r="AD15" s="42" t="s">
        <v>534</v>
      </c>
      <c r="AE15" s="8">
        <v>2.647308E-2</v>
      </c>
      <c r="AF15" s="12">
        <f>EXP(AE15)</f>
        <v>1.0268266047174162</v>
      </c>
      <c r="AL15" s="7" t="s">
        <v>140</v>
      </c>
      <c r="AM15" s="33">
        <v>5.7453413132004929</v>
      </c>
    </row>
    <row r="16" spans="2:43" x14ac:dyDescent="0.2">
      <c r="B16" s="7"/>
      <c r="C16" s="38"/>
      <c r="D16" s="7"/>
      <c r="E16" s="7"/>
      <c r="O16" t="s">
        <v>402</v>
      </c>
      <c r="P16">
        <v>-0.49124902999999998</v>
      </c>
      <c r="T16" s="7" t="s">
        <v>401</v>
      </c>
      <c r="U16" s="42">
        <v>0.17940079</v>
      </c>
      <c r="V16" t="s">
        <v>388</v>
      </c>
      <c r="W16" s="7" t="s">
        <v>412</v>
      </c>
      <c r="X16" s="42">
        <v>-2.0550391299999999</v>
      </c>
      <c r="AB16" s="7" t="s">
        <v>538</v>
      </c>
      <c r="AC16" s="42" t="s">
        <v>534</v>
      </c>
      <c r="AD16" s="42" t="s">
        <v>534</v>
      </c>
      <c r="AE16" s="8">
        <v>0.87201841999999996</v>
      </c>
      <c r="AF16" s="12">
        <f>EXP(AE16)</f>
        <v>2.3917335075626305</v>
      </c>
      <c r="AL16" s="7" t="s">
        <v>141</v>
      </c>
      <c r="AM16" s="33">
        <v>6.4917612183930125</v>
      </c>
    </row>
    <row r="17" spans="2:39" x14ac:dyDescent="0.2">
      <c r="B17" s="7"/>
      <c r="C17" s="38"/>
      <c r="D17" s="7"/>
      <c r="E17" s="7"/>
      <c r="O17" t="s">
        <v>403</v>
      </c>
      <c r="P17">
        <v>0.18365529999999999</v>
      </c>
      <c r="T17" s="7" t="s">
        <v>402</v>
      </c>
      <c r="U17" s="42">
        <v>-0.49124902999999998</v>
      </c>
      <c r="V17" t="s">
        <v>388</v>
      </c>
      <c r="W17" s="7" t="s">
        <v>413</v>
      </c>
      <c r="X17" s="42">
        <v>0.14040952000000001</v>
      </c>
      <c r="AB17" s="7" t="s">
        <v>537</v>
      </c>
      <c r="AC17" s="42" t="s">
        <v>534</v>
      </c>
      <c r="AD17" s="42" t="s">
        <v>534</v>
      </c>
      <c r="AE17" s="8">
        <v>1.38549688</v>
      </c>
      <c r="AF17" s="12">
        <f>EXP(AE17)</f>
        <v>3.9968113471346589</v>
      </c>
      <c r="AL17" s="7" t="s">
        <v>144</v>
      </c>
      <c r="AM17" s="33">
        <v>0.12801216988464059</v>
      </c>
    </row>
    <row r="18" spans="2:39" x14ac:dyDescent="0.2">
      <c r="B18" s="7"/>
      <c r="C18" s="38"/>
      <c r="D18" s="7"/>
      <c r="E18" s="7"/>
      <c r="O18" t="s">
        <v>404</v>
      </c>
      <c r="P18">
        <v>6.201914E-2</v>
      </c>
      <c r="T18" s="7" t="s">
        <v>403</v>
      </c>
      <c r="U18" s="42">
        <v>0.18365529999999999</v>
      </c>
      <c r="V18" t="s">
        <v>388</v>
      </c>
      <c r="W18" s="7" t="s">
        <v>414</v>
      </c>
      <c r="X18" s="42">
        <v>-0.94874024999999995</v>
      </c>
      <c r="AB18" s="7" t="s">
        <v>536</v>
      </c>
      <c r="AC18" s="42" t="s">
        <v>534</v>
      </c>
      <c r="AD18" s="42" t="s">
        <v>534</v>
      </c>
      <c r="AE18" s="8">
        <v>0.68234249000000002</v>
      </c>
      <c r="AF18" s="12">
        <f>EXP(AE18)</f>
        <v>1.978506940900123</v>
      </c>
      <c r="AL18" s="7" t="s">
        <v>145</v>
      </c>
      <c r="AM18" s="33">
        <v>6.053290033692349</v>
      </c>
    </row>
    <row r="19" spans="2:39" x14ac:dyDescent="0.2">
      <c r="B19" s="7"/>
      <c r="C19" s="38"/>
      <c r="D19" s="7"/>
      <c r="E19" s="7"/>
      <c r="O19" t="s">
        <v>405</v>
      </c>
      <c r="P19">
        <v>0.13554039000000001</v>
      </c>
      <c r="T19" s="7" t="s">
        <v>404</v>
      </c>
      <c r="U19" s="42">
        <v>6.201914E-2</v>
      </c>
      <c r="V19" t="s">
        <v>388</v>
      </c>
      <c r="W19" s="7" t="s">
        <v>415</v>
      </c>
      <c r="X19" s="42">
        <v>-0.76608235999999996</v>
      </c>
      <c r="AB19" s="7" t="s">
        <v>545</v>
      </c>
      <c r="AC19" s="42" t="s">
        <v>534</v>
      </c>
      <c r="AD19" s="42" t="s">
        <v>534</v>
      </c>
      <c r="AE19" s="8">
        <v>2.4965847499999998</v>
      </c>
      <c r="AF19" s="12">
        <f>EXP(AE19)</f>
        <v>12.140958665285083</v>
      </c>
      <c r="AL19" s="7" t="s">
        <v>146</v>
      </c>
      <c r="AM19" s="33">
        <v>3.7829119574107848</v>
      </c>
    </row>
    <row r="20" spans="2:39" x14ac:dyDescent="0.2">
      <c r="B20" s="7"/>
      <c r="C20" s="38"/>
      <c r="D20" s="7"/>
      <c r="E20" s="7"/>
      <c r="O20" t="s">
        <v>406</v>
      </c>
      <c r="P20">
        <v>-0.16864871000000001</v>
      </c>
      <c r="T20" s="7" t="s">
        <v>405</v>
      </c>
      <c r="U20" s="42">
        <v>0.13554039000000001</v>
      </c>
      <c r="V20" t="s">
        <v>388</v>
      </c>
      <c r="W20" s="7" t="s">
        <v>416</v>
      </c>
      <c r="X20" s="42">
        <v>-0.49739623999999999</v>
      </c>
      <c r="AB20" s="7" t="s">
        <v>539</v>
      </c>
      <c r="AC20" s="42" t="s">
        <v>534</v>
      </c>
      <c r="AD20" s="42" t="s">
        <v>534</v>
      </c>
      <c r="AE20" s="8">
        <v>0.20097169000000001</v>
      </c>
      <c r="AF20" s="12">
        <f>EXP(AE20)</f>
        <v>1.2225901598059723</v>
      </c>
      <c r="AL20" s="16" t="s">
        <v>147</v>
      </c>
      <c r="AM20" s="35">
        <v>2.6667846142700418</v>
      </c>
    </row>
    <row r="21" spans="2:39" x14ac:dyDescent="0.2">
      <c r="B21" s="7"/>
      <c r="C21" s="38"/>
      <c r="D21" s="7"/>
      <c r="E21" s="7"/>
      <c r="O21" t="s">
        <v>407</v>
      </c>
      <c r="P21">
        <v>-1.17191668</v>
      </c>
      <c r="T21" s="7" t="s">
        <v>406</v>
      </c>
      <c r="U21" s="42">
        <v>-0.16864871000000001</v>
      </c>
      <c r="V21" t="s">
        <v>388</v>
      </c>
      <c r="W21" s="7" t="s">
        <v>419</v>
      </c>
      <c r="X21" s="42">
        <v>-0.98224009999999995</v>
      </c>
      <c r="AB21" s="7" t="s">
        <v>535</v>
      </c>
      <c r="AC21" s="42" t="s">
        <v>534</v>
      </c>
      <c r="AD21" s="42" t="s">
        <v>534</v>
      </c>
      <c r="AE21" s="8">
        <v>0.45580520000000002</v>
      </c>
      <c r="AF21" s="12">
        <f>EXP(AE21)</f>
        <v>1.5774430289328514</v>
      </c>
    </row>
    <row r="22" spans="2:39" x14ac:dyDescent="0.2">
      <c r="O22" t="s">
        <v>408</v>
      </c>
      <c r="P22" t="s">
        <v>385</v>
      </c>
      <c r="T22" s="7" t="s">
        <v>407</v>
      </c>
      <c r="U22" s="42">
        <v>-1.17191668</v>
      </c>
      <c r="V22" t="s">
        <v>388</v>
      </c>
      <c r="W22" s="7" t="s">
        <v>422</v>
      </c>
      <c r="X22" s="42">
        <v>0.42861252999999999</v>
      </c>
      <c r="AB22" s="7" t="s">
        <v>546</v>
      </c>
      <c r="AC22" s="42" t="s">
        <v>534</v>
      </c>
      <c r="AD22" s="42" t="s">
        <v>534</v>
      </c>
      <c r="AE22" s="8">
        <v>1.2626189999999999</v>
      </c>
      <c r="AF22" s="12">
        <f>EXP(AE22)</f>
        <v>3.5346666675196898</v>
      </c>
    </row>
    <row r="23" spans="2:39" x14ac:dyDescent="0.2">
      <c r="O23" t="s">
        <v>409</v>
      </c>
      <c r="P23">
        <v>-0.87070818999999999</v>
      </c>
      <c r="T23" s="7" t="s">
        <v>408</v>
      </c>
      <c r="U23" s="42" t="s">
        <v>385</v>
      </c>
      <c r="V23" t="s">
        <v>388</v>
      </c>
      <c r="W23" s="7" t="s">
        <v>424</v>
      </c>
      <c r="X23" s="42">
        <v>1.44708879</v>
      </c>
      <c r="AB23" s="7" t="s">
        <v>498</v>
      </c>
      <c r="AC23" s="42" t="s">
        <v>534</v>
      </c>
      <c r="AD23" s="42" t="s">
        <v>534</v>
      </c>
      <c r="AE23" s="8">
        <v>1.4172155399999999</v>
      </c>
      <c r="AF23" s="12">
        <f>EXP(AE23)</f>
        <v>4.1256168169922471</v>
      </c>
    </row>
    <row r="24" spans="2:39" x14ac:dyDescent="0.2">
      <c r="O24" t="s">
        <v>410</v>
      </c>
      <c r="P24" t="s">
        <v>385</v>
      </c>
      <c r="T24" s="7" t="s">
        <v>409</v>
      </c>
      <c r="U24" s="42">
        <v>-0.87070818999999999</v>
      </c>
      <c r="V24" t="s">
        <v>388</v>
      </c>
      <c r="W24" s="7" t="s">
        <v>425</v>
      </c>
      <c r="X24" s="42">
        <v>-0.54228604000000002</v>
      </c>
      <c r="AB24" s="7" t="s">
        <v>500</v>
      </c>
      <c r="AC24" s="42" t="s">
        <v>534</v>
      </c>
      <c r="AD24" s="42" t="s">
        <v>534</v>
      </c>
      <c r="AE24" s="8">
        <v>4.1837550000000001E-2</v>
      </c>
      <c r="AF24" s="12">
        <f>EXP(AE24)</f>
        <v>1.042725074302939</v>
      </c>
    </row>
    <row r="25" spans="2:39" ht="17" x14ac:dyDescent="0.2">
      <c r="B25" s="14" t="s">
        <v>50</v>
      </c>
      <c r="C25" s="14" t="s">
        <v>148</v>
      </c>
      <c r="G25" s="36" t="s">
        <v>136</v>
      </c>
      <c r="H25" s="36" t="s">
        <v>137</v>
      </c>
      <c r="I25" s="36" t="s">
        <v>138</v>
      </c>
      <c r="O25" t="s">
        <v>411</v>
      </c>
      <c r="P25" t="s">
        <v>385</v>
      </c>
      <c r="T25" s="7" t="s">
        <v>410</v>
      </c>
      <c r="U25" s="42" t="s">
        <v>385</v>
      </c>
      <c r="V25" t="s">
        <v>388</v>
      </c>
      <c r="W25" s="7" t="s">
        <v>428</v>
      </c>
      <c r="X25" s="42">
        <v>-0.15671147999999999</v>
      </c>
      <c r="AB25" s="7" t="s">
        <v>547</v>
      </c>
      <c r="AC25" s="42" t="s">
        <v>534</v>
      </c>
      <c r="AD25" s="42" t="s">
        <v>534</v>
      </c>
      <c r="AE25" s="8">
        <v>2.0124211600000002</v>
      </c>
      <c r="AF25" s="12">
        <f>EXP(AE25)</f>
        <v>7.4814091254547499</v>
      </c>
    </row>
    <row r="26" spans="2:39" ht="17" x14ac:dyDescent="0.2">
      <c r="B26" s="11" t="s">
        <v>139</v>
      </c>
      <c r="C26" s="41" t="s">
        <v>189</v>
      </c>
      <c r="G26" s="37" t="s">
        <v>139</v>
      </c>
      <c r="H26" s="37">
        <v>-4.9524859999999997E-2</v>
      </c>
      <c r="I26" s="37">
        <v>8.7345485400000006E-2</v>
      </c>
      <c r="K26" s="37" t="str">
        <f>TEXT(H26,"0.00")&amp;" ("&amp;TEXT(I26,"0.00")&amp;")"</f>
        <v>-0.05 (0.09)</v>
      </c>
      <c r="O26" t="s">
        <v>412</v>
      </c>
      <c r="P26">
        <v>-2.0550391299999999</v>
      </c>
      <c r="T26" s="7" t="s">
        <v>411</v>
      </c>
      <c r="U26" s="42" t="s">
        <v>385</v>
      </c>
      <c r="V26" t="s">
        <v>388</v>
      </c>
      <c r="W26" s="7" t="s">
        <v>429</v>
      </c>
      <c r="X26" s="42">
        <v>2.0262898699999998</v>
      </c>
      <c r="AB26" s="7" t="s">
        <v>540</v>
      </c>
      <c r="AC26" s="42" t="s">
        <v>534</v>
      </c>
      <c r="AD26" s="42" t="s">
        <v>534</v>
      </c>
      <c r="AE26" s="8">
        <v>-0.2371267</v>
      </c>
      <c r="AF26" s="12">
        <f>EXP(AE26)</f>
        <v>0.78889132915394566</v>
      </c>
    </row>
    <row r="27" spans="2:39" ht="17" x14ac:dyDescent="0.2">
      <c r="B27" s="7" t="s">
        <v>140</v>
      </c>
      <c r="C27" s="42" t="s">
        <v>179</v>
      </c>
      <c r="G27" s="37" t="s">
        <v>140</v>
      </c>
      <c r="H27" s="37">
        <v>0.38172068999999997</v>
      </c>
      <c r="I27" s="37">
        <v>0.3212184421</v>
      </c>
      <c r="K27" s="37" t="str">
        <f t="shared" ref="K27:K52" si="6">TEXT(H27,"0.00")&amp;" ("&amp;TEXT(I27,"0.00")&amp;")"</f>
        <v>0.38 (0.32)</v>
      </c>
      <c r="O27" t="s">
        <v>413</v>
      </c>
      <c r="P27">
        <v>0.14040952000000001</v>
      </c>
      <c r="T27" s="7" t="s">
        <v>412</v>
      </c>
      <c r="U27" s="42">
        <v>-2.0550391299999999</v>
      </c>
      <c r="V27" t="s">
        <v>388</v>
      </c>
      <c r="W27" s="7" t="s">
        <v>430</v>
      </c>
      <c r="X27" s="42">
        <v>-2.62561803</v>
      </c>
      <c r="AB27" s="7" t="s">
        <v>541</v>
      </c>
      <c r="AC27" s="42" t="s">
        <v>534</v>
      </c>
      <c r="AD27" s="42" t="s">
        <v>534</v>
      </c>
      <c r="AE27" s="8">
        <v>0.17993097</v>
      </c>
      <c r="AF27" s="12">
        <f t="shared" ref="AF27:AF30" si="7">EXP(AE27)</f>
        <v>1.1971347220596229</v>
      </c>
    </row>
    <row r="28" spans="2:39" ht="17" x14ac:dyDescent="0.2">
      <c r="B28" s="7" t="s">
        <v>141</v>
      </c>
      <c r="C28" s="42" t="s">
        <v>180</v>
      </c>
      <c r="G28" s="37" t="s">
        <v>141</v>
      </c>
      <c r="H28" s="37">
        <v>1.0453370200000001</v>
      </c>
      <c r="I28" s="37">
        <v>0.30803398869999998</v>
      </c>
      <c r="K28" s="37" t="str">
        <f t="shared" si="6"/>
        <v>1.05 (0.31)</v>
      </c>
      <c r="O28" t="s">
        <v>414</v>
      </c>
      <c r="P28">
        <v>-0.94874024999999995</v>
      </c>
      <c r="T28" s="7" t="s">
        <v>413</v>
      </c>
      <c r="U28" s="42">
        <v>0.14040952000000001</v>
      </c>
      <c r="V28" t="s">
        <v>388</v>
      </c>
      <c r="W28" s="7" t="s">
        <v>435</v>
      </c>
      <c r="X28" s="42">
        <v>0.48846252000000001</v>
      </c>
      <c r="AB28" s="7" t="s">
        <v>542</v>
      </c>
      <c r="AC28" s="42" t="s">
        <v>534</v>
      </c>
      <c r="AD28" s="42" t="s">
        <v>534</v>
      </c>
      <c r="AE28" s="8">
        <v>-1.4426151</v>
      </c>
      <c r="AF28" s="12">
        <f t="shared" si="7"/>
        <v>0.23630897833926962</v>
      </c>
    </row>
    <row r="29" spans="2:39" ht="17" x14ac:dyDescent="0.2">
      <c r="B29" s="7" t="s">
        <v>142</v>
      </c>
      <c r="C29" s="42" t="s">
        <v>190</v>
      </c>
      <c r="G29" s="37" t="s">
        <v>142</v>
      </c>
      <c r="H29" s="37">
        <v>-0.22729210999999999</v>
      </c>
      <c r="I29" s="37">
        <v>0.33983680840000002</v>
      </c>
      <c r="K29" s="37" t="str">
        <f t="shared" si="6"/>
        <v>-0.23 (0.34)</v>
      </c>
      <c r="O29" t="s">
        <v>415</v>
      </c>
      <c r="P29">
        <v>-0.76608235999999996</v>
      </c>
      <c r="T29" s="7" t="s">
        <v>414</v>
      </c>
      <c r="U29" s="42">
        <v>-0.94874024999999995</v>
      </c>
      <c r="V29" t="s">
        <v>388</v>
      </c>
      <c r="W29" s="7" t="s">
        <v>436</v>
      </c>
      <c r="X29" s="42">
        <v>-0.79819172000000005</v>
      </c>
      <c r="AB29" s="7" t="s">
        <v>549</v>
      </c>
      <c r="AC29" s="42" t="s">
        <v>534</v>
      </c>
      <c r="AD29" s="42" t="s">
        <v>534</v>
      </c>
      <c r="AE29" s="8">
        <v>-4.1680546999999999</v>
      </c>
      <c r="AF29" s="12">
        <f t="shared" si="7"/>
        <v>1.5482348661656398E-2</v>
      </c>
    </row>
    <row r="30" spans="2:39" ht="17" x14ac:dyDescent="0.2">
      <c r="B30" s="7" t="s">
        <v>143</v>
      </c>
      <c r="C30" s="42" t="s">
        <v>191</v>
      </c>
      <c r="G30" s="37" t="s">
        <v>143</v>
      </c>
      <c r="H30" s="37">
        <v>-4.2945780000000003E-2</v>
      </c>
      <c r="I30" s="37">
        <v>0.35946832870000001</v>
      </c>
      <c r="K30" s="37" t="str">
        <f t="shared" si="6"/>
        <v>-0.04 (0.36)</v>
      </c>
      <c r="O30" t="s">
        <v>416</v>
      </c>
      <c r="P30">
        <v>-0.49739623999999999</v>
      </c>
      <c r="T30" s="7" t="s">
        <v>415</v>
      </c>
      <c r="U30" s="42">
        <v>-0.76608235999999996</v>
      </c>
      <c r="V30" t="s">
        <v>388</v>
      </c>
      <c r="W30" s="7" t="s">
        <v>437</v>
      </c>
      <c r="X30" s="42">
        <v>0.11726515999999999</v>
      </c>
      <c r="AB30" s="7" t="s">
        <v>548</v>
      </c>
      <c r="AC30" s="42" t="s">
        <v>534</v>
      </c>
      <c r="AD30" s="42" t="s">
        <v>534</v>
      </c>
      <c r="AE30" s="8">
        <v>-1.5756869999999999E-2</v>
      </c>
      <c r="AF30" s="12">
        <f t="shared" si="7"/>
        <v>0.98436662001993158</v>
      </c>
    </row>
    <row r="31" spans="2:39" ht="17" x14ac:dyDescent="0.2">
      <c r="B31" s="7" t="s">
        <v>144</v>
      </c>
      <c r="C31" s="42" t="s">
        <v>192</v>
      </c>
      <c r="G31" s="37" t="s">
        <v>144</v>
      </c>
      <c r="H31" s="37">
        <v>-0.51323434999999995</v>
      </c>
      <c r="I31" s="37">
        <v>0.38017429860000002</v>
      </c>
      <c r="K31" s="37" t="str">
        <f t="shared" si="6"/>
        <v>-0.51 (0.38)</v>
      </c>
      <c r="O31" t="s">
        <v>417</v>
      </c>
      <c r="P31" t="s">
        <v>385</v>
      </c>
      <c r="T31" s="7" t="s">
        <v>416</v>
      </c>
      <c r="U31" s="42">
        <v>-0.49739623999999999</v>
      </c>
      <c r="V31" t="s">
        <v>388</v>
      </c>
      <c r="W31" s="7" t="s">
        <v>438</v>
      </c>
      <c r="X31" s="42">
        <v>-0.25867878</v>
      </c>
      <c r="AB31" s="16" t="s">
        <v>159</v>
      </c>
      <c r="AC31" s="39">
        <v>112</v>
      </c>
      <c r="AD31" s="39">
        <v>112</v>
      </c>
      <c r="AE31" s="39">
        <v>112</v>
      </c>
      <c r="AF31" s="39">
        <v>112</v>
      </c>
    </row>
    <row r="32" spans="2:39" ht="17" x14ac:dyDescent="0.2">
      <c r="B32" s="7" t="s">
        <v>145</v>
      </c>
      <c r="C32" s="42" t="s">
        <v>181</v>
      </c>
      <c r="G32" s="37" t="s">
        <v>145</v>
      </c>
      <c r="H32" s="37">
        <v>0.36883886999999999</v>
      </c>
      <c r="I32" s="37">
        <v>0.18491747140000001</v>
      </c>
      <c r="K32" s="37" t="str">
        <f t="shared" si="6"/>
        <v>0.37 (0.18)</v>
      </c>
      <c r="O32" t="s">
        <v>418</v>
      </c>
      <c r="P32" t="s">
        <v>385</v>
      </c>
      <c r="T32" s="7" t="s">
        <v>417</v>
      </c>
      <c r="U32" s="42" t="s">
        <v>385</v>
      </c>
      <c r="V32" t="s">
        <v>388</v>
      </c>
      <c r="W32" s="7" t="s">
        <v>439</v>
      </c>
      <c r="X32" s="42">
        <v>-0.78915332999999999</v>
      </c>
    </row>
    <row r="33" spans="2:32" ht="17" x14ac:dyDescent="0.2">
      <c r="B33" s="7" t="s">
        <v>146</v>
      </c>
      <c r="C33" s="42" t="s">
        <v>182</v>
      </c>
      <c r="G33" s="37" t="s">
        <v>146</v>
      </c>
      <c r="H33" s="37">
        <v>0.31943717999999999</v>
      </c>
      <c r="I33" s="37">
        <v>0.1613832161</v>
      </c>
      <c r="K33" s="37" t="str">
        <f t="shared" si="6"/>
        <v>0.32 (0.16)</v>
      </c>
      <c r="O33" t="s">
        <v>419</v>
      </c>
      <c r="P33">
        <v>-0.98224009999999995</v>
      </c>
      <c r="T33" s="7" t="s">
        <v>418</v>
      </c>
      <c r="U33" s="42" t="s">
        <v>385</v>
      </c>
      <c r="V33" t="s">
        <v>388</v>
      </c>
      <c r="W33" s="7" t="s">
        <v>440</v>
      </c>
      <c r="X33" s="42">
        <v>-5.8846799999999998E-2</v>
      </c>
    </row>
    <row r="34" spans="2:32" ht="17" x14ac:dyDescent="0.2">
      <c r="B34" s="7" t="s">
        <v>147</v>
      </c>
      <c r="C34" s="42" t="s">
        <v>193</v>
      </c>
      <c r="G34" s="37" t="s">
        <v>147</v>
      </c>
      <c r="H34" s="37">
        <v>-0.16870410999999999</v>
      </c>
      <c r="I34" s="37">
        <v>0.1555473761</v>
      </c>
      <c r="K34" s="37" t="str">
        <f t="shared" si="6"/>
        <v>-0.17 (0.16)</v>
      </c>
      <c r="O34" t="s">
        <v>420</v>
      </c>
      <c r="P34" t="s">
        <v>385</v>
      </c>
      <c r="T34" s="7" t="s">
        <v>419</v>
      </c>
      <c r="U34" s="42">
        <v>-0.98224009999999995</v>
      </c>
      <c r="V34" t="s">
        <v>388</v>
      </c>
      <c r="W34" s="7" t="s">
        <v>441</v>
      </c>
      <c r="X34" s="42">
        <v>1.0917200499999999</v>
      </c>
    </row>
    <row r="35" spans="2:32" ht="17" x14ac:dyDescent="0.2">
      <c r="B35" s="7" t="s">
        <v>161</v>
      </c>
      <c r="C35" s="42" t="s">
        <v>194</v>
      </c>
      <c r="G35" s="37" t="s">
        <v>161</v>
      </c>
      <c r="H35" s="37">
        <v>-2.1347689999999999E-2</v>
      </c>
      <c r="I35" s="37">
        <v>2.0867547600000001E-2</v>
      </c>
      <c r="K35" s="37" t="str">
        <f t="shared" si="6"/>
        <v>-0.02 (0.02)</v>
      </c>
      <c r="O35" t="s">
        <v>421</v>
      </c>
      <c r="P35" t="s">
        <v>385</v>
      </c>
      <c r="T35" s="7" t="s">
        <v>420</v>
      </c>
      <c r="U35" s="42" t="s">
        <v>385</v>
      </c>
      <c r="V35" t="s">
        <v>388</v>
      </c>
      <c r="W35" s="7" t="s">
        <v>442</v>
      </c>
      <c r="X35" s="42">
        <v>0.83208389999999999</v>
      </c>
      <c r="AB35" s="7"/>
      <c r="AC35" s="42"/>
      <c r="AD35" s="12"/>
      <c r="AE35" s="42"/>
      <c r="AF35" s="12"/>
    </row>
    <row r="36" spans="2:32" ht="17" x14ac:dyDescent="0.2">
      <c r="B36" s="7" t="s">
        <v>162</v>
      </c>
      <c r="C36" s="42" t="s">
        <v>195</v>
      </c>
      <c r="G36" s="37" t="s">
        <v>162</v>
      </c>
      <c r="H36" s="37">
        <v>-8.4215399999999999E-3</v>
      </c>
      <c r="I36" s="37">
        <v>7.4577060400000006E-2</v>
      </c>
      <c r="K36" s="37" t="str">
        <f t="shared" si="6"/>
        <v>-0.01 (0.07)</v>
      </c>
      <c r="O36" t="s">
        <v>422</v>
      </c>
      <c r="P36">
        <v>0.42861252999999999</v>
      </c>
      <c r="T36" s="7" t="s">
        <v>421</v>
      </c>
      <c r="U36" s="42" t="s">
        <v>385</v>
      </c>
      <c r="V36" t="s">
        <v>388</v>
      </c>
      <c r="W36" s="7" t="s">
        <v>444</v>
      </c>
      <c r="X36" s="42">
        <v>-0.17818149999999999</v>
      </c>
      <c r="AB36" s="7"/>
      <c r="AC36" s="42"/>
      <c r="AD36" s="12"/>
      <c r="AE36" s="42"/>
      <c r="AF36" s="12"/>
    </row>
    <row r="37" spans="2:32" ht="17" x14ac:dyDescent="0.2">
      <c r="B37" s="7" t="s">
        <v>163</v>
      </c>
      <c r="C37" s="42" t="s">
        <v>196</v>
      </c>
      <c r="G37" s="37" t="s">
        <v>163</v>
      </c>
      <c r="H37" s="37">
        <v>-0.14633550000000001</v>
      </c>
      <c r="I37" s="37">
        <v>7.1345995800000006E-2</v>
      </c>
      <c r="K37" s="37" t="str">
        <f t="shared" si="6"/>
        <v>-0.15 (0.07)</v>
      </c>
      <c r="O37" t="s">
        <v>423</v>
      </c>
      <c r="P37" t="s">
        <v>385</v>
      </c>
      <c r="T37" s="7" t="s">
        <v>422</v>
      </c>
      <c r="U37" s="42">
        <v>0.42861252999999999</v>
      </c>
      <c r="V37" t="s">
        <v>388</v>
      </c>
      <c r="W37" s="7" t="s">
        <v>446</v>
      </c>
      <c r="X37" s="42">
        <v>0.36171109000000001</v>
      </c>
    </row>
    <row r="38" spans="2:32" ht="17" x14ac:dyDescent="0.2">
      <c r="B38" s="7" t="s">
        <v>164</v>
      </c>
      <c r="C38" s="42" t="s">
        <v>183</v>
      </c>
      <c r="G38" s="37" t="s">
        <v>164</v>
      </c>
      <c r="H38" s="37">
        <v>5.965198E-2</v>
      </c>
      <c r="I38" s="37">
        <v>7.9801600799999997E-2</v>
      </c>
      <c r="K38" s="37" t="str">
        <f t="shared" si="6"/>
        <v>0.06 (0.08)</v>
      </c>
      <c r="O38" t="s">
        <v>424</v>
      </c>
      <c r="P38">
        <v>1.44708879</v>
      </c>
      <c r="T38" s="7" t="s">
        <v>423</v>
      </c>
      <c r="U38" s="42" t="s">
        <v>385</v>
      </c>
      <c r="V38" t="s">
        <v>388</v>
      </c>
      <c r="W38" s="7" t="s">
        <v>450</v>
      </c>
      <c r="X38" s="42">
        <v>1.13216293</v>
      </c>
    </row>
    <row r="39" spans="2:32" ht="17" x14ac:dyDescent="0.2">
      <c r="B39" s="7" t="s">
        <v>165</v>
      </c>
      <c r="C39" s="42" t="s">
        <v>184</v>
      </c>
      <c r="G39" s="37" t="s">
        <v>165</v>
      </c>
      <c r="H39" s="37">
        <v>7.2184700000000003E-3</v>
      </c>
      <c r="I39" s="37">
        <v>8.4860045499999995E-2</v>
      </c>
      <c r="K39" s="37" t="str">
        <f t="shared" si="6"/>
        <v>0.01 (0.08)</v>
      </c>
      <c r="O39" t="s">
        <v>425</v>
      </c>
      <c r="P39">
        <v>-0.54228604000000002</v>
      </c>
      <c r="T39" s="7" t="s">
        <v>424</v>
      </c>
      <c r="U39" s="42">
        <v>1.44708879</v>
      </c>
      <c r="V39" t="s">
        <v>388</v>
      </c>
      <c r="W39" s="7" t="s">
        <v>451</v>
      </c>
      <c r="X39" s="42">
        <v>-0.13696922</v>
      </c>
    </row>
    <row r="40" spans="2:32" ht="17" x14ac:dyDescent="0.2">
      <c r="B40" s="7" t="s">
        <v>166</v>
      </c>
      <c r="C40" s="42" t="s">
        <v>185</v>
      </c>
      <c r="G40" s="37" t="s">
        <v>166</v>
      </c>
      <c r="H40" s="37">
        <v>3.1758620000000001E-2</v>
      </c>
      <c r="I40" s="37">
        <v>8.9914366300000007E-2</v>
      </c>
      <c r="K40" s="37" t="str">
        <f t="shared" si="6"/>
        <v>0.03 (0.09)</v>
      </c>
      <c r="O40" t="s">
        <v>426</v>
      </c>
      <c r="P40" t="s">
        <v>385</v>
      </c>
      <c r="T40" s="7" t="s">
        <v>425</v>
      </c>
      <c r="U40" s="42">
        <v>-0.54228604000000002</v>
      </c>
      <c r="V40" t="s">
        <v>388</v>
      </c>
      <c r="W40" s="7" t="s">
        <v>457</v>
      </c>
      <c r="X40" s="42">
        <v>0.42637544999999999</v>
      </c>
    </row>
    <row r="41" spans="2:32" ht="17" x14ac:dyDescent="0.2">
      <c r="B41" s="7" t="s">
        <v>167</v>
      </c>
      <c r="C41" s="42" t="s">
        <v>186</v>
      </c>
      <c r="G41" s="37" t="s">
        <v>167</v>
      </c>
      <c r="H41" s="37">
        <v>1.2819540000000001E-2</v>
      </c>
      <c r="I41" s="37">
        <v>4.2755018899999997E-2</v>
      </c>
      <c r="K41" s="37" t="str">
        <f t="shared" si="6"/>
        <v>0.01 (0.04)</v>
      </c>
      <c r="O41" t="s">
        <v>427</v>
      </c>
      <c r="P41" t="s">
        <v>385</v>
      </c>
      <c r="T41" s="7" t="s">
        <v>426</v>
      </c>
      <c r="U41" s="42" t="s">
        <v>385</v>
      </c>
      <c r="V41" t="s">
        <v>388</v>
      </c>
      <c r="W41" s="7" t="s">
        <v>459</v>
      </c>
      <c r="X41" s="42">
        <v>1.74205177</v>
      </c>
    </row>
    <row r="42" spans="2:32" ht="17" x14ac:dyDescent="0.2">
      <c r="B42" s="7" t="s">
        <v>168</v>
      </c>
      <c r="C42" s="42" t="s">
        <v>197</v>
      </c>
      <c r="G42" s="37" t="s">
        <v>168</v>
      </c>
      <c r="H42" s="37">
        <v>-1.309565E-2</v>
      </c>
      <c r="I42" s="37">
        <v>3.6894610199999997E-2</v>
      </c>
      <c r="K42" s="37" t="str">
        <f t="shared" si="6"/>
        <v>-0.01 (0.04)</v>
      </c>
      <c r="O42" t="s">
        <v>428</v>
      </c>
      <c r="P42">
        <v>-0.15671147999999999</v>
      </c>
      <c r="T42" s="7" t="s">
        <v>427</v>
      </c>
      <c r="U42" s="42" t="s">
        <v>385</v>
      </c>
      <c r="V42" t="s">
        <v>388</v>
      </c>
      <c r="W42" s="7" t="s">
        <v>460</v>
      </c>
      <c r="X42" s="42">
        <v>0.15528697</v>
      </c>
    </row>
    <row r="43" spans="2:32" ht="17" x14ac:dyDescent="0.2">
      <c r="B43" s="7" t="s">
        <v>169</v>
      </c>
      <c r="C43" s="42" t="s">
        <v>187</v>
      </c>
      <c r="G43" s="37" t="s">
        <v>169</v>
      </c>
      <c r="H43" s="37">
        <v>9.0763079999999996E-2</v>
      </c>
      <c r="I43" s="37">
        <v>3.6973003099999999E-2</v>
      </c>
      <c r="K43" s="37" t="str">
        <f t="shared" si="6"/>
        <v>0.09 (0.04)</v>
      </c>
      <c r="O43" t="s">
        <v>429</v>
      </c>
      <c r="P43">
        <v>2.0262898699999998</v>
      </c>
      <c r="T43" s="7" t="s">
        <v>428</v>
      </c>
      <c r="U43" s="42">
        <v>-0.15671147999999999</v>
      </c>
      <c r="V43" t="s">
        <v>388</v>
      </c>
      <c r="W43" s="7" t="s">
        <v>461</v>
      </c>
      <c r="X43" s="42">
        <v>2.4965847499999998</v>
      </c>
    </row>
    <row r="44" spans="2:32" ht="17" x14ac:dyDescent="0.2">
      <c r="B44" s="7" t="s">
        <v>170</v>
      </c>
      <c r="C44" s="42" t="s">
        <v>198</v>
      </c>
      <c r="G44" s="37" t="s">
        <v>170</v>
      </c>
      <c r="H44" s="37">
        <v>-8.9172660000000001E-2</v>
      </c>
      <c r="I44" s="37">
        <v>0.15343455550000001</v>
      </c>
      <c r="K44" s="37" t="str">
        <f t="shared" si="6"/>
        <v>-0.09 (0.15)</v>
      </c>
      <c r="O44" t="s">
        <v>430</v>
      </c>
      <c r="P44">
        <v>-2.62561803</v>
      </c>
      <c r="T44" s="7" t="s">
        <v>429</v>
      </c>
      <c r="U44" s="42">
        <v>2.0262898699999998</v>
      </c>
      <c r="V44" t="s">
        <v>388</v>
      </c>
      <c r="W44" s="7" t="s">
        <v>463</v>
      </c>
      <c r="X44" s="42">
        <v>0.20097169000000001</v>
      </c>
    </row>
    <row r="45" spans="2:32" ht="17" x14ac:dyDescent="0.2">
      <c r="B45" s="7" t="s">
        <v>171</v>
      </c>
      <c r="C45" s="42" t="s">
        <v>199</v>
      </c>
      <c r="G45" s="37" t="s">
        <v>171</v>
      </c>
      <c r="H45" s="37">
        <v>-7.4008909999999997E-2</v>
      </c>
      <c r="I45" s="37">
        <v>0.5254742684</v>
      </c>
      <c r="K45" s="37" t="str">
        <f t="shared" si="6"/>
        <v>-0.07 (0.53)</v>
      </c>
      <c r="O45" t="s">
        <v>431</v>
      </c>
      <c r="P45" t="s">
        <v>385</v>
      </c>
      <c r="T45" s="7" t="s">
        <v>430</v>
      </c>
      <c r="U45" s="42">
        <v>-2.62561803</v>
      </c>
      <c r="V45" t="s">
        <v>388</v>
      </c>
      <c r="W45" s="7" t="s">
        <v>464</v>
      </c>
      <c r="X45" s="42">
        <v>0.45580520000000002</v>
      </c>
    </row>
    <row r="46" spans="2:32" ht="17" x14ac:dyDescent="0.2">
      <c r="B46" s="7" t="s">
        <v>172</v>
      </c>
      <c r="C46" s="42" t="s">
        <v>200</v>
      </c>
      <c r="G46" s="37" t="s">
        <v>172</v>
      </c>
      <c r="H46" s="37">
        <v>-0.62819183000000001</v>
      </c>
      <c r="I46" s="37">
        <v>0.52042596139999997</v>
      </c>
      <c r="K46" s="37" t="str">
        <f t="shared" si="6"/>
        <v>-0.63 (0.52)</v>
      </c>
      <c r="O46" t="s">
        <v>432</v>
      </c>
      <c r="P46" t="s">
        <v>385</v>
      </c>
      <c r="T46" s="7" t="s">
        <v>431</v>
      </c>
      <c r="U46" s="42" t="s">
        <v>385</v>
      </c>
      <c r="V46" t="s">
        <v>388</v>
      </c>
      <c r="W46" s="7" t="s">
        <v>468</v>
      </c>
      <c r="X46" s="42">
        <v>0.19942090000000001</v>
      </c>
    </row>
    <row r="47" spans="2:32" ht="17" x14ac:dyDescent="0.2">
      <c r="B47" s="7" t="s">
        <v>173</v>
      </c>
      <c r="C47" s="42" t="s">
        <v>188</v>
      </c>
      <c r="G47" s="37" t="s">
        <v>173</v>
      </c>
      <c r="H47" s="37">
        <v>1.2931588199999999</v>
      </c>
      <c r="I47" s="37">
        <v>0.67069536399999996</v>
      </c>
      <c r="K47" s="37" t="str">
        <f t="shared" si="6"/>
        <v>1.29 (0.67)</v>
      </c>
      <c r="O47" t="s">
        <v>433</v>
      </c>
      <c r="P47" t="s">
        <v>385</v>
      </c>
      <c r="T47" s="7" t="s">
        <v>432</v>
      </c>
      <c r="U47" s="42" t="s">
        <v>385</v>
      </c>
      <c r="V47" t="s">
        <v>388</v>
      </c>
      <c r="W47" s="7" t="s">
        <v>469</v>
      </c>
      <c r="X47" s="42">
        <v>0.32495666000000001</v>
      </c>
      <c r="AB47" s="7"/>
      <c r="AC47" s="42"/>
      <c r="AD47" s="12"/>
      <c r="AE47" s="42"/>
      <c r="AF47" s="12"/>
    </row>
    <row r="48" spans="2:32" ht="17" x14ac:dyDescent="0.2">
      <c r="B48" s="7" t="s">
        <v>174</v>
      </c>
      <c r="C48" s="42" t="s">
        <v>201</v>
      </c>
      <c r="G48" s="37" t="s">
        <v>174</v>
      </c>
      <c r="H48" s="37">
        <v>-6.2002000000000002E-2</v>
      </c>
      <c r="I48" s="37">
        <v>0.61665804710000005</v>
      </c>
      <c r="K48" s="37" t="str">
        <f t="shared" si="6"/>
        <v>-0.06 (0.62)</v>
      </c>
      <c r="O48" t="s">
        <v>434</v>
      </c>
      <c r="P48" t="s">
        <v>385</v>
      </c>
      <c r="T48" s="7" t="s">
        <v>433</v>
      </c>
      <c r="U48" s="42" t="s">
        <v>385</v>
      </c>
      <c r="V48" t="s">
        <v>388</v>
      </c>
      <c r="W48" s="7" t="s">
        <v>470</v>
      </c>
      <c r="X48" s="42">
        <v>2.647308E-2</v>
      </c>
      <c r="AB48" s="7"/>
      <c r="AC48" s="42"/>
      <c r="AD48" s="12"/>
      <c r="AE48" s="42"/>
      <c r="AF48" s="12"/>
    </row>
    <row r="49" spans="2:24" ht="17" x14ac:dyDescent="0.2">
      <c r="B49" s="7" t="s">
        <v>175</v>
      </c>
      <c r="C49" s="42" t="s">
        <v>202</v>
      </c>
      <c r="G49" s="37" t="s">
        <v>175</v>
      </c>
      <c r="H49" s="37">
        <v>-0.27168743000000001</v>
      </c>
      <c r="I49" s="37">
        <v>0.68855847290000005</v>
      </c>
      <c r="K49" s="37" t="str">
        <f t="shared" si="6"/>
        <v>-0.27 (0.69)</v>
      </c>
      <c r="O49" t="s">
        <v>435</v>
      </c>
      <c r="P49">
        <v>0.48846252000000001</v>
      </c>
      <c r="T49" s="7" t="s">
        <v>434</v>
      </c>
      <c r="U49" s="42" t="s">
        <v>385</v>
      </c>
      <c r="V49" t="s">
        <v>388</v>
      </c>
      <c r="W49" s="7" t="s">
        <v>472</v>
      </c>
      <c r="X49" s="42">
        <v>0.87201841999999996</v>
      </c>
    </row>
    <row r="50" spans="2:24" ht="17" x14ac:dyDescent="0.2">
      <c r="B50" s="7" t="s">
        <v>176</v>
      </c>
      <c r="C50" s="42" t="s">
        <v>203</v>
      </c>
      <c r="G50" s="37" t="s">
        <v>176</v>
      </c>
      <c r="H50" s="37">
        <v>-0.21834741999999999</v>
      </c>
      <c r="I50" s="37">
        <v>0.32477371729999999</v>
      </c>
      <c r="K50" s="37" t="str">
        <f t="shared" si="6"/>
        <v>-0.22 (0.32)</v>
      </c>
      <c r="O50" t="s">
        <v>436</v>
      </c>
      <c r="P50">
        <v>-0.79819172000000005</v>
      </c>
      <c r="T50" s="7" t="s">
        <v>435</v>
      </c>
      <c r="U50" s="42">
        <v>0.48846252000000001</v>
      </c>
      <c r="V50" t="s">
        <v>388</v>
      </c>
      <c r="W50" s="7" t="s">
        <v>473</v>
      </c>
      <c r="X50" s="42">
        <v>1.38549688</v>
      </c>
    </row>
    <row r="51" spans="2:24" ht="17" x14ac:dyDescent="0.2">
      <c r="B51" s="7" t="s">
        <v>177</v>
      </c>
      <c r="C51" s="42" t="s">
        <v>204</v>
      </c>
      <c r="G51" s="37" t="s">
        <v>177</v>
      </c>
      <c r="H51" s="37">
        <v>-0.2198088</v>
      </c>
      <c r="I51" s="37">
        <v>0.27242453760000002</v>
      </c>
      <c r="K51" s="37" t="str">
        <f t="shared" si="6"/>
        <v>-0.22 (0.27)</v>
      </c>
      <c r="O51" t="s">
        <v>437</v>
      </c>
      <c r="P51">
        <v>0.11726515999999999</v>
      </c>
      <c r="T51" s="7" t="s">
        <v>436</v>
      </c>
      <c r="U51" s="42">
        <v>-0.79819172000000005</v>
      </c>
      <c r="V51" t="s">
        <v>388</v>
      </c>
      <c r="W51" s="7" t="s">
        <v>474</v>
      </c>
      <c r="X51" s="42">
        <v>0.68234249000000002</v>
      </c>
    </row>
    <row r="52" spans="2:24" ht="17" x14ac:dyDescent="0.2">
      <c r="B52" s="7" t="s">
        <v>178</v>
      </c>
      <c r="C52" s="42" t="s">
        <v>205</v>
      </c>
      <c r="G52" s="37" t="s">
        <v>178</v>
      </c>
      <c r="H52" s="37">
        <v>-5.0516440000000003E-2</v>
      </c>
      <c r="I52" s="37">
        <v>0.30884398670000002</v>
      </c>
      <c r="K52" s="37" t="str">
        <f t="shared" si="6"/>
        <v>-0.05 (0.31)</v>
      </c>
      <c r="O52" t="s">
        <v>438</v>
      </c>
      <c r="P52">
        <v>-0.25867878</v>
      </c>
      <c r="T52" s="7" t="s">
        <v>437</v>
      </c>
      <c r="U52" s="42">
        <v>0.11726515999999999</v>
      </c>
      <c r="V52" t="s">
        <v>388</v>
      </c>
      <c r="W52" s="7" t="s">
        <v>476</v>
      </c>
      <c r="X52" s="42">
        <v>0.51372565999999997</v>
      </c>
    </row>
    <row r="53" spans="2:24" x14ac:dyDescent="0.2">
      <c r="B53" s="16" t="s">
        <v>159</v>
      </c>
      <c r="C53" s="39">
        <v>112</v>
      </c>
      <c r="O53" t="s">
        <v>439</v>
      </c>
      <c r="P53">
        <v>-0.78915332999999999</v>
      </c>
      <c r="T53" s="7" t="s">
        <v>438</v>
      </c>
      <c r="U53" s="42">
        <v>-0.25867878</v>
      </c>
      <c r="V53" t="s">
        <v>388</v>
      </c>
      <c r="W53" s="7" t="s">
        <v>479</v>
      </c>
      <c r="X53" s="42">
        <v>2.0124211600000002</v>
      </c>
    </row>
    <row r="54" spans="2:24" x14ac:dyDescent="0.2">
      <c r="O54" t="s">
        <v>440</v>
      </c>
      <c r="P54">
        <v>-5.8846799999999998E-2</v>
      </c>
      <c r="T54" s="7" t="s">
        <v>439</v>
      </c>
      <c r="U54" s="42">
        <v>-0.78915332999999999</v>
      </c>
      <c r="V54" t="s">
        <v>388</v>
      </c>
      <c r="W54" s="7" t="s">
        <v>480</v>
      </c>
      <c r="X54" s="42">
        <v>-0.2371267</v>
      </c>
    </row>
    <row r="55" spans="2:24" x14ac:dyDescent="0.2">
      <c r="O55" t="s">
        <v>441</v>
      </c>
      <c r="P55">
        <v>1.0917200499999999</v>
      </c>
      <c r="T55" s="7" t="s">
        <v>440</v>
      </c>
      <c r="U55" s="42">
        <v>-5.8846799999999998E-2</v>
      </c>
      <c r="V55" t="s">
        <v>388</v>
      </c>
      <c r="W55" s="7" t="s">
        <v>482</v>
      </c>
      <c r="X55" s="42">
        <v>0.17993097</v>
      </c>
    </row>
    <row r="56" spans="2:24" x14ac:dyDescent="0.2">
      <c r="O56" t="s">
        <v>442</v>
      </c>
      <c r="P56">
        <v>0.83208389999999999</v>
      </c>
      <c r="T56" s="7" t="s">
        <v>441</v>
      </c>
      <c r="U56" s="42">
        <v>1.0917200499999999</v>
      </c>
      <c r="V56" t="s">
        <v>388</v>
      </c>
      <c r="W56" s="7" t="s">
        <v>483</v>
      </c>
      <c r="X56" s="42">
        <v>-1.4426151</v>
      </c>
    </row>
    <row r="57" spans="2:24" ht="17" x14ac:dyDescent="0.2">
      <c r="B57" s="14" t="s">
        <v>50</v>
      </c>
      <c r="C57" s="14" t="s">
        <v>148</v>
      </c>
      <c r="G57" s="36" t="s">
        <v>136</v>
      </c>
      <c r="H57" s="36" t="s">
        <v>137</v>
      </c>
      <c r="I57" s="36" t="s">
        <v>138</v>
      </c>
      <c r="O57" t="s">
        <v>443</v>
      </c>
      <c r="P57" t="s">
        <v>385</v>
      </c>
      <c r="T57" s="7" t="s">
        <v>442</v>
      </c>
      <c r="U57" s="42">
        <v>0.83208389999999999</v>
      </c>
      <c r="V57" t="s">
        <v>388</v>
      </c>
      <c r="W57" s="7" t="s">
        <v>486</v>
      </c>
      <c r="X57" s="42">
        <v>-1.12941629</v>
      </c>
    </row>
    <row r="58" spans="2:24" ht="17" x14ac:dyDescent="0.2">
      <c r="B58" s="11" t="s">
        <v>139</v>
      </c>
      <c r="C58" s="41" t="s">
        <v>260</v>
      </c>
      <c r="G58" s="37" t="s">
        <v>139</v>
      </c>
      <c r="H58" s="37">
        <v>-0.63554059900000004</v>
      </c>
      <c r="I58" s="37">
        <v>0.21054467360000001</v>
      </c>
      <c r="K58" s="37" t="str">
        <f t="shared" ref="K58:K120" si="8">TEXT(H58,"0.00")&amp;" ("&amp;TEXT(I58,"0.00")&amp;")"</f>
        <v>-0.64 (0.21)</v>
      </c>
      <c r="O58" t="s">
        <v>444</v>
      </c>
      <c r="P58">
        <v>-0.17818149999999999</v>
      </c>
      <c r="T58" s="7" t="s">
        <v>443</v>
      </c>
      <c r="U58" s="42" t="s">
        <v>385</v>
      </c>
      <c r="V58" t="s">
        <v>388</v>
      </c>
      <c r="W58" s="7" t="s">
        <v>487</v>
      </c>
      <c r="X58" s="42">
        <v>0.23157924999999999</v>
      </c>
    </row>
    <row r="59" spans="2:24" ht="17" x14ac:dyDescent="0.2">
      <c r="B59" s="7" t="s">
        <v>140</v>
      </c>
      <c r="C59" s="42" t="s">
        <v>261</v>
      </c>
      <c r="G59" s="37" t="s">
        <v>140</v>
      </c>
      <c r="H59" s="37">
        <v>0.31253228100000002</v>
      </c>
      <c r="I59" s="37">
        <v>0.72329791229999996</v>
      </c>
      <c r="K59" s="37" t="str">
        <f t="shared" si="8"/>
        <v>0.31 (0.72)</v>
      </c>
      <c r="O59" t="s">
        <v>445</v>
      </c>
      <c r="P59" t="s">
        <v>385</v>
      </c>
      <c r="T59" s="7" t="s">
        <v>444</v>
      </c>
      <c r="U59" s="42">
        <v>-0.17818149999999999</v>
      </c>
      <c r="V59" t="s">
        <v>388</v>
      </c>
      <c r="W59" s="7" t="s">
        <v>488</v>
      </c>
      <c r="X59" s="42">
        <v>-4.1680546999999999</v>
      </c>
    </row>
    <row r="60" spans="2:24" ht="17" x14ac:dyDescent="0.2">
      <c r="B60" s="7" t="s">
        <v>141</v>
      </c>
      <c r="C60" s="42" t="s">
        <v>262</v>
      </c>
      <c r="G60" s="37" t="s">
        <v>141</v>
      </c>
      <c r="H60" s="37">
        <v>-0.43439477999999998</v>
      </c>
      <c r="I60" s="37">
        <v>0.67859787630000001</v>
      </c>
      <c r="K60" s="37" t="str">
        <f t="shared" si="8"/>
        <v>-0.43 (0.68)</v>
      </c>
      <c r="O60" t="s">
        <v>446</v>
      </c>
      <c r="P60">
        <v>0.36171109000000001</v>
      </c>
      <c r="T60" s="7" t="s">
        <v>445</v>
      </c>
      <c r="U60" s="42" t="s">
        <v>385</v>
      </c>
      <c r="V60" t="s">
        <v>388</v>
      </c>
      <c r="W60" s="7" t="s">
        <v>491</v>
      </c>
      <c r="X60" s="42">
        <v>-1.5756869999999999E-2</v>
      </c>
    </row>
    <row r="61" spans="2:24" ht="17" x14ac:dyDescent="0.2">
      <c r="B61" s="7" t="s">
        <v>142</v>
      </c>
      <c r="C61" s="42" t="s">
        <v>263</v>
      </c>
      <c r="G61" s="37" t="s">
        <v>142</v>
      </c>
      <c r="H61" s="37">
        <v>-0.21903840999999999</v>
      </c>
      <c r="I61" s="37">
        <v>0.83851342870000001</v>
      </c>
      <c r="K61" s="37" t="str">
        <f t="shared" si="8"/>
        <v>-0.22 (0.84)</v>
      </c>
      <c r="O61" t="s">
        <v>447</v>
      </c>
      <c r="P61" t="s">
        <v>385</v>
      </c>
      <c r="T61" s="7" t="s">
        <v>446</v>
      </c>
      <c r="U61" s="42">
        <v>0.36171109000000001</v>
      </c>
      <c r="V61" t="s">
        <v>388</v>
      </c>
      <c r="W61" s="7" t="s">
        <v>494</v>
      </c>
      <c r="X61" s="42">
        <v>-1.1441047900000001</v>
      </c>
    </row>
    <row r="62" spans="2:24" ht="17" x14ac:dyDescent="0.2">
      <c r="B62" s="7" t="s">
        <v>143</v>
      </c>
      <c r="C62" s="42" t="s">
        <v>264</v>
      </c>
      <c r="G62" s="37" t="s">
        <v>143</v>
      </c>
      <c r="H62" s="37">
        <v>-0.65622283199999998</v>
      </c>
      <c r="I62" s="37">
        <v>0.9348100412</v>
      </c>
      <c r="K62" s="37" t="str">
        <f t="shared" si="8"/>
        <v>-0.66 (0.93)</v>
      </c>
      <c r="O62" t="s">
        <v>448</v>
      </c>
      <c r="P62" t="s">
        <v>385</v>
      </c>
      <c r="T62" s="7" t="s">
        <v>447</v>
      </c>
      <c r="U62" s="42" t="s">
        <v>385</v>
      </c>
      <c r="V62" t="s">
        <v>388</v>
      </c>
      <c r="W62" s="7" t="s">
        <v>495</v>
      </c>
      <c r="X62" s="42">
        <v>0.21929723000000001</v>
      </c>
    </row>
    <row r="63" spans="2:24" ht="17" x14ac:dyDescent="0.2">
      <c r="B63" s="7" t="s">
        <v>144</v>
      </c>
      <c r="C63" s="42" t="s">
        <v>265</v>
      </c>
      <c r="G63" s="37" t="s">
        <v>144</v>
      </c>
      <c r="H63" s="37">
        <v>-0.106885729</v>
      </c>
      <c r="I63" s="37">
        <v>0.89517672699999995</v>
      </c>
      <c r="K63" s="37" t="str">
        <f t="shared" si="8"/>
        <v>-0.11 (0.90)</v>
      </c>
      <c r="O63" t="s">
        <v>449</v>
      </c>
      <c r="P63" t="s">
        <v>385</v>
      </c>
      <c r="T63" s="7" t="s">
        <v>448</v>
      </c>
      <c r="U63" s="42" t="s">
        <v>385</v>
      </c>
      <c r="V63" t="s">
        <v>388</v>
      </c>
      <c r="W63" s="7" t="s">
        <v>497</v>
      </c>
      <c r="X63" s="42">
        <v>1.2626189999999999</v>
      </c>
    </row>
    <row r="64" spans="2:24" ht="17" x14ac:dyDescent="0.2">
      <c r="B64" s="7" t="s">
        <v>145</v>
      </c>
      <c r="C64" s="42" t="s">
        <v>266</v>
      </c>
      <c r="G64" s="37" t="s">
        <v>145</v>
      </c>
      <c r="H64" s="37">
        <v>-0.114101226</v>
      </c>
      <c r="I64" s="37">
        <v>0.40829099660000001</v>
      </c>
      <c r="K64" s="37" t="str">
        <f t="shared" si="8"/>
        <v>-0.11 (0.41)</v>
      </c>
      <c r="O64" t="s">
        <v>450</v>
      </c>
      <c r="P64">
        <v>1.13216293</v>
      </c>
      <c r="T64" s="7" t="s">
        <v>449</v>
      </c>
      <c r="U64" s="42" t="s">
        <v>385</v>
      </c>
      <c r="V64" t="s">
        <v>388</v>
      </c>
      <c r="W64" s="7" t="s">
        <v>498</v>
      </c>
      <c r="X64" s="42">
        <v>1.4172155399999999</v>
      </c>
    </row>
    <row r="65" spans="2:24" ht="17" x14ac:dyDescent="0.2">
      <c r="B65" s="7" t="s">
        <v>146</v>
      </c>
      <c r="C65" s="42" t="s">
        <v>267</v>
      </c>
      <c r="G65" s="37" t="s">
        <v>146</v>
      </c>
      <c r="H65" s="37">
        <v>0.25409119400000002</v>
      </c>
      <c r="I65" s="37">
        <v>0.34771100109999997</v>
      </c>
      <c r="K65" s="37" t="str">
        <f t="shared" si="8"/>
        <v>0.25 (0.35)</v>
      </c>
      <c r="O65" t="s">
        <v>451</v>
      </c>
      <c r="P65">
        <v>-0.13696922</v>
      </c>
      <c r="T65" s="7" t="s">
        <v>450</v>
      </c>
      <c r="U65" s="42">
        <v>1.13216293</v>
      </c>
      <c r="V65" t="s">
        <v>388</v>
      </c>
      <c r="W65" s="7" t="s">
        <v>500</v>
      </c>
      <c r="X65" s="42">
        <v>4.1837550000000001E-2</v>
      </c>
    </row>
    <row r="66" spans="2:24" ht="17" x14ac:dyDescent="0.2">
      <c r="B66" s="7" t="s">
        <v>147</v>
      </c>
      <c r="C66" s="42" t="s">
        <v>268</v>
      </c>
      <c r="G66" s="37" t="s">
        <v>147</v>
      </c>
      <c r="H66" s="37">
        <v>7.4301116E-2</v>
      </c>
      <c r="I66" s="37">
        <v>0.36774871850000002</v>
      </c>
      <c r="K66" s="37" t="str">
        <f t="shared" si="8"/>
        <v>0.07 (0.37)</v>
      </c>
      <c r="O66" t="s">
        <v>452</v>
      </c>
      <c r="P66" t="s">
        <v>385</v>
      </c>
      <c r="T66" s="7" t="s">
        <v>451</v>
      </c>
      <c r="U66" s="42">
        <v>-0.13696922</v>
      </c>
      <c r="V66" t="s">
        <v>388</v>
      </c>
      <c r="W66" s="7" t="s">
        <v>503</v>
      </c>
      <c r="X66" s="42">
        <v>1.8936062600000001</v>
      </c>
    </row>
    <row r="67" spans="2:24" ht="17" x14ac:dyDescent="0.2">
      <c r="B67" s="7" t="s">
        <v>206</v>
      </c>
      <c r="C67" s="42" t="s">
        <v>269</v>
      </c>
      <c r="G67" s="37" t="s">
        <v>206</v>
      </c>
      <c r="H67" s="37">
        <v>1.2727146E-2</v>
      </c>
      <c r="I67" s="37">
        <v>3.2814615300000002E-2</v>
      </c>
      <c r="K67" s="37" t="str">
        <f t="shared" si="8"/>
        <v>0.01 (0.03)</v>
      </c>
      <c r="O67" t="s">
        <v>453</v>
      </c>
      <c r="P67" t="s">
        <v>385</v>
      </c>
      <c r="T67" s="7" t="s">
        <v>452</v>
      </c>
      <c r="U67" s="42" t="s">
        <v>385</v>
      </c>
      <c r="V67" t="s">
        <v>388</v>
      </c>
      <c r="W67" s="16" t="s">
        <v>159</v>
      </c>
      <c r="X67" s="39">
        <v>112</v>
      </c>
    </row>
    <row r="68" spans="2:24" ht="17" x14ac:dyDescent="0.2">
      <c r="B68" s="7" t="s">
        <v>207</v>
      </c>
      <c r="C68" s="42" t="s">
        <v>270</v>
      </c>
      <c r="G68" s="37" t="s">
        <v>207</v>
      </c>
      <c r="H68" s="37">
        <v>3.7425497000000002E-2</v>
      </c>
      <c r="I68" s="37">
        <v>0.1149100111</v>
      </c>
      <c r="K68" s="37" t="str">
        <f t="shared" si="8"/>
        <v>0.04 (0.11)</v>
      </c>
      <c r="O68" t="s">
        <v>454</v>
      </c>
      <c r="P68" t="s">
        <v>385</v>
      </c>
      <c r="T68" s="7" t="s">
        <v>453</v>
      </c>
      <c r="U68" s="42" t="s">
        <v>385</v>
      </c>
      <c r="V68" t="s">
        <v>388</v>
      </c>
    </row>
    <row r="69" spans="2:24" ht="17" x14ac:dyDescent="0.2">
      <c r="B69" s="7" t="s">
        <v>208</v>
      </c>
      <c r="C69" s="42" t="s">
        <v>271</v>
      </c>
      <c r="G69" s="37" t="s">
        <v>208</v>
      </c>
      <c r="H69" s="37">
        <v>9.609645E-2</v>
      </c>
      <c r="I69" s="37">
        <v>0.1095647323</v>
      </c>
      <c r="K69" s="37" t="str">
        <f t="shared" si="8"/>
        <v>0.10 (0.11)</v>
      </c>
      <c r="O69" t="s">
        <v>455</v>
      </c>
      <c r="P69" t="s">
        <v>385</v>
      </c>
      <c r="T69" s="7" t="s">
        <v>454</v>
      </c>
      <c r="U69" s="42" t="s">
        <v>385</v>
      </c>
      <c r="V69" t="s">
        <v>388</v>
      </c>
    </row>
    <row r="70" spans="2:24" ht="17" x14ac:dyDescent="0.2">
      <c r="B70" s="7" t="s">
        <v>209</v>
      </c>
      <c r="C70" s="42" t="s">
        <v>272</v>
      </c>
      <c r="G70" s="37" t="s">
        <v>209</v>
      </c>
      <c r="H70" s="37">
        <v>-6.6439232000000001E-2</v>
      </c>
      <c r="I70" s="37">
        <v>0.1295556236</v>
      </c>
      <c r="K70" s="37" t="str">
        <f t="shared" si="8"/>
        <v>-0.07 (0.13)</v>
      </c>
      <c r="O70" t="s">
        <v>456</v>
      </c>
      <c r="P70" t="s">
        <v>385</v>
      </c>
      <c r="T70" s="7" t="s">
        <v>455</v>
      </c>
      <c r="U70" s="42" t="s">
        <v>385</v>
      </c>
      <c r="V70" t="s">
        <v>388</v>
      </c>
    </row>
    <row r="71" spans="2:24" ht="17" x14ac:dyDescent="0.2">
      <c r="B71" s="7" t="s">
        <v>210</v>
      </c>
      <c r="C71" s="42" t="s">
        <v>273</v>
      </c>
      <c r="G71" s="37" t="s">
        <v>210</v>
      </c>
      <c r="H71" s="37">
        <v>9.8646172000000004E-2</v>
      </c>
      <c r="I71" s="37">
        <v>0.14069320769999999</v>
      </c>
      <c r="K71" s="37" t="str">
        <f t="shared" si="8"/>
        <v>0.10 (0.14)</v>
      </c>
      <c r="O71" t="s">
        <v>457</v>
      </c>
      <c r="P71">
        <v>0.42637544999999999</v>
      </c>
      <c r="T71" s="7" t="s">
        <v>456</v>
      </c>
      <c r="U71" s="42" t="s">
        <v>385</v>
      </c>
      <c r="V71" t="s">
        <v>388</v>
      </c>
    </row>
    <row r="72" spans="2:24" ht="17" x14ac:dyDescent="0.2">
      <c r="B72" s="7" t="s">
        <v>211</v>
      </c>
      <c r="C72" s="42" t="s">
        <v>274</v>
      </c>
      <c r="G72" s="37" t="s">
        <v>211</v>
      </c>
      <c r="H72" s="37">
        <v>-1.0139146999999999E-2</v>
      </c>
      <c r="I72" s="37">
        <v>0.14475747750000001</v>
      </c>
      <c r="K72" s="37" t="str">
        <f t="shared" si="8"/>
        <v>-0.01 (0.14)</v>
      </c>
      <c r="O72" t="s">
        <v>458</v>
      </c>
      <c r="P72" t="s">
        <v>385</v>
      </c>
      <c r="T72" s="7" t="s">
        <v>457</v>
      </c>
      <c r="U72" s="42">
        <v>0.42637544999999999</v>
      </c>
      <c r="V72" t="s">
        <v>388</v>
      </c>
    </row>
    <row r="73" spans="2:24" ht="17" x14ac:dyDescent="0.2">
      <c r="B73" s="7" t="s">
        <v>212</v>
      </c>
      <c r="C73" s="42" t="s">
        <v>275</v>
      </c>
      <c r="G73" s="37" t="s">
        <v>212</v>
      </c>
      <c r="H73" s="37">
        <v>-4.8507439999999997E-3</v>
      </c>
      <c r="I73" s="37">
        <v>6.6743010899999997E-2</v>
      </c>
      <c r="K73" s="37" t="str">
        <f t="shared" si="8"/>
        <v>0.00 (0.07)</v>
      </c>
      <c r="O73" t="s">
        <v>459</v>
      </c>
      <c r="P73">
        <v>1.74205177</v>
      </c>
      <c r="T73" s="7" t="s">
        <v>458</v>
      </c>
      <c r="U73" s="42" t="s">
        <v>385</v>
      </c>
      <c r="V73" t="s">
        <v>388</v>
      </c>
    </row>
    <row r="74" spans="2:24" ht="17" x14ac:dyDescent="0.2">
      <c r="B74" s="7" t="s">
        <v>213</v>
      </c>
      <c r="C74" s="42" t="s">
        <v>276</v>
      </c>
      <c r="G74" s="37" t="s">
        <v>213</v>
      </c>
      <c r="H74" s="37">
        <v>4.7676613999999999E-2</v>
      </c>
      <c r="I74" s="37">
        <v>5.64438222E-2</v>
      </c>
      <c r="K74" s="37" t="str">
        <f t="shared" si="8"/>
        <v>0.05 (0.06)</v>
      </c>
      <c r="O74" t="s">
        <v>460</v>
      </c>
      <c r="P74">
        <v>0.15528697</v>
      </c>
      <c r="T74" s="7" t="s">
        <v>459</v>
      </c>
      <c r="U74" s="42">
        <v>1.74205177</v>
      </c>
      <c r="V74" t="s">
        <v>388</v>
      </c>
    </row>
    <row r="75" spans="2:24" ht="17" x14ac:dyDescent="0.2">
      <c r="B75" s="7" t="s">
        <v>214</v>
      </c>
      <c r="C75" s="42" t="s">
        <v>276</v>
      </c>
      <c r="G75" s="37" t="s">
        <v>214</v>
      </c>
      <c r="H75" s="37">
        <v>4.9598044000000001E-2</v>
      </c>
      <c r="I75" s="37">
        <v>5.9084971299999997E-2</v>
      </c>
      <c r="K75" s="37" t="str">
        <f t="shared" si="8"/>
        <v>0.05 (0.06)</v>
      </c>
      <c r="O75" t="s">
        <v>461</v>
      </c>
      <c r="P75">
        <v>2.4965847499999998</v>
      </c>
      <c r="T75" s="7" t="s">
        <v>460</v>
      </c>
      <c r="U75" s="42">
        <v>0.15528697</v>
      </c>
      <c r="V75" t="s">
        <v>388</v>
      </c>
    </row>
    <row r="76" spans="2:24" ht="17" x14ac:dyDescent="0.2">
      <c r="B76" s="7" t="s">
        <v>215</v>
      </c>
      <c r="C76" s="42" t="s">
        <v>277</v>
      </c>
      <c r="G76" s="37" t="s">
        <v>215</v>
      </c>
      <c r="H76" s="37">
        <v>5.6536453E-2</v>
      </c>
      <c r="I76" s="37">
        <v>3.25170023E-2</v>
      </c>
      <c r="K76" s="37" t="str">
        <f t="shared" si="8"/>
        <v>0.06 (0.03)</v>
      </c>
      <c r="O76" t="s">
        <v>462</v>
      </c>
      <c r="P76" t="s">
        <v>385</v>
      </c>
      <c r="T76" s="7" t="s">
        <v>461</v>
      </c>
      <c r="U76" s="42">
        <v>2.4965847499999998</v>
      </c>
      <c r="V76" t="s">
        <v>388</v>
      </c>
    </row>
    <row r="77" spans="2:24" ht="17" x14ac:dyDescent="0.2">
      <c r="B77" s="7" t="s">
        <v>216</v>
      </c>
      <c r="C77" s="42" t="s">
        <v>278</v>
      </c>
      <c r="G77" s="37" t="s">
        <v>216</v>
      </c>
      <c r="H77" s="37">
        <v>-0.11032122</v>
      </c>
      <c r="I77" s="37">
        <v>0.11396322840000001</v>
      </c>
      <c r="K77" s="37" t="str">
        <f t="shared" si="8"/>
        <v>-0.11 (0.11)</v>
      </c>
      <c r="O77" t="s">
        <v>463</v>
      </c>
      <c r="P77">
        <v>0.20097169000000001</v>
      </c>
      <c r="T77" s="7" t="s">
        <v>462</v>
      </c>
      <c r="U77" s="42" t="s">
        <v>385</v>
      </c>
      <c r="V77" t="s">
        <v>388</v>
      </c>
    </row>
    <row r="78" spans="2:24" ht="17" x14ac:dyDescent="0.2">
      <c r="B78" s="7" t="s">
        <v>217</v>
      </c>
      <c r="C78" s="42" t="s">
        <v>271</v>
      </c>
      <c r="G78" s="37" t="s">
        <v>217</v>
      </c>
      <c r="H78" s="37">
        <v>0.104169209</v>
      </c>
      <c r="I78" s="37">
        <v>0.1061517257</v>
      </c>
      <c r="K78" s="37" t="str">
        <f t="shared" si="8"/>
        <v>0.10 (0.11)</v>
      </c>
      <c r="O78" t="s">
        <v>464</v>
      </c>
      <c r="P78">
        <v>0.45580520000000002</v>
      </c>
      <c r="T78" s="7" t="s">
        <v>463</v>
      </c>
      <c r="U78" s="42">
        <v>0.20097169000000001</v>
      </c>
      <c r="V78" t="s">
        <v>388</v>
      </c>
    </row>
    <row r="79" spans="2:24" ht="17" x14ac:dyDescent="0.2">
      <c r="B79" s="7" t="s">
        <v>218</v>
      </c>
      <c r="C79" s="42" t="s">
        <v>279</v>
      </c>
      <c r="G79" s="37" t="s">
        <v>218</v>
      </c>
      <c r="H79" s="37">
        <v>3.5292287999999998E-2</v>
      </c>
      <c r="I79" s="37">
        <v>0.12712332949999999</v>
      </c>
      <c r="K79" s="37" t="str">
        <f t="shared" si="8"/>
        <v>0.04 (0.13)</v>
      </c>
      <c r="O79" t="s">
        <v>465</v>
      </c>
      <c r="P79" t="s">
        <v>385</v>
      </c>
      <c r="T79" s="7" t="s">
        <v>464</v>
      </c>
      <c r="U79" s="42">
        <v>0.45580520000000002</v>
      </c>
      <c r="V79" t="s">
        <v>388</v>
      </c>
    </row>
    <row r="80" spans="2:24" ht="17" x14ac:dyDescent="0.2">
      <c r="B80" s="7" t="s">
        <v>219</v>
      </c>
      <c r="C80" s="42" t="s">
        <v>280</v>
      </c>
      <c r="G80" s="37" t="s">
        <v>219</v>
      </c>
      <c r="H80" s="37">
        <v>0.15534748300000001</v>
      </c>
      <c r="I80" s="37">
        <v>0.14032877160000001</v>
      </c>
      <c r="K80" s="37" t="str">
        <f t="shared" si="8"/>
        <v>0.16 (0.14)</v>
      </c>
      <c r="O80" t="s">
        <v>466</v>
      </c>
      <c r="P80" t="s">
        <v>385</v>
      </c>
      <c r="T80" s="7" t="s">
        <v>465</v>
      </c>
      <c r="U80" s="42" t="s">
        <v>385</v>
      </c>
      <c r="V80" t="s">
        <v>388</v>
      </c>
    </row>
    <row r="81" spans="2:22" ht="17" x14ac:dyDescent="0.2">
      <c r="B81" s="7" t="s">
        <v>220</v>
      </c>
      <c r="C81" s="42" t="s">
        <v>281</v>
      </c>
      <c r="G81" s="37" t="s">
        <v>220</v>
      </c>
      <c r="H81" s="37">
        <v>-5.5805511000000002E-2</v>
      </c>
      <c r="I81" s="37">
        <v>0.13956843050000001</v>
      </c>
      <c r="K81" s="37" t="str">
        <f t="shared" si="8"/>
        <v>-0.06 (0.14)</v>
      </c>
      <c r="O81" t="s">
        <v>467</v>
      </c>
      <c r="P81" t="s">
        <v>385</v>
      </c>
      <c r="T81" s="7" t="s">
        <v>466</v>
      </c>
      <c r="U81" s="42" t="s">
        <v>385</v>
      </c>
      <c r="V81" t="s">
        <v>388</v>
      </c>
    </row>
    <row r="82" spans="2:22" ht="17" x14ac:dyDescent="0.2">
      <c r="B82" s="7" t="s">
        <v>221</v>
      </c>
      <c r="C82" s="42" t="s">
        <v>282</v>
      </c>
      <c r="G82" s="37" t="s">
        <v>221</v>
      </c>
      <c r="H82" s="37">
        <v>3.6243236999999998E-2</v>
      </c>
      <c r="I82" s="37">
        <v>6.4415608799999996E-2</v>
      </c>
      <c r="K82" s="37" t="str">
        <f t="shared" si="8"/>
        <v>0.04 (0.06)</v>
      </c>
      <c r="O82" t="s">
        <v>468</v>
      </c>
      <c r="P82">
        <v>0.19942090000000001</v>
      </c>
      <c r="T82" s="7" t="s">
        <v>467</v>
      </c>
      <c r="U82" s="42" t="s">
        <v>385</v>
      </c>
      <c r="V82" t="s">
        <v>388</v>
      </c>
    </row>
    <row r="83" spans="2:22" ht="17" x14ac:dyDescent="0.2">
      <c r="B83" s="7" t="s">
        <v>222</v>
      </c>
      <c r="C83" s="42" t="s">
        <v>283</v>
      </c>
      <c r="G83" s="37" t="s">
        <v>222</v>
      </c>
      <c r="H83" s="37">
        <v>2.5331811999999999E-2</v>
      </c>
      <c r="I83" s="37">
        <v>5.4381755599999998E-2</v>
      </c>
      <c r="K83" s="37" t="str">
        <f t="shared" si="8"/>
        <v>0.03 (0.05)</v>
      </c>
      <c r="O83" t="s">
        <v>469</v>
      </c>
      <c r="P83">
        <v>0.32495666000000001</v>
      </c>
      <c r="T83" s="7" t="s">
        <v>468</v>
      </c>
      <c r="U83" s="42">
        <v>0.19942090000000001</v>
      </c>
      <c r="V83" t="s">
        <v>388</v>
      </c>
    </row>
    <row r="84" spans="2:22" ht="17" x14ac:dyDescent="0.2">
      <c r="B84" s="7" t="s">
        <v>223</v>
      </c>
      <c r="C84" s="42" t="s">
        <v>282</v>
      </c>
      <c r="G84" s="37" t="s">
        <v>223</v>
      </c>
      <c r="H84" s="37">
        <v>4.4030438999999998E-2</v>
      </c>
      <c r="I84" s="37">
        <v>5.7306506899999998E-2</v>
      </c>
      <c r="K84" s="37" t="str">
        <f t="shared" si="8"/>
        <v>0.04 (0.06)</v>
      </c>
      <c r="O84" t="s">
        <v>470</v>
      </c>
      <c r="P84">
        <v>2.647308E-2</v>
      </c>
      <c r="T84" s="7" t="s">
        <v>469</v>
      </c>
      <c r="U84" s="42">
        <v>0.32495666000000001</v>
      </c>
      <c r="V84" t="s">
        <v>388</v>
      </c>
    </row>
    <row r="85" spans="2:22" ht="17" x14ac:dyDescent="0.2">
      <c r="B85" s="7" t="s">
        <v>224</v>
      </c>
      <c r="C85" s="42" t="s">
        <v>284</v>
      </c>
      <c r="G85" s="37" t="s">
        <v>224</v>
      </c>
      <c r="H85" s="37">
        <v>1.6050137999999999E-2</v>
      </c>
      <c r="I85" s="37">
        <v>2.3683688000000001E-2</v>
      </c>
      <c r="K85" s="37" t="str">
        <f t="shared" si="8"/>
        <v>0.02 (0.02)</v>
      </c>
      <c r="O85" t="s">
        <v>471</v>
      </c>
      <c r="P85" t="s">
        <v>385</v>
      </c>
      <c r="T85" s="7" t="s">
        <v>470</v>
      </c>
      <c r="U85" s="42">
        <v>2.647308E-2</v>
      </c>
      <c r="V85" t="s">
        <v>388</v>
      </c>
    </row>
    <row r="86" spans="2:22" ht="17" x14ac:dyDescent="0.2">
      <c r="B86" s="7" t="s">
        <v>225</v>
      </c>
      <c r="C86" s="42" t="s">
        <v>184</v>
      </c>
      <c r="G86" s="37" t="s">
        <v>225</v>
      </c>
      <c r="H86" s="37">
        <v>9.9723209999999993E-3</v>
      </c>
      <c r="I86" s="37">
        <v>8.3028228800000006E-2</v>
      </c>
      <c r="K86" s="37" t="str">
        <f t="shared" si="8"/>
        <v>0.01 (0.08)</v>
      </c>
      <c r="O86" t="s">
        <v>472</v>
      </c>
      <c r="P86">
        <v>0.87201841999999996</v>
      </c>
      <c r="T86" s="7" t="s">
        <v>471</v>
      </c>
      <c r="U86" s="42" t="s">
        <v>385</v>
      </c>
      <c r="V86" t="s">
        <v>388</v>
      </c>
    </row>
    <row r="87" spans="2:22" ht="17" x14ac:dyDescent="0.2">
      <c r="B87" s="7" t="s">
        <v>226</v>
      </c>
      <c r="C87" s="42" t="s">
        <v>285</v>
      </c>
      <c r="G87" s="37" t="s">
        <v>226</v>
      </c>
      <c r="H87" s="37">
        <v>2.5989839999999999E-3</v>
      </c>
      <c r="I87" s="37">
        <v>7.8654599899999997E-2</v>
      </c>
      <c r="K87" s="37" t="str">
        <f t="shared" si="8"/>
        <v>0.00 (0.08)</v>
      </c>
      <c r="O87" t="s">
        <v>473</v>
      </c>
      <c r="P87">
        <v>1.38549688</v>
      </c>
      <c r="T87" s="7" t="s">
        <v>472</v>
      </c>
      <c r="U87" s="42">
        <v>0.87201841999999996</v>
      </c>
      <c r="V87" t="s">
        <v>388</v>
      </c>
    </row>
    <row r="88" spans="2:22" ht="17" x14ac:dyDescent="0.2">
      <c r="B88" s="7" t="s">
        <v>227</v>
      </c>
      <c r="C88" s="42" t="s">
        <v>286</v>
      </c>
      <c r="G88" s="37" t="s">
        <v>227</v>
      </c>
      <c r="H88" s="37">
        <v>-2.8233622999999999E-2</v>
      </c>
      <c r="I88" s="37">
        <v>9.2338424399999994E-2</v>
      </c>
      <c r="K88" s="37" t="str">
        <f t="shared" si="8"/>
        <v>-0.03 (0.09)</v>
      </c>
      <c r="O88" t="s">
        <v>474</v>
      </c>
      <c r="P88">
        <v>0.68234249000000002</v>
      </c>
      <c r="T88" s="7" t="s">
        <v>473</v>
      </c>
      <c r="U88" s="42">
        <v>1.38549688</v>
      </c>
      <c r="V88" t="s">
        <v>388</v>
      </c>
    </row>
    <row r="89" spans="2:22" ht="17" x14ac:dyDescent="0.2">
      <c r="B89" s="7" t="s">
        <v>228</v>
      </c>
      <c r="C89" s="42" t="s">
        <v>287</v>
      </c>
      <c r="G89" s="37" t="s">
        <v>228</v>
      </c>
      <c r="H89" s="37">
        <v>1.8478623999999999E-2</v>
      </c>
      <c r="I89" s="37">
        <v>9.9741484500000005E-2</v>
      </c>
      <c r="K89" s="37" t="str">
        <f t="shared" si="8"/>
        <v>0.02 (0.10)</v>
      </c>
      <c r="O89" t="s">
        <v>475</v>
      </c>
      <c r="P89" t="s">
        <v>385</v>
      </c>
      <c r="T89" s="7" t="s">
        <v>474</v>
      </c>
      <c r="U89" s="42">
        <v>0.68234249000000002</v>
      </c>
      <c r="V89" t="s">
        <v>388</v>
      </c>
    </row>
    <row r="90" spans="2:22" ht="17" x14ac:dyDescent="0.2">
      <c r="B90" s="7" t="s">
        <v>229</v>
      </c>
      <c r="C90" s="42" t="s">
        <v>288</v>
      </c>
      <c r="G90" s="37" t="s">
        <v>229</v>
      </c>
      <c r="H90" s="37">
        <v>-1.5874906000000001E-2</v>
      </c>
      <c r="I90" s="37">
        <v>0.1028260364</v>
      </c>
      <c r="K90" s="37" t="str">
        <f t="shared" si="8"/>
        <v>-0.02 (0.10)</v>
      </c>
      <c r="O90" t="s">
        <v>476</v>
      </c>
      <c r="P90">
        <v>0.51372565999999997</v>
      </c>
      <c r="T90" s="7" t="s">
        <v>475</v>
      </c>
      <c r="U90" s="42" t="s">
        <v>385</v>
      </c>
      <c r="V90" t="s">
        <v>388</v>
      </c>
    </row>
    <row r="91" spans="2:22" ht="17" x14ac:dyDescent="0.2">
      <c r="B91" s="7" t="s">
        <v>230</v>
      </c>
      <c r="C91" s="42" t="s">
        <v>289</v>
      </c>
      <c r="G91" s="37" t="s">
        <v>230</v>
      </c>
      <c r="H91" s="37">
        <v>5.1866874E-2</v>
      </c>
      <c r="I91" s="37">
        <v>4.7681610700000002E-2</v>
      </c>
      <c r="K91" s="37" t="str">
        <f t="shared" si="8"/>
        <v>0.05 (0.05)</v>
      </c>
      <c r="O91" t="s">
        <v>477</v>
      </c>
      <c r="P91" t="s">
        <v>385</v>
      </c>
      <c r="T91" s="7" t="s">
        <v>476</v>
      </c>
      <c r="U91" s="42">
        <v>0.51372565999999997</v>
      </c>
      <c r="V91" t="s">
        <v>388</v>
      </c>
    </row>
    <row r="92" spans="2:22" ht="17" x14ac:dyDescent="0.2">
      <c r="B92" s="7" t="s">
        <v>231</v>
      </c>
      <c r="C92" s="42" t="s">
        <v>290</v>
      </c>
      <c r="G92" s="37" t="s">
        <v>231</v>
      </c>
      <c r="H92" s="37">
        <v>-4.7619850999999998E-2</v>
      </c>
      <c r="I92" s="37">
        <v>4.0561076199999997E-2</v>
      </c>
      <c r="K92" s="37" t="str">
        <f t="shared" si="8"/>
        <v>-0.05 (0.04)</v>
      </c>
      <c r="O92" t="s">
        <v>478</v>
      </c>
      <c r="P92" t="s">
        <v>385</v>
      </c>
      <c r="T92" s="7" t="s">
        <v>477</v>
      </c>
      <c r="U92" s="42" t="s">
        <v>385</v>
      </c>
      <c r="V92" t="s">
        <v>388</v>
      </c>
    </row>
    <row r="93" spans="2:22" ht="17" x14ac:dyDescent="0.2">
      <c r="B93" s="7" t="s">
        <v>232</v>
      </c>
      <c r="C93" s="42" t="s">
        <v>197</v>
      </c>
      <c r="G93" s="37" t="s">
        <v>232</v>
      </c>
      <c r="H93" s="37">
        <v>-1.0046892E-2</v>
      </c>
      <c r="I93" s="37">
        <v>4.2253683100000002E-2</v>
      </c>
      <c r="K93" s="37" t="str">
        <f t="shared" si="8"/>
        <v>-0.01 (0.04)</v>
      </c>
      <c r="O93" t="s">
        <v>479</v>
      </c>
      <c r="P93">
        <v>2.0124211600000002</v>
      </c>
      <c r="T93" s="7" t="s">
        <v>478</v>
      </c>
      <c r="U93" s="42" t="s">
        <v>385</v>
      </c>
      <c r="V93" t="s">
        <v>388</v>
      </c>
    </row>
    <row r="94" spans="2:22" ht="17" x14ac:dyDescent="0.2">
      <c r="B94" s="7" t="s">
        <v>233</v>
      </c>
      <c r="C94" s="42" t="s">
        <v>291</v>
      </c>
      <c r="G94" s="37" t="s">
        <v>233</v>
      </c>
      <c r="H94" s="37">
        <v>6.1970625000000001E-2</v>
      </c>
      <c r="I94" s="37">
        <v>3.7528060000000002E-2</v>
      </c>
      <c r="K94" s="37" t="str">
        <f t="shared" si="8"/>
        <v>0.06 (0.04)</v>
      </c>
      <c r="O94" t="s">
        <v>480</v>
      </c>
      <c r="P94">
        <v>-0.2371267</v>
      </c>
      <c r="T94" s="7" t="s">
        <v>479</v>
      </c>
      <c r="U94" s="42">
        <v>2.0124211600000002</v>
      </c>
      <c r="V94" t="s">
        <v>388</v>
      </c>
    </row>
    <row r="95" spans="2:22" ht="17" x14ac:dyDescent="0.2">
      <c r="B95" s="7" t="s">
        <v>234</v>
      </c>
      <c r="C95" s="42" t="s">
        <v>292</v>
      </c>
      <c r="G95" s="37" t="s">
        <v>234</v>
      </c>
      <c r="H95" s="37">
        <v>-1.3554256000000001E-2</v>
      </c>
      <c r="I95" s="37">
        <v>0.1287760419</v>
      </c>
      <c r="K95" s="37" t="str">
        <f t="shared" si="8"/>
        <v>-0.01 (0.13)</v>
      </c>
      <c r="O95" t="s">
        <v>481</v>
      </c>
      <c r="P95" t="s">
        <v>385</v>
      </c>
      <c r="T95" s="7" t="s">
        <v>480</v>
      </c>
      <c r="U95" s="42">
        <v>-0.2371267</v>
      </c>
      <c r="V95" t="s">
        <v>388</v>
      </c>
    </row>
    <row r="96" spans="2:22" ht="17" x14ac:dyDescent="0.2">
      <c r="B96" s="7" t="s">
        <v>235</v>
      </c>
      <c r="C96" s="42" t="s">
        <v>293</v>
      </c>
      <c r="G96" s="37" t="s">
        <v>235</v>
      </c>
      <c r="H96" s="37">
        <v>-3.9487908000000002E-2</v>
      </c>
      <c r="I96" s="37">
        <v>0.12439539650000001</v>
      </c>
      <c r="K96" s="37" t="str">
        <f t="shared" si="8"/>
        <v>-0.04 (0.12)</v>
      </c>
      <c r="O96" t="s">
        <v>482</v>
      </c>
      <c r="P96">
        <v>0.17993097</v>
      </c>
      <c r="T96" s="7" t="s">
        <v>481</v>
      </c>
      <c r="U96" s="42" t="s">
        <v>385</v>
      </c>
      <c r="V96" t="s">
        <v>388</v>
      </c>
    </row>
    <row r="97" spans="2:22" ht="17" x14ac:dyDescent="0.2">
      <c r="B97" s="7" t="s">
        <v>236</v>
      </c>
      <c r="C97" s="42" t="s">
        <v>294</v>
      </c>
      <c r="G97" s="37" t="s">
        <v>236</v>
      </c>
      <c r="H97" s="37">
        <v>-2.7941871E-2</v>
      </c>
      <c r="I97" s="37">
        <v>0.14646452330000001</v>
      </c>
      <c r="K97" s="37" t="str">
        <f t="shared" si="8"/>
        <v>-0.03 (0.15)</v>
      </c>
      <c r="O97" t="s">
        <v>483</v>
      </c>
      <c r="P97">
        <v>-1.4426151</v>
      </c>
      <c r="T97" s="7" t="s">
        <v>482</v>
      </c>
      <c r="U97" s="42">
        <v>0.17993097</v>
      </c>
      <c r="V97" t="s">
        <v>388</v>
      </c>
    </row>
    <row r="98" spans="2:22" ht="17" x14ac:dyDescent="0.2">
      <c r="B98" s="7" t="s">
        <v>237</v>
      </c>
      <c r="C98" s="42" t="s">
        <v>295</v>
      </c>
      <c r="G98" s="37" t="s">
        <v>237</v>
      </c>
      <c r="H98" s="37">
        <v>-1.8103915000000002E-2</v>
      </c>
      <c r="I98" s="37">
        <v>0.15969598979999999</v>
      </c>
      <c r="K98" s="37" t="str">
        <f t="shared" si="8"/>
        <v>-0.02 (0.16)</v>
      </c>
      <c r="O98" t="s">
        <v>484</v>
      </c>
      <c r="P98" t="s">
        <v>385</v>
      </c>
      <c r="T98" s="7" t="s">
        <v>483</v>
      </c>
      <c r="U98" s="42">
        <v>-1.4426151</v>
      </c>
      <c r="V98" t="s">
        <v>388</v>
      </c>
    </row>
    <row r="99" spans="2:22" ht="17" x14ac:dyDescent="0.2">
      <c r="B99" s="7" t="s">
        <v>238</v>
      </c>
      <c r="C99" s="42" t="s">
        <v>296</v>
      </c>
      <c r="G99" s="37" t="s">
        <v>238</v>
      </c>
      <c r="H99" s="37">
        <v>-8.8460311999999999E-2</v>
      </c>
      <c r="I99" s="37">
        <v>0.1592565447</v>
      </c>
      <c r="K99" s="37" t="str">
        <f t="shared" si="8"/>
        <v>-0.09 (0.16)</v>
      </c>
      <c r="O99" t="s">
        <v>485</v>
      </c>
      <c r="P99" t="s">
        <v>385</v>
      </c>
      <c r="T99" s="7" t="s">
        <v>484</v>
      </c>
      <c r="U99" s="42" t="s">
        <v>385</v>
      </c>
      <c r="V99" t="s">
        <v>388</v>
      </c>
    </row>
    <row r="100" spans="2:22" ht="17" x14ac:dyDescent="0.2">
      <c r="B100" s="7" t="s">
        <v>239</v>
      </c>
      <c r="C100" s="42" t="s">
        <v>297</v>
      </c>
      <c r="G100" s="37" t="s">
        <v>239</v>
      </c>
      <c r="H100" s="37">
        <v>7.1341522000000004E-2</v>
      </c>
      <c r="I100" s="37">
        <v>7.4053832999999999E-2</v>
      </c>
      <c r="K100" s="37" t="str">
        <f t="shared" si="8"/>
        <v>0.07 (0.07)</v>
      </c>
      <c r="O100" t="s">
        <v>486</v>
      </c>
      <c r="P100">
        <v>-1.12941629</v>
      </c>
      <c r="T100" s="7" t="s">
        <v>485</v>
      </c>
      <c r="U100" s="42" t="s">
        <v>385</v>
      </c>
      <c r="V100" t="s">
        <v>388</v>
      </c>
    </row>
    <row r="101" spans="2:22" ht="17" x14ac:dyDescent="0.2">
      <c r="B101" s="7" t="s">
        <v>240</v>
      </c>
      <c r="C101" s="42" t="s">
        <v>298</v>
      </c>
      <c r="G101" s="37" t="s">
        <v>240</v>
      </c>
      <c r="H101" s="37">
        <v>2.9990171999999999E-2</v>
      </c>
      <c r="I101" s="37">
        <v>6.3268872700000006E-2</v>
      </c>
      <c r="K101" s="37" t="str">
        <f t="shared" si="8"/>
        <v>0.03 (0.06)</v>
      </c>
      <c r="O101" t="s">
        <v>487</v>
      </c>
      <c r="P101">
        <v>0.23157924999999999</v>
      </c>
      <c r="T101" s="7" t="s">
        <v>486</v>
      </c>
      <c r="U101" s="42">
        <v>-1.12941629</v>
      </c>
      <c r="V101" t="s">
        <v>388</v>
      </c>
    </row>
    <row r="102" spans="2:22" ht="17" x14ac:dyDescent="0.2">
      <c r="B102" s="7" t="s">
        <v>241</v>
      </c>
      <c r="C102" s="42" t="s">
        <v>297</v>
      </c>
      <c r="G102" s="37" t="s">
        <v>241</v>
      </c>
      <c r="H102" s="37">
        <v>7.2557509000000006E-2</v>
      </c>
      <c r="I102" s="37">
        <v>6.6028927099999996E-2</v>
      </c>
      <c r="K102" s="37" t="str">
        <f t="shared" si="8"/>
        <v>0.07 (0.07)</v>
      </c>
      <c r="O102" t="s">
        <v>488</v>
      </c>
      <c r="P102">
        <v>-4.1680546999999999</v>
      </c>
      <c r="T102" s="7" t="s">
        <v>487</v>
      </c>
      <c r="U102" s="42">
        <v>0.23157924999999999</v>
      </c>
      <c r="V102" t="s">
        <v>388</v>
      </c>
    </row>
    <row r="103" spans="2:22" ht="17" x14ac:dyDescent="0.2">
      <c r="B103" s="7" t="s">
        <v>242</v>
      </c>
      <c r="C103" s="42" t="s">
        <v>299</v>
      </c>
      <c r="G103" s="37" t="s">
        <v>242</v>
      </c>
      <c r="H103" s="37">
        <v>-2.8294686999999999E-2</v>
      </c>
      <c r="I103" s="37">
        <v>3.3370237499999997E-2</v>
      </c>
      <c r="K103" s="37" t="str">
        <f t="shared" si="8"/>
        <v>-0.03 (0.03)</v>
      </c>
      <c r="O103" t="s">
        <v>489</v>
      </c>
      <c r="P103" t="s">
        <v>385</v>
      </c>
      <c r="T103" s="7" t="s">
        <v>488</v>
      </c>
      <c r="U103" s="42">
        <v>-4.1680546999999999</v>
      </c>
      <c r="V103" t="s">
        <v>388</v>
      </c>
    </row>
    <row r="104" spans="2:22" ht="17" x14ac:dyDescent="0.2">
      <c r="B104" s="7" t="s">
        <v>243</v>
      </c>
      <c r="C104" s="42" t="s">
        <v>300</v>
      </c>
      <c r="G104" s="37" t="s">
        <v>243</v>
      </c>
      <c r="H104" s="37">
        <v>2.2436469000000001E-2</v>
      </c>
      <c r="I104" s="37">
        <v>0.1166374612</v>
      </c>
      <c r="K104" s="37" t="str">
        <f t="shared" si="8"/>
        <v>0.02 (0.12)</v>
      </c>
      <c r="O104" t="s">
        <v>490</v>
      </c>
      <c r="P104" t="s">
        <v>385</v>
      </c>
      <c r="T104" s="7" t="s">
        <v>489</v>
      </c>
      <c r="U104" s="42" t="s">
        <v>385</v>
      </c>
      <c r="V104" t="s">
        <v>388</v>
      </c>
    </row>
    <row r="105" spans="2:22" ht="17" x14ac:dyDescent="0.2">
      <c r="B105" s="7" t="s">
        <v>244</v>
      </c>
      <c r="C105" s="42" t="s">
        <v>301</v>
      </c>
      <c r="G105" s="37" t="s">
        <v>244</v>
      </c>
      <c r="H105" s="37">
        <v>6.8601981000000006E-2</v>
      </c>
      <c r="I105" s="37">
        <v>0.1116438465</v>
      </c>
      <c r="K105" s="37" t="str">
        <f t="shared" si="8"/>
        <v>0.07 (0.11)</v>
      </c>
      <c r="O105" t="s">
        <v>491</v>
      </c>
      <c r="P105">
        <v>-1.5756869999999999E-2</v>
      </c>
      <c r="T105" s="7" t="s">
        <v>490</v>
      </c>
      <c r="U105" s="42" t="s">
        <v>385</v>
      </c>
      <c r="V105" t="s">
        <v>388</v>
      </c>
    </row>
    <row r="106" spans="2:22" ht="17" x14ac:dyDescent="0.2">
      <c r="B106" s="7" t="s">
        <v>245</v>
      </c>
      <c r="C106" s="42" t="s">
        <v>302</v>
      </c>
      <c r="G106" s="37" t="s">
        <v>245</v>
      </c>
      <c r="H106" s="37">
        <v>0.124630504</v>
      </c>
      <c r="I106" s="37">
        <v>0.13368230179999999</v>
      </c>
      <c r="K106" s="37" t="str">
        <f t="shared" si="8"/>
        <v>0.12 (0.13)</v>
      </c>
      <c r="O106" t="s">
        <v>492</v>
      </c>
      <c r="P106" t="s">
        <v>385</v>
      </c>
      <c r="T106" s="7" t="s">
        <v>491</v>
      </c>
      <c r="U106" s="42">
        <v>-1.5756869999999999E-2</v>
      </c>
      <c r="V106" t="s">
        <v>388</v>
      </c>
    </row>
    <row r="107" spans="2:22" ht="17" x14ac:dyDescent="0.2">
      <c r="B107" s="7" t="s">
        <v>246</v>
      </c>
      <c r="C107" s="42" t="s">
        <v>303</v>
      </c>
      <c r="G107" s="37" t="s">
        <v>246</v>
      </c>
      <c r="H107" s="37">
        <v>-5.454639E-2</v>
      </c>
      <c r="I107" s="37">
        <v>0.14400274660000001</v>
      </c>
      <c r="K107" s="37" t="str">
        <f t="shared" si="8"/>
        <v>-0.05 (0.14)</v>
      </c>
      <c r="O107" t="s">
        <v>493</v>
      </c>
      <c r="P107" t="s">
        <v>385</v>
      </c>
      <c r="T107" s="7" t="s">
        <v>492</v>
      </c>
      <c r="U107" s="42" t="s">
        <v>385</v>
      </c>
      <c r="V107" t="s">
        <v>388</v>
      </c>
    </row>
    <row r="108" spans="2:22" ht="17" x14ac:dyDescent="0.2">
      <c r="B108" s="7" t="s">
        <v>247</v>
      </c>
      <c r="C108" s="42" t="s">
        <v>304</v>
      </c>
      <c r="G108" s="37" t="s">
        <v>247</v>
      </c>
      <c r="H108" s="37">
        <v>4.8804044999999997E-2</v>
      </c>
      <c r="I108" s="37">
        <v>0.15081485850000001</v>
      </c>
      <c r="K108" s="37" t="str">
        <f t="shared" si="8"/>
        <v>0.05 (0.15)</v>
      </c>
      <c r="O108" t="s">
        <v>494</v>
      </c>
      <c r="P108">
        <v>-1.1441047900000001</v>
      </c>
      <c r="T108" s="7" t="s">
        <v>493</v>
      </c>
      <c r="U108" s="42" t="s">
        <v>385</v>
      </c>
      <c r="V108" t="s">
        <v>388</v>
      </c>
    </row>
    <row r="109" spans="2:22" ht="17" x14ac:dyDescent="0.2">
      <c r="B109" s="7" t="s">
        <v>248</v>
      </c>
      <c r="C109" s="42" t="s">
        <v>305</v>
      </c>
      <c r="G109" s="37" t="s">
        <v>248</v>
      </c>
      <c r="H109" s="37">
        <v>9.7022319999999999E-3</v>
      </c>
      <c r="I109" s="37">
        <v>6.8695214599999999E-2</v>
      </c>
      <c r="K109" s="37" t="str">
        <f t="shared" si="8"/>
        <v>0.01 (0.07)</v>
      </c>
      <c r="O109" t="s">
        <v>495</v>
      </c>
      <c r="P109">
        <v>0.21929723000000001</v>
      </c>
      <c r="T109" s="7" t="s">
        <v>494</v>
      </c>
      <c r="U109" s="42">
        <v>-1.1441047900000001</v>
      </c>
      <c r="V109" t="s">
        <v>388</v>
      </c>
    </row>
    <row r="110" spans="2:22" ht="17" x14ac:dyDescent="0.2">
      <c r="B110" s="7" t="s">
        <v>249</v>
      </c>
      <c r="C110" s="42" t="s">
        <v>306</v>
      </c>
      <c r="G110" s="37" t="s">
        <v>249</v>
      </c>
      <c r="H110" s="37">
        <v>-1.8260121000000001E-2</v>
      </c>
      <c r="I110" s="37">
        <v>5.76186583E-2</v>
      </c>
      <c r="K110" s="37" t="str">
        <f t="shared" si="8"/>
        <v>-0.02 (0.06)</v>
      </c>
      <c r="O110" t="s">
        <v>496</v>
      </c>
      <c r="P110" t="s">
        <v>385</v>
      </c>
      <c r="T110" s="7" t="s">
        <v>495</v>
      </c>
      <c r="U110" s="42">
        <v>0.21929723000000001</v>
      </c>
      <c r="V110" t="s">
        <v>388</v>
      </c>
    </row>
    <row r="111" spans="2:22" ht="17" x14ac:dyDescent="0.2">
      <c r="B111" s="7" t="s">
        <v>250</v>
      </c>
      <c r="C111" s="42" t="s">
        <v>307</v>
      </c>
      <c r="G111" s="37" t="s">
        <v>250</v>
      </c>
      <c r="H111" s="37">
        <v>-4.2263088999999997E-2</v>
      </c>
      <c r="I111" s="37">
        <v>6.1633970400000002E-2</v>
      </c>
      <c r="K111" s="37" t="str">
        <f t="shared" si="8"/>
        <v>-0.04 (0.06)</v>
      </c>
      <c r="O111" t="s">
        <v>497</v>
      </c>
      <c r="P111">
        <v>1.2626189999999999</v>
      </c>
      <c r="T111" s="7" t="s">
        <v>496</v>
      </c>
      <c r="U111" s="42" t="s">
        <v>385</v>
      </c>
      <c r="V111" t="s">
        <v>388</v>
      </c>
    </row>
    <row r="112" spans="2:22" ht="17" x14ac:dyDescent="0.2">
      <c r="B112" s="7" t="s">
        <v>251</v>
      </c>
      <c r="C112" s="42" t="s">
        <v>308</v>
      </c>
      <c r="G112" s="37" t="s">
        <v>251</v>
      </c>
      <c r="H112" s="37">
        <v>2.4548331E-2</v>
      </c>
      <c r="I112" s="37">
        <v>2.6158120900000002E-2</v>
      </c>
      <c r="K112" s="37" t="str">
        <f t="shared" si="8"/>
        <v>0.02 (0.03)</v>
      </c>
      <c r="O112" t="s">
        <v>498</v>
      </c>
      <c r="P112">
        <v>1.4172155399999999</v>
      </c>
      <c r="T112" s="7" t="s">
        <v>497</v>
      </c>
      <c r="U112" s="42">
        <v>1.2626189999999999</v>
      </c>
      <c r="V112" t="s">
        <v>388</v>
      </c>
    </row>
    <row r="113" spans="2:24" ht="17" x14ac:dyDescent="0.2">
      <c r="B113" s="7" t="s">
        <v>252</v>
      </c>
      <c r="C113" s="42" t="s">
        <v>309</v>
      </c>
      <c r="G113" s="37" t="s">
        <v>252</v>
      </c>
      <c r="H113" s="37">
        <v>0.109229092</v>
      </c>
      <c r="I113" s="37">
        <v>9.2184119999999994E-2</v>
      </c>
      <c r="K113" s="37" t="str">
        <f t="shared" si="8"/>
        <v>0.11 (0.09)</v>
      </c>
      <c r="O113" t="s">
        <v>499</v>
      </c>
      <c r="P113" t="s">
        <v>385</v>
      </c>
      <c r="T113" s="7" t="s">
        <v>498</v>
      </c>
      <c r="U113" s="42">
        <v>1.4172155399999999</v>
      </c>
      <c r="V113" t="s">
        <v>388</v>
      </c>
    </row>
    <row r="114" spans="2:24" ht="17" x14ac:dyDescent="0.2">
      <c r="B114" s="7" t="s">
        <v>253</v>
      </c>
      <c r="C114" s="42" t="s">
        <v>185</v>
      </c>
      <c r="G114" s="37" t="s">
        <v>253</v>
      </c>
      <c r="H114" s="37">
        <v>2.5293091E-2</v>
      </c>
      <c r="I114" s="37">
        <v>8.6868041699999995E-2</v>
      </c>
      <c r="K114" s="37" t="str">
        <f t="shared" si="8"/>
        <v>0.03 (0.09)</v>
      </c>
      <c r="O114" t="s">
        <v>500</v>
      </c>
      <c r="P114">
        <v>4.1837550000000001E-2</v>
      </c>
      <c r="T114" s="7" t="s">
        <v>499</v>
      </c>
      <c r="U114" s="42" t="s">
        <v>385</v>
      </c>
      <c r="V114" t="s">
        <v>388</v>
      </c>
    </row>
    <row r="115" spans="2:24" ht="17" x14ac:dyDescent="0.2">
      <c r="B115" s="7" t="s">
        <v>254</v>
      </c>
      <c r="C115" s="42" t="s">
        <v>287</v>
      </c>
      <c r="G115" s="37" t="s">
        <v>254</v>
      </c>
      <c r="H115" s="37">
        <v>2.2520569000000001E-2</v>
      </c>
      <c r="I115" s="37">
        <v>0.1032379923</v>
      </c>
      <c r="K115" s="37" t="str">
        <f t="shared" si="8"/>
        <v>0.02 (0.10)</v>
      </c>
      <c r="O115" t="s">
        <v>501</v>
      </c>
      <c r="P115" t="s">
        <v>385</v>
      </c>
      <c r="T115" s="7" t="s">
        <v>500</v>
      </c>
      <c r="U115" s="42">
        <v>4.1837550000000001E-2</v>
      </c>
      <c r="V115" t="s">
        <v>388</v>
      </c>
    </row>
    <row r="116" spans="2:24" ht="17" x14ac:dyDescent="0.2">
      <c r="B116" s="7" t="s">
        <v>255</v>
      </c>
      <c r="C116" s="42" t="s">
        <v>310</v>
      </c>
      <c r="G116" s="37" t="s">
        <v>255</v>
      </c>
      <c r="H116" s="37">
        <v>-2.2349290000000001E-3</v>
      </c>
      <c r="I116" s="37">
        <v>0.1115176353</v>
      </c>
      <c r="K116" s="37" t="str">
        <f t="shared" si="8"/>
        <v>0.00 (0.11)</v>
      </c>
      <c r="O116" t="s">
        <v>502</v>
      </c>
      <c r="P116" t="s">
        <v>385</v>
      </c>
      <c r="T116" s="7" t="s">
        <v>501</v>
      </c>
      <c r="U116" s="42" t="s">
        <v>385</v>
      </c>
      <c r="V116" t="s">
        <v>388</v>
      </c>
    </row>
    <row r="117" spans="2:24" ht="17" x14ac:dyDescent="0.2">
      <c r="B117" s="7" t="s">
        <v>256</v>
      </c>
      <c r="C117" s="42" t="s">
        <v>153</v>
      </c>
      <c r="G117" s="37" t="s">
        <v>256</v>
      </c>
      <c r="H117" s="37">
        <v>5.8473196999999998E-2</v>
      </c>
      <c r="I117" s="37">
        <v>0.1146032099</v>
      </c>
      <c r="K117" s="37" t="str">
        <f t="shared" si="8"/>
        <v>0.06 (0.11)</v>
      </c>
      <c r="O117" t="s">
        <v>503</v>
      </c>
      <c r="P117">
        <v>1.8936062600000001</v>
      </c>
      <c r="T117" s="7" t="s">
        <v>502</v>
      </c>
      <c r="U117" s="42" t="s">
        <v>385</v>
      </c>
      <c r="V117" t="s">
        <v>388</v>
      </c>
    </row>
    <row r="118" spans="2:24" ht="17" x14ac:dyDescent="0.2">
      <c r="B118" s="7" t="s">
        <v>257</v>
      </c>
      <c r="C118" s="42" t="s">
        <v>311</v>
      </c>
      <c r="G118" s="37" t="s">
        <v>257</v>
      </c>
      <c r="H118" s="37">
        <v>-4.0593236999999997E-2</v>
      </c>
      <c r="I118" s="37">
        <v>5.2902684200000001E-2</v>
      </c>
      <c r="K118" s="37" t="str">
        <f t="shared" si="8"/>
        <v>-0.04 (0.05)</v>
      </c>
      <c r="O118" t="s">
        <v>504</v>
      </c>
      <c r="P118" t="s">
        <v>385</v>
      </c>
      <c r="T118" s="7" t="s">
        <v>503</v>
      </c>
      <c r="U118" s="42">
        <v>1.8936062600000001</v>
      </c>
      <c r="V118" t="s">
        <v>388</v>
      </c>
    </row>
    <row r="119" spans="2:24" ht="17" x14ac:dyDescent="0.2">
      <c r="B119" s="7" t="s">
        <v>258</v>
      </c>
      <c r="C119" s="42" t="s">
        <v>312</v>
      </c>
      <c r="G119" s="37" t="s">
        <v>258</v>
      </c>
      <c r="H119" s="37">
        <v>-5.7696811000000001E-2</v>
      </c>
      <c r="I119" s="37">
        <v>4.4692764599999997E-2</v>
      </c>
      <c r="K119" s="37" t="str">
        <f t="shared" si="8"/>
        <v>-0.06 (0.04)</v>
      </c>
      <c r="O119" t="s">
        <v>505</v>
      </c>
      <c r="P119" t="s">
        <v>385</v>
      </c>
      <c r="T119" s="7" t="s">
        <v>504</v>
      </c>
      <c r="U119" s="42" t="s">
        <v>385</v>
      </c>
      <c r="V119" t="s">
        <v>388</v>
      </c>
    </row>
    <row r="120" spans="2:24" ht="17" x14ac:dyDescent="0.2">
      <c r="B120" s="7" t="s">
        <v>259</v>
      </c>
      <c r="C120" s="42" t="s">
        <v>313</v>
      </c>
      <c r="G120" s="37" t="s">
        <v>259</v>
      </c>
      <c r="H120" s="37">
        <v>-0.12163054600000001</v>
      </c>
      <c r="I120" s="37">
        <v>4.6808815099999998E-2</v>
      </c>
      <c r="K120" s="37" t="str">
        <f t="shared" si="8"/>
        <v>-0.12 (0.05)</v>
      </c>
      <c r="T120" s="7" t="s">
        <v>505</v>
      </c>
      <c r="U120" s="42" t="s">
        <v>385</v>
      </c>
      <c r="V120" t="s">
        <v>388</v>
      </c>
      <c r="W120" s="7"/>
      <c r="X120" s="42"/>
    </row>
    <row r="121" spans="2:24" x14ac:dyDescent="0.2">
      <c r="B121" s="16" t="s">
        <v>159</v>
      </c>
      <c r="C121" s="39">
        <v>112</v>
      </c>
      <c r="T121" s="16" t="s">
        <v>159</v>
      </c>
      <c r="U121" s="39">
        <v>112</v>
      </c>
      <c r="V121" t="s">
        <v>388</v>
      </c>
    </row>
    <row r="127" spans="2:24" ht="17" x14ac:dyDescent="0.2">
      <c r="B127" s="14" t="s">
        <v>50</v>
      </c>
      <c r="C127" s="14" t="s">
        <v>148</v>
      </c>
      <c r="G127" s="36" t="s">
        <v>136</v>
      </c>
      <c r="H127" s="36" t="s">
        <v>137</v>
      </c>
      <c r="I127" s="36" t="s">
        <v>138</v>
      </c>
    </row>
    <row r="128" spans="2:24" ht="17" x14ac:dyDescent="0.2">
      <c r="B128" s="11" t="s">
        <v>139</v>
      </c>
      <c r="C128" s="41" t="s">
        <v>189</v>
      </c>
      <c r="G128" s="37" t="s">
        <v>139</v>
      </c>
      <c r="H128" s="37">
        <v>-4.5563199999999998E-2</v>
      </c>
      <c r="I128" s="37">
        <v>8.7081438299999994E-2</v>
      </c>
      <c r="K128" s="37" t="str">
        <f t="shared" ref="K128:K172" si="9">TEXT(H128,"0.00")&amp;" ("&amp;TEXT(I128,"0.00")&amp;")"</f>
        <v>-0.05 (0.09)</v>
      </c>
    </row>
    <row r="129" spans="2:11" ht="17" x14ac:dyDescent="0.2">
      <c r="B129" s="7" t="s">
        <v>140</v>
      </c>
      <c r="C129" s="42" t="s">
        <v>350</v>
      </c>
      <c r="G129" s="37" t="s">
        <v>140</v>
      </c>
      <c r="H129" s="37">
        <v>0.38092361000000002</v>
      </c>
      <c r="I129" s="37">
        <v>0.30810860359999998</v>
      </c>
      <c r="K129" s="37" t="str">
        <f t="shared" si="9"/>
        <v>0.38 (0.31)</v>
      </c>
    </row>
    <row r="130" spans="2:11" ht="17" x14ac:dyDescent="0.2">
      <c r="B130" s="7" t="s">
        <v>141</v>
      </c>
      <c r="C130" s="42" t="s">
        <v>351</v>
      </c>
      <c r="G130" s="37" t="s">
        <v>141</v>
      </c>
      <c r="H130" s="37">
        <v>0.58179048</v>
      </c>
      <c r="I130" s="37">
        <v>0.29237938829999999</v>
      </c>
      <c r="K130" s="37" t="str">
        <f t="shared" si="9"/>
        <v>0.58 (0.29)</v>
      </c>
    </row>
    <row r="131" spans="2:11" ht="17" x14ac:dyDescent="0.2">
      <c r="B131" s="7" t="s">
        <v>142</v>
      </c>
      <c r="C131" s="42" t="s">
        <v>352</v>
      </c>
      <c r="G131" s="37" t="s">
        <v>142</v>
      </c>
      <c r="H131" s="37">
        <v>-0.44150214999999998</v>
      </c>
      <c r="I131" s="37">
        <v>0.34090628119999999</v>
      </c>
      <c r="K131" s="37" t="str">
        <f t="shared" si="9"/>
        <v>-0.44 (0.34)</v>
      </c>
    </row>
    <row r="132" spans="2:11" ht="17" x14ac:dyDescent="0.2">
      <c r="B132" s="7" t="s">
        <v>143</v>
      </c>
      <c r="C132" s="42" t="s">
        <v>353</v>
      </c>
      <c r="G132" s="37" t="s">
        <v>143</v>
      </c>
      <c r="H132" s="37">
        <v>5.598761E-2</v>
      </c>
      <c r="I132" s="37">
        <v>0.35942045090000002</v>
      </c>
      <c r="K132" s="37" t="str">
        <f t="shared" si="9"/>
        <v>0.06 (0.36)</v>
      </c>
    </row>
    <row r="133" spans="2:11" ht="17" x14ac:dyDescent="0.2">
      <c r="B133" s="7" t="s">
        <v>144</v>
      </c>
      <c r="C133" s="42" t="s">
        <v>354</v>
      </c>
      <c r="G133" s="37" t="s">
        <v>144</v>
      </c>
      <c r="H133" s="37">
        <v>-0.59313137000000005</v>
      </c>
      <c r="I133" s="37">
        <v>0.37539815170000002</v>
      </c>
      <c r="K133" s="37" t="str">
        <f t="shared" si="9"/>
        <v>-0.59 (0.38)</v>
      </c>
    </row>
    <row r="134" spans="2:11" ht="17" x14ac:dyDescent="0.2">
      <c r="B134" s="7" t="s">
        <v>145</v>
      </c>
      <c r="C134" s="42" t="s">
        <v>355</v>
      </c>
      <c r="G134" s="37" t="s">
        <v>145</v>
      </c>
      <c r="H134" s="37">
        <v>0.68641534000000004</v>
      </c>
      <c r="I134" s="37">
        <v>0.1779542918</v>
      </c>
      <c r="K134" s="37" t="str">
        <f t="shared" si="9"/>
        <v>0.69 (0.18)</v>
      </c>
    </row>
    <row r="135" spans="2:11" ht="17" x14ac:dyDescent="0.2">
      <c r="B135" s="7" t="s">
        <v>146</v>
      </c>
      <c r="C135" s="42" t="s">
        <v>356</v>
      </c>
      <c r="G135" s="37" t="s">
        <v>146</v>
      </c>
      <c r="H135" s="37">
        <v>0.30825662999999998</v>
      </c>
      <c r="I135" s="37">
        <v>0.15031125009999999</v>
      </c>
      <c r="K135" s="37" t="str">
        <f t="shared" si="9"/>
        <v>0.31 (0.15)</v>
      </c>
    </row>
    <row r="136" spans="2:11" ht="17" x14ac:dyDescent="0.2">
      <c r="B136" s="7" t="s">
        <v>147</v>
      </c>
      <c r="C136" s="42" t="s">
        <v>357</v>
      </c>
      <c r="G136" s="37" t="s">
        <v>147</v>
      </c>
      <c r="H136" s="37">
        <v>0.38035173999999999</v>
      </c>
      <c r="I136" s="37">
        <v>0.15568238149999999</v>
      </c>
      <c r="K136" s="37" t="str">
        <f t="shared" si="9"/>
        <v>0.38 (0.16)</v>
      </c>
    </row>
    <row r="137" spans="2:11" ht="17" x14ac:dyDescent="0.2">
      <c r="B137" s="7" t="s">
        <v>314</v>
      </c>
      <c r="C137" s="42" t="s">
        <v>307</v>
      </c>
      <c r="G137" s="37" t="s">
        <v>314</v>
      </c>
      <c r="H137" s="37">
        <v>-4.0947820000000003E-2</v>
      </c>
      <c r="I137" s="37">
        <v>5.8145187899999999E-2</v>
      </c>
      <c r="K137" s="37" t="str">
        <f t="shared" si="9"/>
        <v>-0.04 (0.06)</v>
      </c>
    </row>
    <row r="138" spans="2:11" ht="17" x14ac:dyDescent="0.2">
      <c r="B138" s="7" t="s">
        <v>315</v>
      </c>
      <c r="C138" s="42" t="s">
        <v>358</v>
      </c>
      <c r="G138" s="37" t="s">
        <v>315</v>
      </c>
      <c r="H138" s="37">
        <v>0.12787381</v>
      </c>
      <c r="I138" s="37">
        <v>0.204722815</v>
      </c>
      <c r="K138" s="37" t="str">
        <f t="shared" si="9"/>
        <v>0.13 (0.20)</v>
      </c>
    </row>
    <row r="139" spans="2:11" ht="17" x14ac:dyDescent="0.2">
      <c r="B139" s="7" t="s">
        <v>316</v>
      </c>
      <c r="C139" s="42" t="s">
        <v>359</v>
      </c>
      <c r="G139" s="37" t="s">
        <v>316</v>
      </c>
      <c r="H139" s="37">
        <v>-0.26959785000000003</v>
      </c>
      <c r="I139" s="37">
        <v>0.19362845849999999</v>
      </c>
      <c r="K139" s="37" t="str">
        <f t="shared" si="9"/>
        <v>-0.27 (0.19)</v>
      </c>
    </row>
    <row r="140" spans="2:11" ht="17" x14ac:dyDescent="0.2">
      <c r="B140" s="7" t="s">
        <v>317</v>
      </c>
      <c r="C140" s="42" t="s">
        <v>360</v>
      </c>
      <c r="G140" s="37" t="s">
        <v>317</v>
      </c>
      <c r="H140" s="37">
        <v>9.0789900000000007E-2</v>
      </c>
      <c r="I140" s="37">
        <v>0.22378297720000001</v>
      </c>
      <c r="K140" s="37" t="str">
        <f t="shared" si="9"/>
        <v>0.09 (0.22)</v>
      </c>
    </row>
    <row r="141" spans="2:11" ht="17" x14ac:dyDescent="0.2">
      <c r="B141" s="7" t="s">
        <v>318</v>
      </c>
      <c r="C141" s="42" t="s">
        <v>361</v>
      </c>
      <c r="G141" s="37" t="s">
        <v>318</v>
      </c>
      <c r="H141" s="37">
        <v>-0.21910291000000001</v>
      </c>
      <c r="I141" s="37">
        <v>0.23936410089999999</v>
      </c>
      <c r="K141" s="37" t="str">
        <f t="shared" si="9"/>
        <v>-0.22 (0.24)</v>
      </c>
    </row>
    <row r="142" spans="2:11" ht="17" x14ac:dyDescent="0.2">
      <c r="B142" s="7" t="s">
        <v>319</v>
      </c>
      <c r="C142" s="42" t="s">
        <v>362</v>
      </c>
      <c r="G142" s="37" t="s">
        <v>319</v>
      </c>
      <c r="H142" s="37">
        <v>-9.4288520000000001E-2</v>
      </c>
      <c r="I142" s="37">
        <v>0.24756257910000001</v>
      </c>
      <c r="K142" s="37" t="str">
        <f t="shared" si="9"/>
        <v>-0.09 (0.25)</v>
      </c>
    </row>
    <row r="143" spans="2:11" ht="17" x14ac:dyDescent="0.2">
      <c r="B143" s="7" t="s">
        <v>320</v>
      </c>
      <c r="C143" s="42" t="s">
        <v>363</v>
      </c>
      <c r="G143" s="37" t="s">
        <v>320</v>
      </c>
      <c r="H143" s="37">
        <v>3.3019470000000002E-2</v>
      </c>
      <c r="I143" s="37">
        <v>0.1171929963</v>
      </c>
      <c r="K143" s="37" t="str">
        <f t="shared" si="9"/>
        <v>0.03 (0.12)</v>
      </c>
    </row>
    <row r="144" spans="2:11" ht="17" x14ac:dyDescent="0.2">
      <c r="B144" s="7" t="s">
        <v>321</v>
      </c>
      <c r="C144" s="42" t="s">
        <v>364</v>
      </c>
      <c r="G144" s="37" t="s">
        <v>321</v>
      </c>
      <c r="H144" s="37">
        <v>-0.17208091</v>
      </c>
      <c r="I144" s="37">
        <v>9.9143374300000003E-2</v>
      </c>
      <c r="K144" s="37" t="str">
        <f t="shared" si="9"/>
        <v>-0.17 (0.10)</v>
      </c>
    </row>
    <row r="145" spans="2:11" ht="17" x14ac:dyDescent="0.2">
      <c r="B145" s="7" t="s">
        <v>322</v>
      </c>
      <c r="C145" s="42" t="s">
        <v>365</v>
      </c>
      <c r="G145" s="37" t="s">
        <v>322</v>
      </c>
      <c r="H145" s="37">
        <v>-0.16195314</v>
      </c>
      <c r="I145" s="37">
        <v>0.1026630754</v>
      </c>
      <c r="K145" s="37" t="str">
        <f t="shared" si="9"/>
        <v>-0.16 (0.10)</v>
      </c>
    </row>
    <row r="146" spans="2:11" ht="17" x14ac:dyDescent="0.2">
      <c r="B146" s="7" t="s">
        <v>323</v>
      </c>
      <c r="C146" s="42" t="s">
        <v>366</v>
      </c>
      <c r="G146" s="37" t="s">
        <v>323</v>
      </c>
      <c r="H146" s="37">
        <v>9.4735999999999996E-4</v>
      </c>
      <c r="I146" s="37">
        <v>7.0440499999999996E-4</v>
      </c>
      <c r="K146" s="37" t="str">
        <f t="shared" si="9"/>
        <v>0.00 (0.00)</v>
      </c>
    </row>
    <row r="147" spans="2:11" ht="17" x14ac:dyDescent="0.2">
      <c r="B147" s="7" t="s">
        <v>324</v>
      </c>
      <c r="C147" s="42" t="s">
        <v>366</v>
      </c>
      <c r="G147" s="37" t="s">
        <v>324</v>
      </c>
      <c r="H147" s="37">
        <v>-1.16417E-3</v>
      </c>
      <c r="I147" s="37">
        <v>2.5257722E-3</v>
      </c>
      <c r="K147" s="37" t="str">
        <f t="shared" si="9"/>
        <v>0.00 (0.00)</v>
      </c>
    </row>
    <row r="148" spans="2:11" ht="17" x14ac:dyDescent="0.2">
      <c r="B148" s="7" t="s">
        <v>325</v>
      </c>
      <c r="C148" s="42" t="s">
        <v>366</v>
      </c>
      <c r="G148" s="37" t="s">
        <v>325</v>
      </c>
      <c r="H148" s="37">
        <v>2.7016599999999998E-3</v>
      </c>
      <c r="I148" s="37">
        <v>2.4503683000000002E-3</v>
      </c>
      <c r="K148" s="37" t="str">
        <f t="shared" si="9"/>
        <v>0.00 (0.00)</v>
      </c>
    </row>
    <row r="149" spans="2:11" ht="17" x14ac:dyDescent="0.2">
      <c r="B149" s="7" t="s">
        <v>326</v>
      </c>
      <c r="C149" s="42" t="s">
        <v>366</v>
      </c>
      <c r="G149" s="37" t="s">
        <v>326</v>
      </c>
      <c r="H149" s="37">
        <v>1.8965399999999999E-3</v>
      </c>
      <c r="I149" s="37">
        <v>2.7827085999999998E-3</v>
      </c>
      <c r="K149" s="37" t="str">
        <f t="shared" si="9"/>
        <v>0.00 (0.00)</v>
      </c>
    </row>
    <row r="150" spans="2:11" ht="17" x14ac:dyDescent="0.2">
      <c r="B150" s="7" t="s">
        <v>327</v>
      </c>
      <c r="C150" s="42" t="s">
        <v>366</v>
      </c>
      <c r="G150" s="37" t="s">
        <v>327</v>
      </c>
      <c r="H150" s="37">
        <v>-1.69583E-3</v>
      </c>
      <c r="I150" s="37">
        <v>2.9306994999999999E-3</v>
      </c>
      <c r="K150" s="37" t="str">
        <f t="shared" si="9"/>
        <v>0.00 (0.00)</v>
      </c>
    </row>
    <row r="151" spans="2:11" ht="17" x14ac:dyDescent="0.2">
      <c r="B151" s="7" t="s">
        <v>328</v>
      </c>
      <c r="C151" s="42" t="s">
        <v>366</v>
      </c>
      <c r="G151" s="37" t="s">
        <v>328</v>
      </c>
      <c r="H151" s="37">
        <v>-2.3840799999999998E-3</v>
      </c>
      <c r="I151" s="37">
        <v>3.1213666999999998E-3</v>
      </c>
      <c r="K151" s="37" t="str">
        <f t="shared" si="9"/>
        <v>0.00 (0.00)</v>
      </c>
    </row>
    <row r="152" spans="2:11" ht="17" x14ac:dyDescent="0.2">
      <c r="B152" s="7" t="s">
        <v>329</v>
      </c>
      <c r="C152" s="42" t="s">
        <v>366</v>
      </c>
      <c r="G152" s="37" t="s">
        <v>329</v>
      </c>
      <c r="H152" s="37">
        <v>-4.7780000000000001E-4</v>
      </c>
      <c r="I152" s="37">
        <v>1.4909598999999999E-3</v>
      </c>
      <c r="K152" s="37" t="str">
        <f t="shared" si="9"/>
        <v>0.00 (0.00)</v>
      </c>
    </row>
    <row r="153" spans="2:11" ht="17" x14ac:dyDescent="0.2">
      <c r="B153" s="7" t="s">
        <v>330</v>
      </c>
      <c r="C153" s="42" t="s">
        <v>366</v>
      </c>
      <c r="G153" s="37" t="s">
        <v>330</v>
      </c>
      <c r="H153" s="37">
        <v>9.797199999999999E-4</v>
      </c>
      <c r="I153" s="37">
        <v>1.2918379E-3</v>
      </c>
      <c r="K153" s="37" t="str">
        <f t="shared" si="9"/>
        <v>0.00 (0.00)</v>
      </c>
    </row>
    <row r="154" spans="2:11" ht="17" x14ac:dyDescent="0.2">
      <c r="B154" s="7" t="s">
        <v>331</v>
      </c>
      <c r="C154" s="42" t="s">
        <v>366</v>
      </c>
      <c r="G154" s="37" t="s">
        <v>331</v>
      </c>
      <c r="H154" s="37">
        <v>-9.6058000000000005E-4</v>
      </c>
      <c r="I154" s="37">
        <v>1.2879553E-3</v>
      </c>
      <c r="K154" s="37" t="str">
        <f t="shared" si="9"/>
        <v>0.00 (0.00)</v>
      </c>
    </row>
    <row r="155" spans="2:11" ht="17" x14ac:dyDescent="0.2">
      <c r="B155" s="7" t="s">
        <v>332</v>
      </c>
      <c r="C155" s="42" t="s">
        <v>367</v>
      </c>
      <c r="G155" s="37" t="s">
        <v>332</v>
      </c>
      <c r="H155" s="37">
        <v>0.29660818999999999</v>
      </c>
      <c r="I155" s="37">
        <v>9.7379444499999995E-2</v>
      </c>
      <c r="K155" s="37" t="str">
        <f t="shared" si="9"/>
        <v>0.30 (0.10)</v>
      </c>
    </row>
    <row r="156" spans="2:11" ht="17" x14ac:dyDescent="0.2">
      <c r="B156" s="7" t="s">
        <v>333</v>
      </c>
      <c r="C156" s="42" t="s">
        <v>368</v>
      </c>
      <c r="G156" s="37" t="s">
        <v>333</v>
      </c>
      <c r="H156" s="37">
        <v>-0.26211784999999999</v>
      </c>
      <c r="I156" s="37">
        <v>0.32979810370000001</v>
      </c>
      <c r="K156" s="37" t="str">
        <f t="shared" si="9"/>
        <v>-0.26 (0.33)</v>
      </c>
    </row>
    <row r="157" spans="2:11" ht="17" x14ac:dyDescent="0.2">
      <c r="B157" s="7" t="s">
        <v>334</v>
      </c>
      <c r="C157" s="42" t="s">
        <v>369</v>
      </c>
      <c r="G157" s="37" t="s">
        <v>334</v>
      </c>
      <c r="H157" s="37">
        <v>0.28708823</v>
      </c>
      <c r="I157" s="37">
        <v>0.31460785790000001</v>
      </c>
      <c r="K157" s="37" t="str">
        <f t="shared" si="9"/>
        <v>0.29 (0.31)</v>
      </c>
    </row>
    <row r="158" spans="2:11" ht="17" x14ac:dyDescent="0.2">
      <c r="B158" s="7" t="s">
        <v>335</v>
      </c>
      <c r="C158" s="42" t="s">
        <v>370</v>
      </c>
      <c r="G158" s="37" t="s">
        <v>335</v>
      </c>
      <c r="H158" s="37">
        <v>-1.0922568699999999</v>
      </c>
      <c r="I158" s="37">
        <v>0.3903334275</v>
      </c>
      <c r="K158" s="37" t="str">
        <f t="shared" si="9"/>
        <v>-1.09 (0.39)</v>
      </c>
    </row>
    <row r="159" spans="2:11" ht="17" x14ac:dyDescent="0.2">
      <c r="B159" s="7" t="s">
        <v>336</v>
      </c>
      <c r="C159" s="42" t="s">
        <v>371</v>
      </c>
      <c r="G159" s="37" t="s">
        <v>336</v>
      </c>
      <c r="H159" s="37">
        <v>8.9477399999999992E-3</v>
      </c>
      <c r="I159" s="37">
        <v>0.39928206440000003</v>
      </c>
      <c r="K159" s="37" t="str">
        <f t="shared" si="9"/>
        <v>0.01 (0.40)</v>
      </c>
    </row>
    <row r="160" spans="2:11" ht="17" x14ac:dyDescent="0.2">
      <c r="B160" s="7" t="s">
        <v>337</v>
      </c>
      <c r="C160" s="42" t="s">
        <v>372</v>
      </c>
      <c r="G160" s="37" t="s">
        <v>337</v>
      </c>
      <c r="H160" s="37">
        <v>-0.29341020000000001</v>
      </c>
      <c r="I160" s="37">
        <v>0.40745055810000003</v>
      </c>
      <c r="K160" s="37" t="str">
        <f t="shared" si="9"/>
        <v>-0.29 (0.41)</v>
      </c>
    </row>
    <row r="161" spans="2:11" ht="17" x14ac:dyDescent="0.2">
      <c r="B161" s="7" t="s">
        <v>338</v>
      </c>
      <c r="C161" s="42" t="s">
        <v>373</v>
      </c>
      <c r="G161" s="37" t="s">
        <v>338</v>
      </c>
      <c r="H161" s="37">
        <v>0.12334753</v>
      </c>
      <c r="I161" s="37">
        <v>0.19158857530000001</v>
      </c>
      <c r="K161" s="37" t="str">
        <f t="shared" si="9"/>
        <v>0.12 (0.19)</v>
      </c>
    </row>
    <row r="162" spans="2:11" ht="17" x14ac:dyDescent="0.2">
      <c r="B162" s="7" t="s">
        <v>339</v>
      </c>
      <c r="C162" s="42" t="s">
        <v>374</v>
      </c>
      <c r="G162" s="37" t="s">
        <v>339</v>
      </c>
      <c r="H162" s="37">
        <v>-0.25471553000000002</v>
      </c>
      <c r="I162" s="37">
        <v>0.1584101889</v>
      </c>
      <c r="K162" s="37" t="str">
        <f t="shared" si="9"/>
        <v>-0.25 (0.16)</v>
      </c>
    </row>
    <row r="163" spans="2:11" ht="17" x14ac:dyDescent="0.2">
      <c r="B163" s="7" t="s">
        <v>340</v>
      </c>
      <c r="C163" s="42" t="s">
        <v>375</v>
      </c>
      <c r="G163" s="37" t="s">
        <v>340</v>
      </c>
      <c r="H163" s="37">
        <v>0.18996129</v>
      </c>
      <c r="I163" s="37">
        <v>0.17560185089999999</v>
      </c>
      <c r="K163" s="37" t="str">
        <f t="shared" si="9"/>
        <v>0.19 (0.18)</v>
      </c>
    </row>
    <row r="164" spans="2:11" ht="17" x14ac:dyDescent="0.2">
      <c r="B164" s="7" t="s">
        <v>341</v>
      </c>
      <c r="C164" s="42" t="s">
        <v>376</v>
      </c>
      <c r="G164" s="37" t="s">
        <v>341</v>
      </c>
      <c r="H164" s="37">
        <v>-4.7347050000000002E-2</v>
      </c>
      <c r="I164" s="37">
        <v>1.7657591699999999E-2</v>
      </c>
      <c r="K164" s="37" t="str">
        <f t="shared" si="9"/>
        <v>-0.05 (0.02)</v>
      </c>
    </row>
    <row r="165" spans="2:11" ht="17" x14ac:dyDescent="0.2">
      <c r="B165" s="7" t="s">
        <v>342</v>
      </c>
      <c r="C165" s="42" t="s">
        <v>377</v>
      </c>
      <c r="G165" s="37" t="s">
        <v>342</v>
      </c>
      <c r="H165" s="37">
        <v>7.8728400000000007E-3</v>
      </c>
      <c r="I165" s="37">
        <v>6.0444675900000001E-2</v>
      </c>
      <c r="K165" s="37" t="str">
        <f t="shared" si="9"/>
        <v>0.01 (0.06)</v>
      </c>
    </row>
    <row r="166" spans="2:11" ht="17" x14ac:dyDescent="0.2">
      <c r="B166" s="7" t="s">
        <v>343</v>
      </c>
      <c r="C166" s="42" t="s">
        <v>378</v>
      </c>
      <c r="G166" s="37" t="s">
        <v>343</v>
      </c>
      <c r="H166" s="37">
        <v>-6.3568449999999999E-2</v>
      </c>
      <c r="I166" s="37">
        <v>5.7157108099999999E-2</v>
      </c>
      <c r="K166" s="37" t="str">
        <f t="shared" si="9"/>
        <v>-0.06 (0.06)</v>
      </c>
    </row>
    <row r="167" spans="2:11" ht="17" x14ac:dyDescent="0.2">
      <c r="B167" s="7" t="s">
        <v>344</v>
      </c>
      <c r="C167" s="42" t="s">
        <v>379</v>
      </c>
      <c r="G167" s="37" t="s">
        <v>344</v>
      </c>
      <c r="H167" s="37">
        <v>0.12977839999999999</v>
      </c>
      <c r="I167" s="37">
        <v>6.6649333599999999E-2</v>
      </c>
      <c r="K167" s="37" t="str">
        <f t="shared" si="9"/>
        <v>0.13 (0.07)</v>
      </c>
    </row>
    <row r="168" spans="2:11" ht="17" x14ac:dyDescent="0.2">
      <c r="B168" s="7" t="s">
        <v>345</v>
      </c>
      <c r="C168" s="42" t="s">
        <v>380</v>
      </c>
      <c r="G168" s="37" t="s">
        <v>345</v>
      </c>
      <c r="H168" s="37">
        <v>3.5916410000000003E-2</v>
      </c>
      <c r="I168" s="37">
        <v>7.0608826799999996E-2</v>
      </c>
      <c r="K168" s="37" t="str">
        <f t="shared" si="9"/>
        <v>0.04 (0.07)</v>
      </c>
    </row>
    <row r="169" spans="2:11" ht="17" x14ac:dyDescent="0.2">
      <c r="B169" s="7" t="s">
        <v>346</v>
      </c>
      <c r="C169" s="42" t="s">
        <v>381</v>
      </c>
      <c r="G169" s="37" t="s">
        <v>346</v>
      </c>
      <c r="H169" s="37">
        <v>0.11206835</v>
      </c>
      <c r="I169" s="37">
        <v>7.2332788600000003E-2</v>
      </c>
      <c r="K169" s="37" t="str">
        <f t="shared" si="9"/>
        <v>0.11 (0.07)</v>
      </c>
    </row>
    <row r="170" spans="2:11" ht="17" x14ac:dyDescent="0.2">
      <c r="B170" s="7" t="s">
        <v>347</v>
      </c>
      <c r="C170" s="42" t="s">
        <v>382</v>
      </c>
      <c r="G170" s="37" t="s">
        <v>347</v>
      </c>
      <c r="H170" s="37">
        <v>-7.15475E-2</v>
      </c>
      <c r="I170" s="37">
        <v>3.4249818199999997E-2</v>
      </c>
      <c r="K170" s="37" t="str">
        <f t="shared" si="9"/>
        <v>-0.07 (0.03)</v>
      </c>
    </row>
    <row r="171" spans="2:11" ht="17" x14ac:dyDescent="0.2">
      <c r="B171" s="7" t="s">
        <v>348</v>
      </c>
      <c r="C171" s="42" t="s">
        <v>383</v>
      </c>
      <c r="G171" s="37" t="s">
        <v>348</v>
      </c>
      <c r="H171" s="37">
        <v>-6.7400000000000001E-4</v>
      </c>
      <c r="I171" s="37">
        <v>2.88983994E-2</v>
      </c>
      <c r="K171" s="37" t="str">
        <f t="shared" si="9"/>
        <v>0.00 (0.03)</v>
      </c>
    </row>
    <row r="172" spans="2:11" ht="17" x14ac:dyDescent="0.2">
      <c r="B172" s="7" t="s">
        <v>349</v>
      </c>
      <c r="C172" s="42" t="s">
        <v>384</v>
      </c>
      <c r="G172" s="37" t="s">
        <v>349</v>
      </c>
      <c r="H172" s="37">
        <v>-2.4061389999999998E-2</v>
      </c>
      <c r="I172" s="37">
        <v>3.06460733E-2</v>
      </c>
      <c r="K172" s="37" t="str">
        <f t="shared" si="9"/>
        <v>-0.02 (0.03)</v>
      </c>
    </row>
    <row r="173" spans="2:11" x14ac:dyDescent="0.2">
      <c r="B173" s="16" t="s">
        <v>159</v>
      </c>
      <c r="C173" s="39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C2CC-B3FF-AF48-8DB8-F42B6C6497C1}">
  <dimension ref="C4:AB30"/>
  <sheetViews>
    <sheetView topLeftCell="N1" workbookViewId="0">
      <selection activeCell="U4" sqref="U4:AB8"/>
    </sheetView>
  </sheetViews>
  <sheetFormatPr baseColWidth="10" defaultRowHeight="16" x14ac:dyDescent="0.2"/>
  <cols>
    <col min="3" max="3" width="17.83203125" bestFit="1" customWidth="1"/>
    <col min="4" max="4" width="14.83203125" customWidth="1"/>
    <col min="8" max="8" width="20" bestFit="1" customWidth="1"/>
    <col min="9" max="9" width="18.1640625" bestFit="1" customWidth="1"/>
    <col min="10" max="10" width="18.6640625" bestFit="1" customWidth="1"/>
    <col min="11" max="11" width="18.1640625" bestFit="1" customWidth="1"/>
    <col min="12" max="12" width="21" bestFit="1" customWidth="1"/>
    <col min="13" max="13" width="20.6640625" bestFit="1" customWidth="1"/>
    <col min="14" max="14" width="18.83203125" bestFit="1" customWidth="1"/>
    <col min="15" max="15" width="18" bestFit="1" customWidth="1"/>
    <col min="21" max="21" width="25" customWidth="1"/>
    <col min="22" max="22" width="15.5" customWidth="1"/>
    <col min="23" max="23" width="15.33203125" customWidth="1"/>
    <col min="24" max="24" width="13.6640625" customWidth="1"/>
    <col min="25" max="25" width="11.5" customWidth="1"/>
    <col min="26" max="27" width="11.33203125" customWidth="1"/>
  </cols>
  <sheetData>
    <row r="4" spans="3:28" x14ac:dyDescent="0.2">
      <c r="C4" t="s">
        <v>50</v>
      </c>
      <c r="D4" t="s">
        <v>506</v>
      </c>
      <c r="H4" t="s">
        <v>507</v>
      </c>
      <c r="I4" t="s">
        <v>387</v>
      </c>
      <c r="J4" t="s">
        <v>508</v>
      </c>
      <c r="K4" t="s">
        <v>510</v>
      </c>
      <c r="L4" t="s">
        <v>511</v>
      </c>
      <c r="M4" t="s">
        <v>126</v>
      </c>
      <c r="N4" t="s">
        <v>527</v>
      </c>
      <c r="O4" t="s">
        <v>527</v>
      </c>
      <c r="U4" s="14" t="s">
        <v>126</v>
      </c>
      <c r="V4" s="14" t="s">
        <v>59</v>
      </c>
      <c r="W4" s="14" t="s">
        <v>508</v>
      </c>
      <c r="X4" s="14" t="s">
        <v>510</v>
      </c>
      <c r="Y4" s="14" t="s">
        <v>511</v>
      </c>
      <c r="Z4" s="14" t="s">
        <v>126</v>
      </c>
      <c r="AA4" s="14" t="s">
        <v>527</v>
      </c>
      <c r="AB4" s="14" t="s">
        <v>527</v>
      </c>
    </row>
    <row r="5" spans="3:28" x14ac:dyDescent="0.2">
      <c r="C5" s="11" t="s">
        <v>387</v>
      </c>
      <c r="D5" s="43">
        <v>-0.13379387300000001</v>
      </c>
      <c r="H5" t="s">
        <v>522</v>
      </c>
      <c r="I5">
        <v>24.54</v>
      </c>
      <c r="J5" t="s">
        <v>518</v>
      </c>
      <c r="K5" t="s">
        <v>523</v>
      </c>
      <c r="L5" t="s">
        <v>521</v>
      </c>
      <c r="M5" t="s">
        <v>512</v>
      </c>
      <c r="N5">
        <v>0.38302781746713616</v>
      </c>
      <c r="O5">
        <v>0.2273795051317766</v>
      </c>
      <c r="U5" s="11" t="s">
        <v>86</v>
      </c>
      <c r="V5" s="34">
        <v>24.54</v>
      </c>
      <c r="W5" s="11" t="s">
        <v>518</v>
      </c>
      <c r="X5" s="11" t="s">
        <v>523</v>
      </c>
      <c r="Y5" s="11" t="s">
        <v>521</v>
      </c>
      <c r="Z5" s="11" t="s">
        <v>512</v>
      </c>
      <c r="AA5" s="45">
        <v>0.38302781746713616</v>
      </c>
      <c r="AB5" s="45">
        <v>0.2273795051317766</v>
      </c>
    </row>
    <row r="6" spans="3:28" x14ac:dyDescent="0.2">
      <c r="C6" s="7" t="s">
        <v>140</v>
      </c>
      <c r="D6" s="44">
        <v>0.34344061799999998</v>
      </c>
      <c r="H6" t="s">
        <v>514</v>
      </c>
      <c r="I6">
        <v>19.43</v>
      </c>
      <c r="J6" t="s">
        <v>517</v>
      </c>
      <c r="K6" t="s">
        <v>523</v>
      </c>
      <c r="L6" t="s">
        <v>521</v>
      </c>
      <c r="M6" t="s">
        <v>512</v>
      </c>
      <c r="N6">
        <v>0.45805136983467987</v>
      </c>
      <c r="O6">
        <v>0.27191626573408895</v>
      </c>
      <c r="U6" s="7" t="s">
        <v>88</v>
      </c>
      <c r="V6" s="33">
        <v>19.43</v>
      </c>
      <c r="W6" s="7" t="s">
        <v>517</v>
      </c>
      <c r="X6" s="7" t="s">
        <v>523</v>
      </c>
      <c r="Y6" s="7" t="s">
        <v>521</v>
      </c>
      <c r="Z6" s="7" t="s">
        <v>512</v>
      </c>
      <c r="AA6" s="46">
        <v>0.45805136983467987</v>
      </c>
      <c r="AB6" s="46">
        <v>0.27191626573408895</v>
      </c>
    </row>
    <row r="7" spans="3:28" x14ac:dyDescent="0.2">
      <c r="C7" s="7" t="s">
        <v>141</v>
      </c>
      <c r="D7" s="44">
        <v>0.44330702799999999</v>
      </c>
      <c r="H7" t="s">
        <v>515</v>
      </c>
      <c r="I7">
        <v>18.57</v>
      </c>
      <c r="J7" t="s">
        <v>519</v>
      </c>
      <c r="K7" t="s">
        <v>516</v>
      </c>
      <c r="L7" t="s">
        <v>521</v>
      </c>
      <c r="M7" t="s">
        <v>512</v>
      </c>
      <c r="N7">
        <v>0.15892081269818398</v>
      </c>
      <c r="O7">
        <v>9.4341283057210984E-2</v>
      </c>
      <c r="U7" s="7" t="s">
        <v>84</v>
      </c>
      <c r="V7" s="33">
        <v>18.57</v>
      </c>
      <c r="W7" s="7" t="s">
        <v>519</v>
      </c>
      <c r="X7" s="7" t="s">
        <v>516</v>
      </c>
      <c r="Y7" s="7" t="s">
        <v>521</v>
      </c>
      <c r="Z7" s="7" t="s">
        <v>512</v>
      </c>
      <c r="AA7" s="46">
        <v>0.15892081269818398</v>
      </c>
      <c r="AB7" s="46">
        <v>9.4341283057210984E-2</v>
      </c>
    </row>
    <row r="8" spans="3:28" x14ac:dyDescent="0.2">
      <c r="C8" s="7" t="s">
        <v>142</v>
      </c>
      <c r="D8" s="44">
        <v>6.2285016999999998E-2</v>
      </c>
      <c r="H8" t="s">
        <v>509</v>
      </c>
      <c r="I8">
        <v>20.57</v>
      </c>
      <c r="J8" t="s">
        <v>517</v>
      </c>
      <c r="K8" t="s">
        <v>523</v>
      </c>
      <c r="L8" t="s">
        <v>520</v>
      </c>
      <c r="M8" t="s">
        <v>513</v>
      </c>
      <c r="O8">
        <v>0.40636294607692347</v>
      </c>
      <c r="U8" s="16" t="s">
        <v>528</v>
      </c>
      <c r="V8" s="35">
        <v>20.57</v>
      </c>
      <c r="W8" s="16" t="s">
        <v>517</v>
      </c>
      <c r="X8" s="16" t="s">
        <v>523</v>
      </c>
      <c r="Y8" s="16" t="s">
        <v>520</v>
      </c>
      <c r="Z8" s="16" t="s">
        <v>513</v>
      </c>
      <c r="AA8" s="47"/>
      <c r="AB8" s="47">
        <v>0.40636294607692347</v>
      </c>
    </row>
    <row r="9" spans="3:28" x14ac:dyDescent="0.2">
      <c r="C9" s="7" t="s">
        <v>143</v>
      </c>
      <c r="D9" s="44">
        <v>-1.5658210999999998E-2</v>
      </c>
    </row>
    <row r="10" spans="3:28" x14ac:dyDescent="0.2">
      <c r="C10" s="7" t="s">
        <v>144</v>
      </c>
      <c r="D10" s="44">
        <v>-0.40812360399999997</v>
      </c>
      <c r="U10" s="7"/>
      <c r="V10" s="33"/>
      <c r="W10" s="7"/>
    </row>
    <row r="11" spans="3:28" x14ac:dyDescent="0.2">
      <c r="C11" s="7" t="s">
        <v>145</v>
      </c>
      <c r="D11" s="44">
        <v>0.40494655899999998</v>
      </c>
      <c r="U11" s="7"/>
      <c r="V11" s="33"/>
      <c r="W11" s="7"/>
    </row>
    <row r="12" spans="3:28" x14ac:dyDescent="0.2">
      <c r="C12" s="7" t="s">
        <v>146</v>
      </c>
      <c r="D12" s="44">
        <v>0.25306522100000001</v>
      </c>
      <c r="U12" s="7"/>
      <c r="V12" s="33"/>
      <c r="W12" s="7"/>
    </row>
    <row r="13" spans="3:28" x14ac:dyDescent="0.2">
      <c r="C13" s="7" t="s">
        <v>147</v>
      </c>
      <c r="D13" s="44">
        <v>0.17839972100000001</v>
      </c>
      <c r="U13" s="7" t="s">
        <v>86</v>
      </c>
      <c r="V13" s="33">
        <v>21.53833333333333</v>
      </c>
      <c r="W13" s="7" t="s">
        <v>133</v>
      </c>
    </row>
    <row r="14" spans="3:28" x14ac:dyDescent="0.2">
      <c r="C14" s="16"/>
      <c r="D14" s="39"/>
      <c r="U14" s="7"/>
      <c r="V14" s="33"/>
      <c r="W14" s="7"/>
    </row>
    <row r="15" spans="3:28" x14ac:dyDescent="0.2">
      <c r="U15" s="7"/>
      <c r="V15" s="33"/>
      <c r="W15" s="7"/>
    </row>
    <row r="16" spans="3:28" x14ac:dyDescent="0.2">
      <c r="U16" s="7"/>
      <c r="V16" s="33"/>
      <c r="W16" s="7"/>
    </row>
    <row r="17" spans="3:23" x14ac:dyDescent="0.2">
      <c r="U17" s="7"/>
      <c r="V17" s="33"/>
      <c r="W17" s="7"/>
    </row>
    <row r="18" spans="3:23" x14ac:dyDescent="0.2">
      <c r="G18" t="s">
        <v>387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  <c r="N18" t="s">
        <v>146</v>
      </c>
      <c r="O18" t="s">
        <v>147</v>
      </c>
    </row>
    <row r="19" spans="3:23" x14ac:dyDescent="0.2">
      <c r="G19">
        <f>I5-20</f>
        <v>4.5399999999999991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-1</v>
      </c>
      <c r="O19">
        <v>1</v>
      </c>
    </row>
    <row r="20" spans="3:23" x14ac:dyDescent="0.2">
      <c r="G20">
        <f>I6-20</f>
        <v>-0.57000000000000028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-1</v>
      </c>
      <c r="O20">
        <v>1</v>
      </c>
    </row>
    <row r="21" spans="3:23" x14ac:dyDescent="0.2">
      <c r="C21" s="11"/>
      <c r="G21">
        <f>I7-20</f>
        <v>-1.4299999999999997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</v>
      </c>
    </row>
    <row r="22" spans="3:23" x14ac:dyDescent="0.2">
      <c r="C22" s="7"/>
      <c r="G22">
        <f>I8-20</f>
        <v>0.57000000000000028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-1</v>
      </c>
    </row>
    <row r="23" spans="3:23" x14ac:dyDescent="0.2">
      <c r="C23" s="7"/>
    </row>
    <row r="24" spans="3:23" x14ac:dyDescent="0.2">
      <c r="C24" s="7"/>
    </row>
    <row r="25" spans="3:23" x14ac:dyDescent="0.2">
      <c r="C25" s="7"/>
    </row>
    <row r="26" spans="3:23" x14ac:dyDescent="0.2">
      <c r="C26" s="7"/>
      <c r="G26" cm="1">
        <f t="array" ref="G26:O26">TRANSPOSE(D5:D13)</f>
        <v>-0.13379387300000001</v>
      </c>
      <c r="H26">
        <v>0.34344061799999998</v>
      </c>
      <c r="I26">
        <v>0.44330702799999999</v>
      </c>
      <c r="J26">
        <v>6.2285016999999998E-2</v>
      </c>
      <c r="K26">
        <v>-1.5658210999999998E-2</v>
      </c>
      <c r="L26">
        <v>-0.40812360399999997</v>
      </c>
      <c r="M26">
        <v>0.40494655899999998</v>
      </c>
      <c r="N26">
        <v>0.25306522100000001</v>
      </c>
      <c r="O26">
        <v>0.17839972100000001</v>
      </c>
      <c r="P26" t="s">
        <v>524</v>
      </c>
      <c r="Q26" t="s">
        <v>525</v>
      </c>
      <c r="R26" t="s">
        <v>526</v>
      </c>
    </row>
    <row r="27" spans="3:23" x14ac:dyDescent="0.2">
      <c r="C27" s="7"/>
      <c r="F27">
        <v>1</v>
      </c>
      <c r="G27">
        <f>G19*G$26</f>
        <v>-0.60742418341999993</v>
      </c>
      <c r="H27">
        <f>H19*H$26</f>
        <v>0</v>
      </c>
      <c r="I27">
        <f t="shared" ref="I27:O27" si="0">I19*I$26</f>
        <v>0.44330702799999999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0.40494655899999998</v>
      </c>
      <c r="N27">
        <f t="shared" si="0"/>
        <v>-0.25306522100000001</v>
      </c>
      <c r="O27">
        <f t="shared" si="0"/>
        <v>0.17839972100000001</v>
      </c>
      <c r="P27">
        <f>SUM(G27:O27)</f>
        <v>0.16616390358000005</v>
      </c>
      <c r="Q27">
        <f>(EXP(P27))/(EXP(P27)+EXP(P28)+EXP(P29))</f>
        <v>0.38302781746713616</v>
      </c>
      <c r="R27">
        <f>(EXP(P27))/(EXP(P27)+EXP(P28)+EXP(P29)+EXP(P30))</f>
        <v>0.2273795051317766</v>
      </c>
    </row>
    <row r="28" spans="3:23" x14ac:dyDescent="0.2">
      <c r="C28" s="7"/>
      <c r="F28">
        <v>2</v>
      </c>
      <c r="G28">
        <f>G20*G$26</f>
        <v>7.6262507610000044E-2</v>
      </c>
      <c r="H28">
        <f t="shared" ref="H28:M28" si="1">H20*H$26</f>
        <v>0.34344061799999998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ref="N28:O28" si="2">N20*N$26</f>
        <v>-0.25306522100000001</v>
      </c>
      <c r="O28">
        <f t="shared" si="2"/>
        <v>0.17839972100000001</v>
      </c>
      <c r="P28">
        <f t="shared" ref="P28:P30" si="3">SUM(G28:O28)</f>
        <v>0.34503762561000001</v>
      </c>
      <c r="Q28">
        <f>(EXP(P28))/(EXP(P27)+EXP(P28)+EXP(P29))</f>
        <v>0.45805136983467987</v>
      </c>
      <c r="R28">
        <f>(EXP(P28))/(EXP(P27)+EXP(P28)+EXP(P29)+EXP(P30))</f>
        <v>0.27191626573408895</v>
      </c>
    </row>
    <row r="29" spans="3:23" x14ac:dyDescent="0.2">
      <c r="C29" s="7"/>
      <c r="F29">
        <v>3</v>
      </c>
      <c r="G29">
        <f t="shared" ref="G29:M30" si="4">G21*G$26</f>
        <v>0.19132523838999999</v>
      </c>
      <c r="H29">
        <f t="shared" si="4"/>
        <v>-0.34344061799999998</v>
      </c>
      <c r="I29">
        <f t="shared" si="4"/>
        <v>-0.44330702799999999</v>
      </c>
      <c r="J29">
        <f t="shared" si="4"/>
        <v>-6.2285016999999998E-2</v>
      </c>
      <c r="K29">
        <f t="shared" si="4"/>
        <v>1.5658210999999998E-2</v>
      </c>
      <c r="L29">
        <f t="shared" si="4"/>
        <v>0.40812360399999997</v>
      </c>
      <c r="M29">
        <f t="shared" si="4"/>
        <v>-0.40494655899999998</v>
      </c>
      <c r="N29">
        <f t="shared" ref="N29:O29" si="5">N21*N$26</f>
        <v>-0.25306522100000001</v>
      </c>
      <c r="O29">
        <f t="shared" si="5"/>
        <v>0.17839972100000001</v>
      </c>
      <c r="P29">
        <f t="shared" si="3"/>
        <v>-0.71353766861000001</v>
      </c>
      <c r="Q29">
        <f>(EXP(P29))/(EXP(P27)+EXP(P28)+EXP(P29))</f>
        <v>0.15892081269818398</v>
      </c>
      <c r="R29">
        <f>(EXP(P29))/(EXP(P27)+EXP(P28)+EXP(P29)+EXP(P30))</f>
        <v>9.4341283057210984E-2</v>
      </c>
    </row>
    <row r="30" spans="3:23" x14ac:dyDescent="0.2">
      <c r="F30">
        <v>4</v>
      </c>
      <c r="G30">
        <f t="shared" si="4"/>
        <v>-7.6262507610000044E-2</v>
      </c>
      <c r="H30">
        <f t="shared" si="4"/>
        <v>0.34344061799999998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0.40494655899999998</v>
      </c>
      <c r="N30">
        <f t="shared" ref="N30:O30" si="6">N22*N$26</f>
        <v>0.25306522100000001</v>
      </c>
      <c r="O30">
        <f t="shared" si="6"/>
        <v>-0.17839972100000001</v>
      </c>
      <c r="P30">
        <f t="shared" si="3"/>
        <v>0.74679016938999998</v>
      </c>
      <c r="R30">
        <f>(EXP(P30))/(EXP(P27)+EXP(P28)+EXP(P29)+EXP(P30))</f>
        <v>0.40636294607692347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descriptive_table</vt:lpstr>
      <vt:lpstr>Sheet1</vt:lpstr>
      <vt:lpstr>categorical</vt:lpstr>
      <vt:lpstr>providers</vt:lpstr>
      <vt:lpstr>Results</vt:lpstr>
      <vt:lpstr>Market Simulation</vt:lpstr>
      <vt:lpstr>Results!output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2022-06-06T10:31:07Z</dcterms:created>
  <dcterms:modified xsi:type="dcterms:W3CDTF">2022-07-25T10:19:49Z</dcterms:modified>
</cp:coreProperties>
</file>