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g\repos\power-meter\"/>
    </mc:Choice>
  </mc:AlternateContent>
  <xr:revisionPtr revIDLastSave="0" documentId="13_ncr:1_{27622D05-4929-4E6D-9123-5D9BBEC25ADA}" xr6:coauthVersionLast="47" xr6:coauthVersionMax="47" xr10:uidLastSave="{00000000-0000-0000-0000-000000000000}"/>
  <bookViews>
    <workbookView xWindow="-23136" yWindow="0" windowWidth="23232" windowHeight="13044" xr2:uid="{AC2AC587-4DFD-4892-A00B-D3019C5D0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4" i="1"/>
  <c r="L10" i="1"/>
  <c r="N10" i="1" s="1"/>
  <c r="C14" i="1"/>
  <c r="C10" i="1"/>
  <c r="C9" i="1"/>
  <c r="C8" i="1"/>
  <c r="C18" i="1"/>
  <c r="M3" i="1"/>
  <c r="C3" i="1" s="1"/>
  <c r="M10" i="1" l="1"/>
  <c r="C5" i="1"/>
</calcChain>
</file>

<file path=xl/sharedStrings.xml><?xml version="1.0" encoding="utf-8"?>
<sst xmlns="http://schemas.openxmlformats.org/spreadsheetml/2006/main" count="32" uniqueCount="31">
  <si>
    <t>LOWER PCB</t>
  </si>
  <si>
    <t>PCB from JLCPCB</t>
  </si>
  <si>
    <t>what?</t>
  </si>
  <si>
    <t>pcs per unit</t>
  </si>
  <si>
    <t>USD/PLN</t>
  </si>
  <si>
    <t>long goldpins</t>
  </si>
  <si>
    <t>https://pl.aliexpress.com/item/1005003012878518.html</t>
  </si>
  <si>
    <t>price per unit (PLN)</t>
  </si>
  <si>
    <t>units</t>
  </si>
  <si>
    <t>fuse</t>
  </si>
  <si>
    <t>https://pl.aliexpress.com/item/1005005627617019.html</t>
  </si>
  <si>
    <t>to order</t>
  </si>
  <si>
    <t>total usd to pln per unit</t>
  </si>
  <si>
    <t>OTHERS</t>
  </si>
  <si>
    <t>nylon standoffs + screw + nut</t>
  </si>
  <si>
    <t>https://pl.aliexpress.com/item/1005006038666758.html</t>
  </si>
  <si>
    <t>self-tap screw 3x10</t>
  </si>
  <si>
    <t>UPPER PCB</t>
  </si>
  <si>
    <t>ESP32 S2</t>
  </si>
  <si>
    <t>goldpins 6pin</t>
  </si>
  <si>
    <t>https://pl.aliexpress.com/item/1005001913376271.html</t>
  </si>
  <si>
    <t>https://www.aliexpress.us/item/1005006404455505.html</t>
  </si>
  <si>
    <t>CURRENT TRANSFORMER</t>
  </si>
  <si>
    <t>CT08CL10</t>
  </si>
  <si>
    <t>Z102 case</t>
  </si>
  <si>
    <t>TOTAL</t>
  </si>
  <si>
    <t>50pcs</t>
  </si>
  <si>
    <t>unit</t>
  </si>
  <si>
    <t>unit (sell 30)</t>
  </si>
  <si>
    <t>https://www.kradex.com.pl/product/obudowy_modulowe_na_szyne_din/z102?lang=pl#options</t>
  </si>
  <si>
    <t>https://pl.aliexpress.com/item/1005006219858361.html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</si>
</sst>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l.aliexpress.com/item/1005001913376271.html" TargetMode="External"/><Relationship Id="rId7" Type="http://schemas.openxmlformats.org/officeDocument/2006/relationships/hyperlink" Target="https://pl.aliexpress.com/item/1005006219858361.html" TargetMode="External"/><Relationship Id="rId2" Type="http://schemas.openxmlformats.org/officeDocument/2006/relationships/hyperlink" Target="https://pl.aliexpress.com/item/1005005627617019.html" TargetMode="External"/><Relationship Id="rId1" Type="http://schemas.openxmlformats.org/officeDocument/2006/relationships/hyperlink" Target="https://pl.aliexpress.com/item/1005003012878518.html" TargetMode="External"/><Relationship Id="rId6" Type="http://schemas.openxmlformats.org/officeDocument/2006/relationships/hyperlink" Target="https://pl.aliexpress.com/item/1005006038666758.html" TargetMode="External"/><Relationship Id="rId5" Type="http://schemas.openxmlformats.org/officeDocument/2006/relationships/hyperlink" Target="https://www.kradex.com.pl/product/obudowy_modulowe_na_szyne_din/z102?lang=pl" TargetMode="External"/><Relationship Id="rId4" Type="http://schemas.openxmlformats.org/officeDocument/2006/relationships/hyperlink" Target="https://www.aliexpress.us/item/10050064044555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2534-3BF3-48E4-9A7C-BC373CF34865}">
  <dimension ref="A1:N20"/>
  <sheetViews>
    <sheetView tabSelected="1" workbookViewId="0">
      <selection activeCell="H5" sqref="H5"/>
    </sheetView>
  </sheetViews>
  <sheetFormatPr defaultRowHeight="14.4" x14ac:dyDescent="0.3"/>
  <cols>
    <col min="1" max="1" width="30.77734375" customWidth="1"/>
    <col min="2" max="2" width="19.33203125" customWidth="1"/>
    <col min="3" max="3" width="11.6640625" bestFit="1" customWidth="1"/>
  </cols>
  <sheetData>
    <row r="1" spans="1:14" x14ac:dyDescent="0.3">
      <c r="A1" t="s">
        <v>2</v>
      </c>
      <c r="B1" t="s">
        <v>3</v>
      </c>
      <c r="C1" t="s">
        <v>7</v>
      </c>
      <c r="F1" t="s">
        <v>11</v>
      </c>
      <c r="L1" t="s">
        <v>4</v>
      </c>
      <c r="M1">
        <v>4.0199999999999996</v>
      </c>
    </row>
    <row r="2" spans="1:14" ht="25.8" x14ac:dyDescent="0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t="s">
        <v>8</v>
      </c>
      <c r="M2">
        <v>50</v>
      </c>
    </row>
    <row r="3" spans="1:14" x14ac:dyDescent="0.3">
      <c r="A3" t="s">
        <v>1</v>
      </c>
      <c r="B3">
        <v>1</v>
      </c>
      <c r="C3">
        <f>261.79*M3</f>
        <v>21.047915999999997</v>
      </c>
      <c r="L3" t="s">
        <v>12</v>
      </c>
      <c r="M3">
        <f>M1/M2</f>
        <v>8.0399999999999985E-2</v>
      </c>
    </row>
    <row r="4" spans="1:14" x14ac:dyDescent="0.3">
      <c r="A4" t="s">
        <v>5</v>
      </c>
      <c r="B4">
        <v>1</v>
      </c>
      <c r="C4">
        <f>(2.63+1.27)*M3</f>
        <v>0.31355999999999995</v>
      </c>
      <c r="E4" s="2" t="s">
        <v>6</v>
      </c>
      <c r="F4">
        <v>1</v>
      </c>
    </row>
    <row r="5" spans="1:14" x14ac:dyDescent="0.3">
      <c r="A5" t="s">
        <v>9</v>
      </c>
      <c r="B5">
        <v>1</v>
      </c>
      <c r="C5">
        <f>17.06*M3</f>
        <v>1.3716239999999997</v>
      </c>
      <c r="E5" s="2" t="s">
        <v>10</v>
      </c>
      <c r="F5">
        <v>10</v>
      </c>
    </row>
    <row r="7" spans="1:14" ht="25.8" x14ac:dyDescent="0.5">
      <c r="A7" s="1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4" x14ac:dyDescent="0.3">
      <c r="A8" t="s">
        <v>1</v>
      </c>
      <c r="B8">
        <v>1</v>
      </c>
      <c r="C8">
        <f>385.19*M3</f>
        <v>30.969275999999994</v>
      </c>
    </row>
    <row r="9" spans="1:14" x14ac:dyDescent="0.3">
      <c r="A9" t="s">
        <v>19</v>
      </c>
      <c r="B9">
        <v>1</v>
      </c>
      <c r="C9">
        <f>(0.79*6+1.13)*M3</f>
        <v>0.47194799999999992</v>
      </c>
      <c r="E9" s="2" t="s">
        <v>20</v>
      </c>
      <c r="F9">
        <v>6</v>
      </c>
      <c r="I9" s="3" t="s">
        <v>25</v>
      </c>
      <c r="J9" s="3"/>
      <c r="K9" s="3"/>
      <c r="L9" t="s">
        <v>26</v>
      </c>
      <c r="M9" t="s">
        <v>27</v>
      </c>
      <c r="N9" t="s">
        <v>28</v>
      </c>
    </row>
    <row r="10" spans="1:14" x14ac:dyDescent="0.3">
      <c r="A10" t="s">
        <v>18</v>
      </c>
      <c r="B10">
        <v>1</v>
      </c>
      <c r="C10">
        <f>(50*1.03+34.91)*M3</f>
        <v>6.9473639999999985</v>
      </c>
      <c r="E10" s="2" t="s">
        <v>21</v>
      </c>
      <c r="F10">
        <v>50</v>
      </c>
      <c r="I10" s="3"/>
      <c r="J10" s="3"/>
      <c r="K10" s="3"/>
      <c r="L10">
        <f>SUM(C:C)*50</f>
        <v>5185.8837999999987</v>
      </c>
      <c r="M10">
        <f>L10/50</f>
        <v>103.71767599999997</v>
      </c>
      <c r="N10">
        <f>L10/30</f>
        <v>172.86279333333329</v>
      </c>
    </row>
    <row r="13" spans="1:14" ht="25.8" x14ac:dyDescent="0.5">
      <c r="A13" s="1" t="s">
        <v>22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4" x14ac:dyDescent="0.3">
      <c r="A14" t="s">
        <v>23</v>
      </c>
      <c r="B14">
        <v>8</v>
      </c>
      <c r="C14">
        <f>400*M3</f>
        <v>32.159999999999997</v>
      </c>
    </row>
    <row r="17" spans="1:11" ht="25.8" x14ac:dyDescent="0.5">
      <c r="A17" s="1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t="s">
        <v>14</v>
      </c>
      <c r="B18">
        <v>3</v>
      </c>
      <c r="C18">
        <f>(8*1.77)*M3</f>
        <v>1.1384639999999997</v>
      </c>
      <c r="E18" s="2" t="s">
        <v>15</v>
      </c>
      <c r="F18">
        <v>8</v>
      </c>
    </row>
    <row r="19" spans="1:11" x14ac:dyDescent="0.3">
      <c r="A19" t="s">
        <v>16</v>
      </c>
      <c r="B19">
        <v>2</v>
      </c>
      <c r="C19">
        <f>(3*2.27)*M3</f>
        <v>0.5475239999999999</v>
      </c>
      <c r="E19" s="2" t="s">
        <v>30</v>
      </c>
      <c r="F19">
        <v>3</v>
      </c>
    </row>
    <row r="20" spans="1:11" x14ac:dyDescent="0.3">
      <c r="A20" t="s">
        <v>24</v>
      </c>
      <c r="B20">
        <v>1</v>
      </c>
      <c r="C20">
        <v>8.75</v>
      </c>
      <c r="E20" s="2" t="s">
        <v>29</v>
      </c>
      <c r="F20">
        <v>50</v>
      </c>
    </row>
  </sheetData>
  <mergeCells count="5">
    <mergeCell ref="A2:K2"/>
    <mergeCell ref="A17:K17"/>
    <mergeCell ref="A7:K7"/>
    <mergeCell ref="A13:K13"/>
    <mergeCell ref="I9:K10"/>
  </mergeCells>
  <hyperlinks>
    <hyperlink ref="E4" r:id="rId1" xr:uid="{BF73040A-3E69-4791-A954-31DCCC9A2CF6}"/>
    <hyperlink ref="E5" r:id="rId2" xr:uid="{85944F1F-AD22-49C1-A3D5-A4E8F6106E71}"/>
    <hyperlink ref="E9" r:id="rId3" xr:uid="{65BD8863-E4EB-4EC9-BB70-4A55341A20EC}"/>
    <hyperlink ref="E10" r:id="rId4" xr:uid="{07F8CD30-B4D8-4BF6-BDEF-22F7F93B6A61}"/>
    <hyperlink ref="E20" r:id="rId5" location="options" xr:uid="{A272863E-DCA6-48BA-8390-429CDC7DDC18}"/>
    <hyperlink ref="E18" r:id="rId6" xr:uid="{EB899F16-BC41-4EBA-A08F-51ACA4332A55}"/>
    <hyperlink ref="E19" r:id="rId7" xr:uid="{36879131-DA8E-4EEA-BFAE-4A430F863029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Gajoch</dc:creator>
  <cp:lastModifiedBy>Grzegorz Gajoch</cp:lastModifiedBy>
  <dcterms:created xsi:type="dcterms:W3CDTF">2024-01-15T20:15:44Z</dcterms:created>
  <dcterms:modified xsi:type="dcterms:W3CDTF">2024-01-16T00:15:26Z</dcterms:modified>
</cp:coreProperties>
</file>