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1120" windowHeight="126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2" i="1"/>
  <c r="S11"/>
  <c r="S10"/>
  <c r="S9"/>
  <c r="S8"/>
  <c r="S7"/>
  <c r="S6"/>
  <c r="S5"/>
  <c r="S4"/>
  <c r="R11"/>
  <c r="R9"/>
  <c r="R8"/>
  <c r="R7"/>
  <c r="R6"/>
  <c r="R5"/>
  <c r="R4"/>
  <c r="O12"/>
  <c r="O11"/>
  <c r="O10"/>
  <c r="O9"/>
  <c r="O8"/>
  <c r="O7"/>
  <c r="O6"/>
  <c r="O5"/>
  <c r="O4"/>
  <c r="O13"/>
  <c r="N10"/>
  <c r="N13"/>
  <c r="N12"/>
  <c r="X12"/>
  <c r="Y13"/>
  <c r="V11"/>
  <c r="Y11" s="1"/>
  <c r="V10"/>
  <c r="Y10" s="1"/>
  <c r="V9"/>
  <c r="Y9" s="1"/>
  <c r="V8"/>
  <c r="Y8" s="1"/>
  <c r="V7"/>
  <c r="Y7" s="1"/>
  <c r="V6"/>
  <c r="Y6" s="1"/>
  <c r="V5"/>
  <c r="Y5" s="1"/>
  <c r="V12"/>
  <c r="Y12" s="1"/>
  <c r="Q4"/>
  <c r="U10"/>
  <c r="X10" s="1"/>
  <c r="U9"/>
  <c r="X9" s="1"/>
  <c r="U8"/>
  <c r="X8" s="1"/>
  <c r="U7"/>
  <c r="X7" s="1"/>
  <c r="U6"/>
  <c r="X6" s="1"/>
  <c r="U5"/>
  <c r="X5" s="1"/>
  <c r="U4"/>
  <c r="X4" s="1"/>
  <c r="U11"/>
  <c r="X11" s="1"/>
  <c r="P10"/>
  <c r="P9"/>
  <c r="P8"/>
  <c r="P7"/>
  <c r="P6"/>
  <c r="P5"/>
  <c r="P11"/>
  <c r="L8"/>
  <c r="L7"/>
  <c r="L6"/>
  <c r="L5"/>
  <c r="L4"/>
  <c r="L9"/>
  <c r="Q10"/>
  <c r="Q9"/>
  <c r="Q8"/>
  <c r="Q7"/>
  <c r="Q6"/>
  <c r="Q5"/>
  <c r="Q11"/>
  <c r="M8"/>
  <c r="N8" s="1"/>
  <c r="M7"/>
  <c r="N7" s="1"/>
  <c r="M6"/>
  <c r="N6" s="1"/>
  <c r="M5"/>
  <c r="N5" s="1"/>
  <c r="M4"/>
  <c r="N4" s="1"/>
  <c r="M9"/>
  <c r="N9" s="1"/>
  <c r="F1"/>
  <c r="J12" s="1"/>
  <c r="B5"/>
  <c r="C5" s="1"/>
  <c r="D5" s="1"/>
  <c r="B6"/>
  <c r="C6" s="1"/>
  <c r="D6" s="1"/>
  <c r="B7"/>
  <c r="C7" s="1"/>
  <c r="D7" s="1"/>
  <c r="B8"/>
  <c r="C8" s="1"/>
  <c r="D8" s="1"/>
  <c r="B9"/>
  <c r="C9" s="1"/>
  <c r="D9" s="1"/>
  <c r="B10"/>
  <c r="C10" s="1"/>
  <c r="D10" s="1"/>
  <c r="B11"/>
  <c r="C11" s="1"/>
  <c r="D11" s="1"/>
  <c r="B12"/>
  <c r="C12" s="1"/>
  <c r="D12" s="1"/>
  <c r="B4"/>
  <c r="C4" s="1"/>
  <c r="D4" s="1"/>
  <c r="E4" l="1"/>
  <c r="K12"/>
  <c r="E12"/>
  <c r="E11"/>
  <c r="E10"/>
  <c r="E9"/>
  <c r="E8"/>
  <c r="E7"/>
  <c r="E6"/>
  <c r="E5"/>
  <c r="G4"/>
  <c r="H4" s="1"/>
  <c r="G5"/>
  <c r="H5" s="1"/>
  <c r="G6"/>
  <c r="H6" s="1"/>
  <c r="G7"/>
  <c r="H7" s="1"/>
  <c r="G8"/>
  <c r="H8" s="1"/>
  <c r="G9"/>
  <c r="H9" s="1"/>
  <c r="G11"/>
  <c r="H11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</calcChain>
</file>

<file path=xl/sharedStrings.xml><?xml version="1.0" encoding="utf-8"?>
<sst xmlns="http://schemas.openxmlformats.org/spreadsheetml/2006/main" count="43" uniqueCount="27">
  <si>
    <t>Miliseconds</t>
  </si>
  <si>
    <t>(ms)</t>
  </si>
  <si>
    <t>Baud</t>
  </si>
  <si>
    <t>Bit</t>
  </si>
  <si>
    <t>time</t>
  </si>
  <si>
    <t>Byte</t>
  </si>
  <si>
    <t xml:space="preserve">                                        message</t>
  </si>
  <si>
    <t>timeout</t>
  </si>
  <si>
    <t>15 byte</t>
  </si>
  <si>
    <t>(timeout)</t>
  </si>
  <si>
    <t>Resp</t>
  </si>
  <si>
    <t>LO ticks</t>
  </si>
  <si>
    <t>HI ticks</t>
  </si>
  <si>
    <t>tick duration:</t>
  </si>
  <si>
    <t>int</t>
  </si>
  <si>
    <t>interval</t>
  </si>
  <si>
    <t>#int to</t>
  </si>
  <si>
    <t>Lo</t>
  </si>
  <si>
    <t>reload</t>
  </si>
  <si>
    <t>msg timeout</t>
  </si>
  <si>
    <t>HI</t>
  </si>
  <si>
    <t>LO crystal</t>
  </si>
  <si>
    <t>HI crystal</t>
  </si>
  <si>
    <t>Hi</t>
  </si>
  <si>
    <t>ticks</t>
  </si>
  <si>
    <t>lo</t>
  </si>
  <si>
    <t>hi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</si>
</sst>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selection activeCell="S9" sqref="S9"/>
    </sheetView>
  </sheetViews>
  <sheetFormatPr defaultRowHeight="15"/>
  <cols>
    <col min="1" max="1" width="26.42578125" bestFit="1" customWidth="1"/>
    <col min="2" max="5" width="0" hidden="1" customWidth="1"/>
    <col min="6" max="8" width="12" hidden="1" customWidth="1"/>
    <col min="9" max="11" width="0" hidden="1" customWidth="1"/>
  </cols>
  <sheetData>
    <row r="1" spans="1:25">
      <c r="A1" t="s">
        <v>0</v>
      </c>
      <c r="B1" t="s">
        <v>1</v>
      </c>
      <c r="D1" t="s">
        <v>13</v>
      </c>
      <c r="F1">
        <f>1000/921600</f>
        <v>1.0850694444444445E-3</v>
      </c>
      <c r="M1" t="s">
        <v>21</v>
      </c>
      <c r="U1" t="s">
        <v>22</v>
      </c>
    </row>
    <row r="2" spans="1:25">
      <c r="A2" t="s">
        <v>2</v>
      </c>
      <c r="B2" t="s">
        <v>3</v>
      </c>
      <c r="C2" t="s">
        <v>5</v>
      </c>
      <c r="D2" t="s">
        <v>8</v>
      </c>
      <c r="E2" t="s">
        <v>10</v>
      </c>
      <c r="F2" t="s">
        <v>11</v>
      </c>
      <c r="G2" t="s">
        <v>14</v>
      </c>
      <c r="H2" t="s">
        <v>16</v>
      </c>
      <c r="I2" t="s">
        <v>12</v>
      </c>
      <c r="J2" t="s">
        <v>14</v>
      </c>
      <c r="K2" t="s">
        <v>16</v>
      </c>
      <c r="M2" t="s">
        <v>17</v>
      </c>
      <c r="Q2" t="s">
        <v>20</v>
      </c>
      <c r="R2" t="s">
        <v>25</v>
      </c>
      <c r="S2" t="s">
        <v>26</v>
      </c>
      <c r="U2" t="s">
        <v>17</v>
      </c>
      <c r="V2" t="s">
        <v>23</v>
      </c>
      <c r="X2" t="s">
        <v>17</v>
      </c>
      <c r="Y2" t="s">
        <v>23</v>
      </c>
    </row>
    <row r="3" spans="1:25">
      <c r="A3" t="s">
        <v>6</v>
      </c>
      <c r="B3" t="s">
        <v>4</v>
      </c>
      <c r="C3" t="s">
        <v>4</v>
      </c>
      <c r="D3" t="s">
        <v>9</v>
      </c>
      <c r="E3" t="s">
        <v>7</v>
      </c>
      <c r="G3" t="s">
        <v>15</v>
      </c>
      <c r="H3" t="s">
        <v>7</v>
      </c>
      <c r="J3" t="s">
        <v>15</v>
      </c>
      <c r="K3" t="s">
        <v>7</v>
      </c>
      <c r="M3" t="s">
        <v>24</v>
      </c>
      <c r="N3" t="s">
        <v>7</v>
      </c>
      <c r="O3" t="s">
        <v>19</v>
      </c>
      <c r="Q3" t="s">
        <v>24</v>
      </c>
      <c r="R3" t="s">
        <v>18</v>
      </c>
      <c r="S3" t="s">
        <v>18</v>
      </c>
      <c r="U3" t="s">
        <v>24</v>
      </c>
      <c r="V3" t="s">
        <v>24</v>
      </c>
      <c r="X3" t="s">
        <v>18</v>
      </c>
      <c r="Y3" t="s">
        <v>18</v>
      </c>
    </row>
    <row r="4" spans="1:25">
      <c r="A4">
        <v>300</v>
      </c>
      <c r="B4">
        <f>1000/A4</f>
        <v>3.3333333333333335</v>
      </c>
      <c r="C4">
        <f>B4*10</f>
        <v>33.333333333333336</v>
      </c>
      <c r="D4">
        <f>C4*15</f>
        <v>500.00000000000006</v>
      </c>
      <c r="E4">
        <f>D4*4</f>
        <v>2000.0000000000002</v>
      </c>
      <c r="F4">
        <v>96</v>
      </c>
      <c r="G4">
        <f>F4*F$1</f>
        <v>0.10416666666666667</v>
      </c>
      <c r="H4">
        <f>D4/G4</f>
        <v>4800</v>
      </c>
      <c r="I4">
        <v>192</v>
      </c>
      <c r="J4">
        <f>F$1*I4</f>
        <v>0.20833333333333334</v>
      </c>
      <c r="K4">
        <f>D4/J4</f>
        <v>2400</v>
      </c>
      <c r="L4">
        <f t="shared" ref="L4:L8" si="0">A$11/A4</f>
        <v>96</v>
      </c>
      <c r="M4" s="2">
        <f t="shared" ref="M4:M8" si="1">A$11/A4*M$11</f>
        <v>96</v>
      </c>
      <c r="N4">
        <f t="shared" ref="N4:N8" si="2">M4*N$11</f>
        <v>480</v>
      </c>
      <c r="O4">
        <f t="shared" ref="O4:O12" si="3">100+4*N4</f>
        <v>2020</v>
      </c>
      <c r="Q4" s="3">
        <f t="shared" ref="Q4:Q11" si="4">A$12/A4*Q$12</f>
        <v>192</v>
      </c>
      <c r="R4" s="3" t="str">
        <f>DEC2HEX(255-M4+1)</f>
        <v>A0</v>
      </c>
      <c r="S4" s="3" t="str">
        <f>DEC2HEX(255-Q4+1)</f>
        <v>40</v>
      </c>
      <c r="U4" s="4">
        <f>A$12/A4*U$12</f>
        <v>192</v>
      </c>
      <c r="V4" s="4">
        <v>0</v>
      </c>
      <c r="X4" s="4" t="str">
        <f t="shared" ref="X4:X12" si="5">DEC2HEX(255-U4+1)</f>
        <v>40</v>
      </c>
      <c r="Y4" s="4">
        <v>0</v>
      </c>
    </row>
    <row r="5" spans="1:25">
      <c r="A5">
        <v>1200</v>
      </c>
      <c r="B5">
        <f t="shared" ref="B5:B12" si="6">1000/A5</f>
        <v>0.83333333333333337</v>
      </c>
      <c r="C5">
        <f t="shared" ref="C5:C12" si="7">B5*10</f>
        <v>8.3333333333333339</v>
      </c>
      <c r="D5" s="1">
        <f t="shared" ref="D5:D12" si="8">C5*15</f>
        <v>125.00000000000001</v>
      </c>
      <c r="E5">
        <f t="shared" ref="E5:E12" si="9">D5*4</f>
        <v>500.00000000000006</v>
      </c>
      <c r="F5">
        <v>24</v>
      </c>
      <c r="G5">
        <f t="shared" ref="G5:G9" si="10">F5*F$1</f>
        <v>2.6041666666666668E-2</v>
      </c>
      <c r="H5">
        <f t="shared" ref="H5:H9" si="11">D5/G5</f>
        <v>4800</v>
      </c>
      <c r="I5">
        <v>48</v>
      </c>
      <c r="J5">
        <f t="shared" ref="J5:J12" si="12">F$1*I5</f>
        <v>5.2083333333333336E-2</v>
      </c>
      <c r="K5">
        <f t="shared" ref="K5:K12" si="13">D5/J5</f>
        <v>2400</v>
      </c>
      <c r="L5">
        <f t="shared" si="0"/>
        <v>24</v>
      </c>
      <c r="M5" s="2">
        <f t="shared" si="1"/>
        <v>24</v>
      </c>
      <c r="N5">
        <f t="shared" si="2"/>
        <v>120</v>
      </c>
      <c r="O5">
        <f t="shared" si="3"/>
        <v>580</v>
      </c>
      <c r="P5">
        <f t="shared" ref="P5:P10" si="14">A$12/A5</f>
        <v>48</v>
      </c>
      <c r="Q5" s="3">
        <f t="shared" si="4"/>
        <v>48</v>
      </c>
      <c r="R5" s="3" t="str">
        <f t="shared" ref="R5:R12" si="15">DEC2HEX(255-M5+1)</f>
        <v>E8</v>
      </c>
      <c r="S5" s="3" t="str">
        <f t="shared" ref="S5:S12" si="16">DEC2HEX(255-Q5+1)</f>
        <v>D0</v>
      </c>
      <c r="U5" s="4">
        <f>A$12/A5*U$12</f>
        <v>48</v>
      </c>
      <c r="V5" s="4">
        <f>A$13/A5*V$13</f>
        <v>96</v>
      </c>
      <c r="X5" s="4" t="str">
        <f t="shared" si="5"/>
        <v>D0</v>
      </c>
      <c r="Y5" s="4" t="str">
        <f>DEC2HEX(255-V5+1)</f>
        <v>A0</v>
      </c>
    </row>
    <row r="6" spans="1:25">
      <c r="A6">
        <v>2400</v>
      </c>
      <c r="B6">
        <f t="shared" si="6"/>
        <v>0.41666666666666669</v>
      </c>
      <c r="C6">
        <f t="shared" si="7"/>
        <v>4.166666666666667</v>
      </c>
      <c r="D6">
        <f t="shared" si="8"/>
        <v>62.500000000000007</v>
      </c>
      <c r="E6">
        <f t="shared" si="9"/>
        <v>250.00000000000003</v>
      </c>
      <c r="F6">
        <v>12</v>
      </c>
      <c r="G6">
        <f t="shared" si="10"/>
        <v>1.3020833333333334E-2</v>
      </c>
      <c r="H6">
        <f t="shared" si="11"/>
        <v>4800</v>
      </c>
      <c r="I6">
        <v>24</v>
      </c>
      <c r="J6">
        <f t="shared" si="12"/>
        <v>2.6041666666666668E-2</v>
      </c>
      <c r="K6">
        <f t="shared" si="13"/>
        <v>2400</v>
      </c>
      <c r="L6">
        <f t="shared" si="0"/>
        <v>12</v>
      </c>
      <c r="M6" s="2">
        <f t="shared" si="1"/>
        <v>12</v>
      </c>
      <c r="N6">
        <f t="shared" si="2"/>
        <v>60</v>
      </c>
      <c r="O6">
        <f t="shared" si="3"/>
        <v>340</v>
      </c>
      <c r="P6">
        <f t="shared" si="14"/>
        <v>24</v>
      </c>
      <c r="Q6" s="3">
        <f t="shared" si="4"/>
        <v>24</v>
      </c>
      <c r="R6" s="3" t="str">
        <f t="shared" si="15"/>
        <v>F4</v>
      </c>
      <c r="S6" s="3" t="str">
        <f t="shared" si="16"/>
        <v>E8</v>
      </c>
      <c r="U6" s="4">
        <f>A$12/A6*U$12</f>
        <v>24</v>
      </c>
      <c r="V6" s="4">
        <f>A$13/A6*V$13</f>
        <v>48</v>
      </c>
      <c r="X6" s="4" t="str">
        <f t="shared" si="5"/>
        <v>E8</v>
      </c>
      <c r="Y6" s="4" t="str">
        <f>DEC2HEX(255-V6+1)</f>
        <v>D0</v>
      </c>
    </row>
    <row r="7" spans="1:25">
      <c r="A7">
        <v>4800</v>
      </c>
      <c r="B7">
        <f t="shared" si="6"/>
        <v>0.20833333333333334</v>
      </c>
      <c r="C7">
        <f t="shared" si="7"/>
        <v>2.0833333333333335</v>
      </c>
      <c r="D7">
        <f t="shared" si="8"/>
        <v>31.250000000000004</v>
      </c>
      <c r="E7">
        <f t="shared" si="9"/>
        <v>125.00000000000001</v>
      </c>
      <c r="F7">
        <v>6</v>
      </c>
      <c r="G7">
        <f t="shared" si="10"/>
        <v>6.510416666666667E-3</v>
      </c>
      <c r="H7">
        <f t="shared" si="11"/>
        <v>4800</v>
      </c>
      <c r="I7">
        <v>12</v>
      </c>
      <c r="J7">
        <f t="shared" si="12"/>
        <v>1.3020833333333334E-2</v>
      </c>
      <c r="K7">
        <f t="shared" si="13"/>
        <v>2400</v>
      </c>
      <c r="L7">
        <f t="shared" si="0"/>
        <v>6</v>
      </c>
      <c r="M7" s="2">
        <f t="shared" si="1"/>
        <v>6</v>
      </c>
      <c r="N7">
        <f t="shared" si="2"/>
        <v>30</v>
      </c>
      <c r="O7">
        <f t="shared" si="3"/>
        <v>220</v>
      </c>
      <c r="P7">
        <f t="shared" si="14"/>
        <v>12</v>
      </c>
      <c r="Q7" s="3">
        <f t="shared" si="4"/>
        <v>12</v>
      </c>
      <c r="R7" s="3" t="str">
        <f t="shared" si="15"/>
        <v>FA</v>
      </c>
      <c r="S7" s="3" t="str">
        <f t="shared" si="16"/>
        <v>F4</v>
      </c>
      <c r="U7" s="4">
        <f>A$12/A7*U$12</f>
        <v>12</v>
      </c>
      <c r="V7" s="4">
        <f>A$13/A7*V$13</f>
        <v>24</v>
      </c>
      <c r="X7" s="4" t="str">
        <f t="shared" si="5"/>
        <v>F4</v>
      </c>
      <c r="Y7" s="4" t="str">
        <f>DEC2HEX(255-V7+1)</f>
        <v>E8</v>
      </c>
    </row>
    <row r="8" spans="1:25">
      <c r="A8">
        <v>9600</v>
      </c>
      <c r="B8">
        <f t="shared" si="6"/>
        <v>0.10416666666666667</v>
      </c>
      <c r="C8">
        <f t="shared" si="7"/>
        <v>1.0416666666666667</v>
      </c>
      <c r="D8">
        <f t="shared" si="8"/>
        <v>15.625000000000002</v>
      </c>
      <c r="E8">
        <f t="shared" si="9"/>
        <v>62.500000000000007</v>
      </c>
      <c r="F8">
        <v>3</v>
      </c>
      <c r="G8">
        <f t="shared" si="10"/>
        <v>3.2552083333333335E-3</v>
      </c>
      <c r="H8">
        <f t="shared" si="11"/>
        <v>4800</v>
      </c>
      <c r="I8">
        <v>6</v>
      </c>
      <c r="J8">
        <f t="shared" si="12"/>
        <v>6.510416666666667E-3</v>
      </c>
      <c r="K8">
        <f t="shared" si="13"/>
        <v>2400</v>
      </c>
      <c r="L8">
        <f t="shared" si="0"/>
        <v>3</v>
      </c>
      <c r="M8" s="2">
        <f t="shared" si="1"/>
        <v>3</v>
      </c>
      <c r="N8">
        <f t="shared" si="2"/>
        <v>15</v>
      </c>
      <c r="O8">
        <f t="shared" si="3"/>
        <v>160</v>
      </c>
      <c r="P8">
        <f t="shared" si="14"/>
        <v>6</v>
      </c>
      <c r="Q8" s="3">
        <f t="shared" si="4"/>
        <v>6</v>
      </c>
      <c r="R8" s="3" t="str">
        <f t="shared" si="15"/>
        <v>FD</v>
      </c>
      <c r="S8" s="3" t="str">
        <f t="shared" si="16"/>
        <v>FA</v>
      </c>
      <c r="U8" s="4">
        <f>A$12/A8*U$12</f>
        <v>6</v>
      </c>
      <c r="V8" s="4">
        <f>A$13/A8*V$13</f>
        <v>12</v>
      </c>
      <c r="X8" s="4" t="str">
        <f t="shared" si="5"/>
        <v>FA</v>
      </c>
      <c r="Y8" s="4" t="str">
        <f>DEC2HEX(255-V8+1)</f>
        <v>F4</v>
      </c>
    </row>
    <row r="9" spans="1:25">
      <c r="A9">
        <v>14400</v>
      </c>
      <c r="B9">
        <f t="shared" si="6"/>
        <v>6.9444444444444448E-2</v>
      </c>
      <c r="C9">
        <f t="shared" si="7"/>
        <v>0.69444444444444442</v>
      </c>
      <c r="D9">
        <f t="shared" si="8"/>
        <v>10.416666666666666</v>
      </c>
      <c r="E9">
        <f t="shared" si="9"/>
        <v>41.666666666666664</v>
      </c>
      <c r="F9">
        <v>2</v>
      </c>
      <c r="G9">
        <f t="shared" si="10"/>
        <v>2.170138888888889E-3</v>
      </c>
      <c r="H9">
        <f t="shared" si="11"/>
        <v>4799.9999999999991</v>
      </c>
      <c r="I9">
        <v>4</v>
      </c>
      <c r="J9">
        <f t="shared" si="12"/>
        <v>4.340277777777778E-3</v>
      </c>
      <c r="K9">
        <f t="shared" si="13"/>
        <v>2399.9999999999995</v>
      </c>
      <c r="L9">
        <f>A$11/A9</f>
        <v>2</v>
      </c>
      <c r="M9" s="2">
        <f>A$11/A9*M$11</f>
        <v>2</v>
      </c>
      <c r="N9">
        <f>M9*N$11</f>
        <v>10</v>
      </c>
      <c r="O9">
        <f t="shared" si="3"/>
        <v>140</v>
      </c>
      <c r="P9">
        <f t="shared" si="14"/>
        <v>4</v>
      </c>
      <c r="Q9" s="3">
        <f t="shared" si="4"/>
        <v>4</v>
      </c>
      <c r="R9" s="3" t="str">
        <f t="shared" si="15"/>
        <v>FE</v>
      </c>
      <c r="S9" s="3" t="str">
        <f t="shared" si="16"/>
        <v>FC</v>
      </c>
      <c r="U9" s="4">
        <f>A$12/A9*U$12</f>
        <v>4</v>
      </c>
      <c r="V9" s="4">
        <f>A$13/A9*V$13</f>
        <v>8</v>
      </c>
      <c r="X9" s="4" t="str">
        <f t="shared" si="5"/>
        <v>FC</v>
      </c>
      <c r="Y9" s="4" t="str">
        <f>DEC2HEX(255-V9+1)</f>
        <v>F8</v>
      </c>
    </row>
    <row r="10" spans="1:25">
      <c r="A10">
        <v>19200</v>
      </c>
      <c r="B10">
        <f t="shared" si="6"/>
        <v>5.2083333333333336E-2</v>
      </c>
      <c r="C10">
        <f t="shared" si="7"/>
        <v>0.52083333333333337</v>
      </c>
      <c r="D10">
        <f t="shared" si="8"/>
        <v>7.8125000000000009</v>
      </c>
      <c r="E10">
        <f t="shared" si="9"/>
        <v>31.250000000000004</v>
      </c>
      <c r="I10">
        <v>3</v>
      </c>
      <c r="J10">
        <f t="shared" si="12"/>
        <v>3.2552083333333335E-3</v>
      </c>
      <c r="K10">
        <f t="shared" si="13"/>
        <v>2400</v>
      </c>
      <c r="M10" s="2"/>
      <c r="N10">
        <f>N11*A11/A10</f>
        <v>7.5</v>
      </c>
      <c r="O10">
        <f t="shared" si="3"/>
        <v>130</v>
      </c>
      <c r="P10">
        <f t="shared" si="14"/>
        <v>3</v>
      </c>
      <c r="Q10" s="3">
        <f t="shared" si="4"/>
        <v>3</v>
      </c>
      <c r="R10" s="3"/>
      <c r="S10" s="3" t="str">
        <f t="shared" si="16"/>
        <v>FD</v>
      </c>
      <c r="U10" s="4">
        <f>A$12/A10*U$12</f>
        <v>3</v>
      </c>
      <c r="V10" s="4">
        <f>A$13/A10*V$13</f>
        <v>6</v>
      </c>
      <c r="X10" s="4" t="str">
        <f t="shared" si="5"/>
        <v>FD</v>
      </c>
      <c r="Y10" s="4" t="str">
        <f>DEC2HEX(255-V10+1)</f>
        <v>FA</v>
      </c>
    </row>
    <row r="11" spans="1:25">
      <c r="A11">
        <v>28800</v>
      </c>
      <c r="B11">
        <f t="shared" si="6"/>
        <v>3.4722222222222224E-2</v>
      </c>
      <c r="C11">
        <f t="shared" si="7"/>
        <v>0.34722222222222221</v>
      </c>
      <c r="D11">
        <f t="shared" si="8"/>
        <v>5.208333333333333</v>
      </c>
      <c r="E11">
        <f t="shared" si="9"/>
        <v>20.833333333333332</v>
      </c>
      <c r="F11">
        <v>1</v>
      </c>
      <c r="G11">
        <f>F11*F$1</f>
        <v>1.0850694444444445E-3</v>
      </c>
      <c r="H11">
        <f>D11/G11</f>
        <v>4799.9999999999991</v>
      </c>
      <c r="I11">
        <v>2</v>
      </c>
      <c r="J11">
        <f t="shared" si="12"/>
        <v>2.170138888888889E-3</v>
      </c>
      <c r="K11">
        <f t="shared" si="13"/>
        <v>2399.9999999999995</v>
      </c>
      <c r="L11">
        <v>1</v>
      </c>
      <c r="M11" s="2">
        <v>1</v>
      </c>
      <c r="N11">
        <v>5</v>
      </c>
      <c r="O11">
        <f t="shared" si="3"/>
        <v>120</v>
      </c>
      <c r="P11">
        <f>A$12/A11</f>
        <v>2</v>
      </c>
      <c r="Q11" s="3">
        <f t="shared" si="4"/>
        <v>2</v>
      </c>
      <c r="R11" s="3" t="str">
        <f t="shared" si="15"/>
        <v>FF</v>
      </c>
      <c r="S11" s="3" t="str">
        <f t="shared" si="16"/>
        <v>FE</v>
      </c>
      <c r="U11" s="4">
        <f>A$12/A11*U$12</f>
        <v>2</v>
      </c>
      <c r="V11" s="4">
        <f>A$13/A11*V$13</f>
        <v>4</v>
      </c>
      <c r="X11" s="4" t="str">
        <f t="shared" si="5"/>
        <v>FE</v>
      </c>
      <c r="Y11" s="4" t="str">
        <f>DEC2HEX(255-V11+1)</f>
        <v>FC</v>
      </c>
    </row>
    <row r="12" spans="1:25">
      <c r="A12">
        <v>57600</v>
      </c>
      <c r="B12">
        <f t="shared" si="6"/>
        <v>1.7361111111111112E-2</v>
      </c>
      <c r="C12">
        <f t="shared" si="7"/>
        <v>0.1736111111111111</v>
      </c>
      <c r="D12">
        <f t="shared" si="8"/>
        <v>2.6041666666666665</v>
      </c>
      <c r="E12">
        <f t="shared" si="9"/>
        <v>10.416666666666666</v>
      </c>
      <c r="I12">
        <v>1</v>
      </c>
      <c r="J12">
        <f t="shared" si="12"/>
        <v>1.0850694444444445E-3</v>
      </c>
      <c r="K12">
        <f t="shared" si="13"/>
        <v>2399.9999999999995</v>
      </c>
      <c r="M12" s="2"/>
      <c r="N12">
        <f>N11*A11/A12</f>
        <v>2.5</v>
      </c>
      <c r="O12">
        <f t="shared" si="3"/>
        <v>110</v>
      </c>
      <c r="P12">
        <v>1</v>
      </c>
      <c r="Q12" s="3">
        <v>1</v>
      </c>
      <c r="R12" s="3"/>
      <c r="S12" s="3" t="str">
        <f t="shared" si="16"/>
        <v>FF</v>
      </c>
      <c r="U12" s="4">
        <v>1</v>
      </c>
      <c r="V12" s="4">
        <f>A$13/A12*V$13</f>
        <v>2</v>
      </c>
      <c r="X12" s="4" t="str">
        <f t="shared" si="5"/>
        <v>FF</v>
      </c>
      <c r="Y12" s="4" t="str">
        <f>DEC2HEX(255-V12+1)</f>
        <v>FE</v>
      </c>
    </row>
    <row r="13" spans="1:25">
      <c r="A13">
        <v>115200</v>
      </c>
      <c r="M13" s="2"/>
      <c r="N13">
        <f>N11/A13*A11</f>
        <v>1.25</v>
      </c>
      <c r="O13">
        <f>100+4*N13</f>
        <v>105</v>
      </c>
      <c r="Q13" s="2"/>
      <c r="R13" s="2"/>
      <c r="S13" s="2"/>
      <c r="U13" s="4"/>
      <c r="V13" s="4">
        <v>1</v>
      </c>
      <c r="X13" s="4"/>
      <c r="Y13" s="4" t="str">
        <f>DEC2HEX(255-V13+1)</f>
        <v>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Domokos</dc:creator>
  <cp:lastModifiedBy>Molnár Domokos</cp:lastModifiedBy>
  <dcterms:created xsi:type="dcterms:W3CDTF">2013-02-20T20:22:10Z</dcterms:created>
  <dcterms:modified xsi:type="dcterms:W3CDTF">2013-03-01T15:12:18Z</dcterms:modified>
</cp:coreProperties>
</file>