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9972\Documents\TEMP CDBG Reports\"/>
    </mc:Choice>
  </mc:AlternateContent>
  <xr:revisionPtr revIDLastSave="0" documentId="13_ncr:1_{CE0219C3-6A6E-4ABC-ABBB-3DE433E8355E}" xr6:coauthVersionLast="47" xr6:coauthVersionMax="47" xr10:uidLastSave="{00000000-0000-0000-0000-000000000000}"/>
  <bookViews>
    <workbookView xWindow="1905" yWindow="1635" windowWidth="21300" windowHeight="19845" xr2:uid="{00000000-000D-0000-FFFF-FFFF00000000}"/>
  </bookViews>
  <sheets>
    <sheet name="CDBGInsularDraws" sheetId="1" r:id="rId1"/>
  </sheets>
  <definedNames>
    <definedName name="CDBGInsularDraws">CDBGInsularDraws!$A$4:$AV$56</definedName>
    <definedName name="_xlnm.Print_Titles" localSheetId="0">CDBGInsularDraws!$4:$4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9" i="1"/>
  <c r="G10" i="1"/>
  <c r="G11" i="1"/>
  <c r="G12" i="1"/>
  <c r="G14" i="1"/>
  <c r="G15" i="1"/>
  <c r="G16" i="1"/>
  <c r="G17" i="1"/>
  <c r="G19" i="1"/>
  <c r="G20" i="1"/>
  <c r="G21" i="1"/>
  <c r="G22" i="1"/>
  <c r="G23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1" i="1"/>
  <c r="G62" i="1"/>
  <c r="G64" i="1"/>
  <c r="G5" i="1"/>
  <c r="E6" i="1"/>
  <c r="E7" i="1"/>
  <c r="E9" i="1"/>
  <c r="E10" i="1"/>
  <c r="E11" i="1"/>
  <c r="E12" i="1"/>
  <c r="E14" i="1"/>
  <c r="E15" i="1"/>
  <c r="E16" i="1"/>
  <c r="E17" i="1"/>
  <c r="E19" i="1"/>
  <c r="E20" i="1"/>
  <c r="E21" i="1"/>
  <c r="E22" i="1"/>
  <c r="E23" i="1"/>
  <c r="E24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1" i="1"/>
  <c r="E62" i="1"/>
  <c r="E64" i="1"/>
  <c r="E5" i="1"/>
  <c r="F64" i="1"/>
  <c r="F62" i="1"/>
  <c r="D62" i="1" l="1"/>
  <c r="F59" i="1" l="1"/>
  <c r="D59" i="1"/>
  <c r="D41" i="1"/>
  <c r="F41" i="1"/>
  <c r="F24" i="1"/>
  <c r="D24" i="1"/>
  <c r="F17" i="1"/>
  <c r="D17" i="1"/>
  <c r="D12" i="1"/>
  <c r="F12" i="1"/>
  <c r="F7" i="1"/>
  <c r="D7" i="1"/>
  <c r="D64" i="1" l="1"/>
  <c r="J59" i="1"/>
  <c r="H59" i="1"/>
  <c r="J41" i="1"/>
  <c r="H41" i="1"/>
  <c r="J24" i="1"/>
  <c r="H24" i="1"/>
  <c r="J17" i="1"/>
  <c r="H17" i="1"/>
  <c r="J12" i="1"/>
  <c r="H12" i="1"/>
  <c r="J7" i="1"/>
  <c r="H7" i="1"/>
  <c r="H64" i="1" s="1"/>
  <c r="N59" i="1"/>
  <c r="N41" i="1"/>
  <c r="N24" i="1"/>
  <c r="N12" i="1"/>
  <c r="N7" i="1"/>
  <c r="L59" i="1"/>
  <c r="L41" i="1"/>
  <c r="L24" i="1"/>
  <c r="L17" i="1"/>
  <c r="L12" i="1"/>
  <c r="L7" i="1"/>
  <c r="T59" i="1"/>
  <c r="V59" i="1"/>
  <c r="X59" i="1"/>
  <c r="Z59" i="1"/>
  <c r="AB59" i="1"/>
  <c r="AD59" i="1"/>
  <c r="AF59" i="1"/>
  <c r="AH59" i="1"/>
  <c r="AJ59" i="1"/>
  <c r="AL59" i="1"/>
  <c r="AN59" i="1"/>
  <c r="AP59" i="1"/>
  <c r="AR59" i="1"/>
  <c r="AT59" i="1"/>
  <c r="AV59" i="1"/>
  <c r="AX59" i="1"/>
  <c r="AZ59" i="1"/>
  <c r="BB59" i="1"/>
  <c r="P59" i="1"/>
  <c r="P41" i="1"/>
  <c r="P24" i="1"/>
  <c r="P17" i="1"/>
  <c r="P12" i="1"/>
  <c r="P7" i="1"/>
  <c r="J64" i="1" l="1"/>
  <c r="K9" i="1" s="1"/>
  <c r="K28" i="1"/>
  <c r="K40" i="1"/>
  <c r="K45" i="1"/>
  <c r="K57" i="1"/>
  <c r="K5" i="1"/>
  <c r="K11" i="1"/>
  <c r="K26" i="1"/>
  <c r="K38" i="1"/>
  <c r="K47" i="1"/>
  <c r="K55" i="1"/>
  <c r="K7" i="1"/>
  <c r="K22" i="1"/>
  <c r="K31" i="1"/>
  <c r="K44" i="1"/>
  <c r="K56" i="1"/>
  <c r="K10" i="1"/>
  <c r="K15" i="1"/>
  <c r="K20" i="1"/>
  <c r="K29" i="1"/>
  <c r="K33" i="1"/>
  <c r="K37" i="1"/>
  <c r="K46" i="1"/>
  <c r="K50" i="1"/>
  <c r="K54" i="1"/>
  <c r="K58" i="1"/>
  <c r="K6" i="1"/>
  <c r="K16" i="1"/>
  <c r="K21" i="1"/>
  <c r="K30" i="1"/>
  <c r="K34" i="1"/>
  <c r="K43" i="1"/>
  <c r="K51" i="1"/>
  <c r="K12" i="1"/>
  <c r="K17" i="1"/>
  <c r="K27" i="1"/>
  <c r="K35" i="1"/>
  <c r="K39" i="1"/>
  <c r="K48" i="1"/>
  <c r="K52" i="1"/>
  <c r="K64" i="1"/>
  <c r="I12" i="1"/>
  <c r="I24" i="1"/>
  <c r="I59" i="1"/>
  <c r="I10" i="1"/>
  <c r="I15" i="1"/>
  <c r="I20" i="1"/>
  <c r="I29" i="1"/>
  <c r="I33" i="1"/>
  <c r="I37" i="1"/>
  <c r="I46" i="1"/>
  <c r="I50" i="1"/>
  <c r="I54" i="1"/>
  <c r="I58" i="1"/>
  <c r="I7" i="1"/>
  <c r="I22" i="1"/>
  <c r="I31" i="1"/>
  <c r="I39" i="1"/>
  <c r="I48" i="1"/>
  <c r="I64" i="1"/>
  <c r="I14" i="1"/>
  <c r="I23" i="1"/>
  <c r="I32" i="1"/>
  <c r="I45" i="1"/>
  <c r="I57" i="1"/>
  <c r="I6" i="1"/>
  <c r="I11" i="1"/>
  <c r="I16" i="1"/>
  <c r="I21" i="1"/>
  <c r="I26" i="1"/>
  <c r="I30" i="1"/>
  <c r="I34" i="1"/>
  <c r="I38" i="1"/>
  <c r="I43" i="1"/>
  <c r="I47" i="1"/>
  <c r="I51" i="1"/>
  <c r="I55" i="1"/>
  <c r="I17" i="1"/>
  <c r="I27" i="1"/>
  <c r="I35" i="1"/>
  <c r="I44" i="1"/>
  <c r="I52" i="1"/>
  <c r="I56" i="1"/>
  <c r="I9" i="1"/>
  <c r="I19" i="1"/>
  <c r="I28" i="1"/>
  <c r="I36" i="1"/>
  <c r="I40" i="1"/>
  <c r="I49" i="1"/>
  <c r="I53" i="1"/>
  <c r="I5" i="1"/>
  <c r="I41" i="1"/>
  <c r="K41" i="1"/>
  <c r="K24" i="1"/>
  <c r="K59" i="1"/>
  <c r="L64" i="1"/>
  <c r="M41" i="1" s="1"/>
  <c r="N64" i="1"/>
  <c r="P64" i="1"/>
  <c r="Q24" i="1" s="1"/>
  <c r="R59" i="1"/>
  <c r="R41" i="1"/>
  <c r="R24" i="1"/>
  <c r="R17" i="1"/>
  <c r="R12" i="1"/>
  <c r="R7" i="1"/>
  <c r="K23" i="1" l="1"/>
  <c r="K53" i="1"/>
  <c r="K36" i="1"/>
  <c r="K19" i="1"/>
  <c r="K49" i="1"/>
  <c r="K32" i="1"/>
  <c r="K14" i="1"/>
  <c r="M46" i="1"/>
  <c r="M34" i="1"/>
  <c r="M48" i="1"/>
  <c r="M29" i="1"/>
  <c r="M11" i="1"/>
  <c r="M47" i="1"/>
  <c r="M52" i="1"/>
  <c r="M45" i="1"/>
  <c r="M16" i="1"/>
  <c r="M27" i="1"/>
  <c r="M9" i="1"/>
  <c r="M32" i="1"/>
  <c r="M39" i="1"/>
  <c r="M6" i="1"/>
  <c r="M20" i="1"/>
  <c r="M17" i="1"/>
  <c r="M5" i="1"/>
  <c r="M28" i="1"/>
  <c r="M55" i="1"/>
  <c r="M50" i="1"/>
  <c r="M64" i="1"/>
  <c r="M43" i="1"/>
  <c r="M49" i="1"/>
  <c r="M14" i="1"/>
  <c r="M24" i="1"/>
  <c r="M59" i="1"/>
  <c r="M31" i="1"/>
  <c r="M38" i="1"/>
  <c r="M58" i="1"/>
  <c r="M37" i="1"/>
  <c r="M15" i="1"/>
  <c r="M44" i="1"/>
  <c r="M7" i="1"/>
  <c r="M26" i="1"/>
  <c r="M57" i="1"/>
  <c r="M40" i="1"/>
  <c r="M23" i="1"/>
  <c r="M12" i="1"/>
  <c r="M56" i="1"/>
  <c r="M22" i="1"/>
  <c r="M30" i="1"/>
  <c r="M54" i="1"/>
  <c r="M33" i="1"/>
  <c r="M10" i="1"/>
  <c r="M35" i="1"/>
  <c r="M51" i="1"/>
  <c r="M21" i="1"/>
  <c r="M53" i="1"/>
  <c r="M36" i="1"/>
  <c r="M19" i="1"/>
  <c r="O6" i="1"/>
  <c r="O11" i="1"/>
  <c r="O16" i="1"/>
  <c r="O29" i="1"/>
  <c r="O41" i="1"/>
  <c r="O50" i="1"/>
  <c r="O7" i="1"/>
  <c r="O12" i="1"/>
  <c r="O17" i="1"/>
  <c r="O21" i="1"/>
  <c r="O26" i="1"/>
  <c r="O30" i="1"/>
  <c r="O34" i="1"/>
  <c r="O38" i="1"/>
  <c r="O43" i="1"/>
  <c r="O47" i="1"/>
  <c r="O51" i="1"/>
  <c r="O55" i="1"/>
  <c r="O59" i="1"/>
  <c r="O15" i="1"/>
  <c r="O19" i="1"/>
  <c r="O28" i="1"/>
  <c r="O32" i="1"/>
  <c r="O45" i="1"/>
  <c r="O57" i="1"/>
  <c r="O20" i="1"/>
  <c r="O33" i="1"/>
  <c r="O37" i="1"/>
  <c r="O46" i="1"/>
  <c r="O54" i="1"/>
  <c r="O58" i="1"/>
  <c r="O9" i="1"/>
  <c r="O14" i="1"/>
  <c r="O22" i="1"/>
  <c r="O27" i="1"/>
  <c r="O31" i="1"/>
  <c r="O35" i="1"/>
  <c r="O39" i="1"/>
  <c r="O44" i="1"/>
  <c r="O48" i="1"/>
  <c r="O52" i="1"/>
  <c r="O56" i="1"/>
  <c r="O64" i="1"/>
  <c r="O10" i="1"/>
  <c r="O23" i="1"/>
  <c r="O36" i="1"/>
  <c r="O40" i="1"/>
  <c r="O49" i="1"/>
  <c r="O53" i="1"/>
  <c r="O5" i="1"/>
  <c r="O24" i="1"/>
  <c r="Q6" i="1"/>
  <c r="Q59" i="1"/>
  <c r="Q7" i="1"/>
  <c r="Q11" i="1"/>
  <c r="Q15" i="1"/>
  <c r="Q20" i="1"/>
  <c r="Q29" i="1"/>
  <c r="Q33" i="1"/>
  <c r="Q37" i="1"/>
  <c r="Q41" i="1"/>
  <c r="Q46" i="1"/>
  <c r="Q50" i="1"/>
  <c r="Q54" i="1"/>
  <c r="Q64" i="1"/>
  <c r="Q35" i="1"/>
  <c r="Q48" i="1"/>
  <c r="Q58" i="1"/>
  <c r="Q14" i="1"/>
  <c r="Q23" i="1"/>
  <c r="Q28" i="1"/>
  <c r="Q36" i="1"/>
  <c r="Q45" i="1"/>
  <c r="Q53" i="1"/>
  <c r="Q12" i="1"/>
  <c r="Q16" i="1"/>
  <c r="Q21" i="1"/>
  <c r="Q26" i="1"/>
  <c r="Q30" i="1"/>
  <c r="Q34" i="1"/>
  <c r="Q38" i="1"/>
  <c r="Q43" i="1"/>
  <c r="Q47" i="1"/>
  <c r="Q51" i="1"/>
  <c r="Q56" i="1"/>
  <c r="Q5" i="1"/>
  <c r="Q9" i="1"/>
  <c r="Q17" i="1"/>
  <c r="Q22" i="1"/>
  <c r="Q27" i="1"/>
  <c r="Q31" i="1"/>
  <c r="Q39" i="1"/>
  <c r="Q44" i="1"/>
  <c r="Q52" i="1"/>
  <c r="Q10" i="1"/>
  <c r="Q19" i="1"/>
  <c r="Q32" i="1"/>
  <c r="Q40" i="1"/>
  <c r="Q49" i="1"/>
  <c r="R64" i="1"/>
  <c r="S26" i="1" s="1"/>
  <c r="T41" i="1"/>
  <c r="T24" i="1"/>
  <c r="T17" i="1"/>
  <c r="T12" i="1"/>
  <c r="T7" i="1"/>
  <c r="S11" i="1" l="1"/>
  <c r="S56" i="1"/>
  <c r="S20" i="1"/>
  <c r="S21" i="1"/>
  <c r="S7" i="1"/>
  <c r="S10" i="1"/>
  <c r="S16" i="1"/>
  <c r="S50" i="1"/>
  <c r="S9" i="1"/>
  <c r="S6" i="1"/>
  <c r="S17" i="1"/>
  <c r="S64" i="1"/>
  <c r="S54" i="1"/>
  <c r="S44" i="1"/>
  <c r="S59" i="1"/>
  <c r="S24" i="1"/>
  <c r="S36" i="1"/>
  <c r="S23" i="1"/>
  <c r="S58" i="1"/>
  <c r="S38" i="1"/>
  <c r="S45" i="1"/>
  <c r="S49" i="1"/>
  <c r="S28" i="1"/>
  <c r="S39" i="1"/>
  <c r="S12" i="1"/>
  <c r="S30" i="1"/>
  <c r="S32" i="1"/>
  <c r="S19" i="1"/>
  <c r="S52" i="1"/>
  <c r="S5" i="1"/>
  <c r="S15" i="1"/>
  <c r="S31" i="1"/>
  <c r="S35" i="1"/>
  <c r="S37" i="1"/>
  <c r="S47" i="1"/>
  <c r="S48" i="1"/>
  <c r="S27" i="1"/>
  <c r="S34" i="1"/>
  <c r="S51" i="1"/>
  <c r="S46" i="1"/>
  <c r="S41" i="1"/>
  <c r="S43" i="1"/>
  <c r="S40" i="1"/>
  <c r="S14" i="1"/>
  <c r="S29" i="1"/>
  <c r="S53" i="1"/>
  <c r="S22" i="1"/>
  <c r="S33" i="1"/>
  <c r="T64" i="1"/>
  <c r="U7" i="1" s="1"/>
  <c r="V41" i="1"/>
  <c r="V24" i="1"/>
  <c r="V17" i="1"/>
  <c r="V12" i="1"/>
  <c r="V7" i="1"/>
  <c r="U10" i="1" l="1"/>
  <c r="U20" i="1"/>
  <c r="U29" i="1"/>
  <c r="U37" i="1"/>
  <c r="U47" i="1"/>
  <c r="U56" i="1"/>
  <c r="U22" i="1"/>
  <c r="U31" i="1"/>
  <c r="U49" i="1"/>
  <c r="U59" i="1"/>
  <c r="U14" i="1"/>
  <c r="U23" i="1"/>
  <c r="U32" i="1"/>
  <c r="U64" i="1"/>
  <c r="U19" i="1"/>
  <c r="U11" i="1"/>
  <c r="U21" i="1"/>
  <c r="U30" i="1"/>
  <c r="U38" i="1"/>
  <c r="U48" i="1"/>
  <c r="U58" i="1"/>
  <c r="U12" i="1"/>
  <c r="U40" i="1"/>
  <c r="U50" i="1"/>
  <c r="U46" i="1"/>
  <c r="U15" i="1"/>
  <c r="U33" i="1"/>
  <c r="U43" i="1"/>
  <c r="U51" i="1"/>
  <c r="U5" i="1"/>
  <c r="U6" i="1"/>
  <c r="U16" i="1"/>
  <c r="U26" i="1"/>
  <c r="U34" i="1"/>
  <c r="U44" i="1"/>
  <c r="U52" i="1"/>
  <c r="U17" i="1"/>
  <c r="U27" i="1"/>
  <c r="U35" i="1"/>
  <c r="U45" i="1"/>
  <c r="U53" i="1"/>
  <c r="U9" i="1"/>
  <c r="U28" i="1"/>
  <c r="U36" i="1"/>
  <c r="U54" i="1"/>
  <c r="U24" i="1"/>
  <c r="U41" i="1"/>
  <c r="V64" i="1"/>
  <c r="W9" i="1" s="1"/>
  <c r="X41" i="1"/>
  <c r="X24" i="1"/>
  <c r="X17" i="1"/>
  <c r="X12" i="1"/>
  <c r="X7" i="1"/>
  <c r="W64" i="1" l="1"/>
  <c r="W49" i="1"/>
  <c r="W12" i="1"/>
  <c r="W17" i="1"/>
  <c r="W11" i="1"/>
  <c r="W15" i="1"/>
  <c r="W29" i="1"/>
  <c r="W26" i="1"/>
  <c r="W43" i="1"/>
  <c r="W6" i="1"/>
  <c r="W10" i="1"/>
  <c r="W23" i="1"/>
  <c r="W30" i="1"/>
  <c r="W52" i="1"/>
  <c r="W37" i="1"/>
  <c r="W35" i="1"/>
  <c r="W41" i="1"/>
  <c r="W22" i="1"/>
  <c r="W20" i="1"/>
  <c r="W33" i="1"/>
  <c r="W27" i="1"/>
  <c r="W28" i="1"/>
  <c r="W50" i="1"/>
  <c r="W31" i="1"/>
  <c r="W48" i="1"/>
  <c r="W44" i="1"/>
  <c r="W56" i="1"/>
  <c r="W46" i="1"/>
  <c r="W32" i="1"/>
  <c r="W16" i="1"/>
  <c r="W54" i="1"/>
  <c r="W34" i="1"/>
  <c r="W14" i="1"/>
  <c r="W51" i="1"/>
  <c r="W36" i="1"/>
  <c r="W21" i="1"/>
  <c r="W5" i="1"/>
  <c r="W40" i="1"/>
  <c r="W19" i="1"/>
  <c r="W59" i="1"/>
  <c r="W58" i="1"/>
  <c r="W38" i="1"/>
  <c r="W7" i="1"/>
  <c r="W45" i="1"/>
  <c r="W24" i="1"/>
  <c r="X64" i="1"/>
  <c r="Y7" i="1" s="1"/>
  <c r="Z41" i="1"/>
  <c r="Z24" i="1"/>
  <c r="Z17" i="1"/>
  <c r="Z12" i="1"/>
  <c r="Z7" i="1"/>
  <c r="Y24" i="1" l="1"/>
  <c r="Y59" i="1"/>
  <c r="Y17" i="1"/>
  <c r="Y41" i="1"/>
  <c r="Y22" i="1"/>
  <c r="Y26" i="1"/>
  <c r="Y30" i="1"/>
  <c r="Y34" i="1"/>
  <c r="Y40" i="1"/>
  <c r="Y44" i="1"/>
  <c r="Y50" i="1"/>
  <c r="Y56" i="1"/>
  <c r="Y11" i="1"/>
  <c r="Y16" i="1"/>
  <c r="Y38" i="1"/>
  <c r="Y37" i="1"/>
  <c r="Y54" i="1"/>
  <c r="Y9" i="1"/>
  <c r="Y14" i="1"/>
  <c r="Y19" i="1"/>
  <c r="Y23" i="1"/>
  <c r="Y27" i="1"/>
  <c r="Y31" i="1"/>
  <c r="Y35" i="1"/>
  <c r="Y46" i="1"/>
  <c r="Y51" i="1"/>
  <c r="Y58" i="1"/>
  <c r="Y5" i="1"/>
  <c r="Y10" i="1"/>
  <c r="Y15" i="1"/>
  <c r="Y20" i="1"/>
  <c r="Y28" i="1"/>
  <c r="Y32" i="1"/>
  <c r="Y36" i="1"/>
  <c r="Y43" i="1"/>
  <c r="Y48" i="1"/>
  <c r="Y52" i="1"/>
  <c r="Y64" i="1"/>
  <c r="Y6" i="1"/>
  <c r="Y21" i="1"/>
  <c r="Y29" i="1"/>
  <c r="Y33" i="1"/>
  <c r="Y49" i="1"/>
  <c r="Y12" i="1"/>
  <c r="Z64" i="1"/>
  <c r="AA59" i="1" s="1"/>
  <c r="AB41" i="1"/>
  <c r="AB24" i="1"/>
  <c r="AB17" i="1"/>
  <c r="AB12" i="1"/>
  <c r="AB7" i="1"/>
  <c r="AA9" i="1" l="1"/>
  <c r="AA14" i="1"/>
  <c r="AA19" i="1"/>
  <c r="AA23" i="1"/>
  <c r="AA27" i="1"/>
  <c r="AA31" i="1"/>
  <c r="AA35" i="1"/>
  <c r="AA46" i="1"/>
  <c r="AA51" i="1"/>
  <c r="AA10" i="1"/>
  <c r="AA15" i="1"/>
  <c r="AA20" i="1"/>
  <c r="AA28" i="1"/>
  <c r="AA32" i="1"/>
  <c r="AA36" i="1"/>
  <c r="AA43" i="1"/>
  <c r="AA48" i="1"/>
  <c r="AA52" i="1"/>
  <c r="AA64" i="1"/>
  <c r="AA6" i="1"/>
  <c r="AA11" i="1"/>
  <c r="AA16" i="1"/>
  <c r="AA21" i="1"/>
  <c r="AA38" i="1"/>
  <c r="AA29" i="1"/>
  <c r="AA33" i="1"/>
  <c r="AA37" i="1"/>
  <c r="AA58" i="1"/>
  <c r="AA49" i="1"/>
  <c r="AA54" i="1"/>
  <c r="AA5" i="1"/>
  <c r="AA7" i="1"/>
  <c r="AA12" i="1"/>
  <c r="AA22" i="1"/>
  <c r="AA26" i="1"/>
  <c r="AA30" i="1"/>
  <c r="AA34" i="1"/>
  <c r="AA40" i="1"/>
  <c r="AA44" i="1"/>
  <c r="AA50" i="1"/>
  <c r="AA56" i="1"/>
  <c r="AA41" i="1"/>
  <c r="AA24" i="1"/>
  <c r="AA17" i="1"/>
  <c r="AB64" i="1"/>
  <c r="AC12" i="1" s="1"/>
  <c r="AD41" i="1"/>
  <c r="AD24" i="1"/>
  <c r="AD17" i="1"/>
  <c r="AD12" i="1"/>
  <c r="AD7" i="1"/>
  <c r="AC22" i="1" l="1"/>
  <c r="AC15" i="1"/>
  <c r="AC10" i="1"/>
  <c r="AC59" i="1"/>
  <c r="AC43" i="1"/>
  <c r="AC46" i="1"/>
  <c r="AC34" i="1"/>
  <c r="AC35" i="1"/>
  <c r="AC54" i="1"/>
  <c r="AC32" i="1"/>
  <c r="AC11" i="1"/>
  <c r="AC27" i="1"/>
  <c r="AC44" i="1"/>
  <c r="AC26" i="1"/>
  <c r="AC64" i="1"/>
  <c r="AC19" i="1"/>
  <c r="AC56" i="1"/>
  <c r="AC58" i="1"/>
  <c r="AC33" i="1"/>
  <c r="AC38" i="1"/>
  <c r="AC16" i="1"/>
  <c r="AC24" i="1"/>
  <c r="AC50" i="1"/>
  <c r="AC40" i="1"/>
  <c r="AC30" i="1"/>
  <c r="AC20" i="1"/>
  <c r="AC9" i="1"/>
  <c r="AC51" i="1"/>
  <c r="AC41" i="1"/>
  <c r="AC31" i="1"/>
  <c r="AC23" i="1"/>
  <c r="AC14" i="1"/>
  <c r="AC5" i="1"/>
  <c r="AC48" i="1"/>
  <c r="AC36" i="1"/>
  <c r="AC28" i="1"/>
  <c r="AC17" i="1"/>
  <c r="AC7" i="1"/>
  <c r="AC49" i="1"/>
  <c r="AC37" i="1"/>
  <c r="AC29" i="1"/>
  <c r="AC21" i="1"/>
  <c r="AC6" i="1"/>
  <c r="AC52" i="1"/>
  <c r="AD64" i="1"/>
  <c r="AE24" i="1" s="1"/>
  <c r="AF41" i="1"/>
  <c r="AF24" i="1"/>
  <c r="AF17" i="1"/>
  <c r="AF12" i="1"/>
  <c r="AF7" i="1"/>
  <c r="AH41" i="1"/>
  <c r="AH24" i="1"/>
  <c r="AH17" i="1"/>
  <c r="AH12" i="1"/>
  <c r="AH7" i="1"/>
  <c r="AL41" i="1"/>
  <c r="AJ41" i="1"/>
  <c r="AL24" i="1"/>
  <c r="AJ24" i="1"/>
  <c r="AL17" i="1"/>
  <c r="AJ17" i="1"/>
  <c r="AL12" i="1"/>
  <c r="AJ12" i="1"/>
  <c r="AL7" i="1"/>
  <c r="AJ7" i="1"/>
  <c r="AN41" i="1"/>
  <c r="AN24" i="1"/>
  <c r="AN17" i="1"/>
  <c r="AN12" i="1"/>
  <c r="AN7" i="1"/>
  <c r="AP7" i="1"/>
  <c r="AP12" i="1"/>
  <c r="AP17" i="1"/>
  <c r="AP24" i="1"/>
  <c r="AP41" i="1"/>
  <c r="AR7" i="1"/>
  <c r="AR12" i="1"/>
  <c r="AR17" i="1"/>
  <c r="AR24" i="1"/>
  <c r="AR41" i="1"/>
  <c r="AT7" i="1"/>
  <c r="AT12" i="1"/>
  <c r="AT17" i="1"/>
  <c r="AT24" i="1"/>
  <c r="AT41" i="1"/>
  <c r="AV7" i="1"/>
  <c r="AV12" i="1"/>
  <c r="AV17" i="1"/>
  <c r="AV24" i="1"/>
  <c r="AV41" i="1"/>
  <c r="AX7" i="1"/>
  <c r="AX12" i="1"/>
  <c r="AX17" i="1"/>
  <c r="AX24" i="1"/>
  <c r="AX41" i="1"/>
  <c r="AZ7" i="1"/>
  <c r="AZ12" i="1"/>
  <c r="AZ17" i="1"/>
  <c r="AZ24" i="1"/>
  <c r="AZ41" i="1"/>
  <c r="BB7" i="1"/>
  <c r="BB12" i="1"/>
  <c r="BB17" i="1"/>
  <c r="BB24" i="1"/>
  <c r="BB41" i="1"/>
  <c r="AE41" i="1" l="1"/>
  <c r="AE7" i="1"/>
  <c r="AF64" i="1"/>
  <c r="AG27" i="1" s="1"/>
  <c r="AE6" i="1"/>
  <c r="AE9" i="1"/>
  <c r="AE11" i="1"/>
  <c r="AE14" i="1"/>
  <c r="AE16" i="1"/>
  <c r="AE19" i="1"/>
  <c r="AE21" i="1"/>
  <c r="AE23" i="1"/>
  <c r="AE38" i="1"/>
  <c r="AE27" i="1"/>
  <c r="AE29" i="1"/>
  <c r="AE31" i="1"/>
  <c r="AE33" i="1"/>
  <c r="AE35" i="1"/>
  <c r="AE37" i="1"/>
  <c r="AE58" i="1"/>
  <c r="AE49" i="1"/>
  <c r="AE56" i="1"/>
  <c r="AE10" i="1"/>
  <c r="AE15" i="1"/>
  <c r="AE20" i="1"/>
  <c r="AE22" i="1"/>
  <c r="AE26" i="1"/>
  <c r="AE28" i="1"/>
  <c r="AE30" i="1"/>
  <c r="AE32" i="1"/>
  <c r="AE34" i="1"/>
  <c r="AE36" i="1"/>
  <c r="AE40" i="1"/>
  <c r="AE43" i="1"/>
  <c r="AE44" i="1"/>
  <c r="AE48" i="1"/>
  <c r="AE50" i="1"/>
  <c r="AE54" i="1"/>
  <c r="AE5" i="1"/>
  <c r="AE46" i="1"/>
  <c r="AE51" i="1"/>
  <c r="AE64" i="1"/>
  <c r="AE17" i="1"/>
  <c r="AE59" i="1"/>
  <c r="AE12" i="1"/>
  <c r="AN64" i="1"/>
  <c r="AO52" i="1" s="1"/>
  <c r="AH64" i="1"/>
  <c r="BB64" i="1"/>
  <c r="BC6" i="1" s="1"/>
  <c r="AL64" i="1"/>
  <c r="AV64" i="1"/>
  <c r="AW27" i="1" s="1"/>
  <c r="AJ64" i="1"/>
  <c r="AZ64" i="1"/>
  <c r="BA52" i="1" s="1"/>
  <c r="AX64" i="1"/>
  <c r="AT64" i="1"/>
  <c r="AR64" i="1"/>
  <c r="AP64" i="1"/>
  <c r="AG37" i="1" l="1"/>
  <c r="AG29" i="1"/>
  <c r="AG21" i="1"/>
  <c r="AG11" i="1"/>
  <c r="AG59" i="1"/>
  <c r="AG17" i="1"/>
  <c r="AG48" i="1"/>
  <c r="AG36" i="1"/>
  <c r="AG28" i="1"/>
  <c r="AW7" i="1"/>
  <c r="AG51" i="1"/>
  <c r="AW29" i="1"/>
  <c r="AO38" i="1"/>
  <c r="AG15" i="1"/>
  <c r="BC11" i="1"/>
  <c r="BC64" i="1"/>
  <c r="BC31" i="1"/>
  <c r="BC24" i="1"/>
  <c r="BC38" i="1"/>
  <c r="AG24" i="1"/>
  <c r="AG5" i="1"/>
  <c r="AG44" i="1"/>
  <c r="AG26" i="1"/>
  <c r="AG10" i="1"/>
  <c r="AG49" i="1"/>
  <c r="AG35" i="1"/>
  <c r="AG19" i="1"/>
  <c r="AG9" i="1"/>
  <c r="BC46" i="1"/>
  <c r="BC44" i="1"/>
  <c r="BC36" i="1"/>
  <c r="BC34" i="1"/>
  <c r="BC16" i="1"/>
  <c r="BC15" i="1"/>
  <c r="BC29" i="1"/>
  <c r="BC7" i="1"/>
  <c r="AG12" i="1"/>
  <c r="AG54" i="1"/>
  <c r="AG43" i="1"/>
  <c r="AG32" i="1"/>
  <c r="AG22" i="1"/>
  <c r="AG64" i="1"/>
  <c r="AG46" i="1"/>
  <c r="AG33" i="1"/>
  <c r="AG38" i="1"/>
  <c r="AG16" i="1"/>
  <c r="AG6" i="1"/>
  <c r="BC12" i="1"/>
  <c r="BC58" i="1"/>
  <c r="BC23" i="1"/>
  <c r="BC17" i="1"/>
  <c r="BC35" i="1"/>
  <c r="BC10" i="1"/>
  <c r="BC9" i="1"/>
  <c r="BC30" i="1"/>
  <c r="AG41" i="1"/>
  <c r="AG50" i="1"/>
  <c r="AG40" i="1"/>
  <c r="AG30" i="1"/>
  <c r="AG20" i="1"/>
  <c r="AG56" i="1"/>
  <c r="AG58" i="1"/>
  <c r="AG31" i="1"/>
  <c r="AG23" i="1"/>
  <c r="AG14" i="1"/>
  <c r="BC26" i="1"/>
  <c r="BC21" i="1"/>
  <c r="BC33" i="1"/>
  <c r="BC56" i="1"/>
  <c r="BC28" i="1"/>
  <c r="AG7" i="1"/>
  <c r="AG34" i="1"/>
  <c r="BC48" i="1"/>
  <c r="BC41" i="1"/>
  <c r="BC40" i="1"/>
  <c r="BC37" i="1"/>
  <c r="BC32" i="1"/>
  <c r="BC50" i="1"/>
  <c r="BC5" i="1"/>
  <c r="AW17" i="1"/>
  <c r="AW37" i="1"/>
  <c r="AW44" i="1"/>
  <c r="AW49" i="1"/>
  <c r="BC51" i="1"/>
  <c r="BC54" i="1"/>
  <c r="AW59" i="1"/>
  <c r="AW32" i="1"/>
  <c r="AW58" i="1"/>
  <c r="AW9" i="1"/>
  <c r="AW12" i="1"/>
  <c r="AW23" i="1"/>
  <c r="AW51" i="1"/>
  <c r="AW11" i="1"/>
  <c r="AW21" i="1"/>
  <c r="AW26" i="1"/>
  <c r="AW54" i="1"/>
  <c r="AW34" i="1"/>
  <c r="BC27" i="1"/>
  <c r="BC52" i="1"/>
  <c r="AY17" i="1"/>
  <c r="AY52" i="1"/>
  <c r="AW56" i="1"/>
  <c r="AW16" i="1"/>
  <c r="AW52" i="1"/>
  <c r="AU41" i="1"/>
  <c r="AU52" i="1"/>
  <c r="AS7" i="1"/>
  <c r="AS52" i="1"/>
  <c r="AQ59" i="1"/>
  <c r="AQ52" i="1"/>
  <c r="AM7" i="1"/>
  <c r="AM52" i="1"/>
  <c r="AK7" i="1"/>
  <c r="AK52" i="1"/>
  <c r="AI17" i="1"/>
  <c r="AI52" i="1"/>
  <c r="AW41" i="1"/>
  <c r="AW24" i="1"/>
  <c r="AW38" i="1"/>
  <c r="AW46" i="1"/>
  <c r="AW48" i="1"/>
  <c r="AW50" i="1"/>
  <c r="AW6" i="1"/>
  <c r="AW30" i="1"/>
  <c r="AW31" i="1"/>
  <c r="AW28" i="1"/>
  <c r="AW33" i="1"/>
  <c r="AW40" i="1"/>
  <c r="AW10" i="1"/>
  <c r="AW35" i="1"/>
  <c r="AW36" i="1"/>
  <c r="AI59" i="1"/>
  <c r="AI12" i="1"/>
  <c r="AI10" i="1"/>
  <c r="AI15" i="1"/>
  <c r="AI20" i="1"/>
  <c r="AI22" i="1"/>
  <c r="AI26" i="1"/>
  <c r="AI28" i="1"/>
  <c r="AI30" i="1"/>
  <c r="AI32" i="1"/>
  <c r="AI34" i="1"/>
  <c r="AI36" i="1"/>
  <c r="AI40" i="1"/>
  <c r="AI43" i="1"/>
  <c r="AI44" i="1"/>
  <c r="AI48" i="1"/>
  <c r="AI50" i="1"/>
  <c r="AI54" i="1"/>
  <c r="AI5" i="1"/>
  <c r="AI6" i="1"/>
  <c r="AI9" i="1"/>
  <c r="AI11" i="1"/>
  <c r="AI14" i="1"/>
  <c r="AI16" i="1"/>
  <c r="AI19" i="1"/>
  <c r="AI21" i="1"/>
  <c r="AI23" i="1"/>
  <c r="AI38" i="1"/>
  <c r="AI27" i="1"/>
  <c r="AI29" i="1"/>
  <c r="AI31" i="1"/>
  <c r="AI33" i="1"/>
  <c r="AI35" i="1"/>
  <c r="AI37" i="1"/>
  <c r="AI58" i="1"/>
  <c r="AI46" i="1"/>
  <c r="AI49" i="1"/>
  <c r="AI51" i="1"/>
  <c r="AI56" i="1"/>
  <c r="AI64" i="1"/>
  <c r="AI24" i="1"/>
  <c r="AI41" i="1"/>
  <c r="AI7" i="1"/>
  <c r="BC49" i="1"/>
  <c r="BC59" i="1"/>
  <c r="AY41" i="1"/>
  <c r="AK41" i="1"/>
  <c r="AK17" i="1"/>
  <c r="AM41" i="1"/>
  <c r="AM17" i="1"/>
  <c r="AK10" i="1"/>
  <c r="AK15" i="1"/>
  <c r="AK20" i="1"/>
  <c r="AK22" i="1"/>
  <c r="AK26" i="1"/>
  <c r="AK28" i="1"/>
  <c r="AK30" i="1"/>
  <c r="AK32" i="1"/>
  <c r="AK34" i="1"/>
  <c r="AK36" i="1"/>
  <c r="AK40" i="1"/>
  <c r="AK43" i="1"/>
  <c r="AK44" i="1"/>
  <c r="AK48" i="1"/>
  <c r="AK50" i="1"/>
  <c r="AK54" i="1"/>
  <c r="AK5" i="1"/>
  <c r="AK6" i="1"/>
  <c r="AK9" i="1"/>
  <c r="AK11" i="1"/>
  <c r="AK14" i="1"/>
  <c r="AK16" i="1"/>
  <c r="AK19" i="1"/>
  <c r="AK21" i="1"/>
  <c r="AK23" i="1"/>
  <c r="AK38" i="1"/>
  <c r="AK27" i="1"/>
  <c r="AK29" i="1"/>
  <c r="AK31" i="1"/>
  <c r="AK33" i="1"/>
  <c r="AK35" i="1"/>
  <c r="AK37" i="1"/>
  <c r="AK58" i="1"/>
  <c r="AK46" i="1"/>
  <c r="AK49" i="1"/>
  <c r="AK51" i="1"/>
  <c r="AK56" i="1"/>
  <c r="AK64" i="1"/>
  <c r="AM58" i="1"/>
  <c r="AM46" i="1"/>
  <c r="AM49" i="1"/>
  <c r="AM51" i="1"/>
  <c r="AM56" i="1"/>
  <c r="AM64" i="1"/>
  <c r="AM10" i="1"/>
  <c r="AM15" i="1"/>
  <c r="AM20" i="1"/>
  <c r="AM22" i="1"/>
  <c r="AM26" i="1"/>
  <c r="AM28" i="1"/>
  <c r="AM30" i="1"/>
  <c r="AM32" i="1"/>
  <c r="AM34" i="1"/>
  <c r="AM36" i="1"/>
  <c r="AM40" i="1"/>
  <c r="AM5" i="1"/>
  <c r="AM43" i="1"/>
  <c r="AM44" i="1"/>
  <c r="AM48" i="1"/>
  <c r="AM50" i="1"/>
  <c r="AM54" i="1"/>
  <c r="AM6" i="1"/>
  <c r="AM9" i="1"/>
  <c r="AM11" i="1"/>
  <c r="AM14" i="1"/>
  <c r="AM16" i="1"/>
  <c r="AM19" i="1"/>
  <c r="AM21" i="1"/>
  <c r="AM23" i="1"/>
  <c r="AM38" i="1"/>
  <c r="AM27" i="1"/>
  <c r="AM29" i="1"/>
  <c r="AM31" i="1"/>
  <c r="AM33" i="1"/>
  <c r="AM35" i="1"/>
  <c r="AM37" i="1"/>
  <c r="AW64" i="1"/>
  <c r="AW15" i="1"/>
  <c r="AW5" i="1"/>
  <c r="AS59" i="1"/>
  <c r="AK59" i="1"/>
  <c r="AK24" i="1"/>
  <c r="AK12" i="1"/>
  <c r="AM59" i="1"/>
  <c r="AM24" i="1"/>
  <c r="AM12" i="1"/>
  <c r="AO6" i="1"/>
  <c r="AO7" i="1"/>
  <c r="AO23" i="1"/>
  <c r="AO31" i="1"/>
  <c r="AO41" i="1"/>
  <c r="AO56" i="1"/>
  <c r="AO12" i="1"/>
  <c r="AO40" i="1"/>
  <c r="AO17" i="1"/>
  <c r="AO36" i="1"/>
  <c r="AO33" i="1"/>
  <c r="AO54" i="1"/>
  <c r="AO5" i="1"/>
  <c r="AO9" i="1"/>
  <c r="AO24" i="1"/>
  <c r="AO21" i="1"/>
  <c r="AO10" i="1"/>
  <c r="AO50" i="1"/>
  <c r="AO35" i="1"/>
  <c r="AO26" i="1"/>
  <c r="AO43" i="1"/>
  <c r="AO15" i="1"/>
  <c r="AO11" i="1"/>
  <c r="AO37" i="1"/>
  <c r="AO48" i="1"/>
  <c r="AO29" i="1"/>
  <c r="AO64" i="1"/>
  <c r="AO44" i="1"/>
  <c r="AO59" i="1"/>
  <c r="AO46" i="1"/>
  <c r="AO32" i="1"/>
  <c r="AO51" i="1"/>
  <c r="AO30" i="1"/>
  <c r="AO49" i="1"/>
  <c r="AO16" i="1"/>
  <c r="AO58" i="1"/>
  <c r="AO27" i="1"/>
  <c r="AO19" i="1"/>
  <c r="AO28" i="1"/>
  <c r="AO34" i="1"/>
  <c r="AQ7" i="1"/>
  <c r="BA38" i="1"/>
  <c r="BA44" i="1"/>
  <c r="BA58" i="1"/>
  <c r="BA16" i="1"/>
  <c r="BA10" i="1"/>
  <c r="BA9" i="1"/>
  <c r="BA23" i="1"/>
  <c r="BA32" i="1"/>
  <c r="BA21" i="1"/>
  <c r="BA40" i="1"/>
  <c r="BA5" i="1"/>
  <c r="BA34" i="1"/>
  <c r="BA31" i="1"/>
  <c r="BA17" i="1"/>
  <c r="BA37" i="1"/>
  <c r="BA36" i="1"/>
  <c r="BA59" i="1"/>
  <c r="BA54" i="1"/>
  <c r="BA26" i="1"/>
  <c r="BA15" i="1"/>
  <c r="BA35" i="1"/>
  <c r="BA64" i="1"/>
  <c r="BA12" i="1"/>
  <c r="BA56" i="1"/>
  <c r="BA11" i="1"/>
  <c r="BA33" i="1"/>
  <c r="BA7" i="1"/>
  <c r="BA30" i="1"/>
  <c r="BA51" i="1"/>
  <c r="BA28" i="1"/>
  <c r="BA27" i="1"/>
  <c r="BA48" i="1"/>
  <c r="BA6" i="1"/>
  <c r="BA29" i="1"/>
  <c r="BA50" i="1"/>
  <c r="BA49" i="1"/>
  <c r="BA46" i="1"/>
  <c r="AS16" i="1"/>
  <c r="AS35" i="1"/>
  <c r="AS64" i="1"/>
  <c r="AS15" i="1"/>
  <c r="AS34" i="1"/>
  <c r="AS9" i="1"/>
  <c r="AS5" i="1"/>
  <c r="AS44" i="1"/>
  <c r="AS33" i="1"/>
  <c r="AS56" i="1"/>
  <c r="AS11" i="1"/>
  <c r="AS54" i="1"/>
  <c r="AS26" i="1"/>
  <c r="AS32" i="1"/>
  <c r="AS50" i="1"/>
  <c r="AS10" i="1"/>
  <c r="AS31" i="1"/>
  <c r="AS51" i="1"/>
  <c r="AS30" i="1"/>
  <c r="AS29" i="1"/>
  <c r="AS49" i="1"/>
  <c r="AS6" i="1"/>
  <c r="AS28" i="1"/>
  <c r="AS48" i="1"/>
  <c r="AS36" i="1"/>
  <c r="AS27" i="1"/>
  <c r="AS46" i="1"/>
  <c r="AS38" i="1"/>
  <c r="AS58" i="1"/>
  <c r="AS24" i="1"/>
  <c r="AS43" i="1"/>
  <c r="AS19" i="1"/>
  <c r="AS23" i="1"/>
  <c r="AS21" i="1"/>
  <c r="AS40" i="1"/>
  <c r="AS37" i="1"/>
  <c r="AS17" i="1"/>
  <c r="AQ41" i="1"/>
  <c r="BA24" i="1"/>
  <c r="AU16" i="1"/>
  <c r="AU35" i="1"/>
  <c r="AU64" i="1"/>
  <c r="AU34" i="1"/>
  <c r="AU15" i="1"/>
  <c r="AU33" i="1"/>
  <c r="AU56" i="1"/>
  <c r="AU32" i="1"/>
  <c r="AU11" i="1"/>
  <c r="AU54" i="1"/>
  <c r="AU30" i="1"/>
  <c r="AU26" i="1"/>
  <c r="AU10" i="1"/>
  <c r="AU31" i="1"/>
  <c r="AU51" i="1"/>
  <c r="AU9" i="1"/>
  <c r="AU50" i="1"/>
  <c r="AU5" i="1"/>
  <c r="AU29" i="1"/>
  <c r="AU49" i="1"/>
  <c r="AU6" i="1"/>
  <c r="AU28" i="1"/>
  <c r="AU48" i="1"/>
  <c r="AU27" i="1"/>
  <c r="AU46" i="1"/>
  <c r="AU44" i="1"/>
  <c r="AU36" i="1"/>
  <c r="AU38" i="1"/>
  <c r="AU58" i="1"/>
  <c r="AU17" i="1"/>
  <c r="AU24" i="1"/>
  <c r="AU43" i="1"/>
  <c r="AU37" i="1"/>
  <c r="AU23" i="1"/>
  <c r="AU21" i="1"/>
  <c r="AU40" i="1"/>
  <c r="AU19" i="1"/>
  <c r="BA41" i="1"/>
  <c r="AS41" i="1"/>
  <c r="AQ16" i="1"/>
  <c r="AQ35" i="1"/>
  <c r="AQ64" i="1"/>
  <c r="AQ15" i="1"/>
  <c r="AQ34" i="1"/>
  <c r="AQ30" i="1"/>
  <c r="AQ26" i="1"/>
  <c r="AQ33" i="1"/>
  <c r="AQ56" i="1"/>
  <c r="AQ32" i="1"/>
  <c r="AQ9" i="1"/>
  <c r="AQ17" i="1"/>
  <c r="AQ11" i="1"/>
  <c r="AQ54" i="1"/>
  <c r="AQ50" i="1"/>
  <c r="AQ36" i="1"/>
  <c r="AQ10" i="1"/>
  <c r="AQ31" i="1"/>
  <c r="AQ51" i="1"/>
  <c r="AQ5" i="1"/>
  <c r="AQ29" i="1"/>
  <c r="AQ49" i="1"/>
  <c r="AQ6" i="1"/>
  <c r="AQ28" i="1"/>
  <c r="AQ48" i="1"/>
  <c r="AQ44" i="1"/>
  <c r="AQ27" i="1"/>
  <c r="AQ46" i="1"/>
  <c r="AQ38" i="1"/>
  <c r="AQ58" i="1"/>
  <c r="AQ24" i="1"/>
  <c r="AQ43" i="1"/>
  <c r="AQ37" i="1"/>
  <c r="AQ23" i="1"/>
  <c r="AQ21" i="1"/>
  <c r="AQ40" i="1"/>
  <c r="AQ19" i="1"/>
  <c r="AS12" i="1"/>
  <c r="AU7" i="1"/>
  <c r="AY23" i="1"/>
  <c r="AY40" i="1"/>
  <c r="AY21" i="1"/>
  <c r="AY7" i="1"/>
  <c r="AY30" i="1"/>
  <c r="AY24" i="1"/>
  <c r="AY37" i="1"/>
  <c r="AY36" i="1"/>
  <c r="AY59" i="1"/>
  <c r="AY16" i="1"/>
  <c r="AY5" i="1"/>
  <c r="AY34" i="1"/>
  <c r="AY51" i="1"/>
  <c r="AY29" i="1"/>
  <c r="AY15" i="1"/>
  <c r="AY35" i="1"/>
  <c r="AY64" i="1"/>
  <c r="AY6" i="1"/>
  <c r="AY11" i="1"/>
  <c r="AY33" i="1"/>
  <c r="AY10" i="1"/>
  <c r="AY32" i="1"/>
  <c r="AY56" i="1"/>
  <c r="AY9" i="1"/>
  <c r="AY31" i="1"/>
  <c r="AY54" i="1"/>
  <c r="AY58" i="1"/>
  <c r="AY50" i="1"/>
  <c r="AY28" i="1"/>
  <c r="AY49" i="1"/>
  <c r="AY44" i="1"/>
  <c r="AY27" i="1"/>
  <c r="AY48" i="1"/>
  <c r="AY26" i="1"/>
  <c r="AY46" i="1"/>
  <c r="AY38" i="1"/>
  <c r="AU59" i="1"/>
  <c r="AU12" i="1"/>
  <c r="AY12" i="1"/>
  <c r="AQ12" i="1"/>
</calcChain>
</file>

<file path=xl/sharedStrings.xml><?xml version="1.0" encoding="utf-8"?>
<sst xmlns="http://schemas.openxmlformats.org/spreadsheetml/2006/main" count="198" uniqueCount="159">
  <si>
    <t>01</t>
  </si>
  <si>
    <t>AC</t>
  </si>
  <si>
    <t>Acquisition of Real Property</t>
  </si>
  <si>
    <t>04</t>
  </si>
  <si>
    <t>Clearance and Demolition</t>
  </si>
  <si>
    <t>20</t>
  </si>
  <si>
    <t>AP</t>
  </si>
  <si>
    <t>Planning</t>
  </si>
  <si>
    <t>21A</t>
  </si>
  <si>
    <t>General Program Administration</t>
  </si>
  <si>
    <t>21D</t>
  </si>
  <si>
    <t>Fair Housing Activities</t>
  </si>
  <si>
    <t>17C</t>
  </si>
  <si>
    <t>ED</t>
  </si>
  <si>
    <t>18C</t>
  </si>
  <si>
    <t>Micro-Enterprise Assistance</t>
  </si>
  <si>
    <t>14C</t>
  </si>
  <si>
    <t>HR</t>
  </si>
  <si>
    <t>Public Housing Modernization</t>
  </si>
  <si>
    <t>16A</t>
  </si>
  <si>
    <t>Residential Historic Preservation</t>
  </si>
  <si>
    <t>PI</t>
  </si>
  <si>
    <t>03A</t>
  </si>
  <si>
    <t>Senior Centers</t>
  </si>
  <si>
    <t>03B</t>
  </si>
  <si>
    <t>03C</t>
  </si>
  <si>
    <t>Homeless Facilities (not operating costs)</t>
  </si>
  <si>
    <t>03D</t>
  </si>
  <si>
    <t>Youth Centers/Facilities</t>
  </si>
  <si>
    <t>03E</t>
  </si>
  <si>
    <t>Neighborhood Facilities</t>
  </si>
  <si>
    <t>03F</t>
  </si>
  <si>
    <t>Parks, Recreational Facilities</t>
  </si>
  <si>
    <t>03J</t>
  </si>
  <si>
    <t>Water/Sewer Improvements</t>
  </si>
  <si>
    <t>03K</t>
  </si>
  <si>
    <t>Street Improvements</t>
  </si>
  <si>
    <t>03M</t>
  </si>
  <si>
    <t>Child Care Centers/Facilities for Children</t>
  </si>
  <si>
    <t>03O</t>
  </si>
  <si>
    <t>Fire Stations/Equipment</t>
  </si>
  <si>
    <t>03P</t>
  </si>
  <si>
    <t>Health Facilities</t>
  </si>
  <si>
    <t>03Q</t>
  </si>
  <si>
    <t>Abused and Neglected Children Facilities</t>
  </si>
  <si>
    <t>16B</t>
  </si>
  <si>
    <t>Non-Residential Historic Preservation</t>
  </si>
  <si>
    <t>PS</t>
  </si>
  <si>
    <t>05B</t>
  </si>
  <si>
    <t>05D</t>
  </si>
  <si>
    <t>Youth Services</t>
  </si>
  <si>
    <t>05F</t>
  </si>
  <si>
    <t>Substance Abuse Services</t>
  </si>
  <si>
    <t>05G</t>
  </si>
  <si>
    <t>05H</t>
  </si>
  <si>
    <t>Employment Training</t>
  </si>
  <si>
    <t>05J</t>
  </si>
  <si>
    <t>05N</t>
  </si>
  <si>
    <t>Abused and Neglected Children</t>
  </si>
  <si>
    <t>05R</t>
  </si>
  <si>
    <t>Activity Group</t>
  </si>
  <si>
    <t>Matrix CD</t>
  </si>
  <si>
    <t>Use of CDBG Funds by Insular Area</t>
  </si>
  <si>
    <t>Subtotal for: Public Services</t>
  </si>
  <si>
    <t>Total Disbursements</t>
  </si>
  <si>
    <t>Commercial/Industrial Building Acquisition, Construction, Rehabilitation</t>
  </si>
  <si>
    <t>Subtotal for: Acquisition</t>
  </si>
  <si>
    <t>Subtotal for: Public Improvements</t>
  </si>
  <si>
    <t>Subtotal for: Housing</t>
  </si>
  <si>
    <t>Subtotal for: Economic Development</t>
  </si>
  <si>
    <t xml:space="preserve">Subtotal for: Administrative And Planning </t>
  </si>
  <si>
    <t>Matrix Code Name</t>
  </si>
  <si>
    <t>Direct Homeownership Assistance</t>
  </si>
  <si>
    <t>03T</t>
  </si>
  <si>
    <t>Operating Costs of Homeless/Aids Patients Programs</t>
  </si>
  <si>
    <t>14E</t>
  </si>
  <si>
    <t>Rehabilitation: Publicly or Privately Owned Commercial/Industrial</t>
  </si>
  <si>
    <t>14A</t>
  </si>
  <si>
    <t>Rehabilitation: Single-Unit Residential</t>
  </si>
  <si>
    <t>14G</t>
  </si>
  <si>
    <t>Acquisition for Rehabilitation</t>
  </si>
  <si>
    <t>05L</t>
  </si>
  <si>
    <t>Child Care Services</t>
  </si>
  <si>
    <t>05C</t>
  </si>
  <si>
    <t>Legal Services</t>
  </si>
  <si>
    <t>Facility for Persons with Disabilities</t>
  </si>
  <si>
    <t>Other Public Improvements Not Listed in 03A-03S</t>
  </si>
  <si>
    <t>03Z</t>
  </si>
  <si>
    <t>Other Public Services Not Listed in 05A-05Y, 03T</t>
  </si>
  <si>
    <t>05Z</t>
  </si>
  <si>
    <t>Services for Persons with Disabilities</t>
  </si>
  <si>
    <t>Homebuyer Downpayment Assistance-Excluding Housing Counseling, under 24 CFR 5.100</t>
  </si>
  <si>
    <t>05E</t>
  </si>
  <si>
    <t>05M</t>
  </si>
  <si>
    <t>Transportation Services</t>
  </si>
  <si>
    <t>Services for victims of domestic violence, dating violence, sexual assault or stalking</t>
  </si>
  <si>
    <t>Health Services</t>
  </si>
  <si>
    <t>06</t>
  </si>
  <si>
    <t>Interim Assistance</t>
  </si>
  <si>
    <t>05U</t>
  </si>
  <si>
    <t>Housing Counseling only, under 24 CFR 5.100</t>
  </si>
  <si>
    <t>CDBG FY21</t>
  </si>
  <si>
    <t>05Q</t>
  </si>
  <si>
    <t>Subsistence Payment</t>
  </si>
  <si>
    <t>CDBG-CV FY21</t>
  </si>
  <si>
    <t>CDBG Pct of Total 2021</t>
  </si>
  <si>
    <t>CDBG-CV Pct of Total 2021</t>
  </si>
  <si>
    <t>CDBG FY22</t>
  </si>
  <si>
    <t>CDBG Pct of Total 2022</t>
  </si>
  <si>
    <t>CDBG-CV FY22</t>
  </si>
  <si>
    <t>CDBG-CV Pct of Total 2022</t>
  </si>
  <si>
    <t>CDBG FY20</t>
  </si>
  <si>
    <t>CDBG Pct of Total 2020</t>
  </si>
  <si>
    <t>CDBG FY19</t>
  </si>
  <si>
    <t>CDBG Pct of Total 2019</t>
  </si>
  <si>
    <t>CDBG FY18</t>
  </si>
  <si>
    <t>CDBG Pct of Total 2018</t>
  </si>
  <si>
    <t>CDBG FY17</t>
  </si>
  <si>
    <t>CDBG Pct of Total 2017</t>
  </si>
  <si>
    <t>CDBG FY16</t>
  </si>
  <si>
    <t>CDBG Pct of Total 2016</t>
  </si>
  <si>
    <t>CDBG FY15</t>
  </si>
  <si>
    <t>CDBG Pct of Total 2015</t>
  </si>
  <si>
    <t>CDBG FY14</t>
  </si>
  <si>
    <t>CDBG Pct of Total 2014</t>
  </si>
  <si>
    <t>CDBG FY13</t>
  </si>
  <si>
    <t>CDBG Pct of Total 2013</t>
  </si>
  <si>
    <t>CDBG FY12</t>
  </si>
  <si>
    <t>CDBG Pct of Total 2012</t>
  </si>
  <si>
    <t>CDBG FY11</t>
  </si>
  <si>
    <t>CDBG Pct of Total 2011</t>
  </si>
  <si>
    <t>CDBG FY10</t>
  </si>
  <si>
    <t>CDBG Pct of Total 2010</t>
  </si>
  <si>
    <t>CDBG FY09</t>
  </si>
  <si>
    <t>CDBG Pct of Total 2009</t>
  </si>
  <si>
    <t>CDBG FY08</t>
  </si>
  <si>
    <t>CDBG Pct of Total 2008</t>
  </si>
  <si>
    <t>CDBG FY07</t>
  </si>
  <si>
    <t>CDBG Pct Of Total 2007</t>
  </si>
  <si>
    <t>CDBG FY06</t>
  </si>
  <si>
    <t>CDBG FY05</t>
  </si>
  <si>
    <t>CDBG Pct Of Total 2005</t>
  </si>
  <si>
    <t>CDBG FY04</t>
  </si>
  <si>
    <t>CDBG Pct of Total 2004</t>
  </si>
  <si>
    <t>CDBG FY03</t>
  </si>
  <si>
    <t>CDBG Pct of Total 2003</t>
  </si>
  <si>
    <t>CDBG FY02</t>
  </si>
  <si>
    <t>CDBG Pct of Total 2002</t>
  </si>
  <si>
    <t>CDBG FY01</t>
  </si>
  <si>
    <t>CDBG Pct of Total 2001</t>
  </si>
  <si>
    <t>CDBG Pct Of Total 2006</t>
  </si>
  <si>
    <t>19G</t>
  </si>
  <si>
    <t>VV</t>
  </si>
  <si>
    <t>Unplanned Repayments of Section 108 Loans</t>
  </si>
  <si>
    <t>Subtotal for:  Repayments Of Section 108 Loans</t>
  </si>
  <si>
    <t>CDBG FY23</t>
  </si>
  <si>
    <t>CDBG Pct of Total 2023</t>
  </si>
  <si>
    <t>CDBG-CV FY23</t>
  </si>
  <si>
    <t>CDBG-CV Pct of Total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</si>
</sst>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7" formatCode="&quot;$&quot;#,##0.00_);\(&quot;$&quot;#,##0.00\)"/>
    <numFmt numFmtId="164" formatCode="&quot;$&quot;#,##0.00"/>
  </numFmts>
  <fonts count="9" x14ac:knownFonts="1">
    <font>
      <sz val="10"/>
      <name val="MS Sans Serif"/>
    </font>
    <font>
      <sz val="10"/>
      <color indexed="8"/>
      <name val="Arial"/>
      <family val="2"/>
    </font>
    <font>
      <b/>
      <sz val="8"/>
      <name val="Microsoft Sans Serif"/>
      <family val="2"/>
    </font>
    <font>
      <sz val="8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sz val="8"/>
      <color indexed="8"/>
      <name val="Microsoft Sans Serif"/>
      <family val="2"/>
    </font>
    <font>
      <b/>
      <u/>
      <sz val="8"/>
      <name val="Microsoft Sans Serif"/>
      <family val="2"/>
    </font>
    <font>
      <b/>
      <u/>
      <sz val="8"/>
      <color rgb="FF000000"/>
      <name val="Microsoft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2" fillId="2" borderId="1" xfId="0" quotePrefix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164" fontId="2" fillId="2" borderId="1" xfId="0" applyNumberFormat="1" applyFont="1" applyFill="1" applyBorder="1" applyAlignment="1">
      <alignment horizontal="center" wrapText="1"/>
    </xf>
    <xf numFmtId="10" fontId="2" fillId="2" borderId="1" xfId="0" applyNumberFormat="1" applyFont="1" applyFill="1" applyBorder="1" applyAlignment="1">
      <alignment horizontal="center" wrapText="1"/>
    </xf>
    <xf numFmtId="0" fontId="2" fillId="2" borderId="1" xfId="0" quotePrefix="1" applyFont="1" applyFill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1" xfId="0" quotePrefix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6" fillId="0" borderId="1" xfId="1" applyFont="1" applyBorder="1" applyAlignment="1">
      <alignment wrapText="1"/>
    </xf>
    <xf numFmtId="164" fontId="6" fillId="0" borderId="1" xfId="1" applyNumberFormat="1" applyFont="1" applyBorder="1" applyAlignment="1">
      <alignment wrapText="1"/>
    </xf>
    <xf numFmtId="0" fontId="3" fillId="0" borderId="1" xfId="0" quotePrefix="1" applyFont="1" applyBorder="1"/>
    <xf numFmtId="164" fontId="4" fillId="0" borderId="1" xfId="0" applyNumberFormat="1" applyFont="1" applyBorder="1" applyAlignment="1">
      <alignment horizontal="right" wrapText="1"/>
    </xf>
    <xf numFmtId="10" fontId="3" fillId="0" borderId="1" xfId="0" quotePrefix="1" applyNumberFormat="1" applyFont="1" applyBorder="1"/>
    <xf numFmtId="164" fontId="3" fillId="0" borderId="1" xfId="0" applyNumberFormat="1" applyFont="1" applyBorder="1"/>
    <xf numFmtId="10" fontId="3" fillId="0" borderId="1" xfId="0" applyNumberFormat="1" applyFont="1" applyBorder="1"/>
    <xf numFmtId="10" fontId="4" fillId="0" borderId="1" xfId="0" applyNumberFormat="1" applyFont="1" applyBorder="1" applyAlignment="1">
      <alignment horizontal="right" wrapText="1"/>
    </xf>
    <xf numFmtId="7" fontId="3" fillId="0" borderId="1" xfId="0" applyNumberFormat="1" applyFont="1" applyBorder="1"/>
    <xf numFmtId="0" fontId="2" fillId="0" borderId="1" xfId="0" quotePrefix="1" applyFont="1" applyBorder="1"/>
    <xf numFmtId="0" fontId="2" fillId="0" borderId="1" xfId="0" applyFont="1" applyBorder="1"/>
    <xf numFmtId="164" fontId="2" fillId="0" borderId="1" xfId="0" applyNumberFormat="1" applyFont="1" applyBorder="1"/>
    <xf numFmtId="10" fontId="2" fillId="0" borderId="1" xfId="0" quotePrefix="1" applyNumberFormat="1" applyFont="1" applyBorder="1"/>
    <xf numFmtId="10" fontId="2" fillId="0" borderId="1" xfId="0" applyNumberFormat="1" applyFont="1" applyBorder="1"/>
    <xf numFmtId="10" fontId="5" fillId="0" borderId="1" xfId="0" applyNumberFormat="1" applyFont="1" applyBorder="1" applyAlignment="1">
      <alignment horizontal="right" wrapText="1"/>
    </xf>
    <xf numFmtId="7" fontId="2" fillId="0" borderId="1" xfId="0" applyNumberFormat="1" applyFont="1" applyBorder="1"/>
    <xf numFmtId="164" fontId="3" fillId="0" borderId="1" xfId="0" quotePrefix="1" applyNumberFormat="1" applyFont="1" applyBorder="1"/>
    <xf numFmtId="0" fontId="3" fillId="0" borderId="1" xfId="0" applyFont="1" applyBorder="1"/>
    <xf numFmtId="0" fontId="4" fillId="0" borderId="1" xfId="0" applyFont="1" applyBorder="1" applyAlignment="1">
      <alignment wrapText="1"/>
    </xf>
    <xf numFmtId="164" fontId="4" fillId="0" borderId="1" xfId="0" applyNumberFormat="1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0" fontId="7" fillId="0" borderId="1" xfId="0" applyFont="1" applyBorder="1"/>
    <xf numFmtId="164" fontId="7" fillId="0" borderId="1" xfId="0" applyNumberFormat="1" applyFont="1" applyBorder="1"/>
    <xf numFmtId="10" fontId="7" fillId="0" borderId="1" xfId="0" quotePrefix="1" applyNumberFormat="1" applyFont="1" applyBorder="1"/>
    <xf numFmtId="10" fontId="7" fillId="0" borderId="1" xfId="0" applyNumberFormat="1" applyFont="1" applyBorder="1"/>
    <xf numFmtId="10" fontId="8" fillId="0" borderId="1" xfId="0" applyNumberFormat="1" applyFont="1" applyBorder="1" applyAlignment="1">
      <alignment horizontal="right" wrapText="1"/>
    </xf>
    <xf numFmtId="7" fontId="7" fillId="0" borderId="1" xfId="0" applyNumberFormat="1" applyFont="1" applyBorder="1"/>
    <xf numFmtId="164" fontId="3" fillId="0" borderId="1" xfId="0" applyNumberFormat="1" applyFont="1" applyBorder="1" applyAlignment="1">
      <alignment wrapText="1"/>
    </xf>
    <xf numFmtId="164" fontId="4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/>
  </cellXfs>
  <cellStyles count="2">
    <cellStyle name="Normal" xfId="0" builtinId="0"/>
    <cellStyle name="Normal_Sheet1" xfId="1" xr:uid="{FFEE67B9-830E-4190-B0F5-A0C889542D7C}"/>
  </cellStyles>
  <dxfs count="0"/>
  <tableStyles count="1" defaultTableStyle="TableStyleMedium9" defaultPivotStyle="PivotStyleLight16">
    <tableStyle name="Invisible" pivot="0" table="0" count="0" xr9:uid="{65114E40-6E63-4859-93CA-E2854AFF320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64"/>
  <sheetViews>
    <sheetView tabSelected="1" workbookViewId="0">
      <selection activeCell="E33" sqref="E33"/>
    </sheetView>
  </sheetViews>
  <sheetFormatPr defaultColWidth="11.42578125" defaultRowHeight="10.5" x14ac:dyDescent="0.15"/>
  <cols>
    <col min="1" max="1" width="9" style="26" bestFit="1" customWidth="1"/>
    <col min="2" max="2" width="7" style="26" bestFit="1" customWidth="1"/>
    <col min="3" max="3" width="49.42578125" style="26" bestFit="1" customWidth="1"/>
    <col min="4" max="4" width="12.7109375" style="14" bestFit="1" customWidth="1"/>
    <col min="5" max="5" width="14.140625" style="15" customWidth="1"/>
    <col min="6" max="6" width="12.7109375" style="14" bestFit="1" customWidth="1"/>
    <col min="7" max="7" width="16" style="15" customWidth="1"/>
    <col min="8" max="8" width="14.28515625" style="14" bestFit="1" customWidth="1"/>
    <col min="9" max="9" width="9.5703125" style="15" customWidth="1"/>
    <col min="10" max="10" width="12.85546875" style="14" bestFit="1" customWidth="1"/>
    <col min="11" max="11" width="9" style="15" customWidth="1"/>
    <col min="12" max="12" width="12.85546875" style="14" bestFit="1" customWidth="1"/>
    <col min="13" max="13" width="11" style="15" customWidth="1"/>
    <col min="14" max="14" width="11.28515625" style="14" bestFit="1" customWidth="1"/>
    <col min="15" max="15" width="10" style="15" customWidth="1"/>
    <col min="16" max="16" width="12.85546875" style="14" bestFit="1" customWidth="1"/>
    <col min="17" max="17" width="9.28515625" style="15" bestFit="1" customWidth="1"/>
    <col min="18" max="18" width="12.85546875" style="14" bestFit="1" customWidth="1"/>
    <col min="19" max="19" width="10.7109375" style="15" bestFit="1" customWidth="1"/>
    <col min="20" max="20" width="12.85546875" style="14" bestFit="1" customWidth="1"/>
    <col min="21" max="21" width="9.28515625" style="15" bestFit="1" customWidth="1"/>
    <col min="22" max="22" width="12.85546875" style="14" bestFit="1" customWidth="1"/>
    <col min="23" max="23" width="10.7109375" style="15" bestFit="1" customWidth="1"/>
    <col min="24" max="24" width="12.85546875" style="14" bestFit="1" customWidth="1"/>
    <col min="25" max="25" width="10.7109375" style="15" bestFit="1" customWidth="1"/>
    <col min="26" max="26" width="12.85546875" style="14" bestFit="1" customWidth="1"/>
    <col min="27" max="27" width="10.7109375" style="15" bestFit="1" customWidth="1"/>
    <col min="28" max="28" width="12.85546875" style="14" bestFit="1" customWidth="1"/>
    <col min="29" max="29" width="10.7109375" style="15" bestFit="1" customWidth="1"/>
    <col min="30" max="30" width="12.85546875" style="14" bestFit="1" customWidth="1"/>
    <col min="31" max="31" width="10.7109375" style="15" bestFit="1" customWidth="1"/>
    <col min="32" max="32" width="12.85546875" style="14" bestFit="1" customWidth="1"/>
    <col min="33" max="33" width="10.7109375" style="26" bestFit="1" customWidth="1"/>
    <col min="34" max="34" width="12.85546875" style="14" bestFit="1" customWidth="1"/>
    <col min="35" max="35" width="10.7109375" style="15" bestFit="1" customWidth="1"/>
    <col min="36" max="36" width="12.85546875" style="14" bestFit="1" customWidth="1"/>
    <col min="37" max="37" width="10.7109375" style="15" bestFit="1" customWidth="1"/>
    <col min="38" max="38" width="12.85546875" style="14" bestFit="1" customWidth="1"/>
    <col min="39" max="39" width="8.85546875" style="15" customWidth="1"/>
    <col min="40" max="40" width="13.5703125" style="26" bestFit="1" customWidth="1"/>
    <col min="41" max="41" width="9.42578125" style="15" customWidth="1"/>
    <col min="42" max="42" width="14.5703125" style="26" bestFit="1" customWidth="1"/>
    <col min="43" max="43" width="9.5703125" style="15" customWidth="1"/>
    <col min="44" max="44" width="13.5703125" style="26" bestFit="1" customWidth="1"/>
    <col min="45" max="45" width="8.28515625" style="15" customWidth="1"/>
    <col min="46" max="46" width="13.5703125" style="26" bestFit="1" customWidth="1"/>
    <col min="47" max="47" width="7.42578125" style="15" customWidth="1"/>
    <col min="48" max="48" width="13.5703125" style="26" bestFit="1" customWidth="1"/>
    <col min="49" max="49" width="7.5703125" style="15" customWidth="1"/>
    <col min="50" max="50" width="13.5703125" style="26" bestFit="1" customWidth="1"/>
    <col min="51" max="51" width="8.42578125" style="15" customWidth="1"/>
    <col min="52" max="52" width="13.5703125" style="26" bestFit="1" customWidth="1"/>
    <col min="53" max="53" width="8.28515625" style="15" customWidth="1"/>
    <col min="54" max="54" width="13.5703125" style="26" bestFit="1" customWidth="1"/>
    <col min="55" max="55" width="6.5703125" style="15" customWidth="1"/>
    <col min="56" max="16384" width="11.42578125" style="26"/>
  </cols>
  <sheetData>
    <row r="1" spans="1:55" x14ac:dyDescent="0.15">
      <c r="A1" s="38" t="s">
        <v>62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S1" s="26"/>
      <c r="AU1" s="26"/>
      <c r="AW1" s="26"/>
      <c r="AY1" s="26"/>
      <c r="BA1" s="26"/>
      <c r="BC1" s="26"/>
    </row>
    <row r="2" spans="1:55" x14ac:dyDescent="0.15">
      <c r="A2" s="38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S2" s="26"/>
      <c r="AU2" s="26"/>
      <c r="AW2" s="26"/>
      <c r="AY2" s="26"/>
      <c r="BA2" s="26"/>
      <c r="BC2" s="26"/>
    </row>
    <row r="4" spans="1:55" ht="42" x14ac:dyDescent="0.15">
      <c r="A4" s="1" t="s">
        <v>61</v>
      </c>
      <c r="B4" s="1" t="s">
        <v>60</v>
      </c>
      <c r="C4" s="2" t="s">
        <v>71</v>
      </c>
      <c r="D4" s="3" t="s">
        <v>155</v>
      </c>
      <c r="E4" s="4" t="s">
        <v>156</v>
      </c>
      <c r="F4" s="3" t="s">
        <v>157</v>
      </c>
      <c r="G4" s="4" t="s">
        <v>158</v>
      </c>
      <c r="H4" s="3" t="s">
        <v>107</v>
      </c>
      <c r="I4" s="4" t="s">
        <v>108</v>
      </c>
      <c r="J4" s="3" t="s">
        <v>109</v>
      </c>
      <c r="K4" s="4" t="s">
        <v>110</v>
      </c>
      <c r="L4" s="3" t="s">
        <v>101</v>
      </c>
      <c r="M4" s="4" t="s">
        <v>105</v>
      </c>
      <c r="N4" s="3" t="s">
        <v>104</v>
      </c>
      <c r="O4" s="4" t="s">
        <v>106</v>
      </c>
      <c r="P4" s="3" t="s">
        <v>111</v>
      </c>
      <c r="Q4" s="4" t="s">
        <v>112</v>
      </c>
      <c r="R4" s="3" t="s">
        <v>113</v>
      </c>
      <c r="S4" s="4" t="s">
        <v>114</v>
      </c>
      <c r="T4" s="3" t="s">
        <v>115</v>
      </c>
      <c r="U4" s="4" t="s">
        <v>116</v>
      </c>
      <c r="V4" s="3" t="s">
        <v>117</v>
      </c>
      <c r="W4" s="4" t="s">
        <v>118</v>
      </c>
      <c r="X4" s="3" t="s">
        <v>119</v>
      </c>
      <c r="Y4" s="4" t="s">
        <v>120</v>
      </c>
      <c r="Z4" s="3" t="s">
        <v>121</v>
      </c>
      <c r="AA4" s="4" t="s">
        <v>122</v>
      </c>
      <c r="AB4" s="3" t="s">
        <v>123</v>
      </c>
      <c r="AC4" s="4" t="s">
        <v>124</v>
      </c>
      <c r="AD4" s="3" t="s">
        <v>125</v>
      </c>
      <c r="AE4" s="4" t="s">
        <v>126</v>
      </c>
      <c r="AF4" s="3" t="s">
        <v>127</v>
      </c>
      <c r="AG4" s="4" t="s">
        <v>128</v>
      </c>
      <c r="AH4" s="3" t="s">
        <v>129</v>
      </c>
      <c r="AI4" s="4" t="s">
        <v>130</v>
      </c>
      <c r="AJ4" s="3" t="s">
        <v>131</v>
      </c>
      <c r="AK4" s="4" t="s">
        <v>132</v>
      </c>
      <c r="AL4" s="3" t="s">
        <v>133</v>
      </c>
      <c r="AM4" s="4" t="s">
        <v>134</v>
      </c>
      <c r="AN4" s="2" t="s">
        <v>135</v>
      </c>
      <c r="AO4" s="4" t="s">
        <v>136</v>
      </c>
      <c r="AP4" s="5" t="s">
        <v>137</v>
      </c>
      <c r="AQ4" s="4" t="s">
        <v>138</v>
      </c>
      <c r="AR4" s="2" t="s">
        <v>139</v>
      </c>
      <c r="AS4" s="4" t="s">
        <v>150</v>
      </c>
      <c r="AT4" s="1" t="s">
        <v>140</v>
      </c>
      <c r="AU4" s="4" t="s">
        <v>141</v>
      </c>
      <c r="AV4" s="1" t="s">
        <v>142</v>
      </c>
      <c r="AW4" s="4" t="s">
        <v>143</v>
      </c>
      <c r="AX4" s="1" t="s">
        <v>144</v>
      </c>
      <c r="AY4" s="4" t="s">
        <v>145</v>
      </c>
      <c r="AZ4" s="1" t="s">
        <v>146</v>
      </c>
      <c r="BA4" s="4" t="s">
        <v>147</v>
      </c>
      <c r="BB4" s="1" t="s">
        <v>148</v>
      </c>
      <c r="BC4" s="4" t="s">
        <v>149</v>
      </c>
    </row>
    <row r="5" spans="1:55" x14ac:dyDescent="0.15">
      <c r="A5" s="11" t="s">
        <v>0</v>
      </c>
      <c r="B5" s="11" t="s">
        <v>1</v>
      </c>
      <c r="C5" s="11" t="s">
        <v>2</v>
      </c>
      <c r="D5" s="14">
        <v>407733.55</v>
      </c>
      <c r="E5" s="13">
        <f>D5/$D$64</f>
        <v>7.1157943802509713E-2</v>
      </c>
      <c r="F5" s="14">
        <v>0</v>
      </c>
      <c r="G5" s="13">
        <f>F5/$F$64</f>
        <v>0</v>
      </c>
      <c r="H5" s="14">
        <v>0</v>
      </c>
      <c r="I5" s="13">
        <f>H5/$H$64</f>
        <v>0</v>
      </c>
      <c r="J5" s="14">
        <v>0</v>
      </c>
      <c r="K5" s="13">
        <f>J5/$J$64</f>
        <v>0</v>
      </c>
      <c r="L5" s="14">
        <v>220000</v>
      </c>
      <c r="M5" s="15">
        <f>L5/$L$64</f>
        <v>5.2003645625752104E-2</v>
      </c>
      <c r="N5" s="14">
        <v>0</v>
      </c>
      <c r="O5" s="15">
        <f>N5/$N$64</f>
        <v>0</v>
      </c>
      <c r="P5" s="14">
        <v>382285</v>
      </c>
      <c r="Q5" s="13">
        <f>P5/$P$64</f>
        <v>6.3286584465342258E-2</v>
      </c>
      <c r="R5" s="12">
        <v>0</v>
      </c>
      <c r="S5" s="13">
        <f>R5/$R$64</f>
        <v>0</v>
      </c>
      <c r="T5" s="12">
        <v>0</v>
      </c>
      <c r="U5" s="13">
        <f>T5/$T$64</f>
        <v>0</v>
      </c>
      <c r="V5" s="14">
        <v>0</v>
      </c>
      <c r="W5" s="13">
        <f>V5/$V$64</f>
        <v>0</v>
      </c>
      <c r="X5" s="14">
        <v>0</v>
      </c>
      <c r="Y5" s="15">
        <f>X5/$X$64</f>
        <v>0</v>
      </c>
      <c r="Z5" s="12">
        <v>56479.040000000001</v>
      </c>
      <c r="AA5" s="13">
        <f>Z5/$Z$64</f>
        <v>9.450931521681678E-3</v>
      </c>
      <c r="AB5" s="12">
        <v>93520.71</v>
      </c>
      <c r="AC5" s="13">
        <f>AB5/$AB$64</f>
        <v>1.2239312988392259E-2</v>
      </c>
      <c r="AD5" s="14">
        <v>29367.8</v>
      </c>
      <c r="AE5" s="15">
        <f>AD5/$AD$64</f>
        <v>5.7766532905914195E-3</v>
      </c>
      <c r="AF5" s="12">
        <v>217240.72</v>
      </c>
      <c r="AG5" s="16">
        <f>AF5/$AF$64</f>
        <v>3.3707305629775863E-2</v>
      </c>
      <c r="AH5" s="12">
        <v>1781230.08</v>
      </c>
      <c r="AI5" s="16">
        <f>AH5/$AH$64</f>
        <v>0.20309916914903567</v>
      </c>
      <c r="AJ5" s="12">
        <v>1064996.8400000001</v>
      </c>
      <c r="AK5" s="16">
        <f>AJ5/$AJ$64</f>
        <v>0.1408495125367078</v>
      </c>
      <c r="AL5" s="12">
        <v>21514.400000000001</v>
      </c>
      <c r="AM5" s="16">
        <f>AL5/$AL$64</f>
        <v>3.0193678503245254E-3</v>
      </c>
      <c r="AN5" s="17">
        <v>1203585.6000000001</v>
      </c>
      <c r="AO5" s="13">
        <f>AN5/$AN$64</f>
        <v>0.12624176071628662</v>
      </c>
      <c r="AP5" s="17">
        <v>1288401.8899999999</v>
      </c>
      <c r="AQ5" s="15">
        <f>AP5/$AP$64</f>
        <v>0.11602243850857827</v>
      </c>
      <c r="AR5" s="17">
        <v>20989.7</v>
      </c>
      <c r="AS5" s="15">
        <f>AR5/$AR$64</f>
        <v>5.52037550935693E-3</v>
      </c>
      <c r="AT5" s="17">
        <v>193221</v>
      </c>
      <c r="AU5" s="13">
        <f>AT5/$AT$64</f>
        <v>2.6852451351933045E-2</v>
      </c>
      <c r="AV5" s="17">
        <v>9686</v>
      </c>
      <c r="AW5" s="15">
        <f>AV5/$AV$64</f>
        <v>1.4665507408220652E-3</v>
      </c>
      <c r="AX5" s="17">
        <v>242317.71</v>
      </c>
      <c r="AY5" s="15">
        <f>AX5/$AX$64</f>
        <v>3.6292424673901702E-2</v>
      </c>
      <c r="AZ5" s="17">
        <v>45144.36</v>
      </c>
      <c r="BA5" s="15">
        <f>AZ5/$AZ$64</f>
        <v>5.6554774360476649E-3</v>
      </c>
      <c r="BB5" s="17">
        <v>326082.52</v>
      </c>
      <c r="BC5" s="15">
        <f>BB5/$BB$64</f>
        <v>3.9477592341025651E-2</v>
      </c>
    </row>
    <row r="6" spans="1:55" x14ac:dyDescent="0.15">
      <c r="A6" s="11" t="s">
        <v>3</v>
      </c>
      <c r="B6" s="11" t="s">
        <v>1</v>
      </c>
      <c r="C6" s="11" t="s">
        <v>4</v>
      </c>
      <c r="D6" s="14">
        <v>229680</v>
      </c>
      <c r="E6" s="13">
        <f t="shared" ref="E6:E64" si="0">D6/$D$64</f>
        <v>4.0083913949588969E-2</v>
      </c>
      <c r="F6" s="14">
        <v>0</v>
      </c>
      <c r="G6" s="13">
        <f t="shared" ref="G6:G64" si="1">F6/$F$64</f>
        <v>0</v>
      </c>
      <c r="H6" s="14">
        <v>0</v>
      </c>
      <c r="I6" s="13">
        <f t="shared" ref="I6:I64" si="2">H6/$H$64</f>
        <v>0</v>
      </c>
      <c r="J6" s="14">
        <v>0</v>
      </c>
      <c r="K6" s="13">
        <f t="shared" ref="K6:K64" si="3">J6/$J$64</f>
        <v>0</v>
      </c>
      <c r="L6" s="14">
        <v>0</v>
      </c>
      <c r="M6" s="15">
        <f t="shared" ref="M6:M64" si="4">L6/$L$64</f>
        <v>0</v>
      </c>
      <c r="N6" s="14">
        <v>0</v>
      </c>
      <c r="O6" s="15">
        <f t="shared" ref="O6:O64" si="5">N6/$N$64</f>
        <v>0</v>
      </c>
      <c r="P6" s="14">
        <v>0</v>
      </c>
      <c r="Q6" s="13">
        <f t="shared" ref="Q6:Q64" si="6">P6/$P$64</f>
        <v>0</v>
      </c>
      <c r="R6" s="12">
        <v>0</v>
      </c>
      <c r="S6" s="13">
        <f>R6/$R$64</f>
        <v>0</v>
      </c>
      <c r="T6" s="12">
        <v>84942</v>
      </c>
      <c r="U6" s="13">
        <f>T6/$T$64</f>
        <v>1.6506141836622711E-2</v>
      </c>
      <c r="V6" s="14">
        <v>127680</v>
      </c>
      <c r="W6" s="13">
        <f>V6/$V$64</f>
        <v>2.2581681632681476E-2</v>
      </c>
      <c r="X6" s="14">
        <v>0</v>
      </c>
      <c r="Y6" s="15">
        <f>X6/$X$64</f>
        <v>0</v>
      </c>
      <c r="Z6" s="12">
        <v>0</v>
      </c>
      <c r="AA6" s="13">
        <f>Z6/$Z$64</f>
        <v>0</v>
      </c>
      <c r="AB6" s="12">
        <v>0</v>
      </c>
      <c r="AC6" s="13">
        <f>AB6/$AB$64</f>
        <v>0</v>
      </c>
      <c r="AD6" s="14">
        <v>0</v>
      </c>
      <c r="AE6" s="15">
        <f>AD6/$AD$64</f>
        <v>0</v>
      </c>
      <c r="AF6" s="12">
        <v>0</v>
      </c>
      <c r="AG6" s="16">
        <f>AF6/$AF$64</f>
        <v>0</v>
      </c>
      <c r="AH6" s="12">
        <v>0</v>
      </c>
      <c r="AI6" s="16">
        <f>AH6/$AH$64</f>
        <v>0</v>
      </c>
      <c r="AJ6" s="12">
        <v>0</v>
      </c>
      <c r="AK6" s="16">
        <f>AJ6/$AJ$64</f>
        <v>0</v>
      </c>
      <c r="AL6" s="12">
        <v>0</v>
      </c>
      <c r="AM6" s="16">
        <f>AL6/$AL$64</f>
        <v>0</v>
      </c>
      <c r="AN6" s="17">
        <v>0</v>
      </c>
      <c r="AO6" s="13">
        <f>AN6/$AN$64</f>
        <v>0</v>
      </c>
      <c r="AP6" s="17">
        <v>0</v>
      </c>
      <c r="AQ6" s="15">
        <f>AP6/$AP$64</f>
        <v>0</v>
      </c>
      <c r="AR6" s="17">
        <v>2881.18</v>
      </c>
      <c r="AS6" s="15">
        <f>AR6/$AR$64</f>
        <v>7.5776192656631578E-4</v>
      </c>
      <c r="AT6" s="17">
        <v>130727.46</v>
      </c>
      <c r="AU6" s="13">
        <f>AT6/$AT$64</f>
        <v>1.8167553009309407E-2</v>
      </c>
      <c r="AV6" s="17">
        <v>116391.36</v>
      </c>
      <c r="AW6" s="15">
        <f>AV6/$AV$64</f>
        <v>1.7622737480207276E-2</v>
      </c>
      <c r="AX6" s="17">
        <v>22582.1</v>
      </c>
      <c r="AY6" s="15">
        <f>AX6/$AX$64</f>
        <v>3.3821678292870775E-3</v>
      </c>
      <c r="AZ6" s="17">
        <v>582.23</v>
      </c>
      <c r="BA6" s="15">
        <f>AZ6/$AZ$64</f>
        <v>7.2939092005956714E-5</v>
      </c>
      <c r="BB6" s="17">
        <v>0</v>
      </c>
      <c r="BC6" s="15">
        <f>BB6/$BB$64</f>
        <v>0</v>
      </c>
    </row>
    <row r="7" spans="1:55" s="19" customFormat="1" x14ac:dyDescent="0.15">
      <c r="A7" s="18"/>
      <c r="B7" s="18"/>
      <c r="C7" s="19" t="s">
        <v>66</v>
      </c>
      <c r="D7" s="20">
        <f>SUM(D5:D6)</f>
        <v>637413.55000000005</v>
      </c>
      <c r="E7" s="21">
        <f t="shared" si="0"/>
        <v>0.11124185775209869</v>
      </c>
      <c r="F7" s="20">
        <f>SUM(F5:F6)</f>
        <v>0</v>
      </c>
      <c r="G7" s="21">
        <f t="shared" si="1"/>
        <v>0</v>
      </c>
      <c r="H7" s="20">
        <f>SUM(H5:H6)</f>
        <v>0</v>
      </c>
      <c r="I7" s="21">
        <f t="shared" si="2"/>
        <v>0</v>
      </c>
      <c r="J7" s="20">
        <f>SUM(J5:J6)</f>
        <v>0</v>
      </c>
      <c r="K7" s="21">
        <f t="shared" si="3"/>
        <v>0</v>
      </c>
      <c r="L7" s="20">
        <f>SUM(L5:L6)</f>
        <v>220000</v>
      </c>
      <c r="M7" s="22">
        <f t="shared" si="4"/>
        <v>5.2003645625752104E-2</v>
      </c>
      <c r="N7" s="20">
        <f>SUM(N5:N6)</f>
        <v>0</v>
      </c>
      <c r="O7" s="22">
        <f t="shared" si="5"/>
        <v>0</v>
      </c>
      <c r="P7" s="20">
        <f>SUM(P5:P6)</f>
        <v>382285</v>
      </c>
      <c r="Q7" s="21">
        <f t="shared" si="6"/>
        <v>6.3286584465342258E-2</v>
      </c>
      <c r="R7" s="20">
        <f>SUM(R5:R6)</f>
        <v>0</v>
      </c>
      <c r="S7" s="21">
        <f>R7/$R$64</f>
        <v>0</v>
      </c>
      <c r="T7" s="20">
        <f>SUM(T5:T6)</f>
        <v>84942</v>
      </c>
      <c r="U7" s="21">
        <f>T7/$T$64</f>
        <v>1.6506141836622711E-2</v>
      </c>
      <c r="V7" s="20">
        <f>SUM(V5:V6)</f>
        <v>127680</v>
      </c>
      <c r="W7" s="21">
        <f>V7/$V$64</f>
        <v>2.2581681632681476E-2</v>
      </c>
      <c r="X7" s="20">
        <f>SUM(X5:X6)</f>
        <v>0</v>
      </c>
      <c r="Y7" s="22">
        <f>X7/$X$64</f>
        <v>0</v>
      </c>
      <c r="Z7" s="20">
        <f>SUM(Z5:Z6)</f>
        <v>56479.040000000001</v>
      </c>
      <c r="AA7" s="21">
        <f>Z7/$Z$64</f>
        <v>9.450931521681678E-3</v>
      </c>
      <c r="AB7" s="20">
        <f>SUM(AB5:AB6)</f>
        <v>93520.71</v>
      </c>
      <c r="AC7" s="21">
        <f>AB7/$AB$64</f>
        <v>1.2239312988392259E-2</v>
      </c>
      <c r="AD7" s="20">
        <f>SUM(AD5:AD6)</f>
        <v>29367.8</v>
      </c>
      <c r="AE7" s="22">
        <f>AD7/$AD$64</f>
        <v>5.7766532905914195E-3</v>
      </c>
      <c r="AF7" s="20">
        <f>SUM(AF5:AF6)</f>
        <v>217240.72</v>
      </c>
      <c r="AG7" s="23">
        <f>AF7/$AF$64</f>
        <v>3.3707305629775863E-2</v>
      </c>
      <c r="AH7" s="20">
        <f>SUM(AH5:AH6)</f>
        <v>1781230.08</v>
      </c>
      <c r="AI7" s="23">
        <f>AH7/$AH$64</f>
        <v>0.20309916914903567</v>
      </c>
      <c r="AJ7" s="20">
        <f>SUM(AJ5:AJ6)</f>
        <v>1064996.8400000001</v>
      </c>
      <c r="AK7" s="23">
        <f>AJ7/$AJ$64</f>
        <v>0.1408495125367078</v>
      </c>
      <c r="AL7" s="20">
        <f>SUM(AL5:AL6)</f>
        <v>21514.400000000001</v>
      </c>
      <c r="AM7" s="23">
        <f>AL7/$AL$64</f>
        <v>3.0193678503245254E-3</v>
      </c>
      <c r="AN7" s="24">
        <f>SUM(AN5:AN6)</f>
        <v>1203585.6000000001</v>
      </c>
      <c r="AO7" s="21">
        <f>AN7/$AN$64</f>
        <v>0.12624176071628662</v>
      </c>
      <c r="AP7" s="24">
        <f>SUM(AP5:AP6)</f>
        <v>1288401.8899999999</v>
      </c>
      <c r="AQ7" s="22">
        <f>AP7/$AP$64</f>
        <v>0.11602243850857827</v>
      </c>
      <c r="AR7" s="24">
        <f>SUM(AR5:AR6)</f>
        <v>23870.880000000001</v>
      </c>
      <c r="AS7" s="22">
        <f>AR7/$AR$64</f>
        <v>6.2781374359232459E-3</v>
      </c>
      <c r="AT7" s="24">
        <f>SUM(AT5:AT6)</f>
        <v>323948.46000000002</v>
      </c>
      <c r="AU7" s="21">
        <f>AT7/$AT$64</f>
        <v>4.5020004361242455E-2</v>
      </c>
      <c r="AV7" s="24">
        <f>SUM(AV5:AV6)</f>
        <v>126077.36</v>
      </c>
      <c r="AW7" s="22">
        <f>AV7/$AV$64</f>
        <v>1.9089288221029344E-2</v>
      </c>
      <c r="AX7" s="24">
        <f>SUM(AX5:AX6)</f>
        <v>264899.81</v>
      </c>
      <c r="AY7" s="22">
        <f>AX7/$AX$64</f>
        <v>3.9674592503188777E-2</v>
      </c>
      <c r="AZ7" s="24">
        <f>SUM(AZ5:AZ6)</f>
        <v>45726.590000000004</v>
      </c>
      <c r="BA7" s="22">
        <f>AZ7/$AZ$64</f>
        <v>5.7284165280536226E-3</v>
      </c>
      <c r="BB7" s="24">
        <f>SUM(BB5:BB6)</f>
        <v>326082.52</v>
      </c>
      <c r="BC7" s="22">
        <f>BB7/$BB$64</f>
        <v>3.9477592341025651E-2</v>
      </c>
    </row>
    <row r="8" spans="1:55" x14ac:dyDescent="0.15">
      <c r="A8" s="11"/>
      <c r="B8" s="11"/>
      <c r="C8" s="11"/>
      <c r="E8" s="13"/>
      <c r="G8" s="13"/>
      <c r="I8" s="13"/>
      <c r="K8" s="13"/>
      <c r="Q8" s="13"/>
      <c r="S8" s="13"/>
      <c r="T8" s="25"/>
      <c r="U8" s="13"/>
      <c r="V8" s="25"/>
      <c r="W8" s="13"/>
      <c r="X8" s="25"/>
      <c r="AA8" s="13"/>
      <c r="AB8" s="25"/>
      <c r="AC8" s="13"/>
      <c r="AD8" s="25"/>
      <c r="AF8" s="25"/>
      <c r="AG8" s="16"/>
      <c r="AI8" s="16"/>
      <c r="AJ8" s="25"/>
      <c r="AK8" s="16"/>
      <c r="AL8" s="25"/>
      <c r="AM8" s="16"/>
      <c r="AN8" s="11"/>
      <c r="AO8" s="13"/>
      <c r="AR8" s="11"/>
      <c r="AT8" s="17"/>
      <c r="AU8" s="13"/>
      <c r="AV8" s="17"/>
      <c r="AX8" s="17"/>
      <c r="AZ8" s="17"/>
      <c r="BB8" s="17"/>
    </row>
    <row r="9" spans="1:55" x14ac:dyDescent="0.15">
      <c r="A9" s="11" t="s">
        <v>5</v>
      </c>
      <c r="B9" s="11" t="s">
        <v>6</v>
      </c>
      <c r="C9" s="11" t="s">
        <v>7</v>
      </c>
      <c r="D9" s="14">
        <v>169310.02</v>
      </c>
      <c r="E9" s="13">
        <f t="shared" si="0"/>
        <v>2.954810289308249E-2</v>
      </c>
      <c r="F9" s="14">
        <v>0</v>
      </c>
      <c r="G9" s="13">
        <f t="shared" si="1"/>
        <v>0</v>
      </c>
      <c r="H9" s="14">
        <v>0</v>
      </c>
      <c r="I9" s="13">
        <f t="shared" si="2"/>
        <v>0</v>
      </c>
      <c r="J9" s="14">
        <v>0</v>
      </c>
      <c r="K9" s="13">
        <f t="shared" si="3"/>
        <v>0</v>
      </c>
      <c r="L9" s="14">
        <v>0</v>
      </c>
      <c r="M9" s="15">
        <f t="shared" si="4"/>
        <v>0</v>
      </c>
      <c r="O9" s="15">
        <f t="shared" si="5"/>
        <v>0</v>
      </c>
      <c r="P9" s="14">
        <v>209067.71</v>
      </c>
      <c r="Q9" s="13">
        <f t="shared" si="6"/>
        <v>3.4610778052737302E-2</v>
      </c>
      <c r="R9" s="12">
        <v>254973.65</v>
      </c>
      <c r="S9" s="13">
        <f>R9/$R$64</f>
        <v>3.5169811798999077E-2</v>
      </c>
      <c r="T9" s="12">
        <v>2595.2399999999998</v>
      </c>
      <c r="U9" s="13">
        <f>T9/$T$64</f>
        <v>5.0431352617170207E-4</v>
      </c>
      <c r="V9" s="14">
        <v>11581.2</v>
      </c>
      <c r="W9" s="13">
        <f>V9/$V$64</f>
        <v>2.0482688856861744E-3</v>
      </c>
      <c r="X9" s="14">
        <v>152059.48000000001</v>
      </c>
      <c r="Y9" s="15">
        <f>X9/$X$64</f>
        <v>2.1928624221273042E-2</v>
      </c>
      <c r="Z9" s="12">
        <v>166210.82999999999</v>
      </c>
      <c r="AA9" s="13">
        <f>Z9/$Z$64</f>
        <v>2.7812922678782687E-2</v>
      </c>
      <c r="AB9" s="12">
        <v>266807.92</v>
      </c>
      <c r="AC9" s="13">
        <f>AB9/$AB$64</f>
        <v>3.4917887606519697E-2</v>
      </c>
      <c r="AD9" s="14">
        <v>345834.51</v>
      </c>
      <c r="AE9" s="15">
        <f>AD9/$AD$64</f>
        <v>6.8025730909076321E-2</v>
      </c>
      <c r="AF9" s="12">
        <v>345204.78</v>
      </c>
      <c r="AG9" s="16">
        <f>AF9/$AF$64</f>
        <v>5.3562347907517245E-2</v>
      </c>
      <c r="AH9" s="12">
        <v>387872.06</v>
      </c>
      <c r="AI9" s="16">
        <f>AH9/$AH$64</f>
        <v>4.4225894232666957E-2</v>
      </c>
      <c r="AJ9" s="12">
        <v>449088.42</v>
      </c>
      <c r="AK9" s="16">
        <f>AJ9/$AJ$64</f>
        <v>5.9393495517677114E-2</v>
      </c>
      <c r="AL9" s="12">
        <v>890951.55</v>
      </c>
      <c r="AM9" s="16">
        <f>AL9/$AL$64</f>
        <v>0.12503767087470735</v>
      </c>
      <c r="AN9" s="17">
        <v>490721.16</v>
      </c>
      <c r="AO9" s="13">
        <f>AN9/$AN$64</f>
        <v>5.1470791324803651E-2</v>
      </c>
      <c r="AP9" s="17">
        <v>413294.29</v>
      </c>
      <c r="AQ9" s="15">
        <f>AP9/$AP$64</f>
        <v>3.7217743717739747E-2</v>
      </c>
      <c r="AR9" s="17">
        <v>230083.75</v>
      </c>
      <c r="AS9" s="15">
        <f>AR9/$AR$64</f>
        <v>6.0512951523890406E-2</v>
      </c>
      <c r="AT9" s="17">
        <v>332349.68</v>
      </c>
      <c r="AU9" s="13">
        <f>AT9/$AT$64</f>
        <v>4.6187544904697286E-2</v>
      </c>
      <c r="AV9" s="17">
        <v>156467.51</v>
      </c>
      <c r="AW9" s="15">
        <f>AV9/$AV$64</f>
        <v>2.3690640378389832E-2</v>
      </c>
      <c r="AX9" s="17">
        <v>540756.57999999996</v>
      </c>
      <c r="AY9" s="15">
        <f>AX9/$AX$64</f>
        <v>8.0990231570637977E-2</v>
      </c>
      <c r="AZ9" s="17">
        <v>440994.24</v>
      </c>
      <c r="BA9" s="15">
        <f>AZ9/$AZ$64</f>
        <v>5.5245726680962774E-2</v>
      </c>
      <c r="BB9" s="17">
        <v>344653.17</v>
      </c>
      <c r="BC9" s="15">
        <f>BB9/$BB$64</f>
        <v>4.1725871550251176E-2</v>
      </c>
    </row>
    <row r="10" spans="1:55" x14ac:dyDescent="0.15">
      <c r="A10" s="11" t="s">
        <v>8</v>
      </c>
      <c r="B10" s="11" t="s">
        <v>6</v>
      </c>
      <c r="C10" s="11" t="s">
        <v>9</v>
      </c>
      <c r="D10" s="14">
        <v>1381048.43</v>
      </c>
      <c r="E10" s="13">
        <f t="shared" si="0"/>
        <v>0.24102153617352376</v>
      </c>
      <c r="F10" s="14">
        <v>176067.25</v>
      </c>
      <c r="G10" s="13">
        <f t="shared" si="1"/>
        <v>0.12547443914910969</v>
      </c>
      <c r="H10" s="37">
        <v>952435.52</v>
      </c>
      <c r="I10" s="13">
        <f t="shared" si="2"/>
        <v>0.21025666339092941</v>
      </c>
      <c r="J10" s="37">
        <v>77824.100000000006</v>
      </c>
      <c r="K10" s="13">
        <f t="shared" si="3"/>
        <v>6.9231656016610965E-2</v>
      </c>
      <c r="L10" s="14">
        <v>1226977.98</v>
      </c>
      <c r="M10" s="15">
        <f t="shared" si="4"/>
        <v>0.29003330937509614</v>
      </c>
      <c r="N10" s="14">
        <v>235904.69</v>
      </c>
      <c r="O10" s="15">
        <f t="shared" si="5"/>
        <v>0.44856556471123665</v>
      </c>
      <c r="P10" s="14">
        <v>1139159.45</v>
      </c>
      <c r="Q10" s="13">
        <f t="shared" si="6"/>
        <v>0.18858576913014588</v>
      </c>
      <c r="R10" s="12">
        <v>879357.54</v>
      </c>
      <c r="S10" s="13">
        <f>R10/$R$64</f>
        <v>0.1212942560371662</v>
      </c>
      <c r="T10" s="12">
        <v>871417.14</v>
      </c>
      <c r="U10" s="13">
        <f>T10/$T$64</f>
        <v>0.169335957614656</v>
      </c>
      <c r="V10" s="14">
        <v>1043149.85</v>
      </c>
      <c r="W10" s="13">
        <f>V10/$V$64</f>
        <v>0.18449309060055949</v>
      </c>
      <c r="X10" s="14">
        <v>1026578.54</v>
      </c>
      <c r="Y10" s="15">
        <f>X10/$X$64</f>
        <v>0.14804374602151155</v>
      </c>
      <c r="Z10" s="12">
        <v>1167942.81</v>
      </c>
      <c r="AA10" s="13">
        <f>Z10/$Z$64</f>
        <v>0.19543794509521542</v>
      </c>
      <c r="AB10" s="12">
        <v>782521.79</v>
      </c>
      <c r="AC10" s="13">
        <f>AB10/$AB$64</f>
        <v>0.1024107826816858</v>
      </c>
      <c r="AD10" s="14">
        <v>805981.92</v>
      </c>
      <c r="AE10" s="15">
        <f>AD10/$AD$64</f>
        <v>0.15853683661442775</v>
      </c>
      <c r="AF10" s="12">
        <v>812734.54</v>
      </c>
      <c r="AG10" s="16">
        <f>AF10/$AF$64</f>
        <v>0.12610477232654771</v>
      </c>
      <c r="AH10" s="12">
        <v>691676.63</v>
      </c>
      <c r="AI10" s="16">
        <f>AH10/$AH$64</f>
        <v>7.8866256779587363E-2</v>
      </c>
      <c r="AJ10" s="12">
        <v>689046.65</v>
      </c>
      <c r="AK10" s="16">
        <f>AJ10/$AJ$64</f>
        <v>9.1128800689729283E-2</v>
      </c>
      <c r="AL10" s="12">
        <v>465379.15</v>
      </c>
      <c r="AM10" s="16">
        <f>AL10/$AL$64</f>
        <v>6.5312109271992477E-2</v>
      </c>
      <c r="AN10" s="17">
        <v>814146.1</v>
      </c>
      <c r="AO10" s="13">
        <f>AN10/$AN$64</f>
        <v>8.5394206398197142E-2</v>
      </c>
      <c r="AP10" s="17">
        <v>789346.42</v>
      </c>
      <c r="AQ10" s="15">
        <f>AP10/$AP$64</f>
        <v>7.1081777500665105E-2</v>
      </c>
      <c r="AR10" s="17">
        <v>915565.73</v>
      </c>
      <c r="AS10" s="15">
        <f>AR10/$AR$64</f>
        <v>0.24079746890610629</v>
      </c>
      <c r="AT10" s="17">
        <v>1084363.07</v>
      </c>
      <c r="AU10" s="13">
        <f>AT10/$AT$64</f>
        <v>0.15069690450317391</v>
      </c>
      <c r="AV10" s="17">
        <v>897280.49</v>
      </c>
      <c r="AW10" s="15">
        <f>AV10/$AV$64</f>
        <v>0.13585663507481785</v>
      </c>
      <c r="AX10" s="17">
        <v>942749.09</v>
      </c>
      <c r="AY10" s="15">
        <f>AX10/$AX$64</f>
        <v>0.14119748133644203</v>
      </c>
      <c r="AZ10" s="17">
        <v>887314.37</v>
      </c>
      <c r="BA10" s="15">
        <f>AZ10/$AZ$64</f>
        <v>0.11115865632419751</v>
      </c>
      <c r="BB10" s="17">
        <v>970238.17</v>
      </c>
      <c r="BC10" s="15">
        <f>BB10/$BB$64</f>
        <v>0.11746311010158637</v>
      </c>
    </row>
    <row r="11" spans="1:55" x14ac:dyDescent="0.15">
      <c r="A11" s="11" t="s">
        <v>10</v>
      </c>
      <c r="B11" s="11" t="s">
        <v>6</v>
      </c>
      <c r="C11" s="11" t="s">
        <v>11</v>
      </c>
      <c r="D11" s="14">
        <v>0</v>
      </c>
      <c r="E11" s="13">
        <f t="shared" si="0"/>
        <v>0</v>
      </c>
      <c r="F11" s="25">
        <v>0</v>
      </c>
      <c r="G11" s="13">
        <f t="shared" si="1"/>
        <v>0</v>
      </c>
      <c r="H11" s="14">
        <v>0</v>
      </c>
      <c r="I11" s="13">
        <f t="shared" si="2"/>
        <v>0</v>
      </c>
      <c r="J11" s="25">
        <v>0</v>
      </c>
      <c r="K11" s="13">
        <f t="shared" si="3"/>
        <v>0</v>
      </c>
      <c r="L11" s="14">
        <v>0</v>
      </c>
      <c r="M11" s="15">
        <f t="shared" si="4"/>
        <v>0</v>
      </c>
      <c r="N11" s="25">
        <v>0</v>
      </c>
      <c r="O11" s="15">
        <f t="shared" si="5"/>
        <v>0</v>
      </c>
      <c r="P11" s="14">
        <v>0</v>
      </c>
      <c r="Q11" s="13">
        <f t="shared" si="6"/>
        <v>0</v>
      </c>
      <c r="R11" s="12">
        <v>0</v>
      </c>
      <c r="S11" s="13">
        <f>R11/$R$64</f>
        <v>0</v>
      </c>
      <c r="T11" s="12">
        <v>0</v>
      </c>
      <c r="U11" s="13">
        <f>T11/$T$64</f>
        <v>0</v>
      </c>
      <c r="V11" s="14">
        <v>0</v>
      </c>
      <c r="W11" s="13">
        <f>V11/$V$64</f>
        <v>0</v>
      </c>
      <c r="X11" s="14">
        <v>0</v>
      </c>
      <c r="Y11" s="15">
        <f>X11/$X$64</f>
        <v>0</v>
      </c>
      <c r="Z11" s="12">
        <v>0</v>
      </c>
      <c r="AA11" s="13">
        <f>Z11/$Z$64</f>
        <v>0</v>
      </c>
      <c r="AB11" s="12">
        <v>0</v>
      </c>
      <c r="AC11" s="13">
        <f>AB11/$AB$64</f>
        <v>0</v>
      </c>
      <c r="AD11" s="14">
        <v>0</v>
      </c>
      <c r="AE11" s="15">
        <f>AD11/$AD$64</f>
        <v>0</v>
      </c>
      <c r="AF11" s="12">
        <v>0</v>
      </c>
      <c r="AG11" s="16">
        <f>AF11/$AF$64</f>
        <v>0</v>
      </c>
      <c r="AH11" s="12">
        <v>0</v>
      </c>
      <c r="AI11" s="16">
        <f>AH11/$AH$64</f>
        <v>0</v>
      </c>
      <c r="AJ11" s="12">
        <v>0</v>
      </c>
      <c r="AK11" s="16">
        <f>AJ11/$AJ$64</f>
        <v>0</v>
      </c>
      <c r="AL11" s="12">
        <v>0</v>
      </c>
      <c r="AM11" s="16">
        <f>AL11/$AL$64</f>
        <v>0</v>
      </c>
      <c r="AN11" s="17">
        <v>0</v>
      </c>
      <c r="AO11" s="13">
        <f>AN11/$AN$64</f>
        <v>0</v>
      </c>
      <c r="AP11" s="17">
        <v>0</v>
      </c>
      <c r="AQ11" s="15">
        <f>AP11/$AP$64</f>
        <v>0</v>
      </c>
      <c r="AR11" s="17">
        <v>0</v>
      </c>
      <c r="AS11" s="15">
        <f>AR11/$AR$64</f>
        <v>0</v>
      </c>
      <c r="AT11" s="17">
        <v>0</v>
      </c>
      <c r="AU11" s="13">
        <f>AT11/$AT$64</f>
        <v>0</v>
      </c>
      <c r="AV11" s="17">
        <v>0</v>
      </c>
      <c r="AW11" s="15">
        <f>AV11/$AV$64</f>
        <v>0</v>
      </c>
      <c r="AX11" s="17">
        <v>56000</v>
      </c>
      <c r="AY11" s="15">
        <f>AX11/$AX$64</f>
        <v>8.3872358390086107E-3</v>
      </c>
      <c r="AZ11" s="17">
        <v>0</v>
      </c>
      <c r="BA11" s="15">
        <f>AZ11/$AZ$64</f>
        <v>0</v>
      </c>
      <c r="BB11" s="17">
        <v>35329</v>
      </c>
      <c r="BC11" s="15">
        <f>BB11/$BB$64</f>
        <v>4.2771500288212166E-3</v>
      </c>
    </row>
    <row r="12" spans="1:55" s="19" customFormat="1" x14ac:dyDescent="0.15">
      <c r="A12" s="18"/>
      <c r="B12" s="18"/>
      <c r="C12" s="19" t="s">
        <v>70</v>
      </c>
      <c r="D12" s="20">
        <f>SUM(D9:D11)</f>
        <v>1550358.45</v>
      </c>
      <c r="E12" s="21">
        <f t="shared" si="0"/>
        <v>0.27056963906660625</v>
      </c>
      <c r="F12" s="20">
        <f>SUM(F9:F11)</f>
        <v>176067.25</v>
      </c>
      <c r="G12" s="21">
        <f t="shared" si="1"/>
        <v>0.12547443914910969</v>
      </c>
      <c r="H12" s="20">
        <f>SUM(H9:H11)</f>
        <v>952435.52</v>
      </c>
      <c r="I12" s="21">
        <f t="shared" si="2"/>
        <v>0.21025666339092941</v>
      </c>
      <c r="J12" s="20">
        <f>SUM(J9:J11)</f>
        <v>77824.100000000006</v>
      </c>
      <c r="K12" s="21">
        <f t="shared" si="3"/>
        <v>6.9231656016610965E-2</v>
      </c>
      <c r="L12" s="20">
        <f>SUM(L9:L11)</f>
        <v>1226977.98</v>
      </c>
      <c r="M12" s="22">
        <f t="shared" si="4"/>
        <v>0.29003330937509614</v>
      </c>
      <c r="N12" s="20">
        <f>SUM(N10:N11)</f>
        <v>235904.69</v>
      </c>
      <c r="O12" s="22">
        <f t="shared" si="5"/>
        <v>0.44856556471123665</v>
      </c>
      <c r="P12" s="20">
        <f>SUM(P9:P11)</f>
        <v>1348227.16</v>
      </c>
      <c r="Q12" s="21">
        <f t="shared" si="6"/>
        <v>0.22319654718288318</v>
      </c>
      <c r="R12" s="20">
        <f>SUM(R9:R11)</f>
        <v>1134331.19</v>
      </c>
      <c r="S12" s="21">
        <f>R12/$R$64</f>
        <v>0.15646406783616526</v>
      </c>
      <c r="T12" s="20">
        <f>SUM(T9:T11)</f>
        <v>874012.38</v>
      </c>
      <c r="U12" s="21">
        <f>T12/$T$64</f>
        <v>0.1698402711408277</v>
      </c>
      <c r="V12" s="20">
        <f>SUM(V9:V11)</f>
        <v>1054731.05</v>
      </c>
      <c r="W12" s="21">
        <f>V12/$V$64</f>
        <v>0.18654135948624567</v>
      </c>
      <c r="X12" s="20">
        <f>SUM(X9:X11)</f>
        <v>1178638.02</v>
      </c>
      <c r="Y12" s="22">
        <f>X12/$X$64</f>
        <v>0.16997237024278461</v>
      </c>
      <c r="Z12" s="20">
        <f>SUM(Z9:Z11)</f>
        <v>1334153.6400000001</v>
      </c>
      <c r="AA12" s="21">
        <f>Z12/$Z$64</f>
        <v>0.22325086777399811</v>
      </c>
      <c r="AB12" s="20">
        <f>SUM(AB9:AB11)</f>
        <v>1049329.71</v>
      </c>
      <c r="AC12" s="21">
        <f>AB12/$AB$64</f>
        <v>0.13732867028820547</v>
      </c>
      <c r="AD12" s="20">
        <f>SUM(AD9:AD11)</f>
        <v>1151816.4300000002</v>
      </c>
      <c r="AE12" s="22">
        <f>AD12/$AD$64</f>
        <v>0.22656256752350407</v>
      </c>
      <c r="AF12" s="20">
        <f>SUM(AF9:AF11)</f>
        <v>1157939.32</v>
      </c>
      <c r="AG12" s="23">
        <f>AF12/$AF$64</f>
        <v>0.17966712023406495</v>
      </c>
      <c r="AH12" s="20">
        <f>SUM(AH9:AH11)</f>
        <v>1079548.69</v>
      </c>
      <c r="AI12" s="23">
        <f>AH12/$AH$64</f>
        <v>0.12309215101225432</v>
      </c>
      <c r="AJ12" s="20">
        <f>SUM(AJ9:AJ11)</f>
        <v>1138135.07</v>
      </c>
      <c r="AK12" s="23">
        <f>AJ12/$AJ$64</f>
        <v>0.1505222962074064</v>
      </c>
      <c r="AL12" s="20">
        <f>SUM(AL9:AL11)</f>
        <v>1356330.7000000002</v>
      </c>
      <c r="AM12" s="23">
        <f>AL12/$AL$64</f>
        <v>0.19034978014669984</v>
      </c>
      <c r="AN12" s="24">
        <f>SUM(AN9:AN11)</f>
        <v>1304867.26</v>
      </c>
      <c r="AO12" s="21">
        <f>AN12/$AN$64</f>
        <v>0.13686499772300079</v>
      </c>
      <c r="AP12" s="24">
        <f>SUM(AP9:AP11)</f>
        <v>1202640.71</v>
      </c>
      <c r="AQ12" s="22">
        <f>AP12/$AP$64</f>
        <v>0.10829952121840485</v>
      </c>
      <c r="AR12" s="24">
        <f>SUM(AR9:AR11)</f>
        <v>1145649.48</v>
      </c>
      <c r="AS12" s="22">
        <f>AR12/$AR$64</f>
        <v>0.30131042042999667</v>
      </c>
      <c r="AT12" s="24">
        <f>SUM(AT9:AT11)</f>
        <v>1416712.75</v>
      </c>
      <c r="AU12" s="21">
        <f>AT12/$AT$64</f>
        <v>0.1968844494078712</v>
      </c>
      <c r="AV12" s="24">
        <f>SUM(AV9:AV11)</f>
        <v>1053748</v>
      </c>
      <c r="AW12" s="22">
        <f>AV12/$AV$64</f>
        <v>0.15954727545320768</v>
      </c>
      <c r="AX12" s="24">
        <f>SUM(AX9:AX11)</f>
        <v>1539505.67</v>
      </c>
      <c r="AY12" s="22">
        <f>AX12/$AX$64</f>
        <v>0.23057494874608864</v>
      </c>
      <c r="AZ12" s="24">
        <f>SUM(AZ9:AZ11)</f>
        <v>1328308.6099999999</v>
      </c>
      <c r="BA12" s="22">
        <f>AZ12/$AZ$64</f>
        <v>0.16640438300516028</v>
      </c>
      <c r="BB12" s="24">
        <f>SUM(BB9:BB11)</f>
        <v>1350220.34</v>
      </c>
      <c r="BC12" s="22">
        <f>BB12/$BB$64</f>
        <v>0.16346613168065877</v>
      </c>
    </row>
    <row r="13" spans="1:55" s="19" customFormat="1" x14ac:dyDescent="0.15">
      <c r="A13" s="18"/>
      <c r="B13" s="18"/>
      <c r="D13" s="20"/>
      <c r="E13" s="13"/>
      <c r="F13" s="20"/>
      <c r="G13" s="13"/>
      <c r="H13" s="20"/>
      <c r="I13" s="13"/>
      <c r="J13" s="20"/>
      <c r="K13" s="13"/>
      <c r="L13" s="20"/>
      <c r="M13" s="15"/>
      <c r="N13" s="20"/>
      <c r="O13" s="15"/>
      <c r="P13" s="20"/>
      <c r="Q13" s="13"/>
      <c r="R13" s="20"/>
      <c r="S13" s="13"/>
      <c r="T13" s="20"/>
      <c r="U13" s="13"/>
      <c r="V13" s="20"/>
      <c r="W13" s="13"/>
      <c r="X13" s="20"/>
      <c r="Y13" s="15"/>
      <c r="Z13" s="20"/>
      <c r="AA13" s="13"/>
      <c r="AB13" s="20"/>
      <c r="AC13" s="13"/>
      <c r="AD13" s="20"/>
      <c r="AE13" s="15"/>
      <c r="AF13" s="20"/>
      <c r="AG13" s="16"/>
      <c r="AH13" s="20"/>
      <c r="AI13" s="16"/>
      <c r="AJ13" s="20"/>
      <c r="AK13" s="16"/>
      <c r="AL13" s="20"/>
      <c r="AM13" s="16"/>
      <c r="AN13" s="24"/>
      <c r="AO13" s="21"/>
      <c r="AP13" s="24"/>
      <c r="AQ13" s="22"/>
      <c r="AR13" s="24"/>
      <c r="AS13" s="22"/>
      <c r="AT13" s="24"/>
      <c r="AU13" s="21"/>
      <c r="AV13" s="24"/>
      <c r="AW13" s="22"/>
      <c r="AX13" s="24"/>
      <c r="AY13" s="22"/>
      <c r="AZ13" s="24"/>
      <c r="BA13" s="22"/>
      <c r="BB13" s="24"/>
      <c r="BC13" s="22"/>
    </row>
    <row r="14" spans="1:55" x14ac:dyDescent="0.15">
      <c r="A14" s="26" t="s">
        <v>75</v>
      </c>
      <c r="B14" s="26" t="s">
        <v>13</v>
      </c>
      <c r="C14" s="26" t="s">
        <v>76</v>
      </c>
      <c r="D14" s="14">
        <v>0</v>
      </c>
      <c r="E14" s="13">
        <f t="shared" si="0"/>
        <v>0</v>
      </c>
      <c r="F14" s="14">
        <v>0</v>
      </c>
      <c r="G14" s="13">
        <f t="shared" si="1"/>
        <v>0</v>
      </c>
      <c r="H14" s="14">
        <v>0</v>
      </c>
      <c r="I14" s="13">
        <f t="shared" si="2"/>
        <v>0</v>
      </c>
      <c r="J14" s="14">
        <v>0</v>
      </c>
      <c r="K14" s="13">
        <f t="shared" si="3"/>
        <v>0</v>
      </c>
      <c r="L14" s="14">
        <v>0</v>
      </c>
      <c r="M14" s="15">
        <f t="shared" si="4"/>
        <v>0</v>
      </c>
      <c r="N14" s="14">
        <v>0</v>
      </c>
      <c r="O14" s="15">
        <f t="shared" si="5"/>
        <v>0</v>
      </c>
      <c r="P14" s="14">
        <v>0</v>
      </c>
      <c r="Q14" s="13">
        <f t="shared" si="6"/>
        <v>0</v>
      </c>
      <c r="R14" s="12">
        <v>0</v>
      </c>
      <c r="S14" s="13">
        <f>R14/$R$64</f>
        <v>0</v>
      </c>
      <c r="T14" s="12">
        <v>0</v>
      </c>
      <c r="U14" s="13">
        <f>T14/$T$64</f>
        <v>0</v>
      </c>
      <c r="V14" s="14">
        <v>0</v>
      </c>
      <c r="W14" s="13">
        <f>V14/$V$64</f>
        <v>0</v>
      </c>
      <c r="X14" s="14">
        <v>8560</v>
      </c>
      <c r="Y14" s="15">
        <f>X14/$X$64</f>
        <v>1.2344447273796887E-3</v>
      </c>
      <c r="Z14" s="12">
        <v>150000</v>
      </c>
      <c r="AA14" s="13">
        <f>Z14/$Z$64</f>
        <v>2.5100280179200136E-2</v>
      </c>
      <c r="AB14" s="12">
        <v>2015</v>
      </c>
      <c r="AC14" s="13">
        <f>AB14/$AB$64</f>
        <v>2.6370860178040137E-4</v>
      </c>
      <c r="AD14" s="14">
        <v>0</v>
      </c>
      <c r="AE14" s="15">
        <f>AD14/$AD$64</f>
        <v>0</v>
      </c>
      <c r="AF14" s="12">
        <v>0</v>
      </c>
      <c r="AG14" s="16">
        <f>AF14/$AF$64</f>
        <v>0</v>
      </c>
      <c r="AH14" s="12">
        <v>124928.09</v>
      </c>
      <c r="AI14" s="16">
        <f>AH14/$AH$64</f>
        <v>1.4244533352129305E-2</v>
      </c>
      <c r="AJ14" s="12">
        <v>56866.05</v>
      </c>
      <c r="AK14" s="16">
        <f>AJ14/$AJ$64</f>
        <v>7.5207316318309948E-3</v>
      </c>
      <c r="AL14" s="12">
        <v>0</v>
      </c>
      <c r="AM14" s="16">
        <f>AL14/$AL$64</f>
        <v>0</v>
      </c>
      <c r="AN14" s="11"/>
      <c r="AO14" s="13"/>
      <c r="AR14" s="11"/>
      <c r="AT14" s="17"/>
      <c r="AU14" s="13"/>
      <c r="AV14" s="17"/>
      <c r="AX14" s="17"/>
      <c r="AZ14" s="17"/>
      <c r="BB14" s="17"/>
    </row>
    <row r="15" spans="1:55" x14ac:dyDescent="0.15">
      <c r="A15" s="11" t="s">
        <v>12</v>
      </c>
      <c r="B15" s="11" t="s">
        <v>13</v>
      </c>
      <c r="C15" s="6" t="s">
        <v>65</v>
      </c>
      <c r="D15" s="14">
        <v>0</v>
      </c>
      <c r="E15" s="13">
        <f t="shared" si="0"/>
        <v>0</v>
      </c>
      <c r="F15" s="36">
        <v>0</v>
      </c>
      <c r="G15" s="13">
        <f t="shared" si="1"/>
        <v>0</v>
      </c>
      <c r="H15" s="14">
        <v>0</v>
      </c>
      <c r="I15" s="13">
        <f t="shared" si="2"/>
        <v>0</v>
      </c>
      <c r="J15" s="36">
        <v>0</v>
      </c>
      <c r="K15" s="13">
        <f t="shared" si="3"/>
        <v>0</v>
      </c>
      <c r="L15" s="14">
        <v>0</v>
      </c>
      <c r="M15" s="15">
        <f t="shared" si="4"/>
        <v>0</v>
      </c>
      <c r="N15" s="14">
        <v>0</v>
      </c>
      <c r="O15" s="15">
        <f t="shared" si="5"/>
        <v>0</v>
      </c>
      <c r="P15" s="14">
        <v>0</v>
      </c>
      <c r="Q15" s="13">
        <f t="shared" si="6"/>
        <v>0</v>
      </c>
      <c r="R15" s="12">
        <v>0</v>
      </c>
      <c r="S15" s="13">
        <f>R15/$R$64</f>
        <v>0</v>
      </c>
      <c r="T15" s="12">
        <v>0</v>
      </c>
      <c r="U15" s="13">
        <f>T15/$T$64</f>
        <v>0</v>
      </c>
      <c r="V15" s="14">
        <v>0</v>
      </c>
      <c r="W15" s="13">
        <f>V15/$V$64</f>
        <v>0</v>
      </c>
      <c r="X15" s="14">
        <v>0</v>
      </c>
      <c r="Y15" s="15">
        <f>X15/$X$64</f>
        <v>0</v>
      </c>
      <c r="Z15" s="12">
        <v>0</v>
      </c>
      <c r="AA15" s="13">
        <f>Z15/$Z$64</f>
        <v>0</v>
      </c>
      <c r="AB15" s="12">
        <v>0</v>
      </c>
      <c r="AC15" s="13">
        <f>AB15/$AB$64</f>
        <v>0</v>
      </c>
      <c r="AD15" s="14">
        <v>0</v>
      </c>
      <c r="AE15" s="15">
        <f>AD15/$AD$64</f>
        <v>0</v>
      </c>
      <c r="AF15" s="12">
        <v>0</v>
      </c>
      <c r="AG15" s="16">
        <f>AF15/$AF$64</f>
        <v>0</v>
      </c>
      <c r="AH15" s="12">
        <v>0</v>
      </c>
      <c r="AI15" s="16">
        <f>AH15/$AH$64</f>
        <v>0</v>
      </c>
      <c r="AJ15" s="12">
        <v>0</v>
      </c>
      <c r="AK15" s="16">
        <f>AJ15/$AJ$64</f>
        <v>0</v>
      </c>
      <c r="AL15" s="12">
        <v>0</v>
      </c>
      <c r="AM15" s="16">
        <f>AL15/$AL$64</f>
        <v>0</v>
      </c>
      <c r="AN15" s="17">
        <v>100000</v>
      </c>
      <c r="AO15" s="13">
        <f>AN15/$AN$64</f>
        <v>1.0488806173510768E-2</v>
      </c>
      <c r="AP15" s="14">
        <v>0</v>
      </c>
      <c r="AQ15" s="15">
        <f>AP15/$AP$64</f>
        <v>0</v>
      </c>
      <c r="AR15" s="17">
        <v>0</v>
      </c>
      <c r="AS15" s="15">
        <f>AR15/$AR$64</f>
        <v>0</v>
      </c>
      <c r="AT15" s="17">
        <v>0</v>
      </c>
      <c r="AU15" s="13">
        <f>AT15/$AT$64</f>
        <v>0</v>
      </c>
      <c r="AV15" s="17">
        <v>0</v>
      </c>
      <c r="AW15" s="15">
        <f>AV15/$AV$64</f>
        <v>0</v>
      </c>
      <c r="AX15" s="17">
        <v>134334</v>
      </c>
      <c r="AY15" s="15">
        <f>AX15/$AX$64</f>
        <v>2.0119481057096121E-2</v>
      </c>
      <c r="AZ15" s="17">
        <v>193066</v>
      </c>
      <c r="BA15" s="15">
        <f>AZ15/$AZ$64</f>
        <v>2.4186419004898475E-2</v>
      </c>
      <c r="BB15" s="17">
        <v>160077.39000000001</v>
      </c>
      <c r="BC15" s="15">
        <f>BB15/$BB$64</f>
        <v>1.9379971503640785E-2</v>
      </c>
    </row>
    <row r="16" spans="1:55" x14ac:dyDescent="0.15">
      <c r="A16" s="11" t="s">
        <v>14</v>
      </c>
      <c r="B16" s="11" t="s">
        <v>13</v>
      </c>
      <c r="C16" s="11" t="s">
        <v>15</v>
      </c>
      <c r="D16" s="14">
        <v>0</v>
      </c>
      <c r="E16" s="13">
        <f t="shared" si="0"/>
        <v>0</v>
      </c>
      <c r="F16" s="25">
        <v>0</v>
      </c>
      <c r="G16" s="13">
        <f t="shared" si="1"/>
        <v>0</v>
      </c>
      <c r="H16" s="14">
        <v>0</v>
      </c>
      <c r="I16" s="13">
        <f t="shared" si="2"/>
        <v>0</v>
      </c>
      <c r="J16" s="25">
        <v>0</v>
      </c>
      <c r="K16" s="13">
        <f t="shared" si="3"/>
        <v>0</v>
      </c>
      <c r="L16" s="14">
        <v>0</v>
      </c>
      <c r="M16" s="15">
        <f t="shared" si="4"/>
        <v>0</v>
      </c>
      <c r="N16" s="14">
        <v>0</v>
      </c>
      <c r="O16" s="15">
        <f t="shared" si="5"/>
        <v>0</v>
      </c>
      <c r="P16" s="14">
        <v>206.44</v>
      </c>
      <c r="Q16" s="13">
        <f t="shared" si="6"/>
        <v>3.4175765455158463E-5</v>
      </c>
      <c r="R16" s="12">
        <v>17533.349999999999</v>
      </c>
      <c r="S16" s="13">
        <f>R16/$R$64</f>
        <v>2.418464102882711E-3</v>
      </c>
      <c r="T16" s="12">
        <v>18162.54</v>
      </c>
      <c r="U16" s="13">
        <f>T16/$T$64</f>
        <v>3.5293901880498863E-3</v>
      </c>
      <c r="V16" s="14">
        <v>380.8</v>
      </c>
      <c r="W16" s="13">
        <f>V16/$V$64</f>
        <v>6.7348875044839491E-5</v>
      </c>
      <c r="X16" s="14">
        <v>47632.89</v>
      </c>
      <c r="Y16" s="15">
        <f>X16/$X$64</f>
        <v>6.869178727845409E-3</v>
      </c>
      <c r="Z16" s="12">
        <v>51083.98</v>
      </c>
      <c r="AA16" s="13">
        <f>Z16/$Z$64</f>
        <v>8.5481480711243757E-3</v>
      </c>
      <c r="AB16" s="12">
        <v>0</v>
      </c>
      <c r="AC16" s="13">
        <f>AB16/$AB$64</f>
        <v>0</v>
      </c>
      <c r="AD16" s="14">
        <v>0</v>
      </c>
      <c r="AE16" s="15">
        <f>AD16/$AD$64</f>
        <v>0</v>
      </c>
      <c r="AF16" s="12">
        <v>0</v>
      </c>
      <c r="AG16" s="16">
        <f>AF16/$AF$64</f>
        <v>0</v>
      </c>
      <c r="AH16" s="12">
        <v>0</v>
      </c>
      <c r="AI16" s="16">
        <f>AH16/$AH$64</f>
        <v>0</v>
      </c>
      <c r="AJ16" s="12">
        <v>0</v>
      </c>
      <c r="AK16" s="16">
        <f>AJ16/$AJ$64</f>
        <v>0</v>
      </c>
      <c r="AL16" s="12">
        <v>22564.14</v>
      </c>
      <c r="AM16" s="16">
        <f>AL16/$AL$64</f>
        <v>3.1666901650160653E-3</v>
      </c>
      <c r="AN16" s="17">
        <v>27927.57</v>
      </c>
      <c r="AO16" s="13">
        <f>AN16/$AN$64</f>
        <v>2.929268686271541E-3</v>
      </c>
      <c r="AP16" s="17">
        <v>12087.4</v>
      </c>
      <c r="AQ16" s="15">
        <f>AP16/$AP$64</f>
        <v>1.0884877103281717E-3</v>
      </c>
      <c r="AR16" s="17">
        <v>36881.31</v>
      </c>
      <c r="AS16" s="15">
        <f>AR16/$AR$64</f>
        <v>9.6999328469201951E-3</v>
      </c>
      <c r="AT16" s="17">
        <v>83134.52</v>
      </c>
      <c r="AU16" s="13">
        <f>AT16/$AT$64</f>
        <v>1.1553431842120187E-2</v>
      </c>
      <c r="AV16" s="17">
        <v>112550.59</v>
      </c>
      <c r="AW16" s="15">
        <f>AV16/$AV$64</f>
        <v>1.7041209079543724E-2</v>
      </c>
      <c r="AX16" s="17">
        <v>175689.79</v>
      </c>
      <c r="AY16" s="15">
        <f>AX16/$AX$64</f>
        <v>2.6313423272069585E-2</v>
      </c>
      <c r="AZ16" s="17">
        <v>175222.57</v>
      </c>
      <c r="BA16" s="15">
        <f>AZ16/$AZ$64</f>
        <v>2.1951076301032567E-2</v>
      </c>
      <c r="BB16" s="17">
        <v>26805</v>
      </c>
      <c r="BC16" s="15">
        <f>BB16/$BB$64</f>
        <v>3.2451811973889079E-3</v>
      </c>
    </row>
    <row r="17" spans="1:55" s="19" customFormat="1" x14ac:dyDescent="0.15">
      <c r="A17" s="18"/>
      <c r="B17" s="18"/>
      <c r="C17" s="19" t="s">
        <v>69</v>
      </c>
      <c r="D17" s="20">
        <f>SUM(D14:D16)</f>
        <v>0</v>
      </c>
      <c r="E17" s="21">
        <f t="shared" si="0"/>
        <v>0</v>
      </c>
      <c r="F17" s="20">
        <f>SUM(F14:F16)</f>
        <v>0</v>
      </c>
      <c r="G17" s="21">
        <f t="shared" si="1"/>
        <v>0</v>
      </c>
      <c r="H17" s="20">
        <f>SUM(H14:H16)</f>
        <v>0</v>
      </c>
      <c r="I17" s="21">
        <f t="shared" si="2"/>
        <v>0</v>
      </c>
      <c r="J17" s="20">
        <f>SUM(J14:J16)</f>
        <v>0</v>
      </c>
      <c r="K17" s="21">
        <f t="shared" si="3"/>
        <v>0</v>
      </c>
      <c r="L17" s="20">
        <f>SUM(L14:L16)</f>
        <v>0</v>
      </c>
      <c r="M17" s="22">
        <f t="shared" si="4"/>
        <v>0</v>
      </c>
      <c r="N17" s="20">
        <v>0</v>
      </c>
      <c r="O17" s="22">
        <f t="shared" si="5"/>
        <v>0</v>
      </c>
      <c r="P17" s="20">
        <f>SUM(P14:P16)</f>
        <v>206.44</v>
      </c>
      <c r="Q17" s="21">
        <f t="shared" si="6"/>
        <v>3.4175765455158463E-5</v>
      </c>
      <c r="R17" s="20">
        <f>SUM(R14:R16)</f>
        <v>17533.349999999999</v>
      </c>
      <c r="S17" s="21">
        <f>R17/$R$64</f>
        <v>2.418464102882711E-3</v>
      </c>
      <c r="T17" s="20">
        <f>SUM(T14:T16)</f>
        <v>18162.54</v>
      </c>
      <c r="U17" s="21">
        <f>T17/$T$64</f>
        <v>3.5293901880498863E-3</v>
      </c>
      <c r="V17" s="20">
        <f>SUM(V14:V16)</f>
        <v>380.8</v>
      </c>
      <c r="W17" s="21">
        <f>V17/$V$64</f>
        <v>6.7348875044839491E-5</v>
      </c>
      <c r="X17" s="20">
        <f>SUM(X14:X16)</f>
        <v>56192.89</v>
      </c>
      <c r="Y17" s="22">
        <f>X17/$X$64</f>
        <v>8.103623455225098E-3</v>
      </c>
      <c r="Z17" s="20">
        <f>SUM(Z14:Z16)</f>
        <v>201083.98</v>
      </c>
      <c r="AA17" s="21">
        <f>Z17/$Z$64</f>
        <v>3.3648428250324512E-2</v>
      </c>
      <c r="AB17" s="20">
        <f>SUM(AB14:AB16)</f>
        <v>2015</v>
      </c>
      <c r="AC17" s="21">
        <f>AB17/$AB$64</f>
        <v>2.6370860178040137E-4</v>
      </c>
      <c r="AD17" s="20">
        <f>SUM(AD14:AD16)</f>
        <v>0</v>
      </c>
      <c r="AE17" s="22">
        <f>AD17/$AD$64</f>
        <v>0</v>
      </c>
      <c r="AF17" s="20">
        <f>SUM(AF14:AF16)</f>
        <v>0</v>
      </c>
      <c r="AG17" s="23">
        <f>AF17/$AF$64</f>
        <v>0</v>
      </c>
      <c r="AH17" s="20">
        <f>SUM(AH14:AH16)</f>
        <v>124928.09</v>
      </c>
      <c r="AI17" s="23">
        <f>AH17/$AH$64</f>
        <v>1.4244533352129305E-2</v>
      </c>
      <c r="AJ17" s="20">
        <f>SUM(AJ14:AJ16)</f>
        <v>56866.05</v>
      </c>
      <c r="AK17" s="23">
        <f>AJ17/$AJ$64</f>
        <v>7.5207316318309948E-3</v>
      </c>
      <c r="AL17" s="20">
        <f>SUM(AL14:AL16)</f>
        <v>22564.14</v>
      </c>
      <c r="AM17" s="23">
        <f>AL17/$AL$64</f>
        <v>3.1666901650160653E-3</v>
      </c>
      <c r="AN17" s="24">
        <f>SUM(AN15:AN16)</f>
        <v>127927.57</v>
      </c>
      <c r="AO17" s="21">
        <f>AN17/$AN$64</f>
        <v>1.341807485978231E-2</v>
      </c>
      <c r="AP17" s="20">
        <f>SUM(AP15:AP16)</f>
        <v>12087.4</v>
      </c>
      <c r="AQ17" s="22">
        <f>AP17/$AP$64</f>
        <v>1.0884877103281717E-3</v>
      </c>
      <c r="AR17" s="24">
        <f>SUM(AR15:AR16)</f>
        <v>36881.31</v>
      </c>
      <c r="AS17" s="22">
        <f>AR17/$AR$64</f>
        <v>9.6999328469201951E-3</v>
      </c>
      <c r="AT17" s="24">
        <f>SUM(AT15:AT16)</f>
        <v>83134.52</v>
      </c>
      <c r="AU17" s="21">
        <f>AT17/$AT$64</f>
        <v>1.1553431842120187E-2</v>
      </c>
      <c r="AV17" s="24">
        <f>SUM(AV15:AV16)</f>
        <v>112550.59</v>
      </c>
      <c r="AW17" s="22">
        <f>AV17/$AV$64</f>
        <v>1.7041209079543724E-2</v>
      </c>
      <c r="AX17" s="24">
        <f>SUM(AX15:AX16)</f>
        <v>310023.79000000004</v>
      </c>
      <c r="AY17" s="22">
        <f>AX17/$AX$64</f>
        <v>4.6432904329165713E-2</v>
      </c>
      <c r="AZ17" s="24">
        <f>SUM(AZ15:AZ16)</f>
        <v>368288.57</v>
      </c>
      <c r="BA17" s="22">
        <f>AZ17/$AZ$64</f>
        <v>4.6137495305931045E-2</v>
      </c>
      <c r="BB17" s="24">
        <f>SUM(BB15:BB16)</f>
        <v>186882.39</v>
      </c>
      <c r="BC17" s="22">
        <f>BB17/$BB$64</f>
        <v>2.2625152701029692E-2</v>
      </c>
    </row>
    <row r="18" spans="1:55" s="19" customFormat="1" x14ac:dyDescent="0.15">
      <c r="A18" s="18"/>
      <c r="B18" s="18"/>
      <c r="D18" s="20"/>
      <c r="E18" s="13"/>
      <c r="F18" s="20"/>
      <c r="G18" s="13"/>
      <c r="H18" s="20"/>
      <c r="I18" s="13"/>
      <c r="J18" s="20"/>
      <c r="K18" s="13"/>
      <c r="L18" s="20"/>
      <c r="M18" s="15"/>
      <c r="N18" s="14"/>
      <c r="O18" s="15"/>
      <c r="P18" s="20"/>
      <c r="Q18" s="13"/>
      <c r="R18" s="20"/>
      <c r="S18" s="13"/>
      <c r="T18" s="20"/>
      <c r="U18" s="13"/>
      <c r="V18" s="20"/>
      <c r="W18" s="13"/>
      <c r="X18" s="20"/>
      <c r="Y18" s="15"/>
      <c r="Z18" s="20"/>
      <c r="AA18" s="13"/>
      <c r="AB18" s="20"/>
      <c r="AC18" s="13"/>
      <c r="AD18" s="20"/>
      <c r="AE18" s="15"/>
      <c r="AF18" s="20"/>
      <c r="AG18" s="16"/>
      <c r="AH18" s="20"/>
      <c r="AI18" s="16"/>
      <c r="AJ18" s="20"/>
      <c r="AK18" s="16"/>
      <c r="AL18" s="20"/>
      <c r="AM18" s="16"/>
      <c r="AO18" s="13"/>
      <c r="AQ18" s="15"/>
      <c r="AS18" s="15"/>
      <c r="AT18" s="17"/>
      <c r="AU18" s="13"/>
      <c r="AV18" s="24"/>
      <c r="AW18" s="22"/>
      <c r="AX18" s="24"/>
      <c r="AY18" s="22"/>
      <c r="AZ18" s="24"/>
      <c r="BA18" s="22"/>
      <c r="BB18" s="24"/>
      <c r="BC18" s="22"/>
    </row>
    <row r="19" spans="1:55" x14ac:dyDescent="0.15">
      <c r="A19" s="7">
        <v>13</v>
      </c>
      <c r="B19" s="11" t="s">
        <v>17</v>
      </c>
      <c r="C19" s="11" t="s">
        <v>72</v>
      </c>
      <c r="D19" s="14">
        <v>0</v>
      </c>
      <c r="E19" s="13">
        <f t="shared" si="0"/>
        <v>0</v>
      </c>
      <c r="F19" s="25">
        <v>0</v>
      </c>
      <c r="G19" s="13">
        <f t="shared" si="1"/>
        <v>0</v>
      </c>
      <c r="H19" s="14">
        <v>0</v>
      </c>
      <c r="I19" s="13">
        <f t="shared" si="2"/>
        <v>0</v>
      </c>
      <c r="J19" s="25">
        <v>0</v>
      </c>
      <c r="K19" s="13">
        <f t="shared" si="3"/>
        <v>0</v>
      </c>
      <c r="L19" s="14">
        <v>0</v>
      </c>
      <c r="M19" s="15">
        <f t="shared" si="4"/>
        <v>0</v>
      </c>
      <c r="N19" s="14">
        <v>0</v>
      </c>
      <c r="O19" s="15">
        <f t="shared" si="5"/>
        <v>0</v>
      </c>
      <c r="P19" s="14">
        <v>0</v>
      </c>
      <c r="Q19" s="13">
        <f t="shared" si="6"/>
        <v>0</v>
      </c>
      <c r="R19" s="14">
        <v>0</v>
      </c>
      <c r="S19" s="13">
        <f t="shared" ref="S19:S24" si="7">R19/$R$64</f>
        <v>0</v>
      </c>
      <c r="T19" s="25">
        <v>0</v>
      </c>
      <c r="U19" s="13">
        <f t="shared" ref="U19:U24" si="8">T19/$T$64</f>
        <v>0</v>
      </c>
      <c r="V19" s="14">
        <v>31996.03</v>
      </c>
      <c r="W19" s="13">
        <f t="shared" ref="W19:W24" si="9">V19/$V$64</f>
        <v>5.6588671911789274E-3</v>
      </c>
      <c r="X19" s="25">
        <v>0</v>
      </c>
      <c r="Y19" s="15">
        <f t="shared" ref="Y19:Y24" si="10">X19/$X$64</f>
        <v>0</v>
      </c>
      <c r="Z19" s="14">
        <v>0</v>
      </c>
      <c r="AA19" s="13">
        <f t="shared" ref="AA19:AA24" si="11">Z19/$Z$64</f>
        <v>0</v>
      </c>
      <c r="AB19" s="25">
        <v>0</v>
      </c>
      <c r="AC19" s="13">
        <f t="shared" ref="AC19:AC24" si="12">AB19/$AB$64</f>
        <v>0</v>
      </c>
      <c r="AD19" s="25"/>
      <c r="AE19" s="15">
        <f t="shared" ref="AE19:AE24" si="13">AD19/$AD$64</f>
        <v>0</v>
      </c>
      <c r="AF19" s="25">
        <v>0</v>
      </c>
      <c r="AG19" s="16">
        <f t="shared" ref="AG19:AG24" si="14">AF19/$AF$64</f>
        <v>0</v>
      </c>
      <c r="AH19" s="14">
        <v>0</v>
      </c>
      <c r="AI19" s="16">
        <f t="shared" ref="AI19:AI24" si="15">AH19/$AH$64</f>
        <v>0</v>
      </c>
      <c r="AJ19" s="25">
        <v>0</v>
      </c>
      <c r="AK19" s="16">
        <f t="shared" ref="AK19:AK24" si="16">AJ19/$AJ$64</f>
        <v>0</v>
      </c>
      <c r="AL19" s="25"/>
      <c r="AM19" s="16">
        <f t="shared" ref="AM19:AM24" si="17">AL19/$AL$64</f>
        <v>0</v>
      </c>
      <c r="AN19" s="17">
        <v>0</v>
      </c>
      <c r="AO19" s="13">
        <f>AN19/$AN$64</f>
        <v>0</v>
      </c>
      <c r="AP19" s="17">
        <v>0</v>
      </c>
      <c r="AQ19" s="15">
        <f>AP19/$AP$64</f>
        <v>0</v>
      </c>
      <c r="AR19" s="17">
        <v>0</v>
      </c>
      <c r="AS19" s="15">
        <f>AR19/$AR$64</f>
        <v>0</v>
      </c>
      <c r="AT19" s="17">
        <v>0</v>
      </c>
      <c r="AU19" s="13">
        <f>AT19/$AT$64</f>
        <v>0</v>
      </c>
      <c r="AV19" s="17"/>
      <c r="AX19" s="17"/>
      <c r="AZ19" s="17"/>
      <c r="BB19" s="17"/>
    </row>
    <row r="20" spans="1:55" x14ac:dyDescent="0.15">
      <c r="A20" s="8" t="s">
        <v>77</v>
      </c>
      <c r="B20" s="26" t="s">
        <v>17</v>
      </c>
      <c r="C20" s="27" t="s">
        <v>78</v>
      </c>
      <c r="D20" s="14">
        <v>0</v>
      </c>
      <c r="E20" s="13">
        <f t="shared" si="0"/>
        <v>0</v>
      </c>
      <c r="F20" s="28">
        <v>0</v>
      </c>
      <c r="G20" s="13">
        <f t="shared" si="1"/>
        <v>0</v>
      </c>
      <c r="H20" s="14">
        <v>0</v>
      </c>
      <c r="I20" s="13">
        <f t="shared" si="2"/>
        <v>0</v>
      </c>
      <c r="J20" s="25">
        <v>0</v>
      </c>
      <c r="K20" s="13">
        <f t="shared" si="3"/>
        <v>0</v>
      </c>
      <c r="L20" s="14">
        <v>0</v>
      </c>
      <c r="M20" s="15">
        <f t="shared" si="4"/>
        <v>0</v>
      </c>
      <c r="N20" s="14">
        <v>0</v>
      </c>
      <c r="O20" s="15">
        <f t="shared" si="5"/>
        <v>0</v>
      </c>
      <c r="P20" s="14">
        <v>667.66</v>
      </c>
      <c r="Q20" s="13">
        <f t="shared" si="6"/>
        <v>1.1052989519371779E-4</v>
      </c>
      <c r="R20" s="12">
        <v>42652.11</v>
      </c>
      <c r="S20" s="13">
        <f t="shared" si="7"/>
        <v>5.8832223703516283E-3</v>
      </c>
      <c r="T20" s="12">
        <v>60650.19</v>
      </c>
      <c r="U20" s="13">
        <f t="shared" si="8"/>
        <v>1.17856965759944E-2</v>
      </c>
      <c r="V20" s="14">
        <v>0</v>
      </c>
      <c r="W20" s="13">
        <f t="shared" si="9"/>
        <v>0</v>
      </c>
      <c r="X20" s="14">
        <v>0</v>
      </c>
      <c r="Y20" s="15">
        <f t="shared" si="10"/>
        <v>0</v>
      </c>
      <c r="Z20" s="12">
        <v>422983.29</v>
      </c>
      <c r="AA20" s="13">
        <f t="shared" si="11"/>
        <v>7.0779993934132424E-2</v>
      </c>
      <c r="AB20" s="12">
        <v>870647.59</v>
      </c>
      <c r="AC20" s="13">
        <f t="shared" si="12"/>
        <v>0.11394404893418171</v>
      </c>
      <c r="AD20" s="14">
        <v>1171614.97</v>
      </c>
      <c r="AE20" s="15">
        <f t="shared" si="13"/>
        <v>0.23045694508123413</v>
      </c>
      <c r="AF20" s="12">
        <v>1097455.49</v>
      </c>
      <c r="AG20" s="16">
        <f t="shared" si="14"/>
        <v>0.17028238359965586</v>
      </c>
      <c r="AH20" s="12">
        <v>412069.54</v>
      </c>
      <c r="AI20" s="16">
        <f t="shared" si="15"/>
        <v>4.6984935941360988E-2</v>
      </c>
      <c r="AJ20" s="12">
        <v>89097.98</v>
      </c>
      <c r="AK20" s="16">
        <f t="shared" si="16"/>
        <v>1.1783515762361642E-2</v>
      </c>
      <c r="AL20" s="12">
        <v>57960.6</v>
      </c>
      <c r="AM20" s="16">
        <f t="shared" si="17"/>
        <v>8.1342901603353879E-3</v>
      </c>
      <c r="AN20" s="17"/>
      <c r="AO20" s="13">
        <v>0</v>
      </c>
      <c r="AP20" s="17"/>
      <c r="AR20" s="17"/>
      <c r="AT20" s="17"/>
      <c r="AU20" s="13"/>
      <c r="AV20" s="17"/>
      <c r="AX20" s="17"/>
      <c r="AZ20" s="17"/>
      <c r="BB20" s="17"/>
    </row>
    <row r="21" spans="1:55" x14ac:dyDescent="0.15">
      <c r="A21" s="11" t="s">
        <v>16</v>
      </c>
      <c r="B21" s="11" t="s">
        <v>17</v>
      </c>
      <c r="C21" s="11" t="s">
        <v>18</v>
      </c>
      <c r="D21" s="14">
        <v>0</v>
      </c>
      <c r="E21" s="13">
        <f t="shared" si="0"/>
        <v>0</v>
      </c>
      <c r="F21" s="25">
        <v>0</v>
      </c>
      <c r="G21" s="13">
        <f t="shared" si="1"/>
        <v>0</v>
      </c>
      <c r="H21" s="14">
        <v>0</v>
      </c>
      <c r="I21" s="13">
        <f t="shared" si="2"/>
        <v>0</v>
      </c>
      <c r="J21" s="25">
        <v>0</v>
      </c>
      <c r="K21" s="13">
        <f t="shared" si="3"/>
        <v>0</v>
      </c>
      <c r="L21" s="14">
        <v>0</v>
      </c>
      <c r="M21" s="15">
        <f t="shared" si="4"/>
        <v>0</v>
      </c>
      <c r="N21" s="14">
        <v>0</v>
      </c>
      <c r="O21" s="15">
        <f t="shared" si="5"/>
        <v>0</v>
      </c>
      <c r="P21" s="14">
        <v>0</v>
      </c>
      <c r="Q21" s="13">
        <f t="shared" si="6"/>
        <v>0</v>
      </c>
      <c r="R21" s="14">
        <v>0</v>
      </c>
      <c r="S21" s="13">
        <f t="shared" si="7"/>
        <v>0</v>
      </c>
      <c r="T21" s="12">
        <v>0</v>
      </c>
      <c r="U21" s="13">
        <f t="shared" si="8"/>
        <v>0</v>
      </c>
      <c r="V21" s="14">
        <v>0</v>
      </c>
      <c r="W21" s="13">
        <f t="shared" si="9"/>
        <v>0</v>
      </c>
      <c r="X21" s="14">
        <v>0</v>
      </c>
      <c r="Y21" s="15">
        <f t="shared" si="10"/>
        <v>0</v>
      </c>
      <c r="Z21" s="14">
        <v>0</v>
      </c>
      <c r="AA21" s="13">
        <f t="shared" si="11"/>
        <v>0</v>
      </c>
      <c r="AB21" s="12">
        <v>0</v>
      </c>
      <c r="AC21" s="13">
        <f t="shared" si="12"/>
        <v>0</v>
      </c>
      <c r="AD21" s="14">
        <v>0</v>
      </c>
      <c r="AE21" s="15">
        <f t="shared" si="13"/>
        <v>0</v>
      </c>
      <c r="AF21" s="25">
        <v>0</v>
      </c>
      <c r="AG21" s="16">
        <f t="shared" si="14"/>
        <v>0</v>
      </c>
      <c r="AH21" s="14">
        <v>0</v>
      </c>
      <c r="AI21" s="16">
        <f t="shared" si="15"/>
        <v>0</v>
      </c>
      <c r="AJ21" s="14">
        <v>0</v>
      </c>
      <c r="AK21" s="16">
        <f t="shared" si="16"/>
        <v>0</v>
      </c>
      <c r="AL21" s="14">
        <v>0</v>
      </c>
      <c r="AM21" s="16">
        <f t="shared" si="17"/>
        <v>0</v>
      </c>
      <c r="AN21" s="17">
        <v>114822.92</v>
      </c>
      <c r="AO21" s="13">
        <f>AN21/$AN$64</f>
        <v>1.2043553521565329E-2</v>
      </c>
      <c r="AP21" s="17">
        <v>18810.68</v>
      </c>
      <c r="AQ21" s="15">
        <f>AP21/$AP$64</f>
        <v>1.6939287194033402E-3</v>
      </c>
      <c r="AR21" s="17">
        <v>0</v>
      </c>
      <c r="AS21" s="15">
        <f>AR21/$AR$64</f>
        <v>0</v>
      </c>
      <c r="AT21" s="17">
        <v>0</v>
      </c>
      <c r="AU21" s="13">
        <f>AT21/$AT$64</f>
        <v>0</v>
      </c>
      <c r="AV21" s="17">
        <v>0</v>
      </c>
      <c r="AW21" s="15">
        <f>AV21/$AV$64</f>
        <v>0</v>
      </c>
      <c r="AX21" s="17">
        <v>0</v>
      </c>
      <c r="AY21" s="15">
        <f>AX21/$AX$64</f>
        <v>0</v>
      </c>
      <c r="AZ21" s="17">
        <v>0</v>
      </c>
      <c r="BA21" s="15">
        <f>AZ21/$AZ$64</f>
        <v>0</v>
      </c>
      <c r="BB21" s="17">
        <v>61800.62</v>
      </c>
      <c r="BC21" s="15">
        <f>BB21/$BB$64</f>
        <v>7.4819701552313704E-3</v>
      </c>
    </row>
    <row r="22" spans="1:55" x14ac:dyDescent="0.15">
      <c r="A22" s="26" t="s">
        <v>79</v>
      </c>
      <c r="B22" s="26" t="s">
        <v>17</v>
      </c>
      <c r="C22" s="27" t="s">
        <v>80</v>
      </c>
      <c r="D22" s="14">
        <v>0</v>
      </c>
      <c r="E22" s="13">
        <f t="shared" si="0"/>
        <v>0</v>
      </c>
      <c r="F22" s="28">
        <v>0</v>
      </c>
      <c r="G22" s="13">
        <f t="shared" si="1"/>
        <v>0</v>
      </c>
      <c r="H22" s="14">
        <v>0</v>
      </c>
      <c r="I22" s="13">
        <f t="shared" si="2"/>
        <v>0</v>
      </c>
      <c r="J22" s="25">
        <v>0</v>
      </c>
      <c r="K22" s="13">
        <f t="shared" si="3"/>
        <v>0</v>
      </c>
      <c r="L22" s="14">
        <v>0</v>
      </c>
      <c r="M22" s="15">
        <f t="shared" si="4"/>
        <v>0</v>
      </c>
      <c r="N22" s="14">
        <v>0</v>
      </c>
      <c r="O22" s="15">
        <f t="shared" si="5"/>
        <v>0</v>
      </c>
      <c r="P22" s="14">
        <v>0</v>
      </c>
      <c r="Q22" s="13">
        <f t="shared" si="6"/>
        <v>0</v>
      </c>
      <c r="R22" s="12">
        <v>0</v>
      </c>
      <c r="S22" s="13">
        <f t="shared" si="7"/>
        <v>0</v>
      </c>
      <c r="T22" s="12">
        <v>0</v>
      </c>
      <c r="U22" s="13">
        <f t="shared" si="8"/>
        <v>0</v>
      </c>
      <c r="V22" s="28">
        <v>0</v>
      </c>
      <c r="W22" s="13">
        <f t="shared" si="9"/>
        <v>0</v>
      </c>
      <c r="X22" s="14">
        <v>0</v>
      </c>
      <c r="Y22" s="15">
        <f t="shared" si="10"/>
        <v>0</v>
      </c>
      <c r="Z22" s="12">
        <v>0</v>
      </c>
      <c r="AA22" s="13">
        <f t="shared" si="11"/>
        <v>0</v>
      </c>
      <c r="AB22" s="12">
        <v>0</v>
      </c>
      <c r="AC22" s="13">
        <f t="shared" si="12"/>
        <v>0</v>
      </c>
      <c r="AD22" s="14">
        <v>0</v>
      </c>
      <c r="AE22" s="15">
        <f t="shared" si="13"/>
        <v>0</v>
      </c>
      <c r="AF22" s="28">
        <v>0</v>
      </c>
      <c r="AG22" s="16">
        <f t="shared" si="14"/>
        <v>0</v>
      </c>
      <c r="AH22" s="12">
        <v>188.42</v>
      </c>
      <c r="AI22" s="16">
        <f t="shared" si="15"/>
        <v>2.1483999108672864E-5</v>
      </c>
      <c r="AJ22" s="12">
        <v>61145</v>
      </c>
      <c r="AK22" s="16">
        <f t="shared" si="16"/>
        <v>8.0866375566494616E-3</v>
      </c>
      <c r="AL22" s="12">
        <v>0</v>
      </c>
      <c r="AM22" s="16">
        <f t="shared" si="17"/>
        <v>0</v>
      </c>
      <c r="AN22" s="17"/>
      <c r="AO22" s="13">
        <v>0</v>
      </c>
      <c r="AP22" s="17"/>
      <c r="AR22" s="17"/>
      <c r="AT22" s="17"/>
      <c r="AU22" s="13"/>
      <c r="AV22" s="17"/>
      <c r="AX22" s="17"/>
      <c r="AZ22" s="17"/>
      <c r="BB22" s="17"/>
    </row>
    <row r="23" spans="1:55" x14ac:dyDescent="0.15">
      <c r="A23" s="11" t="s">
        <v>19</v>
      </c>
      <c r="B23" s="11" t="s">
        <v>17</v>
      </c>
      <c r="C23" s="11" t="s">
        <v>20</v>
      </c>
      <c r="D23" s="14">
        <v>0</v>
      </c>
      <c r="E23" s="13">
        <f t="shared" si="0"/>
        <v>0</v>
      </c>
      <c r="F23" s="25">
        <v>0</v>
      </c>
      <c r="G23" s="13">
        <f t="shared" si="1"/>
        <v>0</v>
      </c>
      <c r="H23" s="14">
        <v>0</v>
      </c>
      <c r="I23" s="13">
        <f t="shared" si="2"/>
        <v>0</v>
      </c>
      <c r="J23" s="25">
        <v>0</v>
      </c>
      <c r="K23" s="13">
        <f t="shared" si="3"/>
        <v>0</v>
      </c>
      <c r="L23" s="14">
        <v>0</v>
      </c>
      <c r="M23" s="15">
        <f t="shared" si="4"/>
        <v>0</v>
      </c>
      <c r="N23" s="14">
        <v>0</v>
      </c>
      <c r="O23" s="15">
        <f t="shared" si="5"/>
        <v>0</v>
      </c>
      <c r="P23" s="14">
        <v>0</v>
      </c>
      <c r="Q23" s="13">
        <f t="shared" si="6"/>
        <v>0</v>
      </c>
      <c r="R23" s="12">
        <v>0</v>
      </c>
      <c r="S23" s="13">
        <f t="shared" si="7"/>
        <v>0</v>
      </c>
      <c r="T23" s="25">
        <v>0</v>
      </c>
      <c r="U23" s="13">
        <f t="shared" si="8"/>
        <v>0</v>
      </c>
      <c r="V23" s="25">
        <v>0</v>
      </c>
      <c r="W23" s="13">
        <f t="shared" si="9"/>
        <v>0</v>
      </c>
      <c r="X23" s="25">
        <v>0</v>
      </c>
      <c r="Y23" s="15">
        <f t="shared" si="10"/>
        <v>0</v>
      </c>
      <c r="Z23" s="14">
        <v>0</v>
      </c>
      <c r="AA23" s="13">
        <f t="shared" si="11"/>
        <v>0</v>
      </c>
      <c r="AB23" s="12">
        <v>0</v>
      </c>
      <c r="AC23" s="13">
        <f t="shared" si="12"/>
        <v>0</v>
      </c>
      <c r="AD23" s="25"/>
      <c r="AE23" s="15">
        <f t="shared" si="13"/>
        <v>0</v>
      </c>
      <c r="AF23" s="25">
        <v>0</v>
      </c>
      <c r="AG23" s="16">
        <f t="shared" si="14"/>
        <v>0</v>
      </c>
      <c r="AH23" s="12">
        <v>0</v>
      </c>
      <c r="AI23" s="16">
        <f t="shared" si="15"/>
        <v>0</v>
      </c>
      <c r="AJ23" s="12">
        <v>0</v>
      </c>
      <c r="AK23" s="16">
        <f t="shared" si="16"/>
        <v>0</v>
      </c>
      <c r="AL23" s="12">
        <v>21398.55</v>
      </c>
      <c r="AM23" s="16">
        <f t="shared" si="17"/>
        <v>3.0031092623341517E-3</v>
      </c>
      <c r="AN23" s="17">
        <v>65750</v>
      </c>
      <c r="AO23" s="13">
        <f>AN23/$AN$64</f>
        <v>6.8963900590833299E-3</v>
      </c>
      <c r="AP23" s="17">
        <v>61167.53</v>
      </c>
      <c r="AQ23" s="15">
        <f>AP23/$AP$64</f>
        <v>5.5082238261437329E-3</v>
      </c>
      <c r="AR23" s="17">
        <v>7050</v>
      </c>
      <c r="AS23" s="15">
        <f>AR23/$AR$64</f>
        <v>1.8541783513326229E-3</v>
      </c>
      <c r="AT23" s="17">
        <v>55219.09</v>
      </c>
      <c r="AU23" s="13">
        <f>AT23/$AT$64</f>
        <v>7.6739481108317022E-3</v>
      </c>
      <c r="AV23" s="17">
        <v>202518.54</v>
      </c>
      <c r="AW23" s="15">
        <f>AV23/$AV$64</f>
        <v>3.0663195835969756E-2</v>
      </c>
      <c r="AX23" s="17">
        <v>97749.86</v>
      </c>
      <c r="AY23" s="15">
        <f>AX23/$AX$64</f>
        <v>1.4640198733037041E-2</v>
      </c>
      <c r="AZ23" s="17">
        <v>8500</v>
      </c>
      <c r="BA23" s="15">
        <f>AZ23/$AZ$64</f>
        <v>1.064840839617732E-3</v>
      </c>
      <c r="BB23" s="17">
        <v>49846.53</v>
      </c>
      <c r="BC23" s="15">
        <f>BB23/$BB$64</f>
        <v>6.0347331434837575E-3</v>
      </c>
    </row>
    <row r="24" spans="1:55" s="19" customFormat="1" x14ac:dyDescent="0.15">
      <c r="A24" s="18"/>
      <c r="B24" s="18"/>
      <c r="C24" s="19" t="s">
        <v>68</v>
      </c>
      <c r="D24" s="20">
        <f>SUM(D19:D23)</f>
        <v>0</v>
      </c>
      <c r="E24" s="21">
        <f t="shared" si="0"/>
        <v>0</v>
      </c>
      <c r="F24" s="20">
        <f>SUM(F19:F23)</f>
        <v>0</v>
      </c>
      <c r="G24" s="21">
        <f t="shared" si="1"/>
        <v>0</v>
      </c>
      <c r="H24" s="20">
        <f>SUM(H19:H23)</f>
        <v>0</v>
      </c>
      <c r="I24" s="21">
        <f t="shared" si="2"/>
        <v>0</v>
      </c>
      <c r="J24" s="20">
        <f>SUM(J19:J23)</f>
        <v>0</v>
      </c>
      <c r="K24" s="21">
        <f t="shared" si="3"/>
        <v>0</v>
      </c>
      <c r="L24" s="20">
        <f>SUM(L19:L23)</f>
        <v>0</v>
      </c>
      <c r="M24" s="22">
        <f t="shared" si="4"/>
        <v>0</v>
      </c>
      <c r="N24" s="20">
        <f>SUM(N14:N23)</f>
        <v>0</v>
      </c>
      <c r="O24" s="22">
        <f t="shared" si="5"/>
        <v>0</v>
      </c>
      <c r="P24" s="20">
        <f>SUM(P20:P23)</f>
        <v>667.66</v>
      </c>
      <c r="Q24" s="21">
        <f t="shared" si="6"/>
        <v>1.1052989519371779E-4</v>
      </c>
      <c r="R24" s="20">
        <f>SUM(R19:R23)</f>
        <v>42652.11</v>
      </c>
      <c r="S24" s="21">
        <f t="shared" si="7"/>
        <v>5.8832223703516283E-3</v>
      </c>
      <c r="T24" s="20">
        <f>SUM(T19:T23)</f>
        <v>60650.19</v>
      </c>
      <c r="U24" s="21">
        <f t="shared" si="8"/>
        <v>1.17856965759944E-2</v>
      </c>
      <c r="V24" s="20">
        <f>SUM(V19:V23)</f>
        <v>31996.03</v>
      </c>
      <c r="W24" s="21">
        <f t="shared" si="9"/>
        <v>5.6588671911789274E-3</v>
      </c>
      <c r="X24" s="20">
        <f>SUM(X19:X23)</f>
        <v>0</v>
      </c>
      <c r="Y24" s="22">
        <f t="shared" si="10"/>
        <v>0</v>
      </c>
      <c r="Z24" s="29">
        <f>SUM(Z19:Z23)</f>
        <v>422983.29</v>
      </c>
      <c r="AA24" s="21">
        <f t="shared" si="11"/>
        <v>7.0779993934132424E-2</v>
      </c>
      <c r="AB24" s="20">
        <f>SUM(AB19:AB23)</f>
        <v>870647.59</v>
      </c>
      <c r="AC24" s="21">
        <f t="shared" si="12"/>
        <v>0.11394404893418171</v>
      </c>
      <c r="AD24" s="20">
        <f>SUM(AD19:AD23)</f>
        <v>1171614.97</v>
      </c>
      <c r="AE24" s="22">
        <f t="shared" si="13"/>
        <v>0.23045694508123413</v>
      </c>
      <c r="AF24" s="20">
        <f>SUM(AF19:AF23)</f>
        <v>1097455.49</v>
      </c>
      <c r="AG24" s="23">
        <f t="shared" si="14"/>
        <v>0.17028238359965586</v>
      </c>
      <c r="AH24" s="20">
        <f>SUM(AH19:AH23)</f>
        <v>412257.95999999996</v>
      </c>
      <c r="AI24" s="23">
        <f t="shared" si="15"/>
        <v>4.7006419940469661E-2</v>
      </c>
      <c r="AJ24" s="20">
        <f>SUM(AJ20:AJ23)</f>
        <v>150242.97999999998</v>
      </c>
      <c r="AK24" s="23">
        <f t="shared" si="16"/>
        <v>1.98701533190111E-2</v>
      </c>
      <c r="AL24" s="20">
        <f>SUM(AL20:AL23)</f>
        <v>79359.149999999994</v>
      </c>
      <c r="AM24" s="23">
        <f t="shared" si="17"/>
        <v>1.1137399422669539E-2</v>
      </c>
      <c r="AN24" s="24">
        <f>SUM(AN19:AN23)</f>
        <v>180572.91999999998</v>
      </c>
      <c r="AO24" s="21">
        <f>AN24/$AN$64</f>
        <v>1.8939943580648658E-2</v>
      </c>
      <c r="AP24" s="24">
        <f>SUM(AP19:AP23)</f>
        <v>79978.209999999992</v>
      </c>
      <c r="AQ24" s="22">
        <f>AP24/$AP$64</f>
        <v>7.2021525455470718E-3</v>
      </c>
      <c r="AR24" s="24">
        <f>SUM(AR19:AR23)</f>
        <v>7050</v>
      </c>
      <c r="AS24" s="22">
        <f>AR24/$AR$64</f>
        <v>1.8541783513326229E-3</v>
      </c>
      <c r="AT24" s="24">
        <f>SUM(AT19:AT23)</f>
        <v>55219.09</v>
      </c>
      <c r="AU24" s="21">
        <f>AT24/$AT$64</f>
        <v>7.6739481108317022E-3</v>
      </c>
      <c r="AV24" s="24">
        <f>SUM(AV21:AV23)</f>
        <v>202518.54</v>
      </c>
      <c r="AW24" s="22">
        <f>AV24/$AV$64</f>
        <v>3.0663195835969756E-2</v>
      </c>
      <c r="AX24" s="24">
        <f>SUM(AX21:AX23)</f>
        <v>97749.86</v>
      </c>
      <c r="AY24" s="22">
        <f>AX24/$AX$64</f>
        <v>1.4640198733037041E-2</v>
      </c>
      <c r="AZ24" s="24">
        <f>SUM(AZ21:AZ23)</f>
        <v>8500</v>
      </c>
      <c r="BA24" s="22">
        <f>AZ24/$AZ$64</f>
        <v>1.064840839617732E-3</v>
      </c>
      <c r="BB24" s="24">
        <f>SUM(BB21:BB23)</f>
        <v>111647.15</v>
      </c>
      <c r="BC24" s="22">
        <f>BB24/$BB$64</f>
        <v>1.3516703298715127E-2</v>
      </c>
    </row>
    <row r="25" spans="1:55" x14ac:dyDescent="0.15">
      <c r="A25" s="11"/>
      <c r="B25" s="11"/>
      <c r="C25" s="11"/>
      <c r="E25" s="13"/>
      <c r="F25" s="25"/>
      <c r="G25" s="13"/>
      <c r="I25" s="13"/>
      <c r="J25" s="25"/>
      <c r="K25" s="13"/>
      <c r="L25" s="25"/>
      <c r="N25" s="25"/>
      <c r="Q25" s="13"/>
      <c r="S25" s="13"/>
      <c r="T25" s="25"/>
      <c r="U25" s="13"/>
      <c r="V25" s="25"/>
      <c r="W25" s="13"/>
      <c r="X25" s="25"/>
      <c r="AA25" s="13"/>
      <c r="AB25" s="25"/>
      <c r="AC25" s="13"/>
      <c r="AD25" s="25"/>
      <c r="AF25" s="25"/>
      <c r="AG25" s="16"/>
      <c r="AI25" s="16"/>
      <c r="AJ25" s="25"/>
      <c r="AK25" s="16"/>
      <c r="AL25" s="25"/>
      <c r="AM25" s="16"/>
      <c r="AN25" s="11"/>
      <c r="AO25" s="13"/>
      <c r="AR25" s="11"/>
      <c r="AT25" s="17"/>
      <c r="AU25" s="13"/>
      <c r="AV25" s="17"/>
      <c r="AX25" s="17"/>
      <c r="AZ25" s="17"/>
      <c r="BB25" s="17"/>
    </row>
    <row r="26" spans="1:55" x14ac:dyDescent="0.15">
      <c r="A26" s="11" t="s">
        <v>22</v>
      </c>
      <c r="B26" s="11" t="s">
        <v>21</v>
      </c>
      <c r="C26" s="11" t="s">
        <v>23</v>
      </c>
      <c r="D26" s="14">
        <v>10743.47</v>
      </c>
      <c r="E26" s="13">
        <f t="shared" si="0"/>
        <v>1.8749578848832747E-3</v>
      </c>
      <c r="F26" s="25">
        <v>0</v>
      </c>
      <c r="G26" s="13">
        <f t="shared" si="1"/>
        <v>0</v>
      </c>
      <c r="H26" s="37">
        <v>5167.2</v>
      </c>
      <c r="I26" s="13">
        <f t="shared" si="2"/>
        <v>1.1406947853788677E-3</v>
      </c>
      <c r="J26" s="25">
        <v>0</v>
      </c>
      <c r="K26" s="13">
        <f t="shared" si="3"/>
        <v>0</v>
      </c>
      <c r="L26" s="14">
        <v>9363.14</v>
      </c>
      <c r="M26" s="15">
        <f t="shared" si="4"/>
        <v>2.2132609750195663E-3</v>
      </c>
      <c r="N26" s="25">
        <v>0</v>
      </c>
      <c r="O26" s="15">
        <f t="shared" si="5"/>
        <v>0</v>
      </c>
      <c r="P26" s="14">
        <v>0</v>
      </c>
      <c r="Q26" s="13">
        <f t="shared" si="6"/>
        <v>0</v>
      </c>
      <c r="R26" s="12">
        <v>0</v>
      </c>
      <c r="S26" s="13">
        <f t="shared" ref="S26:S41" si="18">R26/$R$64</f>
        <v>0</v>
      </c>
      <c r="T26" s="12">
        <v>0</v>
      </c>
      <c r="U26" s="13">
        <f t="shared" ref="U26:U38" si="19">T26/$T$64</f>
        <v>0</v>
      </c>
      <c r="V26" s="14">
        <v>0</v>
      </c>
      <c r="W26" s="13">
        <f t="shared" ref="W26:W38" si="20">V26/$V$64</f>
        <v>0</v>
      </c>
      <c r="X26" s="14">
        <v>0</v>
      </c>
      <c r="Y26" s="15">
        <f t="shared" ref="Y26:Y38" si="21">X26/$X$64</f>
        <v>0</v>
      </c>
      <c r="Z26" s="12">
        <v>0</v>
      </c>
      <c r="AA26" s="13">
        <f t="shared" ref="AA26:AA38" si="22">Z26/$Z$64</f>
        <v>0</v>
      </c>
      <c r="AB26" s="12">
        <v>0</v>
      </c>
      <c r="AC26" s="13">
        <f t="shared" ref="AC26:AC38" si="23">AB26/$AB$64</f>
        <v>0</v>
      </c>
      <c r="AD26" s="14">
        <v>0</v>
      </c>
      <c r="AE26" s="15">
        <f t="shared" ref="AE26:AE38" si="24">AD26/$AD$64</f>
        <v>0</v>
      </c>
      <c r="AF26" s="12">
        <v>0</v>
      </c>
      <c r="AG26" s="16">
        <f t="shared" ref="AG26:AG38" si="25">AF26/$AF$64</f>
        <v>0</v>
      </c>
      <c r="AH26" s="12">
        <v>0</v>
      </c>
      <c r="AI26" s="16">
        <f t="shared" ref="AI26:AI38" si="26">AH26/$AH$64</f>
        <v>0</v>
      </c>
      <c r="AJ26" s="12">
        <v>0</v>
      </c>
      <c r="AK26" s="16">
        <f t="shared" ref="AK26:AK38" si="27">AJ26/$AJ$64</f>
        <v>0</v>
      </c>
      <c r="AL26" s="12">
        <v>0</v>
      </c>
      <c r="AM26" s="16">
        <f t="shared" ref="AM26:AM38" si="28">AL26/$AL$64</f>
        <v>0</v>
      </c>
      <c r="AN26" s="17">
        <v>0</v>
      </c>
      <c r="AO26" s="13">
        <f t="shared" ref="AO26:AO38" si="29">AN26/$AN$64</f>
        <v>0</v>
      </c>
      <c r="AP26" s="17">
        <v>0</v>
      </c>
      <c r="AQ26" s="15">
        <f t="shared" ref="AQ26:AQ38" si="30">AP26/$AP$64</f>
        <v>0</v>
      </c>
      <c r="AR26" s="17">
        <v>134090.20000000001</v>
      </c>
      <c r="AS26" s="15">
        <f t="shared" ref="AS26:AS38" si="31">AR26/$AR$64</f>
        <v>3.5266261839129315E-2</v>
      </c>
      <c r="AT26" s="17">
        <v>243511.16</v>
      </c>
      <c r="AU26" s="13">
        <f t="shared" ref="AU26:AU38" si="32">AT26/$AT$64</f>
        <v>3.3841412566712643E-2</v>
      </c>
      <c r="AV26" s="17">
        <v>903402.03</v>
      </c>
      <c r="AW26" s="15">
        <f t="shared" ref="AW26:AW38" si="33">AV26/$AV$64</f>
        <v>0.13678349332610548</v>
      </c>
      <c r="AX26" s="17">
        <v>157978.76999999999</v>
      </c>
      <c r="AY26" s="15">
        <f t="shared" ref="AY26:AY38" si="34">AX26/$AX$64</f>
        <v>2.3660807170473183E-2</v>
      </c>
      <c r="AZ26" s="17">
        <v>197868.57</v>
      </c>
      <c r="BA26" s="15">
        <f t="shared" ref="BA26:BA38" si="35">AZ26/$AZ$64</f>
        <v>2.4788062848559996E-2</v>
      </c>
      <c r="BB26" s="17">
        <v>936730.14</v>
      </c>
      <c r="BC26" s="15">
        <f t="shared" ref="BC26:BC38" si="36">BB26/$BB$64</f>
        <v>0.11340641810690093</v>
      </c>
    </row>
    <row r="27" spans="1:55" x14ac:dyDescent="0.15">
      <c r="A27" s="11" t="s">
        <v>24</v>
      </c>
      <c r="B27" s="11" t="s">
        <v>21</v>
      </c>
      <c r="C27" s="11" t="s">
        <v>85</v>
      </c>
      <c r="D27" s="14">
        <v>1061691.3600000001</v>
      </c>
      <c r="E27" s="13">
        <f t="shared" si="0"/>
        <v>0.18528711736007525</v>
      </c>
      <c r="F27" s="25">
        <v>0</v>
      </c>
      <c r="G27" s="13">
        <f t="shared" si="1"/>
        <v>0</v>
      </c>
      <c r="H27" s="37">
        <v>782385.78</v>
      </c>
      <c r="I27" s="13">
        <f t="shared" si="2"/>
        <v>0.17271701877236764</v>
      </c>
      <c r="J27" s="25">
        <v>0</v>
      </c>
      <c r="K27" s="13">
        <f t="shared" si="3"/>
        <v>0</v>
      </c>
      <c r="L27" s="14">
        <v>37972.449999999997</v>
      </c>
      <c r="M27" s="15">
        <f t="shared" si="4"/>
        <v>8.9759356060981378E-3</v>
      </c>
      <c r="N27" s="25">
        <v>0</v>
      </c>
      <c r="O27" s="15">
        <f t="shared" si="5"/>
        <v>0</v>
      </c>
      <c r="P27" s="14">
        <v>19354.5</v>
      </c>
      <c r="Q27" s="13">
        <f t="shared" si="6"/>
        <v>3.2041021725531123E-3</v>
      </c>
      <c r="R27" s="12">
        <v>161366.57999999999</v>
      </c>
      <c r="S27" s="13">
        <f t="shared" si="18"/>
        <v>2.225811274713339E-2</v>
      </c>
      <c r="T27" s="12">
        <v>0</v>
      </c>
      <c r="U27" s="13">
        <f t="shared" si="19"/>
        <v>0</v>
      </c>
      <c r="V27" s="14">
        <v>0</v>
      </c>
      <c r="W27" s="13">
        <f t="shared" si="20"/>
        <v>0</v>
      </c>
      <c r="X27" s="14">
        <v>0</v>
      </c>
      <c r="Y27" s="15">
        <f t="shared" si="21"/>
        <v>0</v>
      </c>
      <c r="Z27" s="12">
        <v>0</v>
      </c>
      <c r="AA27" s="13">
        <f t="shared" si="22"/>
        <v>0</v>
      </c>
      <c r="AB27" s="12">
        <v>0</v>
      </c>
      <c r="AC27" s="13">
        <f t="shared" si="23"/>
        <v>0</v>
      </c>
      <c r="AD27" s="14">
        <v>0</v>
      </c>
      <c r="AE27" s="15">
        <f t="shared" si="24"/>
        <v>0</v>
      </c>
      <c r="AF27" s="12">
        <v>0</v>
      </c>
      <c r="AG27" s="16">
        <f t="shared" si="25"/>
        <v>0</v>
      </c>
      <c r="AH27" s="12">
        <v>0</v>
      </c>
      <c r="AI27" s="16">
        <f t="shared" si="26"/>
        <v>0</v>
      </c>
      <c r="AJ27" s="12">
        <v>0</v>
      </c>
      <c r="AK27" s="16">
        <f t="shared" si="27"/>
        <v>0</v>
      </c>
      <c r="AL27" s="12">
        <v>0</v>
      </c>
      <c r="AM27" s="16">
        <f t="shared" si="28"/>
        <v>0</v>
      </c>
      <c r="AN27" s="17">
        <v>0</v>
      </c>
      <c r="AO27" s="13">
        <f t="shared" si="29"/>
        <v>0</v>
      </c>
      <c r="AP27" s="17">
        <v>13206</v>
      </c>
      <c r="AQ27" s="15">
        <f t="shared" si="30"/>
        <v>1.1892192450480531E-3</v>
      </c>
      <c r="AR27" s="17">
        <v>70361.7</v>
      </c>
      <c r="AS27" s="15">
        <f t="shared" si="31"/>
        <v>1.8505410057157532E-2</v>
      </c>
      <c r="AT27" s="17">
        <v>22377.17</v>
      </c>
      <c r="AU27" s="13">
        <f t="shared" si="32"/>
        <v>3.1098165769711133E-3</v>
      </c>
      <c r="AV27" s="17">
        <v>0</v>
      </c>
      <c r="AW27" s="15">
        <f t="shared" si="33"/>
        <v>0</v>
      </c>
      <c r="AX27" s="17">
        <v>55178.3</v>
      </c>
      <c r="AY27" s="15">
        <f t="shared" si="34"/>
        <v>8.2641681302780146E-3</v>
      </c>
      <c r="AZ27" s="17">
        <v>144821.70000000001</v>
      </c>
      <c r="BA27" s="15">
        <f t="shared" si="35"/>
        <v>1.8142595367396153E-2</v>
      </c>
      <c r="BB27" s="17">
        <v>0</v>
      </c>
      <c r="BC27" s="15">
        <f t="shared" si="36"/>
        <v>0</v>
      </c>
    </row>
    <row r="28" spans="1:55" x14ac:dyDescent="0.15">
      <c r="A28" s="11" t="s">
        <v>25</v>
      </c>
      <c r="B28" s="11" t="s">
        <v>21</v>
      </c>
      <c r="C28" s="11" t="s">
        <v>26</v>
      </c>
      <c r="D28" s="14">
        <v>176145.87</v>
      </c>
      <c r="E28" s="13">
        <f t="shared" si="0"/>
        <v>3.0741100207486435E-2</v>
      </c>
      <c r="F28" s="25">
        <v>0</v>
      </c>
      <c r="G28" s="13">
        <f t="shared" si="1"/>
        <v>0</v>
      </c>
      <c r="H28" s="37">
        <v>230197.68</v>
      </c>
      <c r="I28" s="13">
        <f t="shared" si="2"/>
        <v>5.081771427123264E-2</v>
      </c>
      <c r="J28" s="25">
        <v>0</v>
      </c>
      <c r="K28" s="13">
        <f t="shared" si="3"/>
        <v>0</v>
      </c>
      <c r="L28" s="14">
        <v>442936.26</v>
      </c>
      <c r="M28" s="15">
        <f t="shared" si="4"/>
        <v>0.10470136499925455</v>
      </c>
      <c r="N28" s="25">
        <v>0</v>
      </c>
      <c r="O28" s="15">
        <f t="shared" si="5"/>
        <v>0</v>
      </c>
      <c r="P28" s="14">
        <v>982016.72</v>
      </c>
      <c r="Q28" s="13">
        <f t="shared" si="6"/>
        <v>0.16257107680567731</v>
      </c>
      <c r="R28" s="12">
        <v>542445.81000000006</v>
      </c>
      <c r="S28" s="13">
        <f t="shared" si="18"/>
        <v>7.4822308300703272E-2</v>
      </c>
      <c r="T28" s="12">
        <v>162324.56</v>
      </c>
      <c r="U28" s="13">
        <f t="shared" si="19"/>
        <v>3.1543314390141193E-2</v>
      </c>
      <c r="V28" s="14">
        <v>458183.24</v>
      </c>
      <c r="W28" s="13">
        <f t="shared" si="20"/>
        <v>8.1034994165965601E-2</v>
      </c>
      <c r="X28" s="14">
        <v>156824.91</v>
      </c>
      <c r="Y28" s="15">
        <f t="shared" si="21"/>
        <v>2.261585084945026E-2</v>
      </c>
      <c r="Z28" s="12">
        <v>129889.91</v>
      </c>
      <c r="AA28" s="13">
        <f t="shared" si="22"/>
        <v>2.1735154223007265E-2</v>
      </c>
      <c r="AB28" s="12">
        <v>29740.5</v>
      </c>
      <c r="AC28" s="13">
        <f t="shared" si="23"/>
        <v>3.8922211767990211E-3</v>
      </c>
      <c r="AD28" s="14">
        <v>230000</v>
      </c>
      <c r="AE28" s="15">
        <f t="shared" si="24"/>
        <v>4.524105506153088E-2</v>
      </c>
      <c r="AF28" s="12">
        <v>0</v>
      </c>
      <c r="AG28" s="16">
        <f t="shared" si="25"/>
        <v>0</v>
      </c>
      <c r="AH28" s="12">
        <v>15300</v>
      </c>
      <c r="AI28" s="16">
        <f t="shared" si="26"/>
        <v>1.7445344780951855E-3</v>
      </c>
      <c r="AJ28" s="12">
        <v>216014.11</v>
      </c>
      <c r="AK28" s="16">
        <f t="shared" si="27"/>
        <v>2.8568612555273661E-2</v>
      </c>
      <c r="AL28" s="12">
        <v>12878</v>
      </c>
      <c r="AM28" s="16">
        <f t="shared" si="28"/>
        <v>1.8073206399657549E-3</v>
      </c>
      <c r="AN28" s="17">
        <v>25458.55</v>
      </c>
      <c r="AO28" s="13">
        <f t="shared" si="29"/>
        <v>2.6702979640863254E-3</v>
      </c>
      <c r="AP28" s="17">
        <v>78107.45</v>
      </c>
      <c r="AQ28" s="15">
        <f t="shared" si="30"/>
        <v>7.0336879237943772E-3</v>
      </c>
      <c r="AR28" s="17">
        <v>0</v>
      </c>
      <c r="AS28" s="15">
        <f t="shared" si="31"/>
        <v>0</v>
      </c>
      <c r="AT28" s="17">
        <v>25457.85</v>
      </c>
      <c r="AU28" s="13">
        <f t="shared" si="32"/>
        <v>3.5379471105615261E-3</v>
      </c>
      <c r="AV28" s="17">
        <v>474856.58</v>
      </c>
      <c r="AW28" s="15">
        <f t="shared" si="33"/>
        <v>7.1897715174812332E-2</v>
      </c>
      <c r="AX28" s="17">
        <v>94152.56</v>
      </c>
      <c r="AY28" s="15">
        <f t="shared" si="34"/>
        <v>1.4101423670828724E-2</v>
      </c>
      <c r="AZ28" s="17">
        <v>419778.9</v>
      </c>
      <c r="BA28" s="15">
        <f t="shared" si="35"/>
        <v>5.2587966627036228E-2</v>
      </c>
      <c r="BB28" s="17">
        <v>837780.89</v>
      </c>
      <c r="BC28" s="15">
        <f t="shared" si="36"/>
        <v>0.10142700211750587</v>
      </c>
    </row>
    <row r="29" spans="1:55" x14ac:dyDescent="0.15">
      <c r="A29" s="11" t="s">
        <v>27</v>
      </c>
      <c r="B29" s="11" t="s">
        <v>21</v>
      </c>
      <c r="C29" s="11" t="s">
        <v>28</v>
      </c>
      <c r="D29" s="14">
        <v>156158.95000000001</v>
      </c>
      <c r="E29" s="13">
        <f t="shared" si="0"/>
        <v>2.7252968975349037E-2</v>
      </c>
      <c r="F29" s="25">
        <v>0</v>
      </c>
      <c r="G29" s="13">
        <f t="shared" si="1"/>
        <v>0</v>
      </c>
      <c r="H29" s="37">
        <v>170766.26</v>
      </c>
      <c r="I29" s="13">
        <f t="shared" si="2"/>
        <v>3.7697821315345242E-2</v>
      </c>
      <c r="J29" s="25">
        <v>0</v>
      </c>
      <c r="K29" s="13">
        <f t="shared" si="3"/>
        <v>0</v>
      </c>
      <c r="L29" s="14">
        <v>277293.24</v>
      </c>
      <c r="M29" s="15">
        <f t="shared" si="4"/>
        <v>6.5546633578984673E-2</v>
      </c>
      <c r="N29" s="25">
        <v>0</v>
      </c>
      <c r="O29" s="15">
        <f t="shared" si="5"/>
        <v>0</v>
      </c>
      <c r="P29" s="14">
        <v>9491.5</v>
      </c>
      <c r="Q29" s="13">
        <f t="shared" si="6"/>
        <v>1.57130051258301E-3</v>
      </c>
      <c r="R29" s="12">
        <v>139252.07999999999</v>
      </c>
      <c r="S29" s="13">
        <f t="shared" si="18"/>
        <v>1.9207747334750717E-2</v>
      </c>
      <c r="T29" s="12">
        <v>41907.300000000003</v>
      </c>
      <c r="U29" s="13">
        <f t="shared" si="19"/>
        <v>8.1435313247851353E-3</v>
      </c>
      <c r="V29" s="14">
        <v>112600.97</v>
      </c>
      <c r="W29" s="13">
        <f t="shared" si="20"/>
        <v>1.9914781140907879E-2</v>
      </c>
      <c r="X29" s="14">
        <v>0</v>
      </c>
      <c r="Y29" s="15">
        <f t="shared" si="21"/>
        <v>0</v>
      </c>
      <c r="Z29" s="12">
        <v>983822.69</v>
      </c>
      <c r="AA29" s="13">
        <f t="shared" si="22"/>
        <v>0.16462816777102907</v>
      </c>
      <c r="AB29" s="12">
        <v>259456.64000000001</v>
      </c>
      <c r="AC29" s="13">
        <f t="shared" si="23"/>
        <v>3.3955805338481866E-2</v>
      </c>
      <c r="AD29" s="14">
        <v>0</v>
      </c>
      <c r="AE29" s="15">
        <f t="shared" si="24"/>
        <v>0</v>
      </c>
      <c r="AF29" s="12">
        <v>0</v>
      </c>
      <c r="AG29" s="16">
        <f t="shared" si="25"/>
        <v>0</v>
      </c>
      <c r="AH29" s="12">
        <v>0</v>
      </c>
      <c r="AI29" s="16">
        <f t="shared" si="26"/>
        <v>0</v>
      </c>
      <c r="AJ29" s="12">
        <v>0</v>
      </c>
      <c r="AK29" s="16">
        <f t="shared" si="27"/>
        <v>0</v>
      </c>
      <c r="AL29" s="12">
        <v>0</v>
      </c>
      <c r="AM29" s="16">
        <f t="shared" si="28"/>
        <v>0</v>
      </c>
      <c r="AN29" s="17">
        <v>0</v>
      </c>
      <c r="AO29" s="13">
        <f t="shared" si="29"/>
        <v>0</v>
      </c>
      <c r="AP29" s="17">
        <v>5600</v>
      </c>
      <c r="AQ29" s="15">
        <f t="shared" si="30"/>
        <v>5.042880336414582E-4</v>
      </c>
      <c r="AR29" s="17">
        <v>0</v>
      </c>
      <c r="AS29" s="15">
        <f t="shared" si="31"/>
        <v>0</v>
      </c>
      <c r="AT29" s="17">
        <v>33900</v>
      </c>
      <c r="AU29" s="13">
        <f t="shared" si="32"/>
        <v>4.7111758081705936E-3</v>
      </c>
      <c r="AV29" s="17">
        <v>10500</v>
      </c>
      <c r="AW29" s="15">
        <f t="shared" si="33"/>
        <v>1.5897979329580513E-3</v>
      </c>
      <c r="AX29" s="17">
        <v>61404.959999999999</v>
      </c>
      <c r="AY29" s="15">
        <f t="shared" si="34"/>
        <v>9.1967478786587533E-3</v>
      </c>
      <c r="AZ29" s="17">
        <v>607219.26</v>
      </c>
      <c r="BA29" s="15">
        <f t="shared" si="35"/>
        <v>7.6069631370642099E-2</v>
      </c>
      <c r="BB29" s="17">
        <v>234930.9</v>
      </c>
      <c r="BC29" s="15">
        <f t="shared" si="36"/>
        <v>2.844220628112866E-2</v>
      </c>
    </row>
    <row r="30" spans="1:55" x14ac:dyDescent="0.15">
      <c r="A30" s="11" t="s">
        <v>29</v>
      </c>
      <c r="B30" s="11" t="s">
        <v>21</v>
      </c>
      <c r="C30" s="11" t="s">
        <v>30</v>
      </c>
      <c r="D30" s="14">
        <v>376318.01</v>
      </c>
      <c r="E30" s="13">
        <f t="shared" si="0"/>
        <v>6.5675281829156051E-2</v>
      </c>
      <c r="F30" s="25">
        <v>0</v>
      </c>
      <c r="G30" s="13">
        <f t="shared" si="1"/>
        <v>0</v>
      </c>
      <c r="H30" s="37">
        <v>710096.82</v>
      </c>
      <c r="I30" s="13">
        <f t="shared" si="2"/>
        <v>0.15675873581206776</v>
      </c>
      <c r="J30" s="25">
        <v>0</v>
      </c>
      <c r="K30" s="13">
        <f t="shared" si="3"/>
        <v>0</v>
      </c>
      <c r="L30" s="14">
        <v>379372.67</v>
      </c>
      <c r="M30" s="15">
        <f t="shared" si="4"/>
        <v>8.9676190412615445E-2</v>
      </c>
      <c r="N30" s="25">
        <v>0</v>
      </c>
      <c r="O30" s="15">
        <f t="shared" si="5"/>
        <v>0</v>
      </c>
      <c r="P30" s="14">
        <v>70588.87</v>
      </c>
      <c r="Q30" s="13">
        <f t="shared" si="6"/>
        <v>1.1685858674988722E-2</v>
      </c>
      <c r="R30" s="12">
        <v>217557.31</v>
      </c>
      <c r="S30" s="13">
        <f t="shared" si="18"/>
        <v>3.0008785802754519E-2</v>
      </c>
      <c r="T30" s="12">
        <v>30619</v>
      </c>
      <c r="U30" s="13">
        <f t="shared" si="19"/>
        <v>5.9499606425037176E-3</v>
      </c>
      <c r="V30" s="14">
        <v>87408.15</v>
      </c>
      <c r="W30" s="13">
        <f t="shared" si="20"/>
        <v>1.5459140158221078E-2</v>
      </c>
      <c r="X30" s="14">
        <v>206744.16</v>
      </c>
      <c r="Y30" s="15">
        <f t="shared" si="21"/>
        <v>2.9814747456605461E-2</v>
      </c>
      <c r="Z30" s="12">
        <v>397663.8</v>
      </c>
      <c r="AA30" s="13">
        <f t="shared" si="22"/>
        <v>6.6543151980836046E-2</v>
      </c>
      <c r="AB30" s="12">
        <v>183298.04</v>
      </c>
      <c r="AC30" s="13">
        <f t="shared" si="23"/>
        <v>2.3988719522326594E-2</v>
      </c>
      <c r="AD30" s="14">
        <v>13175.25</v>
      </c>
      <c r="AE30" s="15">
        <f t="shared" si="24"/>
        <v>2.5915748291279769E-3</v>
      </c>
      <c r="AF30" s="12">
        <v>88182.88</v>
      </c>
      <c r="AG30" s="16">
        <f t="shared" si="25"/>
        <v>1.3682551261447899E-2</v>
      </c>
      <c r="AH30" s="12">
        <v>0</v>
      </c>
      <c r="AI30" s="16">
        <f t="shared" si="26"/>
        <v>0</v>
      </c>
      <c r="AJ30" s="12">
        <v>0</v>
      </c>
      <c r="AK30" s="16">
        <f t="shared" si="27"/>
        <v>0</v>
      </c>
      <c r="AL30" s="12">
        <v>6975</v>
      </c>
      <c r="AM30" s="16">
        <f t="shared" si="28"/>
        <v>9.7888348064615162E-4</v>
      </c>
      <c r="AN30" s="17">
        <v>9526.58</v>
      </c>
      <c r="AO30" s="13">
        <f t="shared" si="29"/>
        <v>9.992245111644421E-4</v>
      </c>
      <c r="AP30" s="17">
        <v>288295.82</v>
      </c>
      <c r="AQ30" s="15">
        <f t="shared" si="30"/>
        <v>2.5961452174080676E-2</v>
      </c>
      <c r="AR30" s="17">
        <v>14673.43</v>
      </c>
      <c r="AS30" s="15">
        <f t="shared" si="31"/>
        <v>3.8591710986942765E-3</v>
      </c>
      <c r="AT30" s="17">
        <v>163052.01999999999</v>
      </c>
      <c r="AU30" s="13">
        <f t="shared" si="32"/>
        <v>2.2659785607591378E-2</v>
      </c>
      <c r="AV30" s="17">
        <v>125846.48</v>
      </c>
      <c r="AW30" s="15">
        <f t="shared" si="33"/>
        <v>1.9054330835623499E-2</v>
      </c>
      <c r="AX30" s="17">
        <v>353785.99</v>
      </c>
      <c r="AY30" s="15">
        <f t="shared" si="34"/>
        <v>5.2987259547627535E-2</v>
      </c>
      <c r="AZ30" s="17">
        <v>222301.41</v>
      </c>
      <c r="BA30" s="15">
        <f t="shared" si="35"/>
        <v>2.7848896479130081E-2</v>
      </c>
      <c r="BB30" s="17">
        <v>216736.77</v>
      </c>
      <c r="BC30" s="15">
        <f t="shared" si="36"/>
        <v>2.6239510941496149E-2</v>
      </c>
    </row>
    <row r="31" spans="1:55" x14ac:dyDescent="0.15">
      <c r="A31" s="11" t="s">
        <v>31</v>
      </c>
      <c r="B31" s="11" t="s">
        <v>21</v>
      </c>
      <c r="C31" s="11" t="s">
        <v>32</v>
      </c>
      <c r="D31" s="14">
        <v>966745.06</v>
      </c>
      <c r="E31" s="13">
        <f t="shared" si="0"/>
        <v>0.16871702279793724</v>
      </c>
      <c r="F31" s="25">
        <v>0</v>
      </c>
      <c r="G31" s="13">
        <f t="shared" si="1"/>
        <v>0</v>
      </c>
      <c r="H31" s="37">
        <v>272395.3</v>
      </c>
      <c r="I31" s="13">
        <f t="shared" si="2"/>
        <v>6.0133127858745992E-2</v>
      </c>
      <c r="J31" s="25">
        <v>0</v>
      </c>
      <c r="K31" s="13">
        <f t="shared" si="3"/>
        <v>0</v>
      </c>
      <c r="L31" s="14">
        <v>602923.84</v>
      </c>
      <c r="M31" s="15">
        <f t="shared" si="4"/>
        <v>0.14251926233944393</v>
      </c>
      <c r="N31" s="25">
        <v>0</v>
      </c>
      <c r="O31" s="15">
        <f t="shared" si="5"/>
        <v>0</v>
      </c>
      <c r="P31" s="14">
        <v>120879.4</v>
      </c>
      <c r="Q31" s="13">
        <f t="shared" si="6"/>
        <v>2.0011364186980636E-2</v>
      </c>
      <c r="R31" s="12">
        <v>1367434.17</v>
      </c>
      <c r="S31" s="13">
        <f t="shared" si="18"/>
        <v>0.18861714693428322</v>
      </c>
      <c r="T31" s="12">
        <v>639201.36</v>
      </c>
      <c r="U31" s="13">
        <f t="shared" si="19"/>
        <v>0.12421120659181717</v>
      </c>
      <c r="V31" s="14">
        <v>581695.98</v>
      </c>
      <c r="W31" s="13">
        <f t="shared" si="20"/>
        <v>0.10287964777076011</v>
      </c>
      <c r="X31" s="14">
        <v>1406489.86</v>
      </c>
      <c r="Y31" s="15">
        <f t="shared" si="21"/>
        <v>0.20283107380724261</v>
      </c>
      <c r="Z31" s="12">
        <v>569601.81000000006</v>
      </c>
      <c r="AA31" s="13">
        <f t="shared" si="22"/>
        <v>9.5314433477196828E-2</v>
      </c>
      <c r="AB31" s="12">
        <v>21578.21</v>
      </c>
      <c r="AC31" s="13">
        <f t="shared" si="23"/>
        <v>2.8239997955453473E-3</v>
      </c>
      <c r="AD31" s="14">
        <v>12131.99</v>
      </c>
      <c r="AE31" s="15">
        <f t="shared" si="24"/>
        <v>2.3863653373736608E-3</v>
      </c>
      <c r="AF31" s="12">
        <v>0</v>
      </c>
      <c r="AG31" s="16">
        <f t="shared" si="25"/>
        <v>0</v>
      </c>
      <c r="AH31" s="12">
        <v>0</v>
      </c>
      <c r="AI31" s="16">
        <f t="shared" si="26"/>
        <v>0</v>
      </c>
      <c r="AJ31" s="12">
        <v>0</v>
      </c>
      <c r="AK31" s="16">
        <f t="shared" si="27"/>
        <v>0</v>
      </c>
      <c r="AL31" s="12">
        <v>24981.74</v>
      </c>
      <c r="AM31" s="16">
        <f t="shared" si="28"/>
        <v>3.5059803016196695E-3</v>
      </c>
      <c r="AN31" s="17">
        <v>0</v>
      </c>
      <c r="AO31" s="13">
        <f t="shared" si="29"/>
        <v>0</v>
      </c>
      <c r="AP31" s="17">
        <v>11160.95</v>
      </c>
      <c r="AQ31" s="15">
        <f t="shared" si="30"/>
        <v>1.005059558762613E-3</v>
      </c>
      <c r="AR31" s="17">
        <v>359085.57</v>
      </c>
      <c r="AS31" s="15">
        <f t="shared" si="31"/>
        <v>9.4440948960274496E-2</v>
      </c>
      <c r="AT31" s="17">
        <v>441638.21</v>
      </c>
      <c r="AU31" s="13">
        <f t="shared" si="32"/>
        <v>6.1375671118459124E-2</v>
      </c>
      <c r="AV31" s="17">
        <v>529023.16</v>
      </c>
      <c r="AW31" s="15">
        <f t="shared" si="33"/>
        <v>8.0099040595708243E-2</v>
      </c>
      <c r="AX31" s="17">
        <v>112729.69</v>
      </c>
      <c r="AY31" s="15">
        <f t="shared" si="34"/>
        <v>1.6883758858720191E-2</v>
      </c>
      <c r="AZ31" s="17">
        <v>445642.32</v>
      </c>
      <c r="BA31" s="15">
        <f t="shared" si="35"/>
        <v>5.5828016729175763E-2</v>
      </c>
      <c r="BB31" s="17">
        <v>99147.88</v>
      </c>
      <c r="BC31" s="15">
        <f t="shared" si="36"/>
        <v>1.2003463381345709E-2</v>
      </c>
    </row>
    <row r="32" spans="1:55" x14ac:dyDescent="0.15">
      <c r="A32" s="11" t="s">
        <v>33</v>
      </c>
      <c r="B32" s="11" t="s">
        <v>21</v>
      </c>
      <c r="C32" s="11" t="s">
        <v>34</v>
      </c>
      <c r="D32" s="14">
        <v>0</v>
      </c>
      <c r="E32" s="13">
        <f t="shared" si="0"/>
        <v>0</v>
      </c>
      <c r="F32" s="25">
        <v>0</v>
      </c>
      <c r="G32" s="13">
        <f t="shared" si="1"/>
        <v>0</v>
      </c>
      <c r="H32" s="14">
        <v>0</v>
      </c>
      <c r="I32" s="13">
        <f t="shared" si="2"/>
        <v>0</v>
      </c>
      <c r="J32" s="25">
        <v>0</v>
      </c>
      <c r="K32" s="13">
        <f t="shared" si="3"/>
        <v>0</v>
      </c>
      <c r="L32" s="25">
        <v>0</v>
      </c>
      <c r="M32" s="15">
        <f t="shared" si="4"/>
        <v>0</v>
      </c>
      <c r="N32" s="25">
        <v>0</v>
      </c>
      <c r="O32" s="15">
        <f t="shared" si="5"/>
        <v>0</v>
      </c>
      <c r="P32" s="14">
        <v>6105.92</v>
      </c>
      <c r="Q32" s="13">
        <f t="shared" si="6"/>
        <v>1.0108239188527475E-3</v>
      </c>
      <c r="R32" s="12">
        <v>74916.25</v>
      </c>
      <c r="S32" s="13">
        <f t="shared" si="18"/>
        <v>1.0333579227448658E-2</v>
      </c>
      <c r="T32" s="12">
        <v>5041.6000000000004</v>
      </c>
      <c r="U32" s="13">
        <f t="shared" si="19"/>
        <v>9.7969631847045113E-4</v>
      </c>
      <c r="V32" s="14">
        <v>4410</v>
      </c>
      <c r="W32" s="13">
        <f t="shared" si="20"/>
        <v>7.7995939849722197E-4</v>
      </c>
      <c r="X32" s="14">
        <v>0</v>
      </c>
      <c r="Y32" s="15">
        <f t="shared" si="21"/>
        <v>0</v>
      </c>
      <c r="Z32" s="12">
        <v>0</v>
      </c>
      <c r="AA32" s="13">
        <f t="shared" si="22"/>
        <v>0</v>
      </c>
      <c r="AB32" s="12">
        <v>0</v>
      </c>
      <c r="AC32" s="13">
        <f t="shared" si="23"/>
        <v>0</v>
      </c>
      <c r="AD32" s="14">
        <v>218164.4</v>
      </c>
      <c r="AE32" s="15">
        <f t="shared" si="24"/>
        <v>4.291298970811238E-2</v>
      </c>
      <c r="AF32" s="12">
        <v>56828.17</v>
      </c>
      <c r="AG32" s="16">
        <f t="shared" si="25"/>
        <v>8.8175204656422597E-3</v>
      </c>
      <c r="AH32" s="12">
        <v>145013.70000000001</v>
      </c>
      <c r="AI32" s="16">
        <f t="shared" si="26"/>
        <v>1.6534731989944564E-2</v>
      </c>
      <c r="AJ32" s="12">
        <v>0</v>
      </c>
      <c r="AK32" s="16">
        <f t="shared" si="27"/>
        <v>0</v>
      </c>
      <c r="AL32" s="12">
        <v>0</v>
      </c>
      <c r="AM32" s="16">
        <f t="shared" si="28"/>
        <v>0</v>
      </c>
      <c r="AN32" s="17">
        <v>432201.5</v>
      </c>
      <c r="AO32" s="13">
        <f t="shared" si="29"/>
        <v>4.5332777614006142E-2</v>
      </c>
      <c r="AP32" s="17">
        <v>212588.51</v>
      </c>
      <c r="AQ32" s="15">
        <f t="shared" si="30"/>
        <v>1.9143900300476337E-2</v>
      </c>
      <c r="AR32" s="17">
        <v>73497.25</v>
      </c>
      <c r="AS32" s="15">
        <f t="shared" si="31"/>
        <v>1.933007231666406E-2</v>
      </c>
      <c r="AT32" s="17">
        <v>36007</v>
      </c>
      <c r="AU32" s="13">
        <f t="shared" si="32"/>
        <v>5.0039913665132314E-3</v>
      </c>
      <c r="AV32" s="17">
        <v>347513.7</v>
      </c>
      <c r="AW32" s="15">
        <f t="shared" si="33"/>
        <v>5.2616815422343269E-2</v>
      </c>
      <c r="AX32" s="17">
        <v>277782.3</v>
      </c>
      <c r="AY32" s="15">
        <f t="shared" si="34"/>
        <v>4.1604029678611459E-2</v>
      </c>
      <c r="AZ32" s="17">
        <v>16088.97</v>
      </c>
      <c r="BA32" s="15">
        <f t="shared" si="35"/>
        <v>2.0155520380452352E-3</v>
      </c>
      <c r="BB32" s="17">
        <v>33911.03</v>
      </c>
      <c r="BC32" s="15">
        <f t="shared" si="36"/>
        <v>4.1054816989401664E-3</v>
      </c>
    </row>
    <row r="33" spans="1:55" x14ac:dyDescent="0.15">
      <c r="A33" s="11" t="s">
        <v>35</v>
      </c>
      <c r="B33" s="11" t="s">
        <v>21</v>
      </c>
      <c r="C33" s="11" t="s">
        <v>36</v>
      </c>
      <c r="D33" s="14">
        <v>0</v>
      </c>
      <c r="E33" s="13">
        <f t="shared" si="0"/>
        <v>0</v>
      </c>
      <c r="F33" s="25">
        <v>0</v>
      </c>
      <c r="G33" s="13">
        <f t="shared" si="1"/>
        <v>0</v>
      </c>
      <c r="H33" s="14">
        <v>0</v>
      </c>
      <c r="I33" s="13">
        <f t="shared" si="2"/>
        <v>0</v>
      </c>
      <c r="J33" s="25">
        <v>0</v>
      </c>
      <c r="K33" s="13">
        <f t="shared" si="3"/>
        <v>0</v>
      </c>
      <c r="L33" s="25">
        <v>0</v>
      </c>
      <c r="M33" s="15">
        <f t="shared" si="4"/>
        <v>0</v>
      </c>
      <c r="N33" s="25">
        <v>0</v>
      </c>
      <c r="O33" s="15">
        <f t="shared" si="5"/>
        <v>0</v>
      </c>
      <c r="P33" s="14">
        <v>0</v>
      </c>
      <c r="Q33" s="13">
        <f t="shared" si="6"/>
        <v>0</v>
      </c>
      <c r="R33" s="12">
        <v>0</v>
      </c>
      <c r="S33" s="13">
        <f t="shared" si="18"/>
        <v>0</v>
      </c>
      <c r="T33" s="12">
        <v>0</v>
      </c>
      <c r="U33" s="13">
        <f t="shared" si="19"/>
        <v>0</v>
      </c>
      <c r="V33" s="14">
        <v>0</v>
      </c>
      <c r="W33" s="13">
        <f t="shared" si="20"/>
        <v>0</v>
      </c>
      <c r="X33" s="14">
        <v>0</v>
      </c>
      <c r="Y33" s="15">
        <f t="shared" si="21"/>
        <v>0</v>
      </c>
      <c r="Z33" s="12">
        <v>0</v>
      </c>
      <c r="AA33" s="13">
        <f t="shared" si="22"/>
        <v>0</v>
      </c>
      <c r="AB33" s="12">
        <v>0</v>
      </c>
      <c r="AC33" s="13">
        <f t="shared" si="23"/>
        <v>0</v>
      </c>
      <c r="AD33" s="14">
        <v>0</v>
      </c>
      <c r="AE33" s="15">
        <f t="shared" si="24"/>
        <v>0</v>
      </c>
      <c r="AF33" s="12">
        <v>0</v>
      </c>
      <c r="AG33" s="16">
        <f t="shared" si="25"/>
        <v>0</v>
      </c>
      <c r="AH33" s="12">
        <v>1561.5</v>
      </c>
      <c r="AI33" s="16">
        <f t="shared" si="26"/>
        <v>1.78045136440891E-4</v>
      </c>
      <c r="AJ33" s="12">
        <v>4375.1000000000004</v>
      </c>
      <c r="AK33" s="16">
        <f t="shared" si="27"/>
        <v>5.7862209459640308E-4</v>
      </c>
      <c r="AL33" s="12">
        <v>86172.14</v>
      </c>
      <c r="AM33" s="16">
        <f t="shared" si="28"/>
        <v>1.2093546141638347E-2</v>
      </c>
      <c r="AN33" s="17">
        <v>42445.2</v>
      </c>
      <c r="AO33" s="13">
        <f t="shared" si="29"/>
        <v>4.4519947579589924E-3</v>
      </c>
      <c r="AP33" s="17">
        <v>168973</v>
      </c>
      <c r="AQ33" s="15">
        <f t="shared" si="30"/>
        <v>1.5216261055088949E-2</v>
      </c>
      <c r="AR33" s="17">
        <v>0</v>
      </c>
      <c r="AS33" s="15">
        <f t="shared" si="31"/>
        <v>0</v>
      </c>
      <c r="AT33" s="17">
        <v>169165.5</v>
      </c>
      <c r="AU33" s="13">
        <f t="shared" si="32"/>
        <v>2.350939266009093E-2</v>
      </c>
      <c r="AV33" s="17">
        <v>2862</v>
      </c>
      <c r="AW33" s="15">
        <f t="shared" si="33"/>
        <v>4.3333349372628028E-4</v>
      </c>
      <c r="AX33" s="17">
        <v>0</v>
      </c>
      <c r="AY33" s="15">
        <f t="shared" si="34"/>
        <v>0</v>
      </c>
      <c r="AZ33" s="17">
        <v>64423</v>
      </c>
      <c r="BA33" s="15">
        <f t="shared" si="35"/>
        <v>8.0706166365521349E-3</v>
      </c>
      <c r="BB33" s="17">
        <v>7715</v>
      </c>
      <c r="BC33" s="15">
        <f t="shared" si="36"/>
        <v>9.3402622413189416E-4</v>
      </c>
    </row>
    <row r="34" spans="1:55" x14ac:dyDescent="0.15">
      <c r="A34" s="11" t="s">
        <v>37</v>
      </c>
      <c r="B34" s="11" t="s">
        <v>21</v>
      </c>
      <c r="C34" s="11" t="s">
        <v>38</v>
      </c>
      <c r="D34" s="14">
        <v>0</v>
      </c>
      <c r="E34" s="13">
        <f t="shared" si="0"/>
        <v>0</v>
      </c>
      <c r="F34" s="25">
        <v>0</v>
      </c>
      <c r="G34" s="13">
        <f t="shared" si="1"/>
        <v>0</v>
      </c>
      <c r="H34" s="14">
        <v>0</v>
      </c>
      <c r="I34" s="13">
        <f t="shared" si="2"/>
        <v>0</v>
      </c>
      <c r="J34" s="25">
        <v>0</v>
      </c>
      <c r="K34" s="13">
        <f t="shared" si="3"/>
        <v>0</v>
      </c>
      <c r="L34" s="25">
        <v>0</v>
      </c>
      <c r="M34" s="15">
        <f t="shared" si="4"/>
        <v>0</v>
      </c>
      <c r="N34" s="25">
        <v>0</v>
      </c>
      <c r="O34" s="15">
        <f t="shared" si="5"/>
        <v>0</v>
      </c>
      <c r="P34" s="14">
        <v>0</v>
      </c>
      <c r="Q34" s="13">
        <f t="shared" si="6"/>
        <v>0</v>
      </c>
      <c r="R34" s="12">
        <v>0</v>
      </c>
      <c r="S34" s="13">
        <f t="shared" si="18"/>
        <v>0</v>
      </c>
      <c r="T34" s="12">
        <v>0</v>
      </c>
      <c r="U34" s="13">
        <f t="shared" si="19"/>
        <v>0</v>
      </c>
      <c r="V34" s="14">
        <v>0</v>
      </c>
      <c r="W34" s="13">
        <f t="shared" si="20"/>
        <v>0</v>
      </c>
      <c r="X34" s="14">
        <v>0</v>
      </c>
      <c r="Y34" s="15">
        <f t="shared" si="21"/>
        <v>0</v>
      </c>
      <c r="Z34" s="12">
        <v>0</v>
      </c>
      <c r="AA34" s="13">
        <f t="shared" si="22"/>
        <v>0</v>
      </c>
      <c r="AB34" s="12">
        <v>0</v>
      </c>
      <c r="AC34" s="13">
        <f t="shared" si="23"/>
        <v>0</v>
      </c>
      <c r="AD34" s="14">
        <v>0</v>
      </c>
      <c r="AE34" s="15">
        <f t="shared" si="24"/>
        <v>0</v>
      </c>
      <c r="AF34" s="12">
        <v>0</v>
      </c>
      <c r="AG34" s="16">
        <f t="shared" si="25"/>
        <v>0</v>
      </c>
      <c r="AH34" s="12">
        <v>0</v>
      </c>
      <c r="AI34" s="16">
        <f t="shared" si="26"/>
        <v>0</v>
      </c>
      <c r="AJ34" s="12">
        <v>0</v>
      </c>
      <c r="AK34" s="16">
        <f t="shared" si="27"/>
        <v>0</v>
      </c>
      <c r="AL34" s="12">
        <v>0</v>
      </c>
      <c r="AM34" s="16">
        <f t="shared" si="28"/>
        <v>0</v>
      </c>
      <c r="AN34" s="17">
        <v>0</v>
      </c>
      <c r="AO34" s="13">
        <f t="shared" si="29"/>
        <v>0</v>
      </c>
      <c r="AP34" s="17">
        <v>0</v>
      </c>
      <c r="AQ34" s="15">
        <f t="shared" si="30"/>
        <v>0</v>
      </c>
      <c r="AR34" s="17">
        <v>0</v>
      </c>
      <c r="AS34" s="15">
        <f t="shared" si="31"/>
        <v>0</v>
      </c>
      <c r="AT34" s="17">
        <v>0</v>
      </c>
      <c r="AU34" s="13">
        <f t="shared" si="32"/>
        <v>0</v>
      </c>
      <c r="AV34" s="17">
        <v>0</v>
      </c>
      <c r="AW34" s="15">
        <f t="shared" si="33"/>
        <v>0</v>
      </c>
      <c r="AX34" s="17">
        <v>649788.53</v>
      </c>
      <c r="AY34" s="15">
        <f t="shared" si="34"/>
        <v>9.7320172260584328E-2</v>
      </c>
      <c r="AZ34" s="17">
        <v>5606.56</v>
      </c>
      <c r="BA34" s="15">
        <f t="shared" si="35"/>
        <v>7.0236400679614017E-4</v>
      </c>
      <c r="BB34" s="17">
        <v>666910</v>
      </c>
      <c r="BC34" s="15">
        <f t="shared" si="36"/>
        <v>8.0740301897057873E-2</v>
      </c>
    </row>
    <row r="35" spans="1:55" x14ac:dyDescent="0.15">
      <c r="A35" s="11" t="s">
        <v>39</v>
      </c>
      <c r="B35" s="11" t="s">
        <v>21</v>
      </c>
      <c r="C35" s="11" t="s">
        <v>40</v>
      </c>
      <c r="D35" s="14">
        <v>170026.42</v>
      </c>
      <c r="E35" s="13">
        <f t="shared" si="0"/>
        <v>2.9673129521232466E-2</v>
      </c>
      <c r="F35" s="14">
        <v>41880</v>
      </c>
      <c r="G35" s="13">
        <f t="shared" si="1"/>
        <v>2.9845808982446841E-2</v>
      </c>
      <c r="H35" s="37">
        <v>1053379.5</v>
      </c>
      <c r="I35" s="13">
        <f t="shared" si="2"/>
        <v>0.23254073824798713</v>
      </c>
      <c r="J35" s="37">
        <v>240665</v>
      </c>
      <c r="K35" s="13">
        <f t="shared" si="3"/>
        <v>0.21409353266196046</v>
      </c>
      <c r="L35" s="14">
        <v>415058.2</v>
      </c>
      <c r="M35" s="15">
        <f t="shared" si="4"/>
        <v>9.8111543394829748E-2</v>
      </c>
      <c r="N35" s="14">
        <v>18000</v>
      </c>
      <c r="O35" s="15">
        <f t="shared" si="5"/>
        <v>3.4226450371979716E-2</v>
      </c>
      <c r="P35" s="14">
        <v>320793.11</v>
      </c>
      <c r="Q35" s="13">
        <f t="shared" si="6"/>
        <v>5.3106714236537733E-2</v>
      </c>
      <c r="R35" s="12">
        <v>151293.78</v>
      </c>
      <c r="S35" s="13">
        <f t="shared" si="18"/>
        <v>2.0868720234264091E-2</v>
      </c>
      <c r="T35" s="12">
        <v>0</v>
      </c>
      <c r="U35" s="13">
        <f t="shared" si="19"/>
        <v>0</v>
      </c>
      <c r="V35" s="14">
        <v>0</v>
      </c>
      <c r="W35" s="13">
        <f t="shared" si="20"/>
        <v>0</v>
      </c>
      <c r="X35" s="14">
        <v>0</v>
      </c>
      <c r="Y35" s="15">
        <f t="shared" si="21"/>
        <v>0</v>
      </c>
      <c r="Z35" s="12">
        <v>71321.899999999994</v>
      </c>
      <c r="AA35" s="13">
        <f t="shared" si="22"/>
        <v>1.1934664486085961E-2</v>
      </c>
      <c r="AB35" s="12">
        <v>0</v>
      </c>
      <c r="AC35" s="13">
        <f t="shared" si="23"/>
        <v>0</v>
      </c>
      <c r="AD35" s="14">
        <v>0</v>
      </c>
      <c r="AE35" s="15">
        <f t="shared" si="24"/>
        <v>0</v>
      </c>
      <c r="AF35" s="12">
        <v>1353.3</v>
      </c>
      <c r="AG35" s="16">
        <f t="shared" si="25"/>
        <v>2.0997949513689549E-4</v>
      </c>
      <c r="AH35" s="12">
        <v>98621.7</v>
      </c>
      <c r="AI35" s="16">
        <f t="shared" si="26"/>
        <v>1.1245029799892807E-2</v>
      </c>
      <c r="AJ35" s="12">
        <v>0</v>
      </c>
      <c r="AK35" s="16">
        <f t="shared" si="27"/>
        <v>0</v>
      </c>
      <c r="AL35" s="12">
        <v>0</v>
      </c>
      <c r="AM35" s="16">
        <f t="shared" si="28"/>
        <v>0</v>
      </c>
      <c r="AN35" s="17">
        <v>0</v>
      </c>
      <c r="AO35" s="13">
        <f t="shared" si="29"/>
        <v>0</v>
      </c>
      <c r="AP35" s="17">
        <v>0</v>
      </c>
      <c r="AQ35" s="15">
        <f t="shared" si="30"/>
        <v>0</v>
      </c>
      <c r="AR35" s="17">
        <v>0</v>
      </c>
      <c r="AS35" s="15">
        <f t="shared" si="31"/>
        <v>0</v>
      </c>
      <c r="AT35" s="17">
        <v>0</v>
      </c>
      <c r="AU35" s="13">
        <f t="shared" si="32"/>
        <v>0</v>
      </c>
      <c r="AV35" s="17">
        <v>0</v>
      </c>
      <c r="AW35" s="15">
        <f t="shared" si="33"/>
        <v>0</v>
      </c>
      <c r="AX35" s="17">
        <v>486468.47</v>
      </c>
      <c r="AY35" s="15">
        <f t="shared" si="34"/>
        <v>7.2859389038065811E-2</v>
      </c>
      <c r="AZ35" s="17">
        <v>543052.36</v>
      </c>
      <c r="BA35" s="15">
        <f t="shared" si="35"/>
        <v>6.8031097762210682E-2</v>
      </c>
      <c r="BB35" s="17">
        <v>379362</v>
      </c>
      <c r="BC35" s="15">
        <f t="shared" si="36"/>
        <v>4.5927939914338772E-2</v>
      </c>
    </row>
    <row r="36" spans="1:55" x14ac:dyDescent="0.15">
      <c r="A36" s="11" t="s">
        <v>41</v>
      </c>
      <c r="B36" s="11" t="s">
        <v>21</v>
      </c>
      <c r="C36" s="11" t="s">
        <v>42</v>
      </c>
      <c r="D36" s="14">
        <v>110192.69</v>
      </c>
      <c r="E36" s="13">
        <f t="shared" si="0"/>
        <v>1.9230905189105418E-2</v>
      </c>
      <c r="F36" s="25">
        <v>0</v>
      </c>
      <c r="G36" s="13">
        <f t="shared" si="1"/>
        <v>0</v>
      </c>
      <c r="H36" s="14">
        <v>0</v>
      </c>
      <c r="I36" s="13">
        <f t="shared" si="2"/>
        <v>0</v>
      </c>
      <c r="J36" s="25">
        <v>0</v>
      </c>
      <c r="K36" s="13">
        <f t="shared" si="3"/>
        <v>0</v>
      </c>
      <c r="L36" s="25">
        <v>0</v>
      </c>
      <c r="M36" s="15">
        <f t="shared" si="4"/>
        <v>0</v>
      </c>
      <c r="N36" s="25">
        <v>0</v>
      </c>
      <c r="O36" s="15">
        <f t="shared" si="5"/>
        <v>0</v>
      </c>
      <c r="P36" s="14">
        <v>0</v>
      </c>
      <c r="Q36" s="13">
        <f t="shared" si="6"/>
        <v>0</v>
      </c>
      <c r="R36" s="12">
        <v>0</v>
      </c>
      <c r="S36" s="13">
        <f t="shared" si="18"/>
        <v>0</v>
      </c>
      <c r="T36" s="12">
        <v>0</v>
      </c>
      <c r="U36" s="13">
        <f t="shared" si="19"/>
        <v>0</v>
      </c>
      <c r="V36" s="14">
        <v>0</v>
      </c>
      <c r="W36" s="13">
        <f t="shared" si="20"/>
        <v>0</v>
      </c>
      <c r="X36" s="14">
        <v>0</v>
      </c>
      <c r="Y36" s="15">
        <f t="shared" si="21"/>
        <v>0</v>
      </c>
      <c r="Z36" s="12">
        <v>0</v>
      </c>
      <c r="AA36" s="13">
        <f t="shared" si="22"/>
        <v>0</v>
      </c>
      <c r="AB36" s="12">
        <v>0</v>
      </c>
      <c r="AC36" s="13">
        <f t="shared" si="23"/>
        <v>0</v>
      </c>
      <c r="AD36" s="14">
        <v>0</v>
      </c>
      <c r="AE36" s="15">
        <f t="shared" si="24"/>
        <v>0</v>
      </c>
      <c r="AF36" s="12">
        <v>0</v>
      </c>
      <c r="AG36" s="16">
        <f t="shared" si="25"/>
        <v>0</v>
      </c>
      <c r="AH36" s="12">
        <v>0</v>
      </c>
      <c r="AI36" s="16">
        <f t="shared" si="26"/>
        <v>0</v>
      </c>
      <c r="AJ36" s="12">
        <v>0</v>
      </c>
      <c r="AK36" s="16">
        <f t="shared" si="27"/>
        <v>0</v>
      </c>
      <c r="AL36" s="12">
        <v>0</v>
      </c>
      <c r="AM36" s="16">
        <f t="shared" si="28"/>
        <v>0</v>
      </c>
      <c r="AN36" s="17">
        <v>1914.84</v>
      </c>
      <c r="AO36" s="13">
        <f t="shared" si="29"/>
        <v>2.0084385613285358E-4</v>
      </c>
      <c r="AP36" s="17">
        <v>386717.12</v>
      </c>
      <c r="AQ36" s="15">
        <f t="shared" si="30"/>
        <v>3.4824431432194256E-2</v>
      </c>
      <c r="AR36" s="17">
        <v>539870.81999999995</v>
      </c>
      <c r="AS36" s="15">
        <f t="shared" si="31"/>
        <v>0.14198819673194199</v>
      </c>
      <c r="AT36" s="17">
        <v>287158.21999999997</v>
      </c>
      <c r="AU36" s="13">
        <f t="shared" si="32"/>
        <v>3.9907163987649819E-2</v>
      </c>
      <c r="AV36" s="17">
        <v>40664.870000000003</v>
      </c>
      <c r="AW36" s="15">
        <f t="shared" si="33"/>
        <v>6.157040597143607E-3</v>
      </c>
      <c r="AX36" s="17">
        <v>439237.06</v>
      </c>
      <c r="AY36" s="15">
        <f t="shared" si="34"/>
        <v>6.5785443061656707E-2</v>
      </c>
      <c r="AZ36" s="17">
        <v>369391.39</v>
      </c>
      <c r="BA36" s="15">
        <f t="shared" si="35"/>
        <v>4.6275651514724833E-2</v>
      </c>
      <c r="BB36" s="17">
        <v>0</v>
      </c>
      <c r="BC36" s="15">
        <f t="shared" si="36"/>
        <v>0</v>
      </c>
    </row>
    <row r="37" spans="1:55" x14ac:dyDescent="0.15">
      <c r="A37" s="11" t="s">
        <v>43</v>
      </c>
      <c r="B37" s="11" t="s">
        <v>21</v>
      </c>
      <c r="C37" s="11" t="s">
        <v>44</v>
      </c>
      <c r="D37" s="25">
        <v>0</v>
      </c>
      <c r="E37" s="13">
        <f t="shared" si="0"/>
        <v>0</v>
      </c>
      <c r="F37" s="25">
        <v>0</v>
      </c>
      <c r="G37" s="13">
        <f t="shared" si="1"/>
        <v>0</v>
      </c>
      <c r="H37" s="14">
        <v>0</v>
      </c>
      <c r="I37" s="13">
        <f t="shared" si="2"/>
        <v>0</v>
      </c>
      <c r="J37" s="25">
        <v>0</v>
      </c>
      <c r="K37" s="13">
        <f t="shared" si="3"/>
        <v>0</v>
      </c>
      <c r="L37" s="25">
        <v>0</v>
      </c>
      <c r="M37" s="15">
        <f t="shared" si="4"/>
        <v>0</v>
      </c>
      <c r="N37" s="25">
        <v>0</v>
      </c>
      <c r="O37" s="15">
        <f t="shared" si="5"/>
        <v>0</v>
      </c>
      <c r="P37" s="14">
        <v>20000</v>
      </c>
      <c r="Q37" s="13">
        <f t="shared" si="6"/>
        <v>3.3109635201664859E-3</v>
      </c>
      <c r="R37" s="12">
        <v>0</v>
      </c>
      <c r="S37" s="13">
        <f t="shared" si="18"/>
        <v>0</v>
      </c>
      <c r="T37" s="12">
        <v>0</v>
      </c>
      <c r="U37" s="13">
        <f t="shared" si="19"/>
        <v>0</v>
      </c>
      <c r="V37" s="14">
        <v>0</v>
      </c>
      <c r="W37" s="13">
        <f t="shared" si="20"/>
        <v>0</v>
      </c>
      <c r="X37" s="14">
        <v>0</v>
      </c>
      <c r="Y37" s="15">
        <f t="shared" si="21"/>
        <v>0</v>
      </c>
      <c r="Z37" s="12">
        <v>0</v>
      </c>
      <c r="AA37" s="13">
        <f t="shared" si="22"/>
        <v>0</v>
      </c>
      <c r="AB37" s="12">
        <v>0</v>
      </c>
      <c r="AC37" s="13">
        <f t="shared" si="23"/>
        <v>0</v>
      </c>
      <c r="AD37" s="14">
        <v>0</v>
      </c>
      <c r="AE37" s="15">
        <f t="shared" si="24"/>
        <v>0</v>
      </c>
      <c r="AF37" s="12">
        <v>0</v>
      </c>
      <c r="AG37" s="16">
        <f t="shared" si="25"/>
        <v>0</v>
      </c>
      <c r="AH37" s="12">
        <v>0</v>
      </c>
      <c r="AI37" s="16">
        <f t="shared" si="26"/>
        <v>0</v>
      </c>
      <c r="AJ37" s="12">
        <v>0</v>
      </c>
      <c r="AK37" s="16">
        <f t="shared" si="27"/>
        <v>0</v>
      </c>
      <c r="AL37" s="12">
        <v>0</v>
      </c>
      <c r="AM37" s="16">
        <f t="shared" si="28"/>
        <v>0</v>
      </c>
      <c r="AN37" s="17">
        <v>0</v>
      </c>
      <c r="AO37" s="13">
        <f t="shared" si="29"/>
        <v>0</v>
      </c>
      <c r="AP37" s="17">
        <v>0</v>
      </c>
      <c r="AQ37" s="15">
        <f t="shared" si="30"/>
        <v>0</v>
      </c>
      <c r="AR37" s="17">
        <v>0</v>
      </c>
      <c r="AS37" s="15">
        <f t="shared" si="31"/>
        <v>0</v>
      </c>
      <c r="AT37" s="17">
        <v>0</v>
      </c>
      <c r="AU37" s="13">
        <f t="shared" si="32"/>
        <v>0</v>
      </c>
      <c r="AV37" s="17">
        <v>0</v>
      </c>
      <c r="AW37" s="15">
        <f t="shared" si="33"/>
        <v>0</v>
      </c>
      <c r="AX37" s="17">
        <v>0</v>
      </c>
      <c r="AY37" s="15">
        <f t="shared" si="34"/>
        <v>0</v>
      </c>
      <c r="AZ37" s="17">
        <v>0</v>
      </c>
      <c r="BA37" s="15">
        <f t="shared" si="35"/>
        <v>0</v>
      </c>
      <c r="BB37" s="17">
        <v>565000</v>
      </c>
      <c r="BC37" s="15">
        <f t="shared" si="36"/>
        <v>6.8402438967533397E-2</v>
      </c>
    </row>
    <row r="38" spans="1:55" x14ac:dyDescent="0.15">
      <c r="A38" s="11" t="s">
        <v>87</v>
      </c>
      <c r="B38" s="11" t="s">
        <v>21</v>
      </c>
      <c r="C38" s="27" t="s">
        <v>86</v>
      </c>
      <c r="D38" s="14">
        <v>115702.5</v>
      </c>
      <c r="E38" s="13">
        <f t="shared" si="0"/>
        <v>2.0192481076943214E-2</v>
      </c>
      <c r="F38" s="28">
        <v>0</v>
      </c>
      <c r="G38" s="13">
        <f t="shared" si="1"/>
        <v>0</v>
      </c>
      <c r="H38" s="37">
        <v>28956.799999999999</v>
      </c>
      <c r="I38" s="13">
        <f t="shared" si="2"/>
        <v>6.3924118983702581E-3</v>
      </c>
      <c r="J38" s="28">
        <v>0</v>
      </c>
      <c r="K38" s="13">
        <f t="shared" si="3"/>
        <v>0</v>
      </c>
      <c r="L38" s="14">
        <v>398670.45</v>
      </c>
      <c r="M38" s="15">
        <f t="shared" si="4"/>
        <v>9.4237803651177843E-2</v>
      </c>
      <c r="N38" s="25">
        <v>0</v>
      </c>
      <c r="O38" s="15">
        <f t="shared" si="5"/>
        <v>0</v>
      </c>
      <c r="P38" s="14">
        <v>2166168.5</v>
      </c>
      <c r="Q38" s="13">
        <f t="shared" si="6"/>
        <v>0.35860524410168781</v>
      </c>
      <c r="R38" s="12">
        <v>2486019.12</v>
      </c>
      <c r="S38" s="13">
        <f t="shared" si="18"/>
        <v>0.34290925583531201</v>
      </c>
      <c r="T38" s="12">
        <v>2559016.2200000002</v>
      </c>
      <c r="U38" s="13">
        <f t="shared" si="19"/>
        <v>0.49727443066490201</v>
      </c>
      <c r="V38" s="14">
        <v>2442502.7799999998</v>
      </c>
      <c r="W38" s="13">
        <f t="shared" si="20"/>
        <v>0.43198480705591663</v>
      </c>
      <c r="X38" s="14">
        <v>3202557</v>
      </c>
      <c r="Y38" s="15">
        <f t="shared" si="21"/>
        <v>0.46184341154006003</v>
      </c>
      <c r="Z38" s="12">
        <v>1342252.59</v>
      </c>
      <c r="AA38" s="13">
        <f t="shared" si="22"/>
        <v>0.22460610720171367</v>
      </c>
      <c r="AB38" s="12">
        <v>4554220.0999999996</v>
      </c>
      <c r="AC38" s="13">
        <f t="shared" si="23"/>
        <v>0.59602333239265493</v>
      </c>
      <c r="AD38" s="14">
        <v>1662265.47</v>
      </c>
      <c r="AE38" s="15">
        <f t="shared" si="24"/>
        <v>0.32696801589196306</v>
      </c>
      <c r="AF38" s="12">
        <v>3289398.52</v>
      </c>
      <c r="AG38" s="16">
        <f t="shared" si="25"/>
        <v>0.51038664045935955</v>
      </c>
      <c r="AH38" s="12">
        <v>4547950.2</v>
      </c>
      <c r="AI38" s="16">
        <f t="shared" si="26"/>
        <v>0.51856574696469904</v>
      </c>
      <c r="AJ38" s="12">
        <v>4294314.4400000004</v>
      </c>
      <c r="AK38" s="16">
        <f t="shared" si="27"/>
        <v>0.56793792510534147</v>
      </c>
      <c r="AL38" s="12">
        <v>4978506.63</v>
      </c>
      <c r="AM38" s="16">
        <f t="shared" si="28"/>
        <v>0.69869217181280896</v>
      </c>
      <c r="AN38" s="17">
        <v>5004516.95</v>
      </c>
      <c r="AO38" s="13">
        <f t="shared" si="29"/>
        <v>0.52491408280599283</v>
      </c>
      <c r="AP38" s="17">
        <v>6565688.6299999999</v>
      </c>
      <c r="AQ38" s="15">
        <f t="shared" si="30"/>
        <v>0.59124968012942491</v>
      </c>
      <c r="AR38" s="17">
        <v>988043.42</v>
      </c>
      <c r="AS38" s="15">
        <f t="shared" si="31"/>
        <v>0.25985939284264487</v>
      </c>
      <c r="AT38" s="17">
        <v>3271949.05</v>
      </c>
      <c r="AU38" s="13">
        <f t="shared" si="32"/>
        <v>0.45471171710698388</v>
      </c>
      <c r="AV38" s="17">
        <v>2189527.7799999998</v>
      </c>
      <c r="AW38" s="15">
        <f t="shared" si="33"/>
        <v>0.33151492750459338</v>
      </c>
      <c r="AX38" s="17">
        <v>933572.19</v>
      </c>
      <c r="AY38" s="15">
        <f t="shared" si="34"/>
        <v>0.13982303804053137</v>
      </c>
      <c r="AZ38" s="17">
        <v>2362568.62</v>
      </c>
      <c r="BA38" s="15">
        <f t="shared" si="35"/>
        <v>0.29597171211474194</v>
      </c>
      <c r="BB38" s="17">
        <v>1974445.73</v>
      </c>
      <c r="BC38" s="15">
        <f t="shared" si="36"/>
        <v>0.23903876732926005</v>
      </c>
    </row>
    <row r="39" spans="1:55" x14ac:dyDescent="0.15">
      <c r="A39" s="27" t="s">
        <v>97</v>
      </c>
      <c r="B39" s="11" t="s">
        <v>21</v>
      </c>
      <c r="C39" s="11" t="s">
        <v>98</v>
      </c>
      <c r="D39" s="25">
        <v>0</v>
      </c>
      <c r="E39" s="13">
        <f t="shared" si="0"/>
        <v>0</v>
      </c>
      <c r="F39" s="25">
        <v>0</v>
      </c>
      <c r="G39" s="13">
        <f t="shared" si="1"/>
        <v>0</v>
      </c>
      <c r="H39" s="37">
        <v>10000</v>
      </c>
      <c r="I39" s="13">
        <f t="shared" si="2"/>
        <v>2.2075684807610851E-3</v>
      </c>
      <c r="J39" s="25">
        <v>0</v>
      </c>
      <c r="K39" s="13">
        <f t="shared" si="3"/>
        <v>0</v>
      </c>
      <c r="L39" s="14">
        <v>5825.08</v>
      </c>
      <c r="M39" s="15">
        <f t="shared" si="4"/>
        <v>1.3769336184620731E-3</v>
      </c>
      <c r="N39" s="25">
        <v>0</v>
      </c>
      <c r="O39" s="15">
        <f t="shared" si="5"/>
        <v>0</v>
      </c>
      <c r="P39" s="14">
        <v>94713.53</v>
      </c>
      <c r="Q39" s="13">
        <f t="shared" si="6"/>
        <v>1.5679652134809704E-2</v>
      </c>
      <c r="R39" s="12">
        <v>166844.94</v>
      </c>
      <c r="S39" s="13">
        <f t="shared" si="18"/>
        <v>2.301377079323802E-2</v>
      </c>
      <c r="T39" s="12"/>
      <c r="U39" s="13"/>
      <c r="W39" s="13"/>
      <c r="Z39" s="12"/>
      <c r="AA39" s="13"/>
      <c r="AB39" s="12"/>
      <c r="AC39" s="13"/>
      <c r="AF39" s="12"/>
      <c r="AG39" s="16"/>
      <c r="AH39" s="12"/>
      <c r="AI39" s="16"/>
      <c r="AJ39" s="12"/>
      <c r="AK39" s="16"/>
      <c r="AL39" s="12"/>
      <c r="AM39" s="16"/>
      <c r="AN39" s="17"/>
      <c r="AO39" s="13"/>
      <c r="AP39" s="17"/>
      <c r="AR39" s="17"/>
      <c r="AT39" s="17"/>
      <c r="AU39" s="13"/>
      <c r="AV39" s="17"/>
      <c r="AX39" s="17"/>
      <c r="AZ39" s="17"/>
      <c r="BB39" s="17"/>
    </row>
    <row r="40" spans="1:55" x14ac:dyDescent="0.15">
      <c r="A40" s="11" t="s">
        <v>45</v>
      </c>
      <c r="B40" s="11" t="s">
        <v>21</v>
      </c>
      <c r="C40" s="11" t="s">
        <v>46</v>
      </c>
      <c r="D40" s="25">
        <v>0</v>
      </c>
      <c r="E40" s="13">
        <f t="shared" si="0"/>
        <v>0</v>
      </c>
      <c r="F40" s="25">
        <v>0</v>
      </c>
      <c r="G40" s="13">
        <f t="shared" si="1"/>
        <v>0</v>
      </c>
      <c r="H40" s="14">
        <v>0</v>
      </c>
      <c r="I40" s="13">
        <f t="shared" si="2"/>
        <v>0</v>
      </c>
      <c r="J40" s="25">
        <v>0</v>
      </c>
      <c r="K40" s="13">
        <f t="shared" si="3"/>
        <v>0</v>
      </c>
      <c r="L40" s="25">
        <v>0</v>
      </c>
      <c r="M40" s="15">
        <f t="shared" si="4"/>
        <v>0</v>
      </c>
      <c r="N40" s="25">
        <v>0</v>
      </c>
      <c r="O40" s="15">
        <f t="shared" si="5"/>
        <v>0</v>
      </c>
      <c r="P40" s="14">
        <v>0</v>
      </c>
      <c r="Q40" s="13">
        <f t="shared" si="6"/>
        <v>0</v>
      </c>
      <c r="R40" s="14">
        <v>0</v>
      </c>
      <c r="S40" s="13">
        <f t="shared" si="18"/>
        <v>0</v>
      </c>
      <c r="T40" s="12">
        <v>0</v>
      </c>
      <c r="U40" s="13">
        <f>T40/$T$64</f>
        <v>0</v>
      </c>
      <c r="V40" s="14">
        <v>0</v>
      </c>
      <c r="W40" s="13">
        <f>V40/$V$64</f>
        <v>0</v>
      </c>
      <c r="X40" s="14">
        <v>0</v>
      </c>
      <c r="Y40" s="15">
        <f>X40/$X$64</f>
        <v>0</v>
      </c>
      <c r="Z40" s="12">
        <v>0</v>
      </c>
      <c r="AA40" s="13">
        <f>Z40/$Z$64</f>
        <v>0</v>
      </c>
      <c r="AB40" s="12">
        <v>0</v>
      </c>
      <c r="AC40" s="13">
        <f>AB40/$AB$64</f>
        <v>0</v>
      </c>
      <c r="AD40" s="14">
        <v>0</v>
      </c>
      <c r="AE40" s="15">
        <f>AD40/$AD$64</f>
        <v>0</v>
      </c>
      <c r="AF40" s="12">
        <v>0</v>
      </c>
      <c r="AG40" s="16">
        <f>AF40/$AF$64</f>
        <v>0</v>
      </c>
      <c r="AH40" s="12">
        <v>0</v>
      </c>
      <c r="AI40" s="16">
        <f>AH40/$AH$64</f>
        <v>0</v>
      </c>
      <c r="AJ40" s="12">
        <v>0</v>
      </c>
      <c r="AK40" s="16">
        <f>AJ40/$AJ$64</f>
        <v>0</v>
      </c>
      <c r="AL40" s="12">
        <v>0</v>
      </c>
      <c r="AM40" s="16">
        <f>AL40/$AL$64</f>
        <v>0</v>
      </c>
      <c r="AN40" s="17">
        <v>0</v>
      </c>
      <c r="AO40" s="13">
        <f>AN40/$AN$64</f>
        <v>0</v>
      </c>
      <c r="AP40" s="17">
        <v>0</v>
      </c>
      <c r="AQ40" s="15">
        <f>AP40/$AP$64</f>
        <v>0</v>
      </c>
      <c r="AR40" s="17">
        <v>0</v>
      </c>
      <c r="AS40" s="15">
        <f>AR40/$AR$64</f>
        <v>0</v>
      </c>
      <c r="AT40" s="17">
        <v>0</v>
      </c>
      <c r="AU40" s="13">
        <f>AT40/$AT$64</f>
        <v>0</v>
      </c>
      <c r="AV40" s="17">
        <v>0</v>
      </c>
      <c r="AW40" s="15">
        <f>AV40/$AV$64</f>
        <v>0</v>
      </c>
      <c r="AX40" s="17">
        <v>0</v>
      </c>
      <c r="AY40" s="15">
        <f>AX40/$AX$64</f>
        <v>0</v>
      </c>
      <c r="AZ40" s="17">
        <v>166576.85</v>
      </c>
      <c r="BA40" s="15">
        <f>AZ40/$AZ$64</f>
        <v>2.0867980331161998E-2</v>
      </c>
      <c r="BB40" s="17">
        <v>63158.15</v>
      </c>
      <c r="BC40" s="15">
        <f>BB40/$BB$64</f>
        <v>7.646321240136849E-3</v>
      </c>
    </row>
    <row r="41" spans="1:55" s="19" customFormat="1" x14ac:dyDescent="0.15">
      <c r="A41" s="18"/>
      <c r="B41" s="18"/>
      <c r="C41" s="19" t="s">
        <v>67</v>
      </c>
      <c r="D41" s="20">
        <f>SUM(D26:D40)</f>
        <v>3143724.33</v>
      </c>
      <c r="E41" s="21">
        <f t="shared" si="0"/>
        <v>0.5486449648421684</v>
      </c>
      <c r="F41" s="20">
        <f>SUM(F26:F40)</f>
        <v>41880</v>
      </c>
      <c r="G41" s="21">
        <f t="shared" si="1"/>
        <v>2.9845808982446841E-2</v>
      </c>
      <c r="H41" s="20">
        <f>SUM(H26:H40)</f>
        <v>3263345.3399999994</v>
      </c>
      <c r="I41" s="21">
        <f t="shared" si="2"/>
        <v>0.72040583144225645</v>
      </c>
      <c r="J41" s="20">
        <f>SUM(J26:J40)</f>
        <v>240665</v>
      </c>
      <c r="K41" s="21">
        <f t="shared" si="3"/>
        <v>0.21409353266196046</v>
      </c>
      <c r="L41" s="20">
        <f>SUM(L26:L40)</f>
        <v>2569415.3300000005</v>
      </c>
      <c r="M41" s="22">
        <f t="shared" si="4"/>
        <v>0.60735892857588603</v>
      </c>
      <c r="N41" s="20">
        <f>SUM(N26:N40)</f>
        <v>18000</v>
      </c>
      <c r="O41" s="22">
        <f t="shared" si="5"/>
        <v>3.4226450371979716E-2</v>
      </c>
      <c r="P41" s="20">
        <f>SUM(P26:P40)</f>
        <v>3810112.0499999993</v>
      </c>
      <c r="Q41" s="21">
        <f t="shared" si="6"/>
        <v>0.63075710026483722</v>
      </c>
      <c r="R41" s="29">
        <f>SUM(R26:R40)</f>
        <v>5307130.04</v>
      </c>
      <c r="S41" s="21">
        <f t="shared" si="18"/>
        <v>0.73203942720988791</v>
      </c>
      <c r="T41" s="20">
        <f>SUM(T26:T40)</f>
        <v>3438110.04</v>
      </c>
      <c r="U41" s="21">
        <f>T41/$T$64</f>
        <v>0.66810213993261969</v>
      </c>
      <c r="V41" s="20">
        <f>SUM(V26:V40)</f>
        <v>3686801.1199999996</v>
      </c>
      <c r="W41" s="21">
        <f>V41/$V$64</f>
        <v>0.65205332969026852</v>
      </c>
      <c r="X41" s="20">
        <f>SUM(X26:X40)</f>
        <v>4972615.93</v>
      </c>
      <c r="Y41" s="22">
        <f>X41/$X$64</f>
        <v>0.71710508365335834</v>
      </c>
      <c r="Z41" s="20">
        <f>SUM(Z26:Z40)</f>
        <v>3494552.7</v>
      </c>
      <c r="AA41" s="21">
        <f>Z41/$Z$64</f>
        <v>0.58476167913986887</v>
      </c>
      <c r="AB41" s="20">
        <f>SUM(AB26:AB40)</f>
        <v>5048293.4899999993</v>
      </c>
      <c r="AC41" s="21">
        <f>AB41/$AB$64</f>
        <v>0.66068407822580766</v>
      </c>
      <c r="AD41" s="20">
        <f>SUM(AD26:AD40)</f>
        <v>2135737.11</v>
      </c>
      <c r="AE41" s="22">
        <f>AD41/$AD$64</f>
        <v>0.42010000082810794</v>
      </c>
      <c r="AF41" s="20">
        <f>SUM(AF26:AF40)</f>
        <v>3435762.87</v>
      </c>
      <c r="AG41" s="23">
        <f>AF41/$AF$64</f>
        <v>0.53309669168158658</v>
      </c>
      <c r="AH41" s="20">
        <f>SUM(AH26:AH40)</f>
        <v>4808447.1000000006</v>
      </c>
      <c r="AI41" s="23">
        <f>AH41/$AH$64</f>
        <v>0.54826808836907248</v>
      </c>
      <c r="AJ41" s="20">
        <f>SUM(AJ26:AJ40)</f>
        <v>4514703.6500000004</v>
      </c>
      <c r="AK41" s="23">
        <f>AJ41/$AJ$64</f>
        <v>0.59708515975521159</v>
      </c>
      <c r="AL41" s="20">
        <f>SUM(AL26:AL40)</f>
        <v>5109513.51</v>
      </c>
      <c r="AM41" s="23">
        <f>AL41/$AL$64</f>
        <v>0.7170779023766789</v>
      </c>
      <c r="AN41" s="24">
        <f>SUM(AN26:AN40)</f>
        <v>5516063.6200000001</v>
      </c>
      <c r="AO41" s="21">
        <f>AN41/$AN$64</f>
        <v>0.57856922150934154</v>
      </c>
      <c r="AP41" s="24">
        <f>SUM(AP26:AP40)</f>
        <v>7730337.4800000004</v>
      </c>
      <c r="AQ41" s="22">
        <f>AP41/$AP$64</f>
        <v>0.69612797985251162</v>
      </c>
      <c r="AR41" s="24">
        <f>SUM(AR26:AR40)</f>
        <v>2179622.39</v>
      </c>
      <c r="AS41" s="22">
        <f>AR41/$AR$64</f>
        <v>0.57324945384650661</v>
      </c>
      <c r="AT41" s="24">
        <f>SUM(AT26:AT40)</f>
        <v>4694216.18</v>
      </c>
      <c r="AU41" s="21">
        <f>AT41/$AT$64</f>
        <v>0.6523680739097043</v>
      </c>
      <c r="AV41" s="24">
        <f>SUM(AV26:AV40)</f>
        <v>4624196.5999999996</v>
      </c>
      <c r="AW41" s="22">
        <f>AV41/$AV$64</f>
        <v>0.70014649488301406</v>
      </c>
      <c r="AX41" s="24">
        <f>SUM(AX26:AX40)</f>
        <v>3622078.8200000003</v>
      </c>
      <c r="AY41" s="22">
        <f>AX41/$AX$64</f>
        <v>0.54248623733603607</v>
      </c>
      <c r="AZ41" s="24">
        <f>SUM(AZ26:AZ40)</f>
        <v>5565339.9100000001</v>
      </c>
      <c r="BA41" s="22">
        <f>AZ41/$AZ$64</f>
        <v>0.69720014382617324</v>
      </c>
      <c r="BB41" s="24">
        <f>SUM(BB26:BB40)</f>
        <v>6015828.4900000002</v>
      </c>
      <c r="BC41" s="22">
        <f>BB41/$BB$64</f>
        <v>0.72831387809977632</v>
      </c>
    </row>
    <row r="42" spans="1:55" x14ac:dyDescent="0.15">
      <c r="A42" s="11"/>
      <c r="B42" s="11"/>
      <c r="C42" s="11"/>
      <c r="D42" s="25"/>
      <c r="E42" s="13"/>
      <c r="F42" s="25"/>
      <c r="G42" s="13"/>
      <c r="I42" s="13"/>
      <c r="J42" s="25"/>
      <c r="K42" s="13"/>
      <c r="L42" s="25"/>
      <c r="N42" s="25"/>
      <c r="Q42" s="13"/>
      <c r="S42" s="13"/>
      <c r="T42" s="25"/>
      <c r="U42" s="13"/>
      <c r="V42" s="25"/>
      <c r="W42" s="13"/>
      <c r="X42" s="25"/>
      <c r="Z42" s="25"/>
      <c r="AA42" s="13"/>
      <c r="AB42" s="25"/>
      <c r="AC42" s="13"/>
      <c r="AD42" s="25"/>
      <c r="AF42" s="25"/>
      <c r="AG42" s="16"/>
      <c r="AH42" s="25"/>
      <c r="AI42" s="16"/>
      <c r="AJ42" s="25"/>
      <c r="AK42" s="16"/>
      <c r="AL42" s="25"/>
      <c r="AM42" s="16"/>
      <c r="AN42" s="11"/>
      <c r="AO42" s="13"/>
      <c r="AP42" s="11"/>
      <c r="AR42" s="11"/>
      <c r="AT42" s="17"/>
      <c r="AU42" s="13"/>
      <c r="AV42" s="17"/>
      <c r="AX42" s="17"/>
      <c r="AZ42" s="17"/>
      <c r="BB42" s="17"/>
    </row>
    <row r="43" spans="1:55" x14ac:dyDescent="0.15">
      <c r="A43" s="26" t="s">
        <v>73</v>
      </c>
      <c r="B43" s="11" t="s">
        <v>47</v>
      </c>
      <c r="C43" s="11" t="s">
        <v>74</v>
      </c>
      <c r="D43" s="14">
        <v>16486.22</v>
      </c>
      <c r="E43" s="13">
        <f t="shared" si="0"/>
        <v>2.8771866241466067E-3</v>
      </c>
      <c r="F43" s="14">
        <v>923186.53</v>
      </c>
      <c r="G43" s="13">
        <f t="shared" si="1"/>
        <v>0.65790947539512723</v>
      </c>
      <c r="H43" s="37">
        <v>52542.13</v>
      </c>
      <c r="I43" s="13">
        <f t="shared" si="2"/>
        <v>1.1599035010005141E-2</v>
      </c>
      <c r="J43" s="37">
        <v>113761.43</v>
      </c>
      <c r="K43" s="13">
        <f t="shared" si="3"/>
        <v>0.10120119846831209</v>
      </c>
      <c r="L43" s="14">
        <v>32171.08</v>
      </c>
      <c r="M43" s="15">
        <f t="shared" si="4"/>
        <v>7.6046065623532784E-3</v>
      </c>
      <c r="N43" s="25">
        <v>0</v>
      </c>
      <c r="O43" s="15">
        <f t="shared" si="5"/>
        <v>0</v>
      </c>
      <c r="P43" s="14">
        <v>6597.32</v>
      </c>
      <c r="Q43" s="13">
        <f t="shared" si="6"/>
        <v>1.0921742925432379E-3</v>
      </c>
      <c r="R43" s="12">
        <v>10006.16</v>
      </c>
      <c r="S43" s="13">
        <f t="shared" ref="S43:S59" si="37">R43/$R$64</f>
        <v>1.3802005188797845E-3</v>
      </c>
      <c r="T43" s="12">
        <v>6570.11</v>
      </c>
      <c r="U43" s="13">
        <f t="shared" ref="U43:U59" si="38">T43/$T$64</f>
        <v>1.2767202036944412E-3</v>
      </c>
      <c r="V43" s="14">
        <v>18095.009999999998</v>
      </c>
      <c r="W43" s="13">
        <f>V43/$V$64</f>
        <v>3.2003113640365569E-3</v>
      </c>
      <c r="X43" s="14">
        <v>0</v>
      </c>
      <c r="Y43" s="15">
        <f>X43/$X$64</f>
        <v>0</v>
      </c>
      <c r="Z43" s="12">
        <v>0</v>
      </c>
      <c r="AA43" s="13">
        <f>Z43/$Z$64</f>
        <v>0</v>
      </c>
      <c r="AB43" s="12">
        <v>0</v>
      </c>
      <c r="AC43" s="13">
        <f>AB43/$AB$64</f>
        <v>0</v>
      </c>
      <c r="AD43" s="14">
        <v>0</v>
      </c>
      <c r="AE43" s="15">
        <f>AD43/$AD$64</f>
        <v>0</v>
      </c>
      <c r="AF43" s="25">
        <v>0</v>
      </c>
      <c r="AG43" s="16">
        <f>AF43/$AF$64</f>
        <v>0</v>
      </c>
      <c r="AH43" s="12">
        <v>0</v>
      </c>
      <c r="AI43" s="16">
        <f>AH43/$AH$64</f>
        <v>0</v>
      </c>
      <c r="AJ43" s="12">
        <v>0</v>
      </c>
      <c r="AK43" s="16">
        <f>AJ43/$AJ$64</f>
        <v>0</v>
      </c>
      <c r="AL43" s="12">
        <v>0</v>
      </c>
      <c r="AM43" s="16">
        <f>AL43/$AL$64</f>
        <v>0</v>
      </c>
      <c r="AN43" s="17">
        <v>0</v>
      </c>
      <c r="AO43" s="13">
        <f>AN43/$AN$64</f>
        <v>0</v>
      </c>
      <c r="AP43" s="17">
        <v>27300</v>
      </c>
      <c r="AQ43" s="15">
        <f>AP43/$AP$64</f>
        <v>2.4584041640021087E-3</v>
      </c>
      <c r="AR43" s="17">
        <v>0</v>
      </c>
      <c r="AS43" s="15">
        <f>AR43/$AR$64</f>
        <v>0</v>
      </c>
      <c r="AT43" s="17">
        <v>15000</v>
      </c>
      <c r="AU43" s="13">
        <f>AT43/$AT$64</f>
        <v>2.0845910655622095E-3</v>
      </c>
      <c r="AV43" s="17"/>
      <c r="AX43" s="17"/>
      <c r="AZ43" s="17"/>
      <c r="BB43" s="17"/>
    </row>
    <row r="44" spans="1:55" x14ac:dyDescent="0.15">
      <c r="A44" s="11" t="s">
        <v>48</v>
      </c>
      <c r="B44" s="11" t="s">
        <v>47</v>
      </c>
      <c r="C44" s="27" t="s">
        <v>90</v>
      </c>
      <c r="D44" s="14">
        <v>0</v>
      </c>
      <c r="E44" s="13">
        <f t="shared" si="0"/>
        <v>0</v>
      </c>
      <c r="F44" s="28">
        <v>0</v>
      </c>
      <c r="G44" s="13">
        <f t="shared" si="1"/>
        <v>0</v>
      </c>
      <c r="H44" s="14">
        <v>0</v>
      </c>
      <c r="I44" s="13">
        <f t="shared" si="2"/>
        <v>0</v>
      </c>
      <c r="J44" s="28">
        <v>0</v>
      </c>
      <c r="K44" s="13">
        <f t="shared" si="3"/>
        <v>0</v>
      </c>
      <c r="L44" s="28">
        <v>0</v>
      </c>
      <c r="M44" s="15">
        <f t="shared" si="4"/>
        <v>0</v>
      </c>
      <c r="N44" s="25">
        <v>0</v>
      </c>
      <c r="O44" s="15">
        <f t="shared" si="5"/>
        <v>0</v>
      </c>
      <c r="P44" s="14">
        <v>0</v>
      </c>
      <c r="Q44" s="13">
        <f t="shared" si="6"/>
        <v>0</v>
      </c>
      <c r="R44" s="12">
        <v>831.63</v>
      </c>
      <c r="S44" s="13">
        <f t="shared" si="37"/>
        <v>1.1471095380405622E-4</v>
      </c>
      <c r="T44" s="12">
        <v>10695.47</v>
      </c>
      <c r="U44" s="13">
        <f t="shared" si="38"/>
        <v>2.0783704743159224E-3</v>
      </c>
      <c r="V44" s="14">
        <v>24331.81</v>
      </c>
      <c r="W44" s="13">
        <f>V44/$V$64</f>
        <v>4.3033614267457354E-3</v>
      </c>
      <c r="X44" s="14">
        <v>49562.62</v>
      </c>
      <c r="Y44" s="15">
        <f>X44/$X$64</f>
        <v>7.1474666979115782E-3</v>
      </c>
      <c r="Z44" s="12">
        <v>45924.09</v>
      </c>
      <c r="AA44" s="13">
        <f>Z44/$Z$64</f>
        <v>7.6847168398320211E-3</v>
      </c>
      <c r="AB44" s="12">
        <v>35101.550000000003</v>
      </c>
      <c r="AC44" s="13">
        <f>AB44/$AB$64</f>
        <v>4.5938365612033993E-3</v>
      </c>
      <c r="AD44" s="14">
        <v>58811.14</v>
      </c>
      <c r="AE44" s="15">
        <f>AD44/$AD$64</f>
        <v>1.1568165317266961E-2</v>
      </c>
      <c r="AF44" s="12">
        <v>17461.560000000001</v>
      </c>
      <c r="AG44" s="16">
        <f>AF44/$AF$64</f>
        <v>2.7093545799915832E-3</v>
      </c>
      <c r="AH44" s="12">
        <v>19809.509999999998</v>
      </c>
      <c r="AI44" s="16">
        <f>AH44/$AH$64</f>
        <v>2.2587172019066246E-3</v>
      </c>
      <c r="AJ44" s="12">
        <v>17096.3</v>
      </c>
      <c r="AK44" s="16">
        <f>AJ44/$AJ$64</f>
        <v>2.2610447568852106E-3</v>
      </c>
      <c r="AL44" s="12">
        <v>45472</v>
      </c>
      <c r="AM44" s="16">
        <f>AL44/$AL$64</f>
        <v>6.3816185852246321E-3</v>
      </c>
      <c r="AN44" s="17">
        <v>37419.68</v>
      </c>
      <c r="AO44" s="13">
        <f>AN44/$AN$64</f>
        <v>3.9248777059479739E-3</v>
      </c>
      <c r="AP44" s="17">
        <v>79357</v>
      </c>
      <c r="AQ44" s="15">
        <f>AP44/$AP$64</f>
        <v>7.1462116938723567E-3</v>
      </c>
      <c r="AR44" s="17">
        <v>0</v>
      </c>
      <c r="AS44" s="15">
        <f>AR44/$AR$64</f>
        <v>0</v>
      </c>
      <c r="AT44" s="17">
        <v>4480</v>
      </c>
      <c r="AU44" s="13">
        <f>AT44/$AT$64</f>
        <v>6.2259786491457986E-4</v>
      </c>
      <c r="AV44" s="17">
        <v>43126.1</v>
      </c>
      <c r="AW44" s="15">
        <f t="shared" ref="AW44:AW59" si="39">AV44/$AV$64</f>
        <v>6.5296937749087817E-3</v>
      </c>
      <c r="AX44" s="17">
        <v>24444.639999999999</v>
      </c>
      <c r="AY44" s="15">
        <f t="shared" ref="AY44:AY59" si="40">AX44/$AX$64</f>
        <v>3.6611242978511331E-3</v>
      </c>
      <c r="AZ44" s="17">
        <v>51624.94</v>
      </c>
      <c r="BA44" s="15">
        <f t="shared" ref="BA44:BA59" si="41">AZ44/$AZ$64</f>
        <v>6.467334641742946E-3</v>
      </c>
      <c r="BB44" s="17">
        <v>48432.75</v>
      </c>
      <c r="BC44" s="15">
        <f t="shared" ref="BC44:BC59" si="42">BB44/$BB$64</f>
        <v>5.8635720812474394E-3</v>
      </c>
    </row>
    <row r="45" spans="1:55" x14ac:dyDescent="0.15">
      <c r="A45" s="11" t="s">
        <v>83</v>
      </c>
      <c r="B45" s="11" t="s">
        <v>47</v>
      </c>
      <c r="C45" s="26" t="s">
        <v>84</v>
      </c>
      <c r="D45" s="14">
        <v>0</v>
      </c>
      <c r="E45" s="13">
        <f t="shared" si="0"/>
        <v>0</v>
      </c>
      <c r="F45" s="28">
        <v>0</v>
      </c>
      <c r="G45" s="13">
        <f t="shared" si="1"/>
        <v>0</v>
      </c>
      <c r="H45" s="14">
        <v>0</v>
      </c>
      <c r="I45" s="13">
        <f t="shared" si="2"/>
        <v>0</v>
      </c>
      <c r="J45" s="28">
        <v>0</v>
      </c>
      <c r="K45" s="13">
        <f t="shared" si="3"/>
        <v>0</v>
      </c>
      <c r="L45" s="14">
        <v>0</v>
      </c>
      <c r="M45" s="15">
        <f t="shared" si="4"/>
        <v>0</v>
      </c>
      <c r="N45" s="25">
        <v>0</v>
      </c>
      <c r="O45" s="15">
        <f t="shared" si="5"/>
        <v>0</v>
      </c>
      <c r="P45" s="14">
        <v>0</v>
      </c>
      <c r="Q45" s="13">
        <f t="shared" si="6"/>
        <v>0</v>
      </c>
      <c r="R45" s="12">
        <v>0</v>
      </c>
      <c r="S45" s="13">
        <f t="shared" si="37"/>
        <v>0</v>
      </c>
      <c r="T45" s="12">
        <v>0</v>
      </c>
      <c r="U45" s="13">
        <f t="shared" si="38"/>
        <v>0</v>
      </c>
      <c r="V45" s="14">
        <v>3999.24</v>
      </c>
      <c r="W45" s="13">
        <f>V45/$V$64</f>
        <v>7.0731175166576649E-4</v>
      </c>
      <c r="Z45" s="12"/>
      <c r="AA45" s="13"/>
      <c r="AB45" s="12"/>
      <c r="AC45" s="13"/>
      <c r="AF45" s="12"/>
      <c r="AG45" s="16"/>
      <c r="AH45" s="12"/>
      <c r="AI45" s="16"/>
      <c r="AJ45" s="12"/>
      <c r="AK45" s="16"/>
      <c r="AL45" s="12"/>
      <c r="AM45" s="16"/>
      <c r="AN45" s="17"/>
      <c r="AO45" s="13"/>
      <c r="AP45" s="17"/>
      <c r="AR45" s="17"/>
      <c r="AT45" s="17"/>
      <c r="AU45" s="13"/>
      <c r="AV45" s="17"/>
      <c r="AX45" s="17"/>
      <c r="AZ45" s="17"/>
      <c r="BB45" s="17"/>
    </row>
    <row r="46" spans="1:55" x14ac:dyDescent="0.15">
      <c r="A46" s="11" t="s">
        <v>49</v>
      </c>
      <c r="B46" s="11" t="s">
        <v>47</v>
      </c>
      <c r="C46" s="11" t="s">
        <v>50</v>
      </c>
      <c r="D46" s="14">
        <v>102808.17</v>
      </c>
      <c r="E46" s="13">
        <f t="shared" si="0"/>
        <v>1.7942153603251104E-2</v>
      </c>
      <c r="F46" s="28">
        <v>0</v>
      </c>
      <c r="G46" s="13">
        <f t="shared" si="1"/>
        <v>0</v>
      </c>
      <c r="H46" s="37">
        <v>72953.64</v>
      </c>
      <c r="I46" s="13">
        <f t="shared" si="2"/>
        <v>1.6105015622079111E-2</v>
      </c>
      <c r="J46" s="28">
        <v>0</v>
      </c>
      <c r="K46" s="13">
        <f t="shared" si="3"/>
        <v>0</v>
      </c>
      <c r="L46" s="14">
        <v>125463.32</v>
      </c>
      <c r="M46" s="15">
        <f t="shared" si="4"/>
        <v>2.9657045601410623E-2</v>
      </c>
      <c r="N46" s="25">
        <v>0</v>
      </c>
      <c r="O46" s="15">
        <f t="shared" si="5"/>
        <v>0</v>
      </c>
      <c r="P46" s="14">
        <v>0</v>
      </c>
      <c r="Q46" s="13">
        <f t="shared" si="6"/>
        <v>0</v>
      </c>
      <c r="R46" s="12">
        <v>251303</v>
      </c>
      <c r="S46" s="13">
        <f t="shared" si="37"/>
        <v>3.4663500383368497E-2</v>
      </c>
      <c r="T46" s="12">
        <v>92644.04</v>
      </c>
      <c r="U46" s="13">
        <f t="shared" si="38"/>
        <v>1.800282150829681E-2</v>
      </c>
      <c r="V46" s="14">
        <v>252430.93</v>
      </c>
      <c r="W46" s="13">
        <f>V46/$V$64</f>
        <v>4.4645323429681256E-2</v>
      </c>
      <c r="X46" s="14">
        <v>11600.76</v>
      </c>
      <c r="Y46" s="15">
        <f>X46/$X$64</f>
        <v>1.6729552588314483E-3</v>
      </c>
      <c r="Z46" s="12">
        <v>113783.29</v>
      </c>
      <c r="AA46" s="13">
        <f>Z46/$Z$64</f>
        <v>1.9039949724741205E-2</v>
      </c>
      <c r="AB46" s="12">
        <v>229717.43</v>
      </c>
      <c r="AC46" s="13">
        <f>AB46/$AB$64</f>
        <v>3.0063752987537086E-2</v>
      </c>
      <c r="AD46" s="14">
        <v>161267.78</v>
      </c>
      <c r="AE46" s="15">
        <f>AD46/$AD$64</f>
        <v>3.1721410933177603E-2</v>
      </c>
      <c r="AF46" s="12">
        <v>212726.81</v>
      </c>
      <c r="AG46" s="16">
        <f>AF46/$AF$64</f>
        <v>3.3006922460564761E-2</v>
      </c>
      <c r="AH46" s="12">
        <v>136133.92000000001</v>
      </c>
      <c r="AI46" s="16">
        <f>AH46/$AH$64</f>
        <v>1.5522242946290964E-2</v>
      </c>
      <c r="AJ46" s="12">
        <v>192298.85</v>
      </c>
      <c r="AK46" s="16">
        <f>AJ46/$AJ$64</f>
        <v>2.5432187464396131E-2</v>
      </c>
      <c r="AL46" s="12">
        <v>121104</v>
      </c>
      <c r="AM46" s="16">
        <f>AL46/$AL$64</f>
        <v>1.6995943374934989E-2</v>
      </c>
      <c r="AN46" s="17">
        <v>175116.61</v>
      </c>
      <c r="AO46" s="13">
        <f>AN46/$AN$64</f>
        <v>1.8367641800522774E-2</v>
      </c>
      <c r="AP46" s="17">
        <v>300144.19</v>
      </c>
      <c r="AQ46" s="15">
        <f>AP46/$AP$64</f>
        <v>2.7028414890001469E-2</v>
      </c>
      <c r="AR46" s="17">
        <v>46780.34</v>
      </c>
      <c r="AS46" s="15">
        <f>AR46/$AR$64</f>
        <v>1.2303417545529013E-2</v>
      </c>
      <c r="AT46" s="17">
        <v>191618.7</v>
      </c>
      <c r="AU46" s="13">
        <f>AT46/$AT$64</f>
        <v>2.6629775334309692E-2</v>
      </c>
      <c r="AV46" s="17">
        <v>143883.65</v>
      </c>
      <c r="AW46" s="15">
        <f t="shared" si="39"/>
        <v>2.1785326605377114E-2</v>
      </c>
      <c r="AX46" s="17">
        <v>223951.37</v>
      </c>
      <c r="AY46" s="15">
        <f t="shared" si="40"/>
        <v>3.3541659940340675E-2</v>
      </c>
      <c r="AZ46" s="17">
        <v>210518.01</v>
      </c>
      <c r="BA46" s="15">
        <f t="shared" si="41"/>
        <v>2.6372726414476952E-2</v>
      </c>
      <c r="BB46" s="17">
        <v>124043.95</v>
      </c>
      <c r="BC46" s="15">
        <f t="shared" si="42"/>
        <v>1.5017537556047372E-2</v>
      </c>
    </row>
    <row r="47" spans="1:55" x14ac:dyDescent="0.15">
      <c r="A47" s="11" t="s">
        <v>92</v>
      </c>
      <c r="B47" s="27" t="s">
        <v>47</v>
      </c>
      <c r="C47" s="27" t="s">
        <v>94</v>
      </c>
      <c r="D47" s="14">
        <v>0</v>
      </c>
      <c r="E47" s="13">
        <f t="shared" si="0"/>
        <v>0</v>
      </c>
      <c r="F47" s="28">
        <v>0</v>
      </c>
      <c r="G47" s="13">
        <f t="shared" si="1"/>
        <v>0</v>
      </c>
      <c r="H47" s="28">
        <v>0</v>
      </c>
      <c r="I47" s="13">
        <f t="shared" si="2"/>
        <v>0</v>
      </c>
      <c r="J47" s="28">
        <v>0</v>
      </c>
      <c r="K47" s="13">
        <f t="shared" si="3"/>
        <v>0</v>
      </c>
      <c r="L47" s="28">
        <v>0</v>
      </c>
      <c r="M47" s="15">
        <f t="shared" si="4"/>
        <v>0</v>
      </c>
      <c r="N47" s="25">
        <v>0</v>
      </c>
      <c r="O47" s="15">
        <f t="shared" si="5"/>
        <v>0</v>
      </c>
      <c r="P47" s="14">
        <v>182183.73</v>
      </c>
      <c r="Q47" s="13">
        <f t="shared" si="6"/>
        <v>3.0160184199893032E-2</v>
      </c>
      <c r="R47" s="12">
        <v>2492.75</v>
      </c>
      <c r="S47" s="13">
        <f t="shared" si="37"/>
        <v>3.4383768033267338E-4</v>
      </c>
      <c r="T47" s="12">
        <v>51874</v>
      </c>
      <c r="U47" s="13">
        <f t="shared" si="38"/>
        <v>1.008028539041895E-2</v>
      </c>
      <c r="W47" s="13"/>
      <c r="Z47" s="12"/>
      <c r="AA47" s="13"/>
      <c r="AB47" s="12"/>
      <c r="AC47" s="13"/>
      <c r="AF47" s="12"/>
      <c r="AG47" s="16"/>
      <c r="AH47" s="12"/>
      <c r="AI47" s="16"/>
      <c r="AJ47" s="12"/>
      <c r="AK47" s="16"/>
      <c r="AL47" s="12"/>
      <c r="AM47" s="16"/>
      <c r="AN47" s="17"/>
      <c r="AO47" s="13"/>
      <c r="AP47" s="17"/>
      <c r="AR47" s="17"/>
      <c r="AT47" s="17"/>
      <c r="AU47" s="13"/>
      <c r="AV47" s="17"/>
      <c r="AX47" s="17"/>
      <c r="AZ47" s="17"/>
      <c r="BB47" s="17"/>
    </row>
    <row r="48" spans="1:55" x14ac:dyDescent="0.15">
      <c r="A48" s="11" t="s">
        <v>51</v>
      </c>
      <c r="B48" s="11" t="s">
        <v>47</v>
      </c>
      <c r="C48" s="11" t="s">
        <v>52</v>
      </c>
      <c r="D48" s="14">
        <v>107264.1</v>
      </c>
      <c r="E48" s="13">
        <f t="shared" si="0"/>
        <v>1.8719805617729474E-2</v>
      </c>
      <c r="F48" s="28">
        <v>0</v>
      </c>
      <c r="G48" s="13">
        <f t="shared" si="1"/>
        <v>0</v>
      </c>
      <c r="H48" s="37">
        <v>179267</v>
      </c>
      <c r="I48" s="13">
        <f t="shared" si="2"/>
        <v>3.9574417884059743E-2</v>
      </c>
      <c r="J48" s="28">
        <v>0</v>
      </c>
      <c r="K48" s="13">
        <f t="shared" si="3"/>
        <v>0</v>
      </c>
      <c r="L48" s="14">
        <v>54186.34</v>
      </c>
      <c r="M48" s="15">
        <f t="shared" si="4"/>
        <v>1.2808578286893255E-2</v>
      </c>
      <c r="N48" s="25">
        <v>0</v>
      </c>
      <c r="O48" s="15">
        <f t="shared" si="5"/>
        <v>0</v>
      </c>
      <c r="P48" s="14">
        <v>141000</v>
      </c>
      <c r="Q48" s="13">
        <f t="shared" si="6"/>
        <v>2.3342292817173725E-2</v>
      </c>
      <c r="R48" s="12">
        <v>157702.72</v>
      </c>
      <c r="S48" s="13">
        <f t="shared" si="37"/>
        <v>2.1752737910722332E-2</v>
      </c>
      <c r="T48" s="12">
        <v>0</v>
      </c>
      <c r="U48" s="13">
        <f t="shared" si="38"/>
        <v>0</v>
      </c>
      <c r="V48" s="14">
        <v>176052.66</v>
      </c>
      <c r="W48" s="13">
        <f>V48/$V$64</f>
        <v>3.113694485202629E-2</v>
      </c>
      <c r="X48" s="14">
        <v>139626.39000000001</v>
      </c>
      <c r="Y48" s="15">
        <f>X48/$X$64</f>
        <v>2.0135637960112161E-2</v>
      </c>
      <c r="Z48" s="12">
        <v>39733.39</v>
      </c>
      <c r="AA48" s="13">
        <f>Z48/$Z$64</f>
        <v>6.6487948097961923E-3</v>
      </c>
      <c r="AB48" s="12">
        <v>162252.22</v>
      </c>
      <c r="AC48" s="13">
        <f>AB48/$AB$64</f>
        <v>2.1234395072936018E-2</v>
      </c>
      <c r="AD48" s="14">
        <v>169911.08</v>
      </c>
      <c r="AE48" s="15">
        <f>AD48/$AD$64</f>
        <v>3.3421550112365993E-2</v>
      </c>
      <c r="AF48" s="12">
        <v>167200.29999999999</v>
      </c>
      <c r="AG48" s="16">
        <f>AF48/$AF$64</f>
        <v>2.5942979812855586E-2</v>
      </c>
      <c r="AH48" s="12">
        <v>227079.47</v>
      </c>
      <c r="AI48" s="16">
        <f>AH48/$AH$64</f>
        <v>2.5892023835462831E-2</v>
      </c>
      <c r="AJ48" s="12">
        <v>9634.92</v>
      </c>
      <c r="AK48" s="16">
        <f>AJ48/$AJ$64</f>
        <v>1.2742514666336255E-3</v>
      </c>
      <c r="AL48" s="12">
        <v>4306.24</v>
      </c>
      <c r="AM48" s="16">
        <f>AL48/$AL$64</f>
        <v>6.0434511823622707E-4</v>
      </c>
      <c r="AN48" s="17">
        <v>0</v>
      </c>
      <c r="AO48" s="13">
        <f>AN48/$AN$64</f>
        <v>0</v>
      </c>
      <c r="AP48" s="17">
        <v>40079.07</v>
      </c>
      <c r="AQ48" s="15">
        <f>AP48/$AP$64</f>
        <v>3.6091777500854212E-3</v>
      </c>
      <c r="AR48" s="17">
        <v>259921.11</v>
      </c>
      <c r="AS48" s="15">
        <f>AR48/$AR$64</f>
        <v>6.8360297193807845E-2</v>
      </c>
      <c r="AT48" s="17">
        <v>258615.78</v>
      </c>
      <c r="AU48" s="13">
        <f>AT48/$AT$64</f>
        <v>3.5940542960093462E-2</v>
      </c>
      <c r="AV48" s="17">
        <v>286232.09999999998</v>
      </c>
      <c r="AW48" s="15">
        <f t="shared" si="39"/>
        <v>4.3338209612023067E-2</v>
      </c>
      <c r="AX48" s="17">
        <v>318123.86</v>
      </c>
      <c r="AY48" s="15">
        <f t="shared" si="40"/>
        <v>4.7646068568495674E-2</v>
      </c>
      <c r="AZ48" s="17">
        <v>335527.77</v>
      </c>
      <c r="BA48" s="15">
        <f t="shared" si="41"/>
        <v>4.2033373214337089E-2</v>
      </c>
      <c r="BB48" s="17">
        <v>34182</v>
      </c>
      <c r="BC48" s="15">
        <f t="shared" si="42"/>
        <v>4.1382870244039416E-3</v>
      </c>
    </row>
    <row r="49" spans="1:55" ht="21" x14ac:dyDescent="0.15">
      <c r="A49" s="11" t="s">
        <v>53</v>
      </c>
      <c r="B49" s="11" t="s">
        <v>47</v>
      </c>
      <c r="C49" s="27" t="s">
        <v>95</v>
      </c>
      <c r="D49" s="14">
        <v>0</v>
      </c>
      <c r="E49" s="13">
        <f t="shared" si="0"/>
        <v>0</v>
      </c>
      <c r="F49" s="28">
        <v>0</v>
      </c>
      <c r="G49" s="13">
        <f t="shared" si="1"/>
        <v>0</v>
      </c>
      <c r="H49" s="28">
        <v>0</v>
      </c>
      <c r="I49" s="13">
        <f t="shared" si="2"/>
        <v>0</v>
      </c>
      <c r="J49" s="28">
        <v>0</v>
      </c>
      <c r="K49" s="13">
        <f t="shared" si="3"/>
        <v>0</v>
      </c>
      <c r="L49" s="28">
        <v>0</v>
      </c>
      <c r="M49" s="15">
        <f t="shared" si="4"/>
        <v>0</v>
      </c>
      <c r="N49" s="25">
        <v>0</v>
      </c>
      <c r="O49" s="15">
        <f t="shared" si="5"/>
        <v>0</v>
      </c>
      <c r="P49" s="14">
        <v>143246.94</v>
      </c>
      <c r="Q49" s="13">
        <f t="shared" si="6"/>
        <v>2.3714269635773871E-2</v>
      </c>
      <c r="R49" s="12">
        <v>0</v>
      </c>
      <c r="S49" s="13">
        <f t="shared" si="37"/>
        <v>0</v>
      </c>
      <c r="T49" s="12">
        <v>0</v>
      </c>
      <c r="U49" s="13">
        <f t="shared" si="38"/>
        <v>0</v>
      </c>
      <c r="V49" s="14">
        <v>0</v>
      </c>
      <c r="W49" s="13">
        <f>V49/$V$64</f>
        <v>0</v>
      </c>
      <c r="X49" s="14">
        <v>0</v>
      </c>
      <c r="Y49" s="15">
        <f>X49/$X$64</f>
        <v>0</v>
      </c>
      <c r="Z49" s="12">
        <v>0</v>
      </c>
      <c r="AA49" s="13">
        <f>Z49/$Z$64</f>
        <v>0</v>
      </c>
      <c r="AB49" s="12">
        <v>0</v>
      </c>
      <c r="AC49" s="13">
        <f>AB49/$AB$64</f>
        <v>0</v>
      </c>
      <c r="AD49" s="14">
        <v>0</v>
      </c>
      <c r="AE49" s="15">
        <f>AD49/$AD$64</f>
        <v>0</v>
      </c>
      <c r="AF49" s="25">
        <v>0</v>
      </c>
      <c r="AG49" s="16">
        <f>AF49/$AF$64</f>
        <v>0</v>
      </c>
      <c r="AH49" s="12">
        <v>0</v>
      </c>
      <c r="AI49" s="16">
        <f>AH49/$AH$64</f>
        <v>0</v>
      </c>
      <c r="AJ49" s="12">
        <v>0</v>
      </c>
      <c r="AK49" s="16">
        <f>AJ49/$AJ$64</f>
        <v>0</v>
      </c>
      <c r="AL49" s="12">
        <v>0</v>
      </c>
      <c r="AM49" s="16">
        <f>AL49/$AL$64</f>
        <v>0</v>
      </c>
      <c r="AN49" s="17">
        <v>0</v>
      </c>
      <c r="AO49" s="13">
        <f>AN49/$AN$64</f>
        <v>0</v>
      </c>
      <c r="AP49" s="17">
        <v>4582.62</v>
      </c>
      <c r="AQ49" s="15">
        <f>AP49/$AP$64</f>
        <v>4.1267150512964626E-4</v>
      </c>
      <c r="AR49" s="17">
        <v>49923.01</v>
      </c>
      <c r="AS49" s="15">
        <f>AR49/$AR$64</f>
        <v>1.3129952393668376E-2</v>
      </c>
      <c r="AT49" s="17">
        <v>27407.43</v>
      </c>
      <c r="AU49" s="13">
        <f>AT49/$AT$64</f>
        <v>3.8088855805347779E-3</v>
      </c>
      <c r="AV49" s="17">
        <v>1480</v>
      </c>
      <c r="AW49" s="15">
        <f t="shared" si="39"/>
        <v>2.2408580388361102E-4</v>
      </c>
      <c r="AX49" s="17">
        <v>228817.52</v>
      </c>
      <c r="AY49" s="15">
        <f t="shared" si="40"/>
        <v>3.4270473291733383E-2</v>
      </c>
      <c r="AZ49" s="17">
        <v>40327.199999999997</v>
      </c>
      <c r="BA49" s="15">
        <f t="shared" si="41"/>
        <v>5.0520058244037883E-3</v>
      </c>
      <c r="BB49" s="17">
        <v>35666</v>
      </c>
      <c r="BC49" s="15">
        <f t="shared" si="42"/>
        <v>4.3179493596744185E-3</v>
      </c>
    </row>
    <row r="50" spans="1:55" x14ac:dyDescent="0.15">
      <c r="A50" s="11" t="s">
        <v>54</v>
      </c>
      <c r="B50" s="11" t="s">
        <v>47</v>
      </c>
      <c r="C50" s="11" t="s">
        <v>55</v>
      </c>
      <c r="D50" s="14">
        <v>27068.16</v>
      </c>
      <c r="E50" s="13">
        <f t="shared" si="0"/>
        <v>4.723954180658769E-3</v>
      </c>
      <c r="F50" s="28">
        <v>0</v>
      </c>
      <c r="G50" s="13">
        <f t="shared" si="1"/>
        <v>0</v>
      </c>
      <c r="H50" s="28">
        <v>0</v>
      </c>
      <c r="I50" s="13">
        <f t="shared" si="2"/>
        <v>0</v>
      </c>
      <c r="J50" s="28">
        <v>0</v>
      </c>
      <c r="K50" s="13">
        <f t="shared" si="3"/>
        <v>0</v>
      </c>
      <c r="L50" s="28">
        <v>0</v>
      </c>
      <c r="M50" s="15">
        <f t="shared" si="4"/>
        <v>0</v>
      </c>
      <c r="N50" s="25">
        <v>0</v>
      </c>
      <c r="O50" s="15">
        <f t="shared" si="5"/>
        <v>0</v>
      </c>
      <c r="P50" s="14">
        <v>0</v>
      </c>
      <c r="Q50" s="13">
        <f t="shared" si="6"/>
        <v>0</v>
      </c>
      <c r="R50" s="12">
        <v>0</v>
      </c>
      <c r="S50" s="13">
        <f t="shared" si="37"/>
        <v>0</v>
      </c>
      <c r="T50" s="12">
        <v>0</v>
      </c>
      <c r="U50" s="13">
        <f t="shared" si="38"/>
        <v>0</v>
      </c>
      <c r="V50" s="14">
        <v>33499.440000000002</v>
      </c>
      <c r="W50" s="13">
        <f>V50/$V$64</f>
        <v>5.9247626014498371E-3</v>
      </c>
      <c r="X50" s="14">
        <v>0</v>
      </c>
      <c r="Y50" s="15">
        <f>X50/$X$64</f>
        <v>0</v>
      </c>
      <c r="Z50" s="12">
        <v>0</v>
      </c>
      <c r="AA50" s="13">
        <f>Z50/$Z$64</f>
        <v>0</v>
      </c>
      <c r="AB50" s="12">
        <v>3443.92</v>
      </c>
      <c r="AC50" s="13">
        <f>AB50/$AB$64</f>
        <v>4.5071529917794535E-4</v>
      </c>
      <c r="AD50" s="14">
        <v>10983.14</v>
      </c>
      <c r="AE50" s="15">
        <f>AD50/$AD$64</f>
        <v>2.1603862673413143E-3</v>
      </c>
      <c r="AF50" s="12">
        <v>5572.94</v>
      </c>
      <c r="AG50" s="16">
        <f>AF50/$AF$64</f>
        <v>8.6470341212459203E-4</v>
      </c>
      <c r="AH50" s="12">
        <v>10006.040000000001</v>
      </c>
      <c r="AI50" s="16">
        <f>AH50/$AH$64</f>
        <v>1.1409073051764412E-3</v>
      </c>
      <c r="AJ50" s="12">
        <v>6993.96</v>
      </c>
      <c r="AK50" s="16">
        <f>AJ50/$AJ$64</f>
        <v>9.2497537992810653E-4</v>
      </c>
      <c r="AL50" s="12">
        <v>841.78</v>
      </c>
      <c r="AM50" s="16">
        <f>AL50/$AL$64</f>
        <v>1.1813685108793083E-4</v>
      </c>
      <c r="AN50" s="17">
        <v>29566.85</v>
      </c>
      <c r="AO50" s="13">
        <f>AN50/$AN$64</f>
        <v>3.1012095881126681E-3</v>
      </c>
      <c r="AP50" s="17">
        <v>7030</v>
      </c>
      <c r="AQ50" s="15">
        <f>AP50/$AP$64</f>
        <v>6.3306158508918769E-4</v>
      </c>
      <c r="AR50" s="17">
        <v>0</v>
      </c>
      <c r="AS50" s="15">
        <f>AR50/$AR$64</f>
        <v>0</v>
      </c>
      <c r="AT50" s="17">
        <v>0</v>
      </c>
      <c r="AU50" s="13">
        <f>AT50/$AT$64</f>
        <v>0</v>
      </c>
      <c r="AV50" s="17">
        <v>2000</v>
      </c>
      <c r="AW50" s="15">
        <f t="shared" si="39"/>
        <v>3.0281865389677169E-4</v>
      </c>
      <c r="AX50" s="17">
        <v>45469.03</v>
      </c>
      <c r="AY50" s="15">
        <f t="shared" si="40"/>
        <v>6.809990678231387E-3</v>
      </c>
      <c r="AZ50" s="17">
        <v>0</v>
      </c>
      <c r="BA50" s="15">
        <f t="shared" si="41"/>
        <v>0</v>
      </c>
      <c r="BB50" s="17">
        <v>26953.8</v>
      </c>
      <c r="BC50" s="15">
        <f t="shared" si="42"/>
        <v>3.263195857421419E-3</v>
      </c>
    </row>
    <row r="51" spans="1:55" x14ac:dyDescent="0.15">
      <c r="A51" s="11" t="s">
        <v>56</v>
      </c>
      <c r="B51" s="11" t="s">
        <v>47</v>
      </c>
      <c r="C51" s="11" t="s">
        <v>11</v>
      </c>
      <c r="D51" s="25">
        <v>0</v>
      </c>
      <c r="E51" s="13">
        <f t="shared" si="0"/>
        <v>0</v>
      </c>
      <c r="F51" s="28">
        <v>0</v>
      </c>
      <c r="G51" s="13">
        <f t="shared" si="1"/>
        <v>0</v>
      </c>
      <c r="H51" s="28">
        <v>0</v>
      </c>
      <c r="I51" s="13">
        <f t="shared" si="2"/>
        <v>0</v>
      </c>
      <c r="J51" s="28">
        <v>0</v>
      </c>
      <c r="K51" s="13">
        <f t="shared" si="3"/>
        <v>0</v>
      </c>
      <c r="L51" s="28">
        <v>0</v>
      </c>
      <c r="M51" s="15">
        <f t="shared" si="4"/>
        <v>0</v>
      </c>
      <c r="N51" s="25">
        <v>0</v>
      </c>
      <c r="O51" s="15">
        <f t="shared" si="5"/>
        <v>0</v>
      </c>
      <c r="P51" s="14">
        <v>0</v>
      </c>
      <c r="Q51" s="13">
        <f t="shared" si="6"/>
        <v>0</v>
      </c>
      <c r="R51" s="14">
        <v>0</v>
      </c>
      <c r="S51" s="13">
        <f t="shared" si="37"/>
        <v>0</v>
      </c>
      <c r="T51" s="14">
        <v>0</v>
      </c>
      <c r="U51" s="13">
        <f t="shared" si="38"/>
        <v>0</v>
      </c>
      <c r="V51" s="14">
        <v>96045.31</v>
      </c>
      <c r="W51" s="13">
        <f>V51/$V$64</f>
        <v>1.6986721590947669E-2</v>
      </c>
      <c r="X51" s="14">
        <v>0</v>
      </c>
      <c r="Y51" s="15">
        <f>X51/$X$64</f>
        <v>0</v>
      </c>
      <c r="Z51" s="14">
        <v>0</v>
      </c>
      <c r="AA51" s="13">
        <f>Z51/$Z$64</f>
        <v>0</v>
      </c>
      <c r="AB51" s="14">
        <v>0</v>
      </c>
      <c r="AC51" s="13">
        <f>AB51/$AB$64</f>
        <v>0</v>
      </c>
      <c r="AE51" s="15">
        <f>AD51/$AD$64</f>
        <v>0</v>
      </c>
      <c r="AF51" s="25">
        <v>0</v>
      </c>
      <c r="AG51" s="16">
        <f>AF51/$AF$64</f>
        <v>0</v>
      </c>
      <c r="AH51" s="14">
        <v>0</v>
      </c>
      <c r="AI51" s="16">
        <f>AH51/$AH$64</f>
        <v>0</v>
      </c>
      <c r="AJ51" s="12">
        <v>0</v>
      </c>
      <c r="AK51" s="16">
        <f>AJ51/$AJ$64</f>
        <v>0</v>
      </c>
      <c r="AL51" s="12">
        <v>0</v>
      </c>
      <c r="AM51" s="16">
        <f>AL51/$AL$64</f>
        <v>0</v>
      </c>
      <c r="AN51" s="17">
        <v>0</v>
      </c>
      <c r="AO51" s="13">
        <f>AN51/$AN$64</f>
        <v>0</v>
      </c>
      <c r="AP51" s="17">
        <v>0</v>
      </c>
      <c r="AQ51" s="15">
        <f>AP51/$AP$64</f>
        <v>0</v>
      </c>
      <c r="AR51" s="17">
        <v>0</v>
      </c>
      <c r="AS51" s="15">
        <f>AR51/$AR$64</f>
        <v>0</v>
      </c>
      <c r="AT51" s="17">
        <v>0</v>
      </c>
      <c r="AU51" s="13">
        <f>AT51/$AT$64</f>
        <v>0</v>
      </c>
      <c r="AV51" s="17">
        <v>0</v>
      </c>
      <c r="AW51" s="15">
        <f t="shared" si="39"/>
        <v>0</v>
      </c>
      <c r="AX51" s="17">
        <v>0</v>
      </c>
      <c r="AY51" s="15">
        <f t="shared" si="40"/>
        <v>0</v>
      </c>
      <c r="AZ51" s="17">
        <v>0</v>
      </c>
      <c r="BA51" s="15">
        <f t="shared" si="41"/>
        <v>0</v>
      </c>
      <c r="BB51" s="17">
        <v>0</v>
      </c>
      <c r="BC51" s="15">
        <f t="shared" si="42"/>
        <v>0</v>
      </c>
    </row>
    <row r="52" spans="1:55" x14ac:dyDescent="0.15">
      <c r="A52" s="11" t="s">
        <v>81</v>
      </c>
      <c r="B52" s="11" t="s">
        <v>47</v>
      </c>
      <c r="C52" s="27" t="s">
        <v>82</v>
      </c>
      <c r="D52" s="28">
        <v>0</v>
      </c>
      <c r="E52" s="13">
        <f t="shared" si="0"/>
        <v>0</v>
      </c>
      <c r="F52" s="28">
        <v>0</v>
      </c>
      <c r="G52" s="13">
        <f t="shared" si="1"/>
        <v>0</v>
      </c>
      <c r="H52" s="28">
        <v>0</v>
      </c>
      <c r="I52" s="13">
        <f t="shared" si="2"/>
        <v>0</v>
      </c>
      <c r="J52" s="28">
        <v>0</v>
      </c>
      <c r="K52" s="13">
        <f t="shared" si="3"/>
        <v>0</v>
      </c>
      <c r="L52" s="28">
        <v>0</v>
      </c>
      <c r="M52" s="15">
        <f t="shared" si="4"/>
        <v>0</v>
      </c>
      <c r="N52" s="25">
        <v>0</v>
      </c>
      <c r="O52" s="15">
        <f t="shared" si="5"/>
        <v>0</v>
      </c>
      <c r="P52" s="14">
        <v>0</v>
      </c>
      <c r="Q52" s="13">
        <f t="shared" si="6"/>
        <v>0</v>
      </c>
      <c r="R52" s="12">
        <v>9557.31</v>
      </c>
      <c r="S52" s="13">
        <f t="shared" si="37"/>
        <v>1.3182883564819025E-3</v>
      </c>
      <c r="T52" s="12">
        <v>44686.36</v>
      </c>
      <c r="U52" s="13">
        <f t="shared" si="38"/>
        <v>8.6835652129969108E-3</v>
      </c>
      <c r="V52" s="14">
        <v>20212.48</v>
      </c>
      <c r="W52" s="13">
        <f>V52/$V$64</f>
        <v>3.5748103725481021E-3</v>
      </c>
      <c r="X52" s="14">
        <v>162463.44</v>
      </c>
      <c r="Y52" s="15">
        <f>X52/$X$64</f>
        <v>2.3428987955603553E-2</v>
      </c>
      <c r="Z52" s="12">
        <v>128283.61</v>
      </c>
      <c r="AA52" s="13">
        <f>Z52/$Z$64</f>
        <v>2.146636368932827E-2</v>
      </c>
      <c r="AB52" s="14">
        <v>0</v>
      </c>
      <c r="AC52" s="13">
        <f>AB52/$AB$64</f>
        <v>0</v>
      </c>
      <c r="AD52" s="14">
        <v>0</v>
      </c>
      <c r="AE52" s="15">
        <v>0</v>
      </c>
      <c r="AF52" s="25">
        <v>0</v>
      </c>
      <c r="AG52" s="16">
        <v>0</v>
      </c>
      <c r="AH52" s="14">
        <v>0</v>
      </c>
      <c r="AI52" s="16">
        <f>AH52/$AH$64</f>
        <v>0</v>
      </c>
      <c r="AJ52" s="12">
        <v>0</v>
      </c>
      <c r="AK52" s="16">
        <f>AJ52/$AJ$64</f>
        <v>0</v>
      </c>
      <c r="AL52" s="12">
        <v>0</v>
      </c>
      <c r="AM52" s="16">
        <f>AL52/$AL$64</f>
        <v>0</v>
      </c>
      <c r="AN52" s="17">
        <v>0</v>
      </c>
      <c r="AO52" s="13">
        <f>AN52/$AN$64</f>
        <v>0</v>
      </c>
      <c r="AP52" s="17">
        <v>0</v>
      </c>
      <c r="AQ52" s="15">
        <f>AP52/$AP$64</f>
        <v>0</v>
      </c>
      <c r="AR52" s="17">
        <v>0</v>
      </c>
      <c r="AS52" s="15">
        <f>AR52/$AR$64</f>
        <v>0</v>
      </c>
      <c r="AT52" s="17">
        <v>0</v>
      </c>
      <c r="AU52" s="13">
        <f>AT52/$AT$64</f>
        <v>0</v>
      </c>
      <c r="AV52" s="17">
        <v>0</v>
      </c>
      <c r="AW52" s="15">
        <f t="shared" si="39"/>
        <v>0</v>
      </c>
      <c r="AX52" s="17">
        <v>0</v>
      </c>
      <c r="AY52" s="15">
        <f t="shared" si="40"/>
        <v>0</v>
      </c>
      <c r="AZ52" s="17">
        <v>0</v>
      </c>
      <c r="BA52" s="15">
        <f t="shared" si="41"/>
        <v>0</v>
      </c>
      <c r="BB52" s="17">
        <v>0</v>
      </c>
      <c r="BC52" s="15">
        <f t="shared" si="42"/>
        <v>0</v>
      </c>
    </row>
    <row r="53" spans="1:55" x14ac:dyDescent="0.15">
      <c r="A53" s="11" t="s">
        <v>93</v>
      </c>
      <c r="B53" s="27" t="s">
        <v>47</v>
      </c>
      <c r="C53" s="27" t="s">
        <v>96</v>
      </c>
      <c r="D53" s="14">
        <v>787.52</v>
      </c>
      <c r="E53" s="13">
        <f t="shared" si="0"/>
        <v>1.3743854020193443E-4</v>
      </c>
      <c r="F53" s="14">
        <v>47998.36</v>
      </c>
      <c r="G53" s="13">
        <f t="shared" si="1"/>
        <v>3.4206062178383886E-2</v>
      </c>
      <c r="H53" s="28">
        <v>0</v>
      </c>
      <c r="I53" s="13">
        <f t="shared" si="2"/>
        <v>0</v>
      </c>
      <c r="J53" s="37">
        <v>365051.12</v>
      </c>
      <c r="K53" s="13">
        <f t="shared" si="3"/>
        <v>0.32474636479340679</v>
      </c>
      <c r="L53" s="28">
        <v>0</v>
      </c>
      <c r="M53" s="15">
        <f t="shared" si="4"/>
        <v>0</v>
      </c>
      <c r="N53" s="14">
        <v>87035.86</v>
      </c>
      <c r="O53" s="15">
        <f t="shared" si="5"/>
        <v>0.16549603015958747</v>
      </c>
      <c r="P53" s="14">
        <v>0</v>
      </c>
      <c r="Q53" s="13">
        <f t="shared" si="6"/>
        <v>0</v>
      </c>
      <c r="R53" s="12">
        <v>0</v>
      </c>
      <c r="S53" s="13">
        <f t="shared" si="37"/>
        <v>0</v>
      </c>
      <c r="T53" s="12">
        <v>0</v>
      </c>
      <c r="U53" s="13">
        <f t="shared" si="38"/>
        <v>0</v>
      </c>
      <c r="W53" s="13"/>
      <c r="Z53" s="12"/>
      <c r="AA53" s="13"/>
      <c r="AC53" s="13"/>
      <c r="AF53" s="25"/>
      <c r="AG53" s="16"/>
      <c r="AI53" s="16"/>
      <c r="AJ53" s="12"/>
      <c r="AK53" s="16"/>
      <c r="AL53" s="12"/>
      <c r="AM53" s="16"/>
      <c r="AN53" s="17"/>
      <c r="AO53" s="13"/>
      <c r="AP53" s="17"/>
      <c r="AR53" s="17"/>
      <c r="AT53" s="17"/>
      <c r="AU53" s="13"/>
      <c r="AV53" s="17"/>
      <c r="AX53" s="17"/>
      <c r="AZ53" s="17"/>
      <c r="BB53" s="17"/>
    </row>
    <row r="54" spans="1:55" x14ac:dyDescent="0.15">
      <c r="A54" s="11" t="s">
        <v>57</v>
      </c>
      <c r="B54" s="11" t="s">
        <v>47</v>
      </c>
      <c r="C54" s="11" t="s">
        <v>58</v>
      </c>
      <c r="D54" s="25">
        <v>0</v>
      </c>
      <c r="E54" s="13">
        <f t="shared" si="0"/>
        <v>0</v>
      </c>
      <c r="F54" s="14">
        <v>0</v>
      </c>
      <c r="G54" s="13">
        <f t="shared" si="1"/>
        <v>0</v>
      </c>
      <c r="H54" s="28">
        <v>0</v>
      </c>
      <c r="I54" s="13">
        <f t="shared" si="2"/>
        <v>0</v>
      </c>
      <c r="J54" s="14">
        <v>0</v>
      </c>
      <c r="K54" s="13">
        <f t="shared" si="3"/>
        <v>0</v>
      </c>
      <c r="L54" s="28">
        <v>0</v>
      </c>
      <c r="M54" s="15">
        <f t="shared" si="4"/>
        <v>0</v>
      </c>
      <c r="N54" s="25">
        <v>0</v>
      </c>
      <c r="O54" s="15">
        <f t="shared" si="5"/>
        <v>0</v>
      </c>
      <c r="P54" s="14">
        <v>0</v>
      </c>
      <c r="Q54" s="13">
        <f t="shared" si="6"/>
        <v>0</v>
      </c>
      <c r="R54" s="12">
        <v>0</v>
      </c>
      <c r="S54" s="13">
        <f t="shared" si="37"/>
        <v>0</v>
      </c>
      <c r="T54" s="12">
        <v>0</v>
      </c>
      <c r="U54" s="13">
        <f t="shared" si="38"/>
        <v>0</v>
      </c>
      <c r="V54" s="14">
        <v>0</v>
      </c>
      <c r="W54" s="13">
        <f>V54/$V$64</f>
        <v>0</v>
      </c>
      <c r="X54" s="14">
        <v>0</v>
      </c>
      <c r="Y54" s="15">
        <f>X54/$X$64</f>
        <v>0</v>
      </c>
      <c r="Z54" s="12">
        <v>0</v>
      </c>
      <c r="AA54" s="13">
        <f>Z54/$Z$64</f>
        <v>0</v>
      </c>
      <c r="AB54" s="12">
        <v>0</v>
      </c>
      <c r="AC54" s="13">
        <f>AB54/$AB$64</f>
        <v>0</v>
      </c>
      <c r="AD54" s="25"/>
      <c r="AE54" s="15">
        <f>AD54/$AD$64</f>
        <v>0</v>
      </c>
      <c r="AF54" s="25">
        <v>0</v>
      </c>
      <c r="AG54" s="16">
        <f>AF54/$AF$64</f>
        <v>0</v>
      </c>
      <c r="AH54" s="12">
        <v>0</v>
      </c>
      <c r="AI54" s="16">
        <f>AH54/$AH$64</f>
        <v>0</v>
      </c>
      <c r="AJ54" s="25">
        <v>0</v>
      </c>
      <c r="AK54" s="16">
        <f>AJ54/$AJ$64</f>
        <v>0</v>
      </c>
      <c r="AL54" s="25">
        <v>0</v>
      </c>
      <c r="AM54" s="16">
        <f>AL54/$AL$64</f>
        <v>0</v>
      </c>
      <c r="AN54" s="17">
        <v>2800</v>
      </c>
      <c r="AO54" s="13">
        <f>AN54/$AN$64</f>
        <v>2.9368657285830146E-4</v>
      </c>
      <c r="AP54" s="17">
        <v>20265</v>
      </c>
      <c r="AQ54" s="15">
        <f>AP54/$AP$64</f>
        <v>1.8248923217400268E-3</v>
      </c>
      <c r="AR54" s="17">
        <v>0</v>
      </c>
      <c r="AS54" s="15">
        <f>AR54/$AR$64</f>
        <v>0</v>
      </c>
      <c r="AT54" s="17">
        <v>11200</v>
      </c>
      <c r="AU54" s="13">
        <f>AT54/$AT$64</f>
        <v>1.5564946622864497E-3</v>
      </c>
      <c r="AV54" s="17">
        <v>8800</v>
      </c>
      <c r="AW54" s="15">
        <f t="shared" si="39"/>
        <v>1.3324020771457953E-3</v>
      </c>
      <c r="AX54" s="17">
        <v>1748</v>
      </c>
      <c r="AY54" s="15">
        <f t="shared" si="40"/>
        <v>2.6180157583191165E-4</v>
      </c>
      <c r="AZ54" s="17">
        <v>28252</v>
      </c>
      <c r="BA54" s="15">
        <f t="shared" si="41"/>
        <v>3.5392804001035485E-3</v>
      </c>
      <c r="BB54" s="17">
        <v>0</v>
      </c>
      <c r="BC54" s="15">
        <f t="shared" si="42"/>
        <v>0</v>
      </c>
    </row>
    <row r="55" spans="1:55" x14ac:dyDescent="0.15">
      <c r="A55" s="11" t="s">
        <v>102</v>
      </c>
      <c r="B55" s="11" t="s">
        <v>47</v>
      </c>
      <c r="C55" s="11" t="s">
        <v>103</v>
      </c>
      <c r="D55" s="25">
        <v>0</v>
      </c>
      <c r="E55" s="13">
        <f t="shared" si="0"/>
        <v>0</v>
      </c>
      <c r="F55" s="14">
        <v>27214.57</v>
      </c>
      <c r="G55" s="13">
        <f t="shared" si="1"/>
        <v>1.9394480844303445E-2</v>
      </c>
      <c r="H55" s="28">
        <v>0</v>
      </c>
      <c r="I55" s="13">
        <f t="shared" si="2"/>
        <v>0</v>
      </c>
      <c r="J55" s="37">
        <v>86252.64</v>
      </c>
      <c r="K55" s="13">
        <f t="shared" si="3"/>
        <v>7.6729613358902701E-2</v>
      </c>
      <c r="L55" s="28">
        <v>0</v>
      </c>
      <c r="M55" s="15">
        <f t="shared" si="4"/>
        <v>0</v>
      </c>
      <c r="N55" s="14">
        <v>94863.21</v>
      </c>
      <c r="O55" s="15">
        <f t="shared" si="5"/>
        <v>0.18037949717731611</v>
      </c>
      <c r="Q55" s="13"/>
      <c r="R55" s="12"/>
      <c r="S55" s="13"/>
      <c r="T55" s="12"/>
      <c r="U55" s="13"/>
      <c r="W55" s="13"/>
      <c r="Z55" s="12"/>
      <c r="AA55" s="13"/>
      <c r="AB55" s="12"/>
      <c r="AC55" s="13"/>
      <c r="AD55" s="25"/>
      <c r="AF55" s="25"/>
      <c r="AG55" s="16"/>
      <c r="AH55" s="12"/>
      <c r="AI55" s="16"/>
      <c r="AJ55" s="25"/>
      <c r="AK55" s="16"/>
      <c r="AL55" s="25"/>
      <c r="AM55" s="16"/>
      <c r="AN55" s="17"/>
      <c r="AO55" s="13"/>
      <c r="AP55" s="17"/>
      <c r="AR55" s="17"/>
      <c r="AT55" s="17"/>
      <c r="AU55" s="13"/>
      <c r="AV55" s="17"/>
      <c r="AX55" s="17"/>
      <c r="AZ55" s="17"/>
      <c r="BB55" s="17"/>
    </row>
    <row r="56" spans="1:55" ht="21" x14ac:dyDescent="0.15">
      <c r="A56" s="11" t="s">
        <v>59</v>
      </c>
      <c r="B56" s="11" t="s">
        <v>47</v>
      </c>
      <c r="C56" s="9" t="s">
        <v>91</v>
      </c>
      <c r="D56" s="10">
        <v>0</v>
      </c>
      <c r="E56" s="13">
        <f t="shared" si="0"/>
        <v>0</v>
      </c>
      <c r="F56" s="10">
        <v>0</v>
      </c>
      <c r="G56" s="13">
        <f t="shared" si="1"/>
        <v>0</v>
      </c>
      <c r="H56" s="28">
        <v>0</v>
      </c>
      <c r="I56" s="13">
        <f t="shared" si="2"/>
        <v>0</v>
      </c>
      <c r="J56" s="10">
        <v>0</v>
      </c>
      <c r="K56" s="13">
        <f t="shared" si="3"/>
        <v>0</v>
      </c>
      <c r="L56" s="28">
        <v>0</v>
      </c>
      <c r="M56" s="15">
        <f t="shared" si="4"/>
        <v>0</v>
      </c>
      <c r="N56" s="10">
        <v>0</v>
      </c>
      <c r="O56" s="15">
        <f t="shared" si="5"/>
        <v>0</v>
      </c>
      <c r="P56" s="14">
        <v>1717</v>
      </c>
      <c r="Q56" s="13">
        <f t="shared" si="6"/>
        <v>2.8424621820629281E-4</v>
      </c>
      <c r="R56" s="10">
        <v>0</v>
      </c>
      <c r="S56" s="13">
        <f t="shared" si="37"/>
        <v>0</v>
      </c>
      <c r="T56" s="14">
        <v>0</v>
      </c>
      <c r="U56" s="13">
        <f t="shared" si="38"/>
        <v>0</v>
      </c>
      <c r="V56" s="14">
        <v>0</v>
      </c>
      <c r="W56" s="13">
        <f>V56/$V$64</f>
        <v>0</v>
      </c>
      <c r="X56" s="25">
        <v>0</v>
      </c>
      <c r="Y56" s="15">
        <f>X56/$X$64</f>
        <v>0</v>
      </c>
      <c r="Z56" s="25">
        <v>0</v>
      </c>
      <c r="AA56" s="13">
        <f>Z56/$Z$64</f>
        <v>0</v>
      </c>
      <c r="AB56" s="25"/>
      <c r="AC56" s="13">
        <f>AB56/$AB$64</f>
        <v>0</v>
      </c>
      <c r="AD56" s="25"/>
      <c r="AE56" s="15">
        <f>AD56/$AD$64</f>
        <v>0</v>
      </c>
      <c r="AF56" s="25">
        <v>0</v>
      </c>
      <c r="AG56" s="16">
        <f>AF56/$AF$64</f>
        <v>0</v>
      </c>
      <c r="AH56" s="25">
        <v>0</v>
      </c>
      <c r="AI56" s="16">
        <f>AH56/$AH$64</f>
        <v>0</v>
      </c>
      <c r="AJ56" s="25">
        <v>0</v>
      </c>
      <c r="AK56" s="16">
        <f>AJ56/$AJ$64</f>
        <v>0</v>
      </c>
      <c r="AL56" s="25">
        <v>0</v>
      </c>
      <c r="AM56" s="16">
        <f>AL56/$AL$64</f>
        <v>0</v>
      </c>
      <c r="AN56" s="17">
        <v>0</v>
      </c>
      <c r="AO56" s="13">
        <f>AN56/$AN$64</f>
        <v>0</v>
      </c>
      <c r="AP56" s="17">
        <v>0</v>
      </c>
      <c r="AQ56" s="15">
        <f>AP56/$AP$64</f>
        <v>0</v>
      </c>
      <c r="AR56" s="17">
        <v>0</v>
      </c>
      <c r="AS56" s="15">
        <f>AR56/$AR$64</f>
        <v>0</v>
      </c>
      <c r="AT56" s="17">
        <v>0</v>
      </c>
      <c r="AU56" s="13">
        <f>AT56/$AT$64</f>
        <v>0</v>
      </c>
      <c r="AV56" s="17">
        <v>0</v>
      </c>
      <c r="AW56" s="15">
        <f t="shared" si="39"/>
        <v>0</v>
      </c>
      <c r="AX56" s="17">
        <v>0</v>
      </c>
      <c r="AY56" s="15">
        <f t="shared" si="40"/>
        <v>0</v>
      </c>
      <c r="AZ56" s="17">
        <v>0</v>
      </c>
      <c r="BA56" s="15">
        <f t="shared" si="41"/>
        <v>0</v>
      </c>
      <c r="BB56" s="17">
        <v>0</v>
      </c>
      <c r="BC56" s="15">
        <f t="shared" si="42"/>
        <v>0</v>
      </c>
    </row>
    <row r="57" spans="1:55" x14ac:dyDescent="0.15">
      <c r="A57" s="11" t="s">
        <v>99</v>
      </c>
      <c r="B57" s="11" t="s">
        <v>47</v>
      </c>
      <c r="C57" s="9" t="s">
        <v>100</v>
      </c>
      <c r="D57" s="14">
        <v>11697.24</v>
      </c>
      <c r="E57" s="13">
        <f t="shared" si="0"/>
        <v>2.0414104911515587E-3</v>
      </c>
      <c r="F57" s="10">
        <v>0</v>
      </c>
      <c r="G57" s="13">
        <f t="shared" si="1"/>
        <v>0</v>
      </c>
      <c r="H57" s="37">
        <v>9327.17</v>
      </c>
      <c r="I57" s="13">
        <f t="shared" si="2"/>
        <v>2.0590366506700367E-3</v>
      </c>
      <c r="J57" s="10">
        <v>0</v>
      </c>
      <c r="K57" s="13">
        <f t="shared" si="3"/>
        <v>0</v>
      </c>
      <c r="L57" s="14">
        <v>2258.59</v>
      </c>
      <c r="M57" s="15">
        <f t="shared" si="4"/>
        <v>5.3388597260848843E-4</v>
      </c>
      <c r="N57" s="10">
        <v>0</v>
      </c>
      <c r="O57" s="15">
        <f t="shared" si="5"/>
        <v>0</v>
      </c>
      <c r="Q57" s="13"/>
      <c r="R57" s="10"/>
      <c r="S57" s="13"/>
      <c r="U57" s="13"/>
      <c r="W57" s="13"/>
      <c r="X57" s="25"/>
      <c r="Z57" s="25"/>
      <c r="AA57" s="13"/>
      <c r="AB57" s="25"/>
      <c r="AC57" s="13"/>
      <c r="AD57" s="25"/>
      <c r="AF57" s="25"/>
      <c r="AG57" s="16"/>
      <c r="AH57" s="25"/>
      <c r="AI57" s="16"/>
      <c r="AJ57" s="25"/>
      <c r="AK57" s="16"/>
      <c r="AL57" s="25"/>
      <c r="AM57" s="16"/>
      <c r="AN57" s="17"/>
      <c r="AO57" s="13"/>
      <c r="AP57" s="17"/>
      <c r="AR57" s="17"/>
      <c r="AT57" s="17"/>
      <c r="AU57" s="13"/>
      <c r="AV57" s="17"/>
      <c r="AX57" s="17"/>
      <c r="AZ57" s="17"/>
      <c r="BB57" s="17"/>
    </row>
    <row r="58" spans="1:55" x14ac:dyDescent="0.15">
      <c r="A58" s="11" t="s">
        <v>89</v>
      </c>
      <c r="B58" s="11" t="s">
        <v>47</v>
      </c>
      <c r="C58" s="27" t="s">
        <v>88</v>
      </c>
      <c r="D58" s="14">
        <v>132300</v>
      </c>
      <c r="E58" s="13">
        <f t="shared" si="0"/>
        <v>2.3089088364379225E-2</v>
      </c>
      <c r="F58" s="14">
        <v>186865.38</v>
      </c>
      <c r="G58" s="13">
        <f t="shared" si="1"/>
        <v>0.13316973345062899</v>
      </c>
      <c r="H58" s="28">
        <v>0</v>
      </c>
      <c r="I58" s="13">
        <f t="shared" si="2"/>
        <v>0</v>
      </c>
      <c r="J58" s="37">
        <v>240557.2</v>
      </c>
      <c r="K58" s="13">
        <f t="shared" si="3"/>
        <v>0.21399763470080718</v>
      </c>
      <c r="L58" s="28">
        <v>0</v>
      </c>
      <c r="M58" s="15">
        <f t="shared" si="4"/>
        <v>0</v>
      </c>
      <c r="N58" s="14">
        <v>90105.29</v>
      </c>
      <c r="O58" s="15">
        <f t="shared" si="5"/>
        <v>0.17133245757988</v>
      </c>
      <c r="P58" s="14">
        <v>24294.41</v>
      </c>
      <c r="Q58" s="13">
        <f t="shared" si="6"/>
        <v>4.0218952626983936E-3</v>
      </c>
      <c r="R58" s="12">
        <v>316246.90000000002</v>
      </c>
      <c r="S58" s="13">
        <f t="shared" si="37"/>
        <v>4.3621542677123232E-2</v>
      </c>
      <c r="T58" s="12">
        <v>463737.33</v>
      </c>
      <c r="U58" s="13">
        <f t="shared" si="38"/>
        <v>9.0114597536162466E-2</v>
      </c>
      <c r="V58" s="14">
        <v>127884.59</v>
      </c>
      <c r="W58" s="13">
        <f>V58/$V$64</f>
        <v>2.2617865735479331E-2</v>
      </c>
      <c r="X58" s="14">
        <v>363591.79</v>
      </c>
      <c r="Y58" s="15">
        <f>X58/$X$64</f>
        <v>5.2433874776173249E-2</v>
      </c>
      <c r="Z58" s="12">
        <v>139051.88</v>
      </c>
      <c r="AA58" s="13">
        <f>Z58/$Z$64</f>
        <v>2.3268274316296772E-2</v>
      </c>
      <c r="AB58" s="12">
        <v>146688.14000000001</v>
      </c>
      <c r="AC58" s="13">
        <f>AB58/$AB$64</f>
        <v>1.919748104077805E-2</v>
      </c>
      <c r="AD58" s="14">
        <v>194368.45</v>
      </c>
      <c r="AE58" s="15">
        <f>AD58/$AD$64</f>
        <v>3.8232320646410488E-2</v>
      </c>
      <c r="AF58" s="12">
        <v>133555</v>
      </c>
      <c r="AG58" s="16">
        <f>AF58/$AF$64</f>
        <v>2.0722538589380092E-2</v>
      </c>
      <c r="AH58" s="12">
        <v>170807.13</v>
      </c>
      <c r="AI58" s="16">
        <f>AH58/$AH$64</f>
        <v>1.9475746888201733E-2</v>
      </c>
      <c r="AJ58" s="12">
        <v>410270.47</v>
      </c>
      <c r="AK58" s="16">
        <f>AJ58/$AJ$64</f>
        <v>5.4259687481989144E-2</v>
      </c>
      <c r="AL58" s="12">
        <v>364459.1</v>
      </c>
      <c r="AM58" s="16">
        <f>AL58/$AL$64</f>
        <v>5.1148816109127429E-2</v>
      </c>
      <c r="AN58" s="17">
        <v>956053.38</v>
      </c>
      <c r="AO58" s="13">
        <f>AN58/$AN$64</f>
        <v>0.10027858594349835</v>
      </c>
      <c r="AP58" s="17">
        <v>312561.21999999997</v>
      </c>
      <c r="AQ58" s="15">
        <f>AP58/$AP$64</f>
        <v>2.8146586254709859E-2</v>
      </c>
      <c r="AR58" s="17">
        <v>52524.71</v>
      </c>
      <c r="AS58" s="15">
        <f>AR58/$AR$64</f>
        <v>1.3814209956315479E-2</v>
      </c>
      <c r="AT58" s="17">
        <v>114102.99</v>
      </c>
      <c r="AU58" s="13">
        <f>AT58/$AT$64</f>
        <v>1.5857204900528943E-2</v>
      </c>
      <c r="AV58" s="17">
        <v>122128.28</v>
      </c>
      <c r="AW58" s="15">
        <f>AV58/$AV$64</f>
        <v>1.8491360676164012E-2</v>
      </c>
      <c r="AX58" s="17">
        <v>122356.62</v>
      </c>
      <c r="AY58" s="15">
        <f>AX58/$AX$64</f>
        <v>1.8325604078642102E-2</v>
      </c>
      <c r="AZ58" s="17">
        <v>135870.68</v>
      </c>
      <c r="BA58" s="15">
        <f>AZ58/$AZ$64</f>
        <v>1.7021252820074374E-2</v>
      </c>
      <c r="BB58" s="17">
        <v>710588.06</v>
      </c>
      <c r="BC58" s="15">
        <f>BB58/$BB$64</f>
        <v>8.602824142514684E-2</v>
      </c>
    </row>
    <row r="59" spans="1:55" s="19" customFormat="1" x14ac:dyDescent="0.15">
      <c r="A59" s="18"/>
      <c r="B59" s="18"/>
      <c r="C59" s="19" t="s">
        <v>63</v>
      </c>
      <c r="D59" s="20">
        <f>SUM(D43:D58)</f>
        <v>398411.41</v>
      </c>
      <c r="E59" s="21">
        <f t="shared" si="0"/>
        <v>6.9531037421518671E-2</v>
      </c>
      <c r="F59" s="20">
        <f>SUM(F43:F58)</f>
        <v>1185264.8399999999</v>
      </c>
      <c r="G59" s="21">
        <f t="shared" si="1"/>
        <v>0.84467975186844346</v>
      </c>
      <c r="H59" s="20">
        <f>SUM(H43:H58)</f>
        <v>314089.94</v>
      </c>
      <c r="I59" s="21">
        <f t="shared" si="2"/>
        <v>6.9337505166814029E-2</v>
      </c>
      <c r="J59" s="20">
        <f>SUM(J43:J58)</f>
        <v>805622.3899999999</v>
      </c>
      <c r="K59" s="21">
        <f t="shared" si="3"/>
        <v>0.71667481132142874</v>
      </c>
      <c r="L59" s="20">
        <f>SUM(L43:L58)</f>
        <v>214079.33000000002</v>
      </c>
      <c r="M59" s="22">
        <f t="shared" si="4"/>
        <v>5.0604116423265649E-2</v>
      </c>
      <c r="N59" s="20">
        <f>SUM(N43:N58)</f>
        <v>272004.36</v>
      </c>
      <c r="O59" s="22">
        <f t="shared" si="5"/>
        <v>0.51720798491678355</v>
      </c>
      <c r="P59" s="20">
        <f>SUM(P43:P58)</f>
        <v>499039.4</v>
      </c>
      <c r="Q59" s="21">
        <f t="shared" si="6"/>
        <v>8.2615062426288549E-2</v>
      </c>
      <c r="R59" s="20">
        <f>SUM(R43:R58)</f>
        <v>748140.47</v>
      </c>
      <c r="S59" s="21">
        <f t="shared" si="37"/>
        <v>0.10319481848071246</v>
      </c>
      <c r="T59" s="20">
        <f>SUM(T43:T58)</f>
        <v>670207.31000000006</v>
      </c>
      <c r="U59" s="21">
        <f t="shared" si="38"/>
        <v>0.13023636032588551</v>
      </c>
      <c r="V59" s="20">
        <f>SUM(V43:V58)</f>
        <v>752551.47</v>
      </c>
      <c r="W59" s="21">
        <f>V59/$V$64</f>
        <v>0.13309741312458054</v>
      </c>
      <c r="X59" s="20">
        <f>SUM(X43:X58)</f>
        <v>726845</v>
      </c>
      <c r="Y59" s="22">
        <f>X59/$X$64</f>
        <v>0.10481892264863199</v>
      </c>
      <c r="Z59" s="20">
        <f>SUM(Z43:Z58)</f>
        <v>466776.26</v>
      </c>
      <c r="AA59" s="21">
        <f>Z59/$Z$64</f>
        <v>7.8108099379994467E-2</v>
      </c>
      <c r="AB59" s="20">
        <f>SUM(AB43:AB58)</f>
        <v>577203.26</v>
      </c>
      <c r="AC59" s="21">
        <f>AB59/$AB$64</f>
        <v>7.5540180961632494E-2</v>
      </c>
      <c r="AD59" s="20">
        <f>SUM(AD43:AD58)</f>
        <v>595341.59000000008</v>
      </c>
      <c r="AE59" s="22">
        <f>AD59/$AD$64</f>
        <v>0.11710383327656237</v>
      </c>
      <c r="AF59" s="20">
        <f>SUM(AF43:AF58)</f>
        <v>536516.61</v>
      </c>
      <c r="AG59" s="23">
        <f>AF59/$AF$64</f>
        <v>8.3246498854916612E-2</v>
      </c>
      <c r="AH59" s="20">
        <f>SUM(AH43:AH58)</f>
        <v>563836.07000000007</v>
      </c>
      <c r="AI59" s="23">
        <f>AH59/$AH$64</f>
        <v>6.4289638177038602E-2</v>
      </c>
      <c r="AJ59" s="20">
        <f>SUM(AJ43:AJ58)</f>
        <v>636294.5</v>
      </c>
      <c r="AK59" s="23">
        <f>AJ59/$AJ$64</f>
        <v>8.4152146549832219E-2</v>
      </c>
      <c r="AL59" s="20">
        <f>SUM(AL43:AL58)</f>
        <v>536183.12</v>
      </c>
      <c r="AM59" s="23">
        <f>AL59/$AL$64</f>
        <v>7.5248860038611212E-2</v>
      </c>
      <c r="AN59" s="24">
        <f>SUM(AN43:AN58)</f>
        <v>1200956.52</v>
      </c>
      <c r="AO59" s="21">
        <f>AN59/$AN$64</f>
        <v>0.12596600161094007</v>
      </c>
      <c r="AP59" s="24">
        <f>SUM(AP43:AP58)</f>
        <v>791319.1</v>
      </c>
      <c r="AQ59" s="22">
        <f>AP59/$AP$64</f>
        <v>7.1259420164630077E-2</v>
      </c>
      <c r="AR59" s="24">
        <f>SUM(AR43:AR58)</f>
        <v>409149.17</v>
      </c>
      <c r="AS59" s="22">
        <f>AR59/$AR$64</f>
        <v>0.10760787708932071</v>
      </c>
      <c r="AT59" s="24">
        <f>SUM(AT43:AT58)</f>
        <v>622424.9</v>
      </c>
      <c r="AU59" s="21">
        <f>AT59/$AT$64</f>
        <v>8.6500092368230114E-2</v>
      </c>
      <c r="AV59" s="24">
        <f>SUM(AV44:AV58)</f>
        <v>607650.13</v>
      </c>
      <c r="AW59" s="22">
        <f t="shared" si="39"/>
        <v>9.200389720339916E-2</v>
      </c>
      <c r="AX59" s="24">
        <f>SUM(AX44:AX58)</f>
        <v>964911.04</v>
      </c>
      <c r="AY59" s="22">
        <f t="shared" si="40"/>
        <v>0.14451672243112629</v>
      </c>
      <c r="AZ59" s="24">
        <f>SUM(AZ44:AZ58)</f>
        <v>802120.59999999986</v>
      </c>
      <c r="BA59" s="22">
        <f t="shared" si="41"/>
        <v>0.10048597331513869</v>
      </c>
      <c r="BB59" s="24">
        <f>SUM(BB44:BB58)</f>
        <v>979866.56</v>
      </c>
      <c r="BC59" s="22">
        <f t="shared" si="42"/>
        <v>0.11862878330394143</v>
      </c>
    </row>
    <row r="60" spans="1:55" s="19" customFormat="1" x14ac:dyDescent="0.15">
      <c r="A60" s="18"/>
      <c r="B60" s="18"/>
      <c r="D60" s="20"/>
      <c r="E60" s="13"/>
      <c r="F60" s="20"/>
      <c r="G60" s="13"/>
      <c r="H60" s="20"/>
      <c r="I60" s="21"/>
      <c r="J60" s="20"/>
      <c r="K60" s="21"/>
      <c r="L60" s="20"/>
      <c r="M60" s="22"/>
      <c r="N60" s="20"/>
      <c r="O60" s="22"/>
      <c r="P60" s="20"/>
      <c r="Q60" s="21"/>
      <c r="R60" s="20"/>
      <c r="S60" s="21"/>
      <c r="T60" s="20"/>
      <c r="U60" s="21"/>
      <c r="V60" s="20"/>
      <c r="W60" s="21"/>
      <c r="X60" s="20"/>
      <c r="Y60" s="22"/>
      <c r="Z60" s="20"/>
      <c r="AA60" s="21"/>
      <c r="AB60" s="20"/>
      <c r="AC60" s="21"/>
      <c r="AD60" s="20"/>
      <c r="AE60" s="22"/>
      <c r="AF60" s="20"/>
      <c r="AG60" s="23"/>
      <c r="AH60" s="20"/>
      <c r="AI60" s="23"/>
      <c r="AJ60" s="20"/>
      <c r="AK60" s="23"/>
      <c r="AL60" s="20"/>
      <c r="AM60" s="23"/>
      <c r="AN60" s="24"/>
      <c r="AO60" s="21"/>
      <c r="AP60" s="24"/>
      <c r="AQ60" s="22"/>
      <c r="AR60" s="24"/>
      <c r="AS60" s="22"/>
      <c r="AT60" s="24"/>
      <c r="AU60" s="21"/>
      <c r="AV60" s="24"/>
      <c r="AW60" s="22"/>
      <c r="AX60" s="24"/>
      <c r="AY60" s="22"/>
      <c r="AZ60" s="24"/>
      <c r="BA60" s="22"/>
      <c r="BB60" s="24"/>
      <c r="BC60" s="22"/>
    </row>
    <row r="61" spans="1:55" x14ac:dyDescent="0.15">
      <c r="A61" s="26" t="s">
        <v>151</v>
      </c>
      <c r="B61" s="26" t="s">
        <v>152</v>
      </c>
      <c r="C61" s="26" t="s">
        <v>153</v>
      </c>
      <c r="D61" s="14">
        <v>71.63</v>
      </c>
      <c r="E61" s="13">
        <f t="shared" si="0"/>
        <v>1.2500917608015749E-5</v>
      </c>
      <c r="F61" s="14">
        <v>0</v>
      </c>
      <c r="G61" s="13">
        <f t="shared" si="1"/>
        <v>0</v>
      </c>
      <c r="I61" s="13"/>
      <c r="K61" s="13"/>
      <c r="Q61" s="13"/>
      <c r="S61" s="13"/>
      <c r="U61" s="13"/>
      <c r="W61" s="13"/>
      <c r="AA61" s="13"/>
      <c r="AC61" s="13"/>
      <c r="AG61" s="16"/>
      <c r="AI61" s="16"/>
      <c r="AK61" s="16"/>
      <c r="AM61" s="16"/>
      <c r="AO61" s="13"/>
      <c r="AU61" s="13"/>
    </row>
    <row r="62" spans="1:55" s="19" customFormat="1" x14ac:dyDescent="0.15">
      <c r="C62" s="19" t="s">
        <v>154</v>
      </c>
      <c r="D62" s="20">
        <f>SUM(D61)</f>
        <v>71.63</v>
      </c>
      <c r="E62" s="21">
        <f t="shared" si="0"/>
        <v>1.2500917608015749E-5</v>
      </c>
      <c r="F62" s="20">
        <f>SUM(F61)</f>
        <v>0</v>
      </c>
      <c r="G62" s="21">
        <f t="shared" si="1"/>
        <v>0</v>
      </c>
      <c r="H62" s="20"/>
      <c r="I62" s="21"/>
      <c r="J62" s="20"/>
      <c r="K62" s="21"/>
      <c r="L62" s="20"/>
      <c r="M62" s="22"/>
      <c r="N62" s="20"/>
      <c r="O62" s="22"/>
      <c r="P62" s="20"/>
      <c r="Q62" s="21"/>
      <c r="R62" s="20"/>
      <c r="S62" s="21"/>
      <c r="T62" s="20"/>
      <c r="U62" s="21"/>
      <c r="V62" s="20"/>
      <c r="W62" s="21"/>
      <c r="X62" s="20"/>
      <c r="Y62" s="22"/>
      <c r="Z62" s="20"/>
      <c r="AA62" s="21"/>
      <c r="AB62" s="20"/>
      <c r="AC62" s="21"/>
      <c r="AD62" s="20"/>
      <c r="AE62" s="22"/>
      <c r="AF62" s="20"/>
      <c r="AG62" s="23"/>
      <c r="AH62" s="20"/>
      <c r="AI62" s="23"/>
      <c r="AJ62" s="20"/>
      <c r="AK62" s="23"/>
      <c r="AL62" s="20"/>
      <c r="AM62" s="23"/>
      <c r="AO62" s="21"/>
      <c r="AQ62" s="22"/>
      <c r="AS62" s="22"/>
      <c r="AU62" s="21"/>
      <c r="AW62" s="22"/>
      <c r="AY62" s="22"/>
      <c r="BA62" s="22"/>
      <c r="BC62" s="22"/>
    </row>
    <row r="63" spans="1:55" x14ac:dyDescent="0.15">
      <c r="E63" s="13"/>
      <c r="G63" s="13"/>
      <c r="I63" s="13"/>
      <c r="K63" s="13"/>
      <c r="Q63" s="13"/>
      <c r="S63" s="13"/>
      <c r="U63" s="13"/>
      <c r="W63" s="13"/>
      <c r="AA63" s="13"/>
      <c r="AC63" s="13"/>
      <c r="AG63" s="16"/>
      <c r="AI63" s="16"/>
      <c r="AK63" s="16"/>
      <c r="AM63" s="16"/>
      <c r="AO63" s="13"/>
      <c r="AU63" s="13"/>
    </row>
    <row r="64" spans="1:55" s="30" customFormat="1" x14ac:dyDescent="0.15">
      <c r="C64" s="30" t="s">
        <v>64</v>
      </c>
      <c r="D64" s="31">
        <f>D7+D12+D17+D24+D41+D59+D62</f>
        <v>5729979.3700000001</v>
      </c>
      <c r="E64" s="32">
        <f t="shared" si="0"/>
        <v>1</v>
      </c>
      <c r="F64" s="31">
        <f>F7+F12+F17+F24+F41+F59+F62</f>
        <v>1403212.0899999999</v>
      </c>
      <c r="G64" s="32">
        <f t="shared" si="1"/>
        <v>1</v>
      </c>
      <c r="H64" s="31">
        <f>H7+H12+H17+H24+H41+H59</f>
        <v>4529870.8</v>
      </c>
      <c r="I64" s="32">
        <f t="shared" si="2"/>
        <v>1</v>
      </c>
      <c r="J64" s="31">
        <f>J7+J12+J17+J24+J41+J59</f>
        <v>1124111.4899999998</v>
      </c>
      <c r="K64" s="32">
        <f t="shared" si="3"/>
        <v>1</v>
      </c>
      <c r="L64" s="31">
        <f>L7+L12+L17+L24+L41+L59</f>
        <v>4230472.6400000006</v>
      </c>
      <c r="M64" s="33">
        <f t="shared" si="4"/>
        <v>1</v>
      </c>
      <c r="N64" s="31">
        <f>N7+N12+N17+N24+N41+N59</f>
        <v>525909.05000000005</v>
      </c>
      <c r="O64" s="33">
        <f t="shared" si="5"/>
        <v>1</v>
      </c>
      <c r="P64" s="31">
        <f>P7+P12+P17+P24+P41+P59</f>
        <v>6040537.709999999</v>
      </c>
      <c r="Q64" s="32">
        <f t="shared" si="6"/>
        <v>1</v>
      </c>
      <c r="R64" s="31">
        <f>R7+R12+R17+R24+R41+R59</f>
        <v>7249787.1600000001</v>
      </c>
      <c r="S64" s="32">
        <f>R64/$R$64</f>
        <v>1</v>
      </c>
      <c r="T64" s="31">
        <f>T7+T12+T17+T24+T41+T59</f>
        <v>5146084.4600000009</v>
      </c>
      <c r="U64" s="32">
        <f>T64/$T$64</f>
        <v>1</v>
      </c>
      <c r="V64" s="31">
        <f>V7+V12+V17+V24+V41+V59</f>
        <v>5654140.4699999997</v>
      </c>
      <c r="W64" s="32">
        <f>V64/$V$64</f>
        <v>1</v>
      </c>
      <c r="X64" s="31">
        <f>X7+X12+X17+X24+X41+X59</f>
        <v>6934291.8399999999</v>
      </c>
      <c r="Y64" s="33">
        <f>X64/$X$64</f>
        <v>1</v>
      </c>
      <c r="Z64" s="31">
        <f>Z7+Z12+Z17+Z24+Z41+Z59</f>
        <v>5976028.9100000001</v>
      </c>
      <c r="AA64" s="32">
        <f>Z64/$Z$64</f>
        <v>1</v>
      </c>
      <c r="AB64" s="31">
        <f>AB7+AB12+AB17+AB24+AB41+AB59</f>
        <v>7641009.7599999988</v>
      </c>
      <c r="AC64" s="32">
        <f>AB64/$AB$64</f>
        <v>1</v>
      </c>
      <c r="AD64" s="31">
        <f>AD7+AD12+AD17+AD24+AD41+AD59</f>
        <v>5083877.9000000004</v>
      </c>
      <c r="AE64" s="33">
        <f>AD64/$AD$64</f>
        <v>1</v>
      </c>
      <c r="AF64" s="31">
        <f>AF7+AF12+AF17+AF24+AF41+AF59</f>
        <v>6444915.0100000007</v>
      </c>
      <c r="AG64" s="34">
        <f>AF64/$AF$64</f>
        <v>1</v>
      </c>
      <c r="AH64" s="31">
        <f>AH7+AH12+AH17+AH24+AH41+AH59</f>
        <v>8770247.9900000002</v>
      </c>
      <c r="AI64" s="34">
        <f>AH64/$AH$64</f>
        <v>1</v>
      </c>
      <c r="AJ64" s="31">
        <f>AJ7+AJ12+AJ17+AJ24+AJ41+AJ59</f>
        <v>7561239.0899999999</v>
      </c>
      <c r="AK64" s="34">
        <f>AJ64/$AJ$64</f>
        <v>1</v>
      </c>
      <c r="AL64" s="31">
        <f>AL7+AL12+AL17+AL24+AL41+AL59</f>
        <v>7125465.0199999996</v>
      </c>
      <c r="AM64" s="34">
        <f>AL64/$AL$64</f>
        <v>1</v>
      </c>
      <c r="AN64" s="35">
        <f>AN7+AN12+AN17+AN24+AN41+AN59</f>
        <v>9533973.4900000002</v>
      </c>
      <c r="AO64" s="32">
        <f>AN64/$AN$64</f>
        <v>1</v>
      </c>
      <c r="AP64" s="35">
        <f>AP7+AP12+AP17+AP24+AP41+AP59</f>
        <v>11104764.789999999</v>
      </c>
      <c r="AQ64" s="33">
        <f>AP64/$AP$64</f>
        <v>1</v>
      </c>
      <c r="AR64" s="35">
        <f>AR7+AR12+AR17+AR24+AR41+AR59</f>
        <v>3802223.23</v>
      </c>
      <c r="AS64" s="33">
        <f>AR64/$AR$64</f>
        <v>1</v>
      </c>
      <c r="AT64" s="35">
        <f>AT7+AT12+AT17+AT24+AT41+AT59</f>
        <v>7195655.9000000004</v>
      </c>
      <c r="AU64" s="32">
        <f>AT64/$AT$64</f>
        <v>1</v>
      </c>
      <c r="AV64" s="35">
        <f>SUM(AV5:AV56)-AV7-AV12-AV17-AV24-AV41</f>
        <v>6604612.9400000013</v>
      </c>
      <c r="AW64" s="33">
        <f>AV64/$AV$64</f>
        <v>1</v>
      </c>
      <c r="AX64" s="35">
        <f>SUM(AX5:AX56)-AX7-AX12-AX17-AX24-AX41</f>
        <v>6676812.3699999973</v>
      </c>
      <c r="AY64" s="33">
        <f>AX64/$AX$64</f>
        <v>1</v>
      </c>
      <c r="AZ64" s="35">
        <f>SUM(AZ5:AZ56)-AZ7-AZ12-AZ17-AZ24-AZ41</f>
        <v>7982413.5999999978</v>
      </c>
      <c r="BA64" s="33">
        <f>AZ64/$AZ$64</f>
        <v>1</v>
      </c>
      <c r="BB64" s="35">
        <f>SUM(BB5:BB56)-BB7-BB12-BB17-BB24-BB41</f>
        <v>8259939.3899999987</v>
      </c>
      <c r="BC64" s="33">
        <f>BB64/$BB$64</f>
        <v>1</v>
      </c>
    </row>
  </sheetData>
  <mergeCells count="2">
    <mergeCell ref="A1:AQ1"/>
    <mergeCell ref="A2:AQ2"/>
  </mergeCells>
  <phoneticPr fontId="0" type="noConversion"/>
  <pageMargins left="0.5" right="0.5" top="0.75" bottom="0.75" header="0.5" footer="0.5"/>
  <pageSetup paperSize="5" scale="95" orientation="landscape" r:id="rId1"/>
  <headerFooter alignWithMargins="0">
    <oddHeader>&amp;CUse of CDBG Funds by Insular Area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CDBGInsularDraws</vt:lpstr>
      <vt:lpstr>CDBGInsularDraws</vt:lpstr>
      <vt:lpstr>CDBGInsularDraws!Print_Titles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CDBG Insular Area Disbursements</dc:title>
  <dc:creator>HUD Contractor</dc:creator>
  <cp:lastModifiedBy>Moir, Arielle</cp:lastModifiedBy>
  <cp:lastPrinted>2015-10-16T14:00:03Z</cp:lastPrinted>
  <dcterms:created xsi:type="dcterms:W3CDTF">2005-10-19T17:25:48Z</dcterms:created>
  <dcterms:modified xsi:type="dcterms:W3CDTF">2023-11-08T16:04:28Z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10022480-b030-4684-ae7a-0816790cb64e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