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66EAC69-BB7D-4F3C-BB44-9D40E90376F8}" xr6:coauthVersionLast="47" xr6:coauthVersionMax="47" xr10:uidLastSave="{00000000-0000-0000-0000-000000000000}"/>
  <bookViews>
    <workbookView xWindow="-120" yWindow="-120" windowWidth="20730" windowHeight="11160" activeTab="3" xr2:uid="{CBF1A0BD-EE27-4F31-8EB5-4ED525C1AA5D}"/>
  </bookViews>
  <sheets>
    <sheet name="straightline method" sheetId="1" r:id="rId1"/>
    <sheet name="Moving average" sheetId="2" r:id="rId2"/>
    <sheet name="simple linear regression" sheetId="3" r:id="rId3"/>
    <sheet name="multilinear regress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C20" i="4"/>
  <c r="B20" i="4"/>
  <c r="B16" i="4"/>
  <c r="C16" i="4"/>
  <c r="D16" i="4"/>
  <c r="C23" i="3" l="1"/>
  <c r="C22" i="3"/>
  <c r="C28" i="3"/>
  <c r="C27" i="3"/>
  <c r="C26" i="3"/>
  <c r="C21" i="3"/>
  <c r="C17" i="3"/>
  <c r="B17" i="3"/>
  <c r="C16" i="3"/>
  <c r="B16" i="3"/>
  <c r="D9" i="2"/>
  <c r="D10" i="2"/>
  <c r="D11" i="2"/>
  <c r="D12" i="2"/>
  <c r="D13" i="2"/>
  <c r="D14" i="2"/>
  <c r="D15" i="2"/>
  <c r="D8" i="2"/>
  <c r="C7" i="2"/>
  <c r="C8" i="2"/>
  <c r="C9" i="2"/>
  <c r="C10" i="2"/>
  <c r="C11" i="2"/>
  <c r="C12" i="2"/>
  <c r="C13" i="2"/>
  <c r="C14" i="2"/>
  <c r="C15" i="2"/>
  <c r="C6" i="2"/>
  <c r="E8" i="1"/>
  <c r="F8" i="1"/>
  <c r="G8" i="1"/>
  <c r="H8" i="1"/>
  <c r="D8" i="1"/>
  <c r="C6" i="1"/>
</calcChain>
</file>

<file path=xl/sharedStrings.xml><?xml version="1.0" encoding="utf-8"?>
<sst xmlns="http://schemas.openxmlformats.org/spreadsheetml/2006/main" count="96" uniqueCount="57">
  <si>
    <t>Statistical Forecasting  Methods</t>
  </si>
  <si>
    <t>Method 1: Straight line method</t>
  </si>
  <si>
    <r>
      <rPr>
        <sz val="11"/>
        <color theme="1"/>
        <rFont val="Segoe UI Light"/>
        <family val="2"/>
      </rPr>
      <t>Historica</t>
    </r>
    <r>
      <rPr>
        <sz val="11"/>
        <color theme="1"/>
        <rFont val="Calibri"/>
        <family val="2"/>
        <scheme val="minor"/>
      </rPr>
      <t>l --&gt;</t>
    </r>
  </si>
  <si>
    <t>Forecasting --&gt;</t>
  </si>
  <si>
    <t>Sales Growth Percent</t>
  </si>
  <si>
    <t>Revenue</t>
  </si>
  <si>
    <t>Method 2: Moving Average</t>
  </si>
  <si>
    <t>Revenues</t>
  </si>
  <si>
    <t>3-Months MA</t>
  </si>
  <si>
    <t>5-Months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</si>
  <si>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</si>
  <si>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</si>
  <si>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</si>
  <si>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</si>
  <si>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</si>
  <si>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</si>
  <si>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</si>
  <si>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</si>
  <si>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</si>
  <si>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</si>
  <si>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</si>
  <si>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</si>
  <si>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Method 3: Simple Linear Regression</t>
  </si>
  <si>
    <t>Data</t>
  </si>
  <si>
    <t>Radio ads</t>
  </si>
  <si>
    <t>Totals</t>
  </si>
  <si>
    <t>Average</t>
  </si>
  <si>
    <t>Forecasting Function in Excel</t>
  </si>
  <si>
    <t>Equation of a line</t>
  </si>
  <si>
    <t>Method 4: Multiple Linear Regression</t>
  </si>
  <si>
    <t>Promotion</t>
  </si>
  <si>
    <t>Advertising</t>
  </si>
  <si>
    <t>Advertisement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</si>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</sst>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Segoe UI Black"/>
      <family val="2"/>
    </font>
    <font>
      <sz val="11"/>
      <color theme="1"/>
      <name val="Segoe UI Black"/>
      <family val="2"/>
    </font>
    <font>
      <sz val="11"/>
      <color theme="1"/>
      <name val="Segoe UI Light"/>
      <family val="2"/>
    </font>
    <font>
      <sz val="11"/>
      <color theme="9" tint="-0.249977111117893"/>
      <name val="Segoe UI Semibold"/>
      <family val="2"/>
    </font>
    <font>
      <sz val="11"/>
      <color theme="8" tint="-0.249977111117893"/>
      <name val="Calibri"/>
      <family val="2"/>
      <scheme val="minor"/>
    </font>
    <font>
      <sz val="11"/>
      <color theme="0"/>
      <name val="Segoe UI Historic"/>
      <family val="2"/>
    </font>
    <font>
      <sz val="14"/>
      <color theme="1"/>
      <name val="Segoe UI Semibold"/>
      <family val="2"/>
    </font>
    <font>
      <sz val="8"/>
      <name val="Calibri"/>
      <family val="2"/>
      <scheme val="minor"/>
    </font>
    <font>
      <sz val="14"/>
      <color theme="1" tint="4.9989318521683403E-2"/>
      <name val="Segoe UI Semibold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8" fillId="0" borderId="0" xfId="0" applyFont="1"/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9" fillId="3" borderId="0" xfId="0" applyFont="1" applyFill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10" fillId="4" borderId="0" xfId="0" applyFont="1" applyFill="1"/>
    <xf numFmtId="0" fontId="0" fillId="5" borderId="0" xfId="0" applyFill="1"/>
    <xf numFmtId="1" fontId="0" fillId="5" borderId="0" xfId="0" applyNumberFormat="1" applyFill="1"/>
    <xf numFmtId="0" fontId="11" fillId="0" borderId="0" xfId="0" applyFont="1"/>
    <xf numFmtId="165" fontId="0" fillId="0" borderId="0" xfId="1" applyNumberFormat="1" applyFont="1"/>
    <xf numFmtId="0" fontId="13" fillId="0" borderId="0" xfId="0" applyFont="1"/>
    <xf numFmtId="165" fontId="0" fillId="0" borderId="0" xfId="1" applyNumberFormat="1" applyFont="1" applyBorder="1"/>
    <xf numFmtId="0" fontId="0" fillId="0" borderId="1" xfId="0" applyBorder="1"/>
    <xf numFmtId="165" fontId="0" fillId="0" borderId="1" xfId="1" applyNumberFormat="1" applyFont="1" applyBorder="1"/>
    <xf numFmtId="0" fontId="3" fillId="6" borderId="0" xfId="0" applyFont="1" applyFill="1"/>
    <xf numFmtId="1" fontId="3" fillId="6" borderId="0" xfId="0" applyNumberFormat="1" applyFont="1" applyFill="1"/>
    <xf numFmtId="165" fontId="3" fillId="6" borderId="0" xfId="1" applyNumberFormat="1" applyFont="1" applyFill="1"/>
    <xf numFmtId="0" fontId="0" fillId="0" borderId="3" xfId="0" applyBorder="1"/>
    <xf numFmtId="165" fontId="0" fillId="0" borderId="3" xfId="1" applyNumberFormat="1" applyFont="1" applyBorder="1"/>
    <xf numFmtId="1" fontId="0" fillId="0" borderId="4" xfId="0" applyNumberFormat="1" applyBorder="1"/>
    <xf numFmtId="0" fontId="0" fillId="0" borderId="4" xfId="0" applyBorder="1"/>
    <xf numFmtId="165" fontId="0" fillId="0" borderId="5" xfId="1" applyNumberFormat="1" applyFont="1" applyBorder="1"/>
    <xf numFmtId="0" fontId="14" fillId="2" borderId="0" xfId="0" applyFont="1" applyFill="1"/>
    <xf numFmtId="1" fontId="14" fillId="2" borderId="0" xfId="0" applyNumberFormat="1" applyFont="1" applyFill="1"/>
    <xf numFmtId="165" fontId="14" fillId="2" borderId="0" xfId="1" applyNumberFormat="1" applyFont="1" applyFill="1" applyBorder="1"/>
    <xf numFmtId="0" fontId="15" fillId="7" borderId="0" xfId="0" applyFont="1" applyFill="1"/>
    <xf numFmtId="0" fontId="0" fillId="7" borderId="0" xfId="0" applyFill="1"/>
    <xf numFmtId="0" fontId="4" fillId="7" borderId="0" xfId="0" applyFont="1" applyFill="1"/>
    <xf numFmtId="0" fontId="6" fillId="0" borderId="0" xfId="0" applyFont="1"/>
    <xf numFmtId="165" fontId="0" fillId="2" borderId="0" xfId="1" applyNumberFormat="1" applyFont="1" applyFill="1"/>
    <xf numFmtId="165" fontId="2" fillId="0" borderId="0" xfId="0" applyNumberFormat="1" applyFont="1"/>
    <xf numFmtId="165" fontId="0" fillId="0" borderId="0" xfId="1" applyNumberFormat="1" applyFont="1" applyFill="1" applyBorder="1"/>
    <xf numFmtId="0" fontId="0" fillId="0" borderId="2" xfId="0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Continuous"/>
    </xf>
    <xf numFmtId="0" fontId="1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'Moving average'!$B$3</c:f>
              <c:strCache>
                <c:ptCount val="1"/>
                <c:pt idx="0">
                  <c:v> Revenues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average'!$B$4:$B$15</c:f>
              <c:numCache>
                <c:formatCode>_("$"* #,##0.0_);_("$"* \(#,##0.0\);_("$"* "-"??_);_(@_)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3-433E-B952-3CCEDD6DBC67}"/>
            </c:ext>
          </c:extLst>
        </c:ser>
        <c:ser>
          <c:idx val="1"/>
          <c:order val="1"/>
          <c:tx>
            <c:strRef>
              <c:f>'Moving average'!$C$3</c:f>
              <c:strCache>
                <c:ptCount val="1"/>
                <c:pt idx="0">
                  <c:v>3-Months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average'!$C$4:$C$15</c:f>
              <c:numCache>
                <c:formatCode>General</c:formatCode>
                <c:ptCount val="12"/>
                <c:pt idx="2" formatCode="_(&quot;$&quot;* #,##0.0_);_(&quot;$&quot;* \(#,##0.0\);_(&quot;$&quot;* &quot;-&quot;??_);_(@_)">
                  <c:v>6.666666666666667</c:v>
                </c:pt>
                <c:pt idx="3" formatCode="_(&quot;$&quot;* #,##0.0_);_(&quot;$&quot;* \(#,##0.0\);_(&quot;$&quot;* &quot;-&quot;??_);_(@_)">
                  <c:v>7.666666666666667</c:v>
                </c:pt>
                <c:pt idx="4" formatCode="_(&quot;$&quot;* #,##0.0_);_(&quot;$&quot;* \(#,##0.0\);_(&quot;$&quot;* &quot;-&quot;??_);_(@_)">
                  <c:v>7.666666666666667</c:v>
                </c:pt>
                <c:pt idx="5" formatCode="_(&quot;$&quot;* #,##0.0_);_(&quot;$&quot;* \(#,##0.0\);_(&quot;$&quot;* &quot;-&quot;??_);_(@_)">
                  <c:v>8.3333333333333339</c:v>
                </c:pt>
                <c:pt idx="6" formatCode="_(&quot;$&quot;* #,##0.0_);_(&quot;$&quot;* \(#,##0.0\);_(&quot;$&quot;* &quot;-&quot;??_);_(@_)">
                  <c:v>8</c:v>
                </c:pt>
                <c:pt idx="7" formatCode="_(&quot;$&quot;* #,##0.0_);_(&quot;$&quot;* \(#,##0.0\);_(&quot;$&quot;* &quot;-&quot;??_);_(@_)">
                  <c:v>8.3333333333333339</c:v>
                </c:pt>
                <c:pt idx="8" formatCode="_(&quot;$&quot;* #,##0.0_);_(&quot;$&quot;* \(#,##0.0\);_(&quot;$&quot;* &quot;-&quot;??_);_(@_)">
                  <c:v>7</c:v>
                </c:pt>
                <c:pt idx="9" formatCode="_(&quot;$&quot;* #,##0.0_);_(&quot;$&quot;* \(#,##0.0\);_(&quot;$&quot;* &quot;-&quot;??_);_(@_)">
                  <c:v>7</c:v>
                </c:pt>
                <c:pt idx="10" formatCode="_(&quot;$&quot;* #,##0.0_);_(&quot;$&quot;* \(#,##0.0\);_(&quot;$&quot;* &quot;-&quot;??_);_(@_)">
                  <c:v>5.666666666666667</c:v>
                </c:pt>
                <c:pt idx="11" formatCode="_(&quot;$&quot;* #,##0.0_);_(&quot;$&quot;* \(#,##0.0\);_(&quot;$&quot;* &quot;-&quot;??_);_(@_)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3-433E-B952-3CCEDD6DBC67}"/>
            </c:ext>
          </c:extLst>
        </c:ser>
        <c:ser>
          <c:idx val="2"/>
          <c:order val="2"/>
          <c:tx>
            <c:strRef>
              <c:f>'Moving average'!$D$3</c:f>
              <c:strCache>
                <c:ptCount val="1"/>
                <c:pt idx="0">
                  <c:v>5-Months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'Moving average'!$A$4:$A$15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average'!$D$4:$D$15</c:f>
              <c:numCache>
                <c:formatCode>General</c:formatCode>
                <c:ptCount val="12"/>
                <c:pt idx="4" formatCode="_(&quot;$&quot;* #,##0.0_);_(&quot;$&quot;* \(#,##0.0\);_(&quot;$&quot;* &quot;-&quot;??_);_(@_)">
                  <c:v>7.2</c:v>
                </c:pt>
                <c:pt idx="5" formatCode="_(&quot;$&quot;* #,##0.0_);_(&quot;$&quot;* \(#,##0.0\);_(&quot;$&quot;* &quot;-&quot;??_);_(@_)">
                  <c:v>8</c:v>
                </c:pt>
                <c:pt idx="6" formatCode="_(&quot;$&quot;* #,##0.0_);_(&quot;$&quot;* \(#,##0.0\);_(&quot;$&quot;* &quot;-&quot;??_);_(@_)">
                  <c:v>7.8</c:v>
                </c:pt>
                <c:pt idx="7" formatCode="_(&quot;$&quot;* #,##0.0_);_(&quot;$&quot;* \(#,##0.0\);_(&quot;$&quot;* &quot;-&quot;??_);_(@_)">
                  <c:v>8.1999999999999993</c:v>
                </c:pt>
                <c:pt idx="8" formatCode="_(&quot;$&quot;* #,##0.0_);_(&quot;$&quot;* \(#,##0.0\);_(&quot;$&quot;* &quot;-&quot;??_);_(@_)">
                  <c:v>7.6</c:v>
                </c:pt>
                <c:pt idx="9" formatCode="_(&quot;$&quot;* #,##0.0_);_(&quot;$&quot;* \(#,##0.0\);_(&quot;$&quot;* &quot;-&quot;??_);_(@_)">
                  <c:v>7.4</c:v>
                </c:pt>
                <c:pt idx="10" formatCode="_(&quot;$&quot;* #,##0.0_);_(&quot;$&quot;* \(#,##0.0\);_(&quot;$&quot;* &quot;-&quot;??_);_(@_)">
                  <c:v>6.6</c:v>
                </c:pt>
                <c:pt idx="11" formatCode="_(&quot;$&quot;* #,##0.0_);_(&quot;$&quot;* \(#,##0.0\);_(&quot;$&quot;* &quot;-&quot;??_);_(@_)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3-433E-B952-3CCEDD6D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10767"/>
        <c:axId val="1731614127"/>
      </c:lineChart>
      <c:catAx>
        <c:axId val="17316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14127"/>
        <c:crosses val="autoZero"/>
        <c:auto val="1"/>
        <c:lblAlgn val="ctr"/>
        <c:lblOffset val="100"/>
        <c:noMultiLvlLbl val="0"/>
      </c:catAx>
      <c:valAx>
        <c:axId val="17316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of radio ads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73753280839899E-2"/>
                  <c:y val="0.39356335666375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regression'!$B$4:$B$15</c:f>
              <c:numCache>
                <c:formatCode>0</c:formatCode>
                <c:ptCount val="12"/>
                <c:pt idx="0">
                  <c:v>21</c:v>
                </c:pt>
                <c:pt idx="1">
                  <c:v>180</c:v>
                </c:pt>
                <c:pt idx="2">
                  <c:v>50</c:v>
                </c:pt>
                <c:pt idx="3">
                  <c:v>195</c:v>
                </c:pt>
                <c:pt idx="4">
                  <c:v>99</c:v>
                </c:pt>
                <c:pt idx="5">
                  <c:v>44</c:v>
                </c:pt>
                <c:pt idx="6">
                  <c:v>171</c:v>
                </c:pt>
                <c:pt idx="7">
                  <c:v>135</c:v>
                </c:pt>
                <c:pt idx="8">
                  <c:v>120</c:v>
                </c:pt>
                <c:pt idx="9">
                  <c:v>75</c:v>
                </c:pt>
                <c:pt idx="10">
                  <c:v>106</c:v>
                </c:pt>
                <c:pt idx="11">
                  <c:v>198</c:v>
                </c:pt>
              </c:numCache>
            </c:numRef>
          </c:xVal>
          <c:yVal>
            <c:numRef>
              <c:f>'simple linear regression'!$C$4:$C$15</c:f>
              <c:numCache>
                <c:formatCode>_("$"* #,##0.0_);_("$"* \(#,##0.0\);_("$"* "-"??_);_(@_)</c:formatCode>
                <c:ptCount val="12"/>
                <c:pt idx="0">
                  <c:v>8350</c:v>
                </c:pt>
                <c:pt idx="1">
                  <c:v>22755</c:v>
                </c:pt>
                <c:pt idx="2">
                  <c:v>13455</c:v>
                </c:pt>
                <c:pt idx="3">
                  <c:v>21100</c:v>
                </c:pt>
                <c:pt idx="4">
                  <c:v>15000</c:v>
                </c:pt>
                <c:pt idx="5">
                  <c:v>12500</c:v>
                </c:pt>
                <c:pt idx="6">
                  <c:v>20700</c:v>
                </c:pt>
                <c:pt idx="7">
                  <c:v>19722</c:v>
                </c:pt>
                <c:pt idx="8">
                  <c:v>16115</c:v>
                </c:pt>
                <c:pt idx="9">
                  <c:v>13100</c:v>
                </c:pt>
                <c:pt idx="10">
                  <c:v>15670</c:v>
                </c:pt>
                <c:pt idx="11">
                  <c:v>25300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B-4EEB-A29C-96321ED1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36703"/>
        <c:axId val="1915745823"/>
      </c:scatterChart>
      <c:valAx>
        <c:axId val="1915736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  <a:r>
                  <a:rPr lang="en-US" baseline="0"/>
                  <a:t> 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15129046369203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45823"/>
        <c:crosses val="autoZero"/>
        <c:crossBetween val="midCat"/>
      </c:valAx>
      <c:valAx>
        <c:axId val="1915745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290512</xdr:rowOff>
    </xdr:from>
    <xdr:to>
      <xdr:col>12</xdr:col>
      <xdr:colOff>590550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60CD3-97D1-332B-328D-52D4FAA1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3</xdr:row>
      <xdr:rowOff>185737</xdr:rowOff>
    </xdr:from>
    <xdr:to>
      <xdr:col>11</xdr:col>
      <xdr:colOff>242887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D4E74-71B4-1A47-3B71-F1049E59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1D33-AAC6-4C8C-B190-A4B78F43536B}">
  <dimension ref="A1:H8"/>
  <sheetViews>
    <sheetView showGridLines="0" workbookViewId="0">
      <selection activeCell="J4" sqref="J4"/>
    </sheetView>
  </sheetViews>
  <sheetFormatPr defaultRowHeight="15" x14ac:dyDescent="0.25"/>
  <cols>
    <col min="1" max="1" width="21.140625" customWidth="1"/>
    <col min="2" max="2" width="12" bestFit="1" customWidth="1"/>
    <col min="3" max="3" width="11.5703125" bestFit="1" customWidth="1"/>
    <col min="4" max="4" width="12.5703125" bestFit="1" customWidth="1"/>
    <col min="8" max="8" width="10" bestFit="1" customWidth="1"/>
  </cols>
  <sheetData>
    <row r="1" spans="1:8" ht="24.75" customHeight="1" x14ac:dyDescent="0.5">
      <c r="A1" s="1" t="s">
        <v>0</v>
      </c>
    </row>
    <row r="2" spans="1:8" ht="23.25" customHeight="1" x14ac:dyDescent="0.3">
      <c r="A2" s="2" t="s">
        <v>1</v>
      </c>
    </row>
    <row r="3" spans="1:8" x14ac:dyDescent="0.25">
      <c r="A3" s="9"/>
      <c r="B3" s="10"/>
      <c r="C3" s="10"/>
      <c r="D3" s="10"/>
      <c r="E3" s="10"/>
      <c r="F3" s="10"/>
      <c r="G3" s="10"/>
      <c r="H3" s="10"/>
    </row>
    <row r="4" spans="1:8" ht="18" customHeight="1" x14ac:dyDescent="0.3">
      <c r="A4" s="12"/>
      <c r="B4" s="5" t="s">
        <v>2</v>
      </c>
      <c r="C4" s="5"/>
      <c r="D4" s="13" t="s">
        <v>3</v>
      </c>
      <c r="E4" s="12"/>
      <c r="F4" s="12"/>
      <c r="G4" s="12"/>
      <c r="H4" s="12"/>
    </row>
    <row r="5" spans="1:8" x14ac:dyDescent="0.25">
      <c r="A5" s="11"/>
      <c r="B5" s="5">
        <v>2015</v>
      </c>
      <c r="C5" s="5">
        <v>2016</v>
      </c>
      <c r="D5" s="14">
        <v>2017</v>
      </c>
      <c r="E5" s="14">
        <v>2018</v>
      </c>
      <c r="F5" s="15">
        <v>2019</v>
      </c>
      <c r="G5" s="14">
        <v>2020</v>
      </c>
      <c r="H5" s="14">
        <v>2021</v>
      </c>
    </row>
    <row r="6" spans="1:8" x14ac:dyDescent="0.25">
      <c r="A6" s="8" t="s">
        <v>4</v>
      </c>
      <c r="B6" s="4">
        <v>0.04</v>
      </c>
      <c r="C6" s="4">
        <f>(C8-B8)/B8</f>
        <v>4.0234825968411485E-2</v>
      </c>
      <c r="D6" s="4">
        <v>0.04</v>
      </c>
      <c r="E6" s="4">
        <v>0.04</v>
      </c>
      <c r="F6" s="4">
        <v>0.04</v>
      </c>
      <c r="G6" s="4">
        <v>0.04</v>
      </c>
      <c r="H6" s="4">
        <v>0.04</v>
      </c>
    </row>
    <row r="8" spans="1:8" x14ac:dyDescent="0.25">
      <c r="A8" s="8" t="s">
        <v>5</v>
      </c>
      <c r="B8" s="3">
        <v>81422</v>
      </c>
      <c r="C8" s="3">
        <v>84698</v>
      </c>
      <c r="D8" s="7">
        <f>C8*(1+D6)</f>
        <v>88085.92</v>
      </c>
      <c r="E8" s="7">
        <f t="shared" ref="E8:H8" si="0">D8*(1+E6)</f>
        <v>91609.356799999994</v>
      </c>
      <c r="F8" s="7">
        <f t="shared" si="0"/>
        <v>95273.731071999995</v>
      </c>
      <c r="G8" s="7">
        <f t="shared" si="0"/>
        <v>99084.680314879995</v>
      </c>
      <c r="H8" s="7">
        <f t="shared" si="0"/>
        <v>103048.0675274752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97C6-4C0F-4A96-9C55-7D15C8DBD027}">
  <dimension ref="A1:D15"/>
  <sheetViews>
    <sheetView showGridLines="0" workbookViewId="0">
      <selection activeCell="O8" sqref="O8"/>
    </sheetView>
  </sheetViews>
  <sheetFormatPr defaultRowHeight="15" x14ac:dyDescent="0.25"/>
  <cols>
    <col min="2" max="2" width="11.28515625" customWidth="1"/>
    <col min="3" max="4" width="12.85546875" bestFit="1" customWidth="1"/>
  </cols>
  <sheetData>
    <row r="1" spans="1:4" ht="24.75" customHeight="1" x14ac:dyDescent="0.35">
      <c r="A1" s="16" t="s">
        <v>6</v>
      </c>
    </row>
    <row r="2" spans="1:4" ht="18" customHeight="1" x14ac:dyDescent="0.25"/>
    <row r="3" spans="1:4" ht="22.5" customHeight="1" x14ac:dyDescent="0.25">
      <c r="B3" s="17" t="s">
        <v>7</v>
      </c>
      <c r="C3" t="s">
        <v>8</v>
      </c>
      <c r="D3" t="s">
        <v>9</v>
      </c>
    </row>
    <row r="4" spans="1:4" x14ac:dyDescent="0.25">
      <c r="A4" t="s">
        <v>10</v>
      </c>
      <c r="B4" s="17">
        <v>5</v>
      </c>
    </row>
    <row r="5" spans="1:4" x14ac:dyDescent="0.25">
      <c r="A5" t="s">
        <v>11</v>
      </c>
      <c r="B5" s="17">
        <v>8</v>
      </c>
    </row>
    <row r="6" spans="1:4" x14ac:dyDescent="0.25">
      <c r="A6" t="s">
        <v>12</v>
      </c>
      <c r="B6" s="17">
        <v>7</v>
      </c>
      <c r="C6" s="6">
        <f>AVERAGE(B4:B6)</f>
        <v>6.666666666666667</v>
      </c>
    </row>
    <row r="7" spans="1:4" x14ac:dyDescent="0.25">
      <c r="A7" t="s">
        <v>13</v>
      </c>
      <c r="B7" s="17">
        <v>8</v>
      </c>
      <c r="C7" s="6">
        <f t="shared" ref="C7:C15" si="0">AVERAGE(B5:B7)</f>
        <v>7.666666666666667</v>
      </c>
    </row>
    <row r="8" spans="1:4" x14ac:dyDescent="0.25">
      <c r="A8" t="s">
        <v>14</v>
      </c>
      <c r="B8" s="17">
        <v>8</v>
      </c>
      <c r="C8" s="6">
        <f t="shared" si="0"/>
        <v>7.666666666666667</v>
      </c>
      <c r="D8" s="6">
        <f>AVERAGE(B4:B8)</f>
        <v>7.2</v>
      </c>
    </row>
    <row r="9" spans="1:4" x14ac:dyDescent="0.25">
      <c r="A9" t="s">
        <v>15</v>
      </c>
      <c r="B9" s="17">
        <v>9</v>
      </c>
      <c r="C9" s="6">
        <f t="shared" si="0"/>
        <v>8.3333333333333339</v>
      </c>
      <c r="D9" s="6">
        <f t="shared" ref="D9:D15" si="1">AVERAGE(B5:B9)</f>
        <v>8</v>
      </c>
    </row>
    <row r="10" spans="1:4" x14ac:dyDescent="0.25">
      <c r="A10" t="s">
        <v>16</v>
      </c>
      <c r="B10" s="17">
        <v>7</v>
      </c>
      <c r="C10" s="6">
        <f t="shared" si="0"/>
        <v>8</v>
      </c>
      <c r="D10" s="6">
        <f t="shared" si="1"/>
        <v>7.8</v>
      </c>
    </row>
    <row r="11" spans="1:4" x14ac:dyDescent="0.25">
      <c r="A11" t="s">
        <v>17</v>
      </c>
      <c r="B11" s="17">
        <v>9</v>
      </c>
      <c r="C11" s="6">
        <f t="shared" si="0"/>
        <v>8.3333333333333339</v>
      </c>
      <c r="D11" s="6">
        <f t="shared" si="1"/>
        <v>8.1999999999999993</v>
      </c>
    </row>
    <row r="12" spans="1:4" x14ac:dyDescent="0.25">
      <c r="A12" t="s">
        <v>18</v>
      </c>
      <c r="B12" s="17">
        <v>5</v>
      </c>
      <c r="C12" s="6">
        <f t="shared" si="0"/>
        <v>7</v>
      </c>
      <c r="D12" s="6">
        <f t="shared" si="1"/>
        <v>7.6</v>
      </c>
    </row>
    <row r="13" spans="1:4" x14ac:dyDescent="0.25">
      <c r="A13" t="s">
        <v>19</v>
      </c>
      <c r="B13" s="17">
        <v>7</v>
      </c>
      <c r="C13" s="6">
        <f t="shared" si="0"/>
        <v>7</v>
      </c>
      <c r="D13" s="6">
        <f t="shared" si="1"/>
        <v>7.4</v>
      </c>
    </row>
    <row r="14" spans="1:4" x14ac:dyDescent="0.25">
      <c r="A14" t="s">
        <v>20</v>
      </c>
      <c r="B14" s="17">
        <v>5</v>
      </c>
      <c r="C14" s="6">
        <f t="shared" si="0"/>
        <v>5.666666666666667</v>
      </c>
      <c r="D14" s="6">
        <f t="shared" si="1"/>
        <v>6.6</v>
      </c>
    </row>
    <row r="15" spans="1:4" x14ac:dyDescent="0.25">
      <c r="A15" t="s">
        <v>21</v>
      </c>
      <c r="B15" s="17">
        <v>8</v>
      </c>
      <c r="C15" s="6">
        <f t="shared" si="0"/>
        <v>6.666666666666667</v>
      </c>
      <c r="D15" s="6">
        <f t="shared" si="1"/>
        <v>6.8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6D43-CEC5-4E7C-9477-678242F19B6A}">
  <dimension ref="A1:C28"/>
  <sheetViews>
    <sheetView showGridLines="0" workbookViewId="0">
      <selection activeCell="K25" sqref="K25"/>
    </sheetView>
  </sheetViews>
  <sheetFormatPr defaultRowHeight="15" x14ac:dyDescent="0.25"/>
  <cols>
    <col min="2" max="2" width="10.5703125" customWidth="1"/>
    <col min="3" max="3" width="11.5703125" bestFit="1" customWidth="1"/>
  </cols>
  <sheetData>
    <row r="1" spans="1:3" ht="20.25" x14ac:dyDescent="0.35">
      <c r="A1" s="18" t="s">
        <v>22</v>
      </c>
    </row>
    <row r="3" spans="1:3" x14ac:dyDescent="0.25">
      <c r="A3" s="22" t="s">
        <v>23</v>
      </c>
      <c r="B3" s="23" t="s">
        <v>24</v>
      </c>
      <c r="C3" s="24" t="s">
        <v>5</v>
      </c>
    </row>
    <row r="4" spans="1:3" x14ac:dyDescent="0.25">
      <c r="A4" s="28" t="s">
        <v>10</v>
      </c>
      <c r="B4" s="27">
        <v>21</v>
      </c>
      <c r="C4" s="29">
        <v>8350</v>
      </c>
    </row>
    <row r="5" spans="1:3" x14ac:dyDescent="0.25">
      <c r="A5" s="28" t="s">
        <v>11</v>
      </c>
      <c r="B5" s="27">
        <v>180</v>
      </c>
      <c r="C5" s="29">
        <v>22755</v>
      </c>
    </row>
    <row r="6" spans="1:3" x14ac:dyDescent="0.25">
      <c r="A6" s="28" t="s">
        <v>12</v>
      </c>
      <c r="B6" s="27">
        <v>50</v>
      </c>
      <c r="C6" s="29">
        <v>13455</v>
      </c>
    </row>
    <row r="7" spans="1:3" x14ac:dyDescent="0.25">
      <c r="A7" s="28" t="s">
        <v>13</v>
      </c>
      <c r="B7" s="27">
        <v>195</v>
      </c>
      <c r="C7" s="29">
        <v>21100</v>
      </c>
    </row>
    <row r="8" spans="1:3" x14ac:dyDescent="0.25">
      <c r="A8" s="28" t="s">
        <v>14</v>
      </c>
      <c r="B8" s="27">
        <v>99</v>
      </c>
      <c r="C8" s="29">
        <v>15000</v>
      </c>
    </row>
    <row r="9" spans="1:3" x14ac:dyDescent="0.25">
      <c r="A9" s="28" t="s">
        <v>15</v>
      </c>
      <c r="B9" s="27">
        <v>44</v>
      </c>
      <c r="C9" s="29">
        <v>12500</v>
      </c>
    </row>
    <row r="10" spans="1:3" x14ac:dyDescent="0.25">
      <c r="A10" s="28" t="s">
        <v>16</v>
      </c>
      <c r="B10" s="27">
        <v>171</v>
      </c>
      <c r="C10" s="29">
        <v>20700</v>
      </c>
    </row>
    <row r="11" spans="1:3" x14ac:dyDescent="0.25">
      <c r="A11" s="28" t="s">
        <v>17</v>
      </c>
      <c r="B11" s="27">
        <v>135</v>
      </c>
      <c r="C11" s="29">
        <v>19722</v>
      </c>
    </row>
    <row r="12" spans="1:3" x14ac:dyDescent="0.25">
      <c r="A12" s="28" t="s">
        <v>18</v>
      </c>
      <c r="B12" s="27">
        <v>120</v>
      </c>
      <c r="C12" s="29">
        <v>16115</v>
      </c>
    </row>
    <row r="13" spans="1:3" x14ac:dyDescent="0.25">
      <c r="A13" s="28" t="s">
        <v>19</v>
      </c>
      <c r="B13" s="27">
        <v>75</v>
      </c>
      <c r="C13" s="29">
        <v>13100</v>
      </c>
    </row>
    <row r="14" spans="1:3" x14ac:dyDescent="0.25">
      <c r="A14" s="28" t="s">
        <v>20</v>
      </c>
      <c r="B14" s="27">
        <v>106</v>
      </c>
      <c r="C14" s="29">
        <v>15670</v>
      </c>
    </row>
    <row r="15" spans="1:3" x14ac:dyDescent="0.25">
      <c r="A15" s="28" t="s">
        <v>21</v>
      </c>
      <c r="B15" s="27">
        <v>198</v>
      </c>
      <c r="C15" s="29">
        <v>25300</v>
      </c>
    </row>
    <row r="16" spans="1:3" x14ac:dyDescent="0.25">
      <c r="A16" s="30" t="s">
        <v>25</v>
      </c>
      <c r="B16" s="31">
        <f>SUM(B4:B15)</f>
        <v>1394</v>
      </c>
      <c r="C16" s="32">
        <f>SUM(C4:C15)</f>
        <v>203767</v>
      </c>
    </row>
    <row r="17" spans="1:3" x14ac:dyDescent="0.25">
      <c r="A17" s="30" t="s">
        <v>26</v>
      </c>
      <c r="B17" s="31">
        <f>AVERAGE(B4:B15)</f>
        <v>116.16666666666667</v>
      </c>
      <c r="C17" s="32">
        <f>AVERAGE(C4:C15)</f>
        <v>16980.583333333332</v>
      </c>
    </row>
    <row r="20" spans="1:3" x14ac:dyDescent="0.25">
      <c r="A20" s="33" t="s">
        <v>27</v>
      </c>
      <c r="B20" s="34"/>
      <c r="C20" s="34"/>
    </row>
    <row r="21" spans="1:3" x14ac:dyDescent="0.25">
      <c r="B21" s="25">
        <v>100</v>
      </c>
      <c r="C21" s="26">
        <f>FORECAST(B21,C4:C15,B4:B15)</f>
        <v>15717.286500450144</v>
      </c>
    </row>
    <row r="22" spans="1:3" x14ac:dyDescent="0.25">
      <c r="B22" s="25">
        <v>150</v>
      </c>
      <c r="C22" s="26">
        <f>FORECAST(B22,C4:C15,B4:B15)</f>
        <v>19624.39010730536</v>
      </c>
    </row>
    <row r="23" spans="1:3" x14ac:dyDescent="0.25">
      <c r="B23" s="25">
        <v>200</v>
      </c>
      <c r="C23" s="26">
        <f>FORECAST(B23,C4:C15,B4:B15)</f>
        <v>23531.493714160577</v>
      </c>
    </row>
    <row r="25" spans="1:3" ht="18.75" x14ac:dyDescent="0.3">
      <c r="A25" s="35" t="s">
        <v>28</v>
      </c>
      <c r="B25" s="34"/>
      <c r="C25" s="34"/>
    </row>
    <row r="26" spans="1:3" x14ac:dyDescent="0.25">
      <c r="A26">
        <v>78.141999999999996</v>
      </c>
      <c r="B26">
        <v>100</v>
      </c>
      <c r="C26" s="26">
        <f>(A26*B26)+A27</f>
        <v>15717.3</v>
      </c>
    </row>
    <row r="27" spans="1:3" x14ac:dyDescent="0.25">
      <c r="A27">
        <v>7903.1</v>
      </c>
      <c r="B27">
        <v>150</v>
      </c>
      <c r="C27" s="26">
        <f>(A26*B27)+A27</f>
        <v>19624.400000000001</v>
      </c>
    </row>
    <row r="28" spans="1:3" x14ac:dyDescent="0.25">
      <c r="B28">
        <v>200</v>
      </c>
      <c r="C28" s="26">
        <f>(A26*B28)+A27</f>
        <v>23531.5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AF73-56D6-410A-8245-71B3B9F08B35}">
  <dimension ref="A1:I51"/>
  <sheetViews>
    <sheetView showGridLines="0" tabSelected="1" workbookViewId="0">
      <selection activeCell="F19" sqref="F19"/>
    </sheetView>
  </sheetViews>
  <sheetFormatPr defaultRowHeight="15" x14ac:dyDescent="0.25"/>
  <cols>
    <col min="1" max="1" width="41.8554687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4" ht="22.5" customHeight="1" x14ac:dyDescent="0.3">
      <c r="A1" s="36" t="s">
        <v>29</v>
      </c>
    </row>
    <row r="2" spans="1:4" ht="17.25" customHeight="1" x14ac:dyDescent="0.25"/>
    <row r="3" spans="1:4" x14ac:dyDescent="0.25">
      <c r="A3" s="5"/>
      <c r="B3" s="37" t="s">
        <v>30</v>
      </c>
      <c r="C3" s="37" t="s">
        <v>31</v>
      </c>
      <c r="D3" s="37" t="s">
        <v>5</v>
      </c>
    </row>
    <row r="4" spans="1:4" x14ac:dyDescent="0.25">
      <c r="A4" t="s">
        <v>10</v>
      </c>
      <c r="B4" s="19">
        <v>63</v>
      </c>
      <c r="C4" s="19">
        <v>123</v>
      </c>
      <c r="D4" s="19">
        <v>543</v>
      </c>
    </row>
    <row r="5" spans="1:4" x14ac:dyDescent="0.25">
      <c r="A5" t="s">
        <v>11</v>
      </c>
      <c r="B5" s="19">
        <v>117</v>
      </c>
      <c r="C5" s="19">
        <v>234</v>
      </c>
      <c r="D5" s="19">
        <v>1000</v>
      </c>
    </row>
    <row r="6" spans="1:4" x14ac:dyDescent="0.25">
      <c r="A6" t="s">
        <v>12</v>
      </c>
      <c r="B6" s="19">
        <v>161</v>
      </c>
      <c r="C6" s="19">
        <v>321</v>
      </c>
      <c r="D6" s="19">
        <v>1200</v>
      </c>
    </row>
    <row r="7" spans="1:4" x14ac:dyDescent="0.25">
      <c r="A7" t="s">
        <v>13</v>
      </c>
      <c r="B7" s="19">
        <v>117</v>
      </c>
      <c r="C7" s="19">
        <v>234</v>
      </c>
      <c r="D7" s="19">
        <v>924</v>
      </c>
    </row>
    <row r="8" spans="1:4" x14ac:dyDescent="0.25">
      <c r="A8" t="s">
        <v>14</v>
      </c>
      <c r="B8" s="19">
        <v>116</v>
      </c>
      <c r="C8" s="19">
        <v>231</v>
      </c>
      <c r="D8" s="19">
        <v>876</v>
      </c>
    </row>
    <row r="9" spans="1:4" x14ac:dyDescent="0.25">
      <c r="A9" t="s">
        <v>15</v>
      </c>
      <c r="B9" s="19">
        <v>117</v>
      </c>
      <c r="C9" s="19">
        <v>301</v>
      </c>
      <c r="D9" s="19">
        <v>778</v>
      </c>
    </row>
    <row r="10" spans="1:4" x14ac:dyDescent="0.25">
      <c r="A10" t="s">
        <v>16</v>
      </c>
      <c r="B10" s="19">
        <v>213</v>
      </c>
      <c r="C10" s="19">
        <v>234</v>
      </c>
      <c r="D10" s="19">
        <v>1550</v>
      </c>
    </row>
    <row r="11" spans="1:4" x14ac:dyDescent="0.25">
      <c r="A11" t="s">
        <v>17</v>
      </c>
      <c r="B11" s="19">
        <v>117</v>
      </c>
      <c r="C11" s="19">
        <v>333</v>
      </c>
      <c r="D11" s="19">
        <v>777</v>
      </c>
    </row>
    <row r="12" spans="1:4" x14ac:dyDescent="0.25">
      <c r="A12" t="s">
        <v>18</v>
      </c>
      <c r="B12" s="19">
        <v>167</v>
      </c>
      <c r="C12" s="19">
        <v>234</v>
      </c>
      <c r="D12" s="19">
        <v>678</v>
      </c>
    </row>
    <row r="13" spans="1:4" x14ac:dyDescent="0.25">
      <c r="A13" t="s">
        <v>19</v>
      </c>
      <c r="B13" s="19">
        <v>117</v>
      </c>
      <c r="C13" s="19">
        <v>333</v>
      </c>
      <c r="D13" s="19">
        <v>876</v>
      </c>
    </row>
    <row r="14" spans="1:4" x14ac:dyDescent="0.25">
      <c r="A14" t="s">
        <v>20</v>
      </c>
      <c r="B14" s="19">
        <v>216</v>
      </c>
      <c r="C14" s="19">
        <v>221</v>
      </c>
      <c r="D14" s="19">
        <v>1654</v>
      </c>
    </row>
    <row r="15" spans="1:4" x14ac:dyDescent="0.25">
      <c r="A15" s="20" t="s">
        <v>21</v>
      </c>
      <c r="B15" s="21">
        <v>63</v>
      </c>
      <c r="C15" s="21">
        <v>185</v>
      </c>
      <c r="D15" s="21">
        <v>565</v>
      </c>
    </row>
    <row r="16" spans="1:4" x14ac:dyDescent="0.25">
      <c r="A16" s="8" t="s">
        <v>25</v>
      </c>
      <c r="B16" s="38">
        <f>SUM(B4:B15)</f>
        <v>1584</v>
      </c>
      <c r="C16" s="38">
        <f>SUM(C4:C15)</f>
        <v>2984</v>
      </c>
      <c r="D16" s="38">
        <f>SUM(D4:D15)</f>
        <v>11421</v>
      </c>
    </row>
    <row r="18" spans="1:5" x14ac:dyDescent="0.25">
      <c r="A18" t="s">
        <v>30</v>
      </c>
      <c r="B18" s="39">
        <v>125</v>
      </c>
      <c r="C18" s="39">
        <v>75</v>
      </c>
      <c r="D18" s="39">
        <v>200</v>
      </c>
    </row>
    <row r="19" spans="1:5" x14ac:dyDescent="0.25">
      <c r="A19" t="s">
        <v>32</v>
      </c>
      <c r="B19" s="39">
        <v>250</v>
      </c>
      <c r="C19" s="39">
        <v>300</v>
      </c>
      <c r="D19" s="39">
        <v>300</v>
      </c>
    </row>
    <row r="20" spans="1:5" x14ac:dyDescent="0.25">
      <c r="A20" t="s">
        <v>5</v>
      </c>
      <c r="B20" s="3">
        <f>B25 + (B18*B26)+(B19*B27)</f>
        <v>906.57690157696675</v>
      </c>
      <c r="C20" s="3">
        <f>B25+(C18*B26)+(C19*B27)</f>
        <v>570.98966948599195</v>
      </c>
      <c r="D20" s="3">
        <f>B25+(D18*B26)+(D19*B27)</f>
        <v>1370.0508217052695</v>
      </c>
    </row>
    <row r="24" spans="1:5" x14ac:dyDescent="0.25">
      <c r="A24" s="43"/>
      <c r="B24" s="43" t="s">
        <v>50</v>
      </c>
      <c r="C24" s="43" t="s">
        <v>38</v>
      </c>
      <c r="D24" s="43" t="s">
        <v>51</v>
      </c>
      <c r="E24" s="43" t="s">
        <v>52</v>
      </c>
    </row>
    <row r="25" spans="1:5" x14ac:dyDescent="0.25">
      <c r="A25" s="43" t="s">
        <v>44</v>
      </c>
      <c r="B25" s="43">
        <v>187.32960537400817</v>
      </c>
      <c r="C25" s="43">
        <v>252.28224463148101</v>
      </c>
      <c r="D25" s="43">
        <v>0.74253979168311346</v>
      </c>
      <c r="E25" s="43">
        <v>0.47669263727662514</v>
      </c>
    </row>
    <row r="26" spans="1:5" x14ac:dyDescent="0.25">
      <c r="A26" s="43" t="s">
        <v>30</v>
      </c>
      <c r="B26" s="43">
        <v>6.3924892177542212</v>
      </c>
      <c r="C26" s="43">
        <v>1.2009638006197387</v>
      </c>
      <c r="D26" s="43">
        <v>5.3227992504482451</v>
      </c>
      <c r="E26" s="43">
        <v>4.7921185100074524E-4</v>
      </c>
    </row>
    <row r="27" spans="1:5" x14ac:dyDescent="0.25">
      <c r="A27" s="43" t="s">
        <v>31</v>
      </c>
      <c r="B27" s="43">
        <v>-0.31925542406527618</v>
      </c>
      <c r="C27" s="43">
        <v>0.9337602628471191</v>
      </c>
      <c r="D27" s="43">
        <v>-0.34190298813084813</v>
      </c>
      <c r="E27" s="43">
        <v>0.74027198446675069</v>
      </c>
    </row>
    <row r="33" spans="1:9" x14ac:dyDescent="0.25">
      <c r="A33" t="s">
        <v>33</v>
      </c>
    </row>
    <row r="34" spans="1:9" ht="15.75" thickBot="1" x14ac:dyDescent="0.3"/>
    <row r="35" spans="1:9" x14ac:dyDescent="0.25">
      <c r="A35" s="42" t="s">
        <v>34</v>
      </c>
      <c r="B35" s="42"/>
    </row>
    <row r="36" spans="1:9" x14ac:dyDescent="0.25">
      <c r="A36" t="s">
        <v>35</v>
      </c>
      <c r="B36">
        <v>0.87490770997750567</v>
      </c>
    </row>
    <row r="37" spans="1:9" x14ac:dyDescent="0.25">
      <c r="A37" t="s">
        <v>36</v>
      </c>
      <c r="B37">
        <v>0.76546350097808313</v>
      </c>
    </row>
    <row r="38" spans="1:9" x14ac:dyDescent="0.25">
      <c r="A38" t="s">
        <v>37</v>
      </c>
      <c r="B38">
        <v>0.71334427897321262</v>
      </c>
    </row>
    <row r="39" spans="1:9" x14ac:dyDescent="0.25">
      <c r="A39" t="s">
        <v>38</v>
      </c>
      <c r="B39">
        <v>189.60820800382115</v>
      </c>
    </row>
    <row r="40" spans="1:9" ht="15.75" thickBot="1" x14ac:dyDescent="0.3">
      <c r="A40" s="40" t="s">
        <v>39</v>
      </c>
      <c r="B40" s="40">
        <v>12</v>
      </c>
    </row>
    <row r="42" spans="1:9" ht="15.75" thickBot="1" x14ac:dyDescent="0.3">
      <c r="A42" t="s">
        <v>40</v>
      </c>
    </row>
    <row r="43" spans="1:9" x14ac:dyDescent="0.25">
      <c r="A43" s="41"/>
      <c r="B43" s="41" t="s">
        <v>45</v>
      </c>
      <c r="C43" s="41" t="s">
        <v>46</v>
      </c>
      <c r="D43" s="41" t="s">
        <v>47</v>
      </c>
      <c r="E43" s="41" t="s">
        <v>48</v>
      </c>
      <c r="F43" s="41" t="s">
        <v>49</v>
      </c>
    </row>
    <row r="44" spans="1:9" x14ac:dyDescent="0.25">
      <c r="A44" t="s">
        <v>41</v>
      </c>
      <c r="B44">
        <v>2</v>
      </c>
      <c r="C44">
        <v>1056016.7971182172</v>
      </c>
      <c r="D44">
        <v>528008.39855910861</v>
      </c>
      <c r="E44">
        <v>14.686779110143904</v>
      </c>
      <c r="F44">
        <v>1.465368903772782E-3</v>
      </c>
    </row>
    <row r="45" spans="1:9" x14ac:dyDescent="0.25">
      <c r="A45" t="s">
        <v>42</v>
      </c>
      <c r="B45">
        <v>9</v>
      </c>
      <c r="C45">
        <v>323561.45288178272</v>
      </c>
      <c r="D45">
        <v>35951.272542420302</v>
      </c>
    </row>
    <row r="46" spans="1:9" ht="15.75" thickBot="1" x14ac:dyDescent="0.3">
      <c r="A46" s="40" t="s">
        <v>43</v>
      </c>
      <c r="B46" s="40">
        <v>11</v>
      </c>
      <c r="C46" s="40">
        <v>1379578.25</v>
      </c>
      <c r="D46" s="40"/>
      <c r="E46" s="40"/>
      <c r="F46" s="40"/>
    </row>
    <row r="47" spans="1:9" ht="15.75" thickBot="1" x14ac:dyDescent="0.3"/>
    <row r="48" spans="1:9" x14ac:dyDescent="0.25">
      <c r="A48" s="41"/>
      <c r="B48" s="41" t="s">
        <v>50</v>
      </c>
      <c r="C48" s="41" t="s">
        <v>38</v>
      </c>
      <c r="D48" s="41" t="s">
        <v>51</v>
      </c>
      <c r="E48" s="41" t="s">
        <v>52</v>
      </c>
      <c r="F48" s="41" t="s">
        <v>53</v>
      </c>
      <c r="G48" s="41" t="s">
        <v>54</v>
      </c>
      <c r="H48" s="41" t="s">
        <v>55</v>
      </c>
      <c r="I48" s="41" t="s">
        <v>56</v>
      </c>
    </row>
    <row r="49" spans="1:9" x14ac:dyDescent="0.25">
      <c r="A49" t="s">
        <v>44</v>
      </c>
      <c r="B49">
        <v>187.32960537400817</v>
      </c>
      <c r="C49">
        <v>252.28224463148101</v>
      </c>
      <c r="D49">
        <v>0.74253979168311346</v>
      </c>
      <c r="E49">
        <v>0.47669263727662514</v>
      </c>
      <c r="F49">
        <v>-383.37248136590568</v>
      </c>
      <c r="G49">
        <v>758.03169211392196</v>
      </c>
      <c r="H49">
        <v>-383.37248136590568</v>
      </c>
      <c r="I49">
        <v>758.03169211392196</v>
      </c>
    </row>
    <row r="50" spans="1:9" x14ac:dyDescent="0.25">
      <c r="A50" t="s">
        <v>30</v>
      </c>
      <c r="B50">
        <v>6.3924892177542212</v>
      </c>
      <c r="C50">
        <v>1.2009638006197387</v>
      </c>
      <c r="D50">
        <v>5.3227992504482451</v>
      </c>
      <c r="E50">
        <v>4.7921185100074524E-4</v>
      </c>
      <c r="F50">
        <v>3.6757203539209233</v>
      </c>
      <c r="G50">
        <v>9.1092580815875195</v>
      </c>
      <c r="H50">
        <v>3.6757203539209233</v>
      </c>
      <c r="I50">
        <v>9.1092580815875195</v>
      </c>
    </row>
    <row r="51" spans="1:9" ht="15.75" thickBot="1" x14ac:dyDescent="0.3">
      <c r="A51" s="40" t="s">
        <v>31</v>
      </c>
      <c r="B51" s="40">
        <v>-0.31925542406527618</v>
      </c>
      <c r="C51" s="40">
        <v>0.9337602628471191</v>
      </c>
      <c r="D51" s="40">
        <v>-0.34190298813084813</v>
      </c>
      <c r="E51" s="40">
        <v>0.74027198446675069</v>
      </c>
      <c r="F51" s="40">
        <v>-2.4315678910012215</v>
      </c>
      <c r="G51" s="40">
        <v>1.7930570428706689</v>
      </c>
      <c r="H51" s="40">
        <v>-2.4315678910012215</v>
      </c>
      <c r="I51" s="40">
        <v>1.7930570428706689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straightline method</vt:lpstr>
      <vt:lpstr>Moving average</vt:lpstr>
      <vt:lpstr>simple linear regression</vt:lpstr>
      <vt:lpstr>multilinear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2023-05-01T20:29:16Z</dcterms:created>
  <dcterms:modified xsi:type="dcterms:W3CDTF">2023-05-03T16:13:22Z</dcterms:modified>
</cp:coreProperties>
</file>