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OneDrive\Documenti\magistrale\esami fatti\business data science\"/>
    </mc:Choice>
  </mc:AlternateContent>
  <xr:revisionPtr revIDLastSave="0" documentId="13_ncr:1_{859A88A9-5772-4927-A3A3-45C22052FDD1}" xr6:coauthVersionLast="47" xr6:coauthVersionMax="47" xr10:uidLastSave="{00000000-0000-0000-0000-000000000000}"/>
  <bookViews>
    <workbookView xWindow="-108" yWindow="-108" windowWidth="23256" windowHeight="12456" xr2:uid="{B87EC11F-37F2-4DF4-A189-1D7370BF655C}"/>
  </bookViews>
  <sheets>
    <sheet name="analisi" sheetId="1" r:id="rId1"/>
  </sheets>
  <definedNames>
    <definedName name="_xlchart.v1.0" hidden="1">analisi!$E$7</definedName>
    <definedName name="_xlchart.v1.1" hidden="1">analisi!$E$8:$E$22</definedName>
    <definedName name="_xlchart.v1.10" hidden="1">analisi!$H$7</definedName>
    <definedName name="_xlchart.v1.11" hidden="1">analisi!$H$8:$H$22</definedName>
    <definedName name="_xlchart.v1.12" hidden="1">analisi!$I$7</definedName>
    <definedName name="_xlchart.v1.13" hidden="1">analisi!$I$8:$I$22</definedName>
    <definedName name="_xlchart.v1.14" hidden="1">analisi!$J$7</definedName>
    <definedName name="_xlchart.v1.15" hidden="1">analisi!$J$8:$J$22</definedName>
    <definedName name="_xlchart.v1.16" hidden="1">analisi!$F$7</definedName>
    <definedName name="_xlchart.v1.17" hidden="1">analisi!$F$8:$F$22</definedName>
    <definedName name="_xlchart.v1.18" hidden="1">analisi!$H$7</definedName>
    <definedName name="_xlchart.v1.19" hidden="1">analisi!$H$8:$H$22</definedName>
    <definedName name="_xlchart.v1.2" hidden="1">analisi!$I$7</definedName>
    <definedName name="_xlchart.v1.20" hidden="1">analisi!$D$7</definedName>
    <definedName name="_xlchart.v1.21" hidden="1">analisi!$D$8:$D$22</definedName>
    <definedName name="_xlchart.v1.22" hidden="1">analisi!$G$7</definedName>
    <definedName name="_xlchart.v1.23" hidden="1">analisi!$G$8:$G$22</definedName>
    <definedName name="_xlchart.v1.24" hidden="1">analisi!$J$7</definedName>
    <definedName name="_xlchart.v1.25" hidden="1">analisi!$J$8:$J$22</definedName>
    <definedName name="_xlchart.v1.26" hidden="1">analisi!$B$43</definedName>
    <definedName name="_xlchart.v1.27" hidden="1">analisi!$B$44:$B$58</definedName>
    <definedName name="_xlchart.v1.28" hidden="1">analisi!$C$43</definedName>
    <definedName name="_xlchart.v1.29" hidden="1">analisi!$C$44:$C$58</definedName>
    <definedName name="_xlchart.v1.3" hidden="1">analisi!$I$8:$I$22</definedName>
    <definedName name="_xlchart.v1.30" hidden="1">analisi!$D$43</definedName>
    <definedName name="_xlchart.v1.31" hidden="1">analisi!$D$44:$D$58</definedName>
    <definedName name="_xlchart.v1.32" hidden="1">analisi!$D$43</definedName>
    <definedName name="_xlchart.v1.33" hidden="1">analisi!$D$44:$D$58</definedName>
    <definedName name="_xlchart.v1.34" hidden="1">analisi!$G$43</definedName>
    <definedName name="_xlchart.v1.35" hidden="1">analisi!$G$44:$G$58</definedName>
    <definedName name="_xlchart.v1.36" hidden="1">analisi!$J$43</definedName>
    <definedName name="_xlchart.v1.37" hidden="1">analisi!$J$44:$J$58</definedName>
    <definedName name="_xlchart.v1.38" hidden="1">analisi!$H$43</definedName>
    <definedName name="_xlchart.v1.39" hidden="1">analisi!$H$44:$H$58</definedName>
    <definedName name="_xlchart.v1.4" hidden="1">analisi!$E$43</definedName>
    <definedName name="_xlchart.v1.40" hidden="1">analisi!$I$43</definedName>
    <definedName name="_xlchart.v1.41" hidden="1">analisi!$I$44:$I$58</definedName>
    <definedName name="_xlchart.v1.42" hidden="1">analisi!$J$43</definedName>
    <definedName name="_xlchart.v1.43" hidden="1">analisi!$J$44:$J$58</definedName>
    <definedName name="_xlchart.v1.44" hidden="1">analisi!$B$7</definedName>
    <definedName name="_xlchart.v1.45" hidden="1">analisi!$B$8:$B$22</definedName>
    <definedName name="_xlchart.v1.46" hidden="1">analisi!$C$7</definedName>
    <definedName name="_xlchart.v1.47" hidden="1">analisi!$C$8:$C$22</definedName>
    <definedName name="_xlchart.v1.48" hidden="1">analisi!$D$7</definedName>
    <definedName name="_xlchart.v1.49" hidden="1">analisi!$D$8:$D$22</definedName>
    <definedName name="_xlchart.v1.5" hidden="1">analisi!$E$44:$E$58</definedName>
    <definedName name="_xlchart.v1.50" hidden="1">analisi!$E$7</definedName>
    <definedName name="_xlchart.v1.51" hidden="1">analisi!$E$8:$E$22</definedName>
    <definedName name="_xlchart.v1.52" hidden="1">analisi!$F$7</definedName>
    <definedName name="_xlchart.v1.53" hidden="1">analisi!$F$8:$F$22</definedName>
    <definedName name="_xlchart.v1.54" hidden="1">analisi!$G$7</definedName>
    <definedName name="_xlchart.v1.55" hidden="1">analisi!$G$8:$G$22</definedName>
    <definedName name="_xlchart.v1.6" hidden="1">analisi!$F$43</definedName>
    <definedName name="_xlchart.v1.7" hidden="1">analisi!$F$44:$F$58</definedName>
    <definedName name="_xlchart.v1.8" hidden="1">analisi!$G$43</definedName>
    <definedName name="_xlchart.v1.9" hidden="1">analisi!$G$44:$G$58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7" i="1" l="1"/>
  <c r="L67" i="1"/>
  <c r="K67" i="1"/>
  <c r="J67" i="1"/>
  <c r="I67" i="1"/>
  <c r="H67" i="1"/>
  <c r="G67" i="1"/>
  <c r="F67" i="1"/>
  <c r="E67" i="1"/>
  <c r="D67" i="1"/>
  <c r="C67" i="1"/>
  <c r="B67" i="1"/>
  <c r="M66" i="1"/>
  <c r="M69" i="1" s="1"/>
  <c r="M71" i="1" s="1" a="1"/>
  <c r="M71" i="1" s="1"/>
  <c r="L66" i="1"/>
  <c r="L69" i="1" s="1"/>
  <c r="L71" i="1" s="1" a="1"/>
  <c r="L71" i="1" s="1"/>
  <c r="K66" i="1"/>
  <c r="K69" i="1" s="1"/>
  <c r="K71" i="1" s="1" a="1"/>
  <c r="K71" i="1" s="1"/>
  <c r="J66" i="1"/>
  <c r="J69" i="1" s="1"/>
  <c r="J71" i="1" s="1" a="1"/>
  <c r="J71" i="1" s="1"/>
  <c r="I66" i="1"/>
  <c r="I69" i="1" s="1"/>
  <c r="I71" i="1" s="1" a="1"/>
  <c r="I71" i="1" s="1"/>
  <c r="H66" i="1"/>
  <c r="H69" i="1" s="1"/>
  <c r="H71" i="1" s="1" a="1"/>
  <c r="H71" i="1" s="1"/>
  <c r="G66" i="1"/>
  <c r="G69" i="1" s="1"/>
  <c r="G71" i="1" s="1" a="1"/>
  <c r="G71" i="1" s="1"/>
  <c r="F66" i="1"/>
  <c r="F69" i="1" s="1"/>
  <c r="F71" i="1" s="1" a="1"/>
  <c r="F71" i="1" s="1"/>
  <c r="E66" i="1"/>
  <c r="E69" i="1" s="1"/>
  <c r="E71" i="1" s="1" a="1"/>
  <c r="E71" i="1" s="1"/>
  <c r="D66" i="1"/>
  <c r="D69" i="1" s="1"/>
  <c r="D71" i="1" s="1" a="1"/>
  <c r="D71" i="1" s="1"/>
  <c r="C66" i="1"/>
  <c r="C69" i="1" s="1"/>
  <c r="C71" i="1" s="1" a="1"/>
  <c r="C71" i="1" s="1"/>
  <c r="B66" i="1"/>
  <c r="B69" i="1" s="1"/>
  <c r="B71" i="1" s="1" a="1"/>
  <c r="B71" i="1" s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M68" i="1" s="1"/>
  <c r="M70" i="1" s="1" a="1"/>
  <c r="M70" i="1" s="1"/>
  <c r="L64" i="1"/>
  <c r="L68" i="1" s="1"/>
  <c r="L70" i="1" s="1" a="1"/>
  <c r="L70" i="1" s="1"/>
  <c r="K64" i="1"/>
  <c r="K68" i="1" s="1"/>
  <c r="K70" i="1" s="1" a="1"/>
  <c r="K70" i="1" s="1"/>
  <c r="J64" i="1"/>
  <c r="J68" i="1" s="1"/>
  <c r="J70" i="1" s="1" a="1"/>
  <c r="J70" i="1" s="1"/>
  <c r="I64" i="1"/>
  <c r="I68" i="1" s="1"/>
  <c r="I70" i="1" s="1" a="1"/>
  <c r="I70" i="1" s="1"/>
  <c r="H64" i="1"/>
  <c r="H68" i="1" s="1"/>
  <c r="H70" i="1" s="1" a="1"/>
  <c r="H70" i="1" s="1"/>
  <c r="G64" i="1"/>
  <c r="G68" i="1" s="1"/>
  <c r="G70" i="1" s="1" a="1"/>
  <c r="G70" i="1" s="1"/>
  <c r="F64" i="1"/>
  <c r="F68" i="1" s="1"/>
  <c r="F70" i="1" s="1" a="1"/>
  <c r="F70" i="1" s="1"/>
  <c r="E64" i="1"/>
  <c r="E68" i="1" s="1"/>
  <c r="E70" i="1" s="1" a="1"/>
  <c r="E70" i="1" s="1"/>
  <c r="D64" i="1"/>
  <c r="D68" i="1" s="1"/>
  <c r="D70" i="1" s="1" a="1"/>
  <c r="D70" i="1" s="1"/>
  <c r="C64" i="1"/>
  <c r="C68" i="1" s="1"/>
  <c r="C70" i="1" s="1" a="1"/>
  <c r="C70" i="1" s="1"/>
  <c r="B64" i="1"/>
  <c r="B68" i="1" s="1"/>
  <c r="B70" i="1" s="1" a="1"/>
  <c r="B70" i="1" s="1"/>
  <c r="M63" i="1"/>
  <c r="L63" i="1"/>
  <c r="K63" i="1"/>
  <c r="J63" i="1"/>
  <c r="I63" i="1"/>
  <c r="H63" i="1"/>
  <c r="G63" i="1"/>
  <c r="F63" i="1"/>
  <c r="E63" i="1"/>
  <c r="D63" i="1"/>
  <c r="C63" i="1"/>
  <c r="B63" i="1"/>
  <c r="B62" i="1"/>
  <c r="M61" i="1"/>
  <c r="M62" i="1" s="1"/>
  <c r="L61" i="1"/>
  <c r="K61" i="1"/>
  <c r="J61" i="1"/>
  <c r="I61" i="1"/>
  <c r="I62" i="1" s="1"/>
  <c r="H61" i="1"/>
  <c r="H62" i="1" s="1"/>
  <c r="G61" i="1"/>
  <c r="G62" i="1" s="1"/>
  <c r="F61" i="1"/>
  <c r="F62" i="1" s="1"/>
  <c r="E61" i="1"/>
  <c r="E62" i="1" s="1"/>
  <c r="D61" i="1"/>
  <c r="C61" i="1"/>
  <c r="B61" i="1"/>
  <c r="M60" i="1"/>
  <c r="L60" i="1"/>
  <c r="L62" i="1" s="1"/>
  <c r="K60" i="1"/>
  <c r="K62" i="1" s="1"/>
  <c r="J60" i="1"/>
  <c r="J62" i="1" s="1"/>
  <c r="I60" i="1"/>
  <c r="H60" i="1"/>
  <c r="G60" i="1"/>
  <c r="F60" i="1"/>
  <c r="E60" i="1"/>
  <c r="D60" i="1"/>
  <c r="D62" i="1" s="1"/>
  <c r="C60" i="1"/>
  <c r="C62" i="1" s="1"/>
  <c r="B60" i="1"/>
  <c r="C28" i="1"/>
  <c r="B28" i="1"/>
  <c r="C24" i="1"/>
  <c r="B24" i="1"/>
  <c r="C30" i="1"/>
  <c r="D30" i="1"/>
  <c r="E30" i="1"/>
  <c r="F30" i="1"/>
  <c r="G30" i="1"/>
  <c r="H30" i="1"/>
  <c r="I30" i="1"/>
  <c r="J30" i="1"/>
  <c r="K30" i="1"/>
  <c r="L30" i="1"/>
  <c r="M30" i="1"/>
  <c r="D28" i="1"/>
  <c r="E28" i="1"/>
  <c r="F28" i="1"/>
  <c r="G28" i="1"/>
  <c r="H28" i="1"/>
  <c r="I28" i="1"/>
  <c r="J28" i="1"/>
  <c r="K28" i="1"/>
  <c r="L28" i="1"/>
  <c r="M28" i="1"/>
  <c r="C25" i="1"/>
  <c r="D25" i="1"/>
  <c r="E25" i="1"/>
  <c r="F25" i="1"/>
  <c r="G25" i="1"/>
  <c r="H25" i="1"/>
  <c r="I25" i="1"/>
  <c r="J25" i="1"/>
  <c r="K25" i="1"/>
  <c r="L25" i="1"/>
  <c r="M25" i="1"/>
  <c r="B30" i="1"/>
  <c r="B32" i="1" s="1"/>
  <c r="B34" i="1" s="1" a="1"/>
  <c r="B34" i="1" s="1"/>
  <c r="C31" i="1"/>
  <c r="D31" i="1"/>
  <c r="E31" i="1"/>
  <c r="F31" i="1"/>
  <c r="G31" i="1"/>
  <c r="H31" i="1"/>
  <c r="I31" i="1"/>
  <c r="J31" i="1"/>
  <c r="K31" i="1"/>
  <c r="L31" i="1"/>
  <c r="M31" i="1"/>
  <c r="B31" i="1"/>
  <c r="C29" i="1"/>
  <c r="D29" i="1"/>
  <c r="E29" i="1"/>
  <c r="F29" i="1"/>
  <c r="G29" i="1"/>
  <c r="H29" i="1"/>
  <c r="I29" i="1"/>
  <c r="J29" i="1"/>
  <c r="K29" i="1"/>
  <c r="L29" i="1"/>
  <c r="M29" i="1"/>
  <c r="B29" i="1"/>
  <c r="C27" i="1"/>
  <c r="D27" i="1"/>
  <c r="E27" i="1"/>
  <c r="F27" i="1"/>
  <c r="G27" i="1"/>
  <c r="H27" i="1"/>
  <c r="I27" i="1"/>
  <c r="J27" i="1"/>
  <c r="K27" i="1"/>
  <c r="L27" i="1"/>
  <c r="M27" i="1"/>
  <c r="B27" i="1"/>
  <c r="B25" i="1"/>
  <c r="D24" i="1"/>
  <c r="E24" i="1"/>
  <c r="F24" i="1"/>
  <c r="G24" i="1"/>
  <c r="H24" i="1"/>
  <c r="I24" i="1"/>
  <c r="J24" i="1"/>
  <c r="K24" i="1"/>
  <c r="K26" i="1" s="1"/>
  <c r="L24" i="1"/>
  <c r="M24" i="1"/>
  <c r="L32" i="1" l="1"/>
  <c r="L34" i="1" s="1" a="1"/>
  <c r="L34" i="1" s="1"/>
  <c r="D32" i="1"/>
  <c r="D34" i="1" s="1" a="1"/>
  <c r="D34" i="1" s="1"/>
  <c r="K32" i="1"/>
  <c r="K34" i="1" s="1" a="1"/>
  <c r="K34" i="1" s="1"/>
  <c r="M26" i="1"/>
  <c r="I26" i="1"/>
  <c r="E26" i="1"/>
  <c r="G26" i="1"/>
  <c r="F26" i="1"/>
  <c r="L26" i="1"/>
  <c r="D26" i="1"/>
  <c r="B26" i="1"/>
  <c r="H26" i="1"/>
  <c r="C26" i="1"/>
  <c r="J26" i="1"/>
  <c r="C32" i="1"/>
  <c r="C34" i="1" s="1" a="1"/>
  <c r="C34" i="1" s="1"/>
  <c r="J33" i="1"/>
  <c r="J35" i="1" s="1" a="1"/>
  <c r="J35" i="1" s="1"/>
  <c r="G32" i="1"/>
  <c r="G34" i="1" s="1" a="1"/>
  <c r="G34" i="1" s="1"/>
  <c r="I33" i="1"/>
  <c r="I35" i="1" s="1" a="1"/>
  <c r="I35" i="1" s="1"/>
  <c r="F32" i="1"/>
  <c r="F34" i="1" s="1" a="1"/>
  <c r="F34" i="1" s="1"/>
  <c r="H33" i="1"/>
  <c r="H35" i="1" s="1" a="1"/>
  <c r="H35" i="1" s="1"/>
  <c r="M32" i="1"/>
  <c r="M34" i="1" s="1" a="1"/>
  <c r="M34" i="1" s="1"/>
  <c r="E32" i="1"/>
  <c r="E34" i="1" s="1" a="1"/>
  <c r="E34" i="1" s="1"/>
  <c r="G33" i="1"/>
  <c r="G35" i="1" s="1" a="1"/>
  <c r="G35" i="1" s="1"/>
  <c r="F33" i="1"/>
  <c r="F35" i="1" s="1" a="1"/>
  <c r="F35" i="1" s="1"/>
  <c r="J32" i="1"/>
  <c r="J34" i="1" s="1" a="1"/>
  <c r="J34" i="1" s="1"/>
  <c r="M33" i="1"/>
  <c r="M35" i="1" s="1" a="1"/>
  <c r="M35" i="1" s="1"/>
  <c r="E33" i="1"/>
  <c r="E35" i="1" s="1" a="1"/>
  <c r="E35" i="1" s="1"/>
  <c r="I32" i="1"/>
  <c r="I34" i="1" s="1" a="1"/>
  <c r="I34" i="1" s="1"/>
  <c r="L33" i="1"/>
  <c r="L35" i="1" s="1" a="1"/>
  <c r="L35" i="1" s="1"/>
  <c r="H32" i="1"/>
  <c r="H34" i="1" s="1" a="1"/>
  <c r="H34" i="1" s="1"/>
  <c r="K33" i="1"/>
  <c r="K35" i="1" s="1" a="1"/>
  <c r="K35" i="1" s="1"/>
  <c r="C33" i="1"/>
  <c r="C35" i="1" s="1" a="1"/>
  <c r="C35" i="1" s="1"/>
  <c r="D33" i="1"/>
  <c r="D35" i="1" s="1" a="1"/>
  <c r="D35" i="1" s="1"/>
  <c r="B33" i="1"/>
  <c r="B35" i="1" s="1" a="1"/>
  <c r="B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<sst xmlns="http://schemas.openxmlformats.org/spreadsheetml/2006/main" count="146" uniqueCount="67">
  <si>
    <t>Tipo dato</t>
  </si>
  <si>
    <t>Retribuzione lorda  oraria per ora retribuita delle posizioni lavorative dipendenti in euro (mediana).</t>
  </si>
  <si>
    <t>Territorio</t>
  </si>
  <si>
    <t>Italia</t>
  </si>
  <si>
    <t>Qualifica contrattuale</t>
  </si>
  <si>
    <t>totale</t>
  </si>
  <si>
    <t>Classe di dipendenti</t>
  </si>
  <si>
    <t>Seleziona periodo</t>
  </si>
  <si>
    <t>2021</t>
  </si>
  <si>
    <t>Titolo di studio</t>
  </si>
  <si>
    <t>Sesso</t>
  </si>
  <si>
    <t>fornitura di acqua reti fognarie, attività di gestione dei rifiuti e risanamento</t>
  </si>
  <si>
    <t>costruzioni</t>
  </si>
  <si>
    <t>servizi  (g-s, escluso o)</t>
  </si>
  <si>
    <t>commercio all'ingrosso e al dettaglio, riparazione di autoveicoli e motocicli</t>
  </si>
  <si>
    <t>trasporto e magazzinaggio</t>
  </si>
  <si>
    <t>attività dei servizi di alloggio e di ristorazione</t>
  </si>
  <si>
    <t>servizi di informazione e comunicazione</t>
  </si>
  <si>
    <t>attività finanziarie e assicurative</t>
  </si>
  <si>
    <t>attività immobiliari</t>
  </si>
  <si>
    <t>attività professionali, scientifiche e tecniche</t>
  </si>
  <si>
    <t>noleggio, agenzie di viaggio, servizi di supporto alle imprese</t>
  </si>
  <si>
    <t>istruzione</t>
  </si>
  <si>
    <t>sanità e assistenza sociale</t>
  </si>
  <si>
    <t>attività artistiche, sportive, di intrattenimento e divertimento</t>
  </si>
  <si>
    <t>altre attività di servizi</t>
  </si>
  <si>
    <t>Mean</t>
  </si>
  <si>
    <t>Min</t>
  </si>
  <si>
    <t>1st Quartile</t>
  </si>
  <si>
    <t>Median</t>
  </si>
  <si>
    <t>Max</t>
  </si>
  <si>
    <t>Std</t>
  </si>
  <si>
    <t>Baffo inf.</t>
  </si>
  <si>
    <t>Baffo sup.</t>
  </si>
  <si>
    <t>Lower bound</t>
  </si>
  <si>
    <t>Upper bound</t>
  </si>
  <si>
    <t>3rd Quartile</t>
  </si>
  <si>
    <t>RLOSS</t>
  </si>
  <si>
    <t>RLOD</t>
  </si>
  <si>
    <t>RLOL</t>
  </si>
  <si>
    <t>RLOT</t>
  </si>
  <si>
    <t>RLODM</t>
  </si>
  <si>
    <t>RLODF</t>
  </si>
  <si>
    <t>RLODT</t>
  </si>
  <si>
    <t>RLOLM</t>
  </si>
  <si>
    <t>RLOLF</t>
  </si>
  <si>
    <t>RLOLT</t>
  </si>
  <si>
    <t>RLOTM</t>
  </si>
  <si>
    <t>RLOTF</t>
  </si>
  <si>
    <t>RLOTT</t>
  </si>
  <si>
    <t>RLOSST</t>
  </si>
  <si>
    <t>Cv</t>
  </si>
  <si>
    <t>RLOSSM</t>
  </si>
  <si>
    <t>RLOSSF</t>
  </si>
  <si>
    <t>Classe di età</t>
  </si>
  <si>
    <t>RLO1F</t>
  </si>
  <si>
    <t>RLO0M</t>
  </si>
  <si>
    <t>RLO1M</t>
  </si>
  <si>
    <t>RLO0F</t>
  </si>
  <si>
    <t>RLO2M</t>
  </si>
  <si>
    <t>RLO2F</t>
  </si>
  <si>
    <t>RLO0</t>
  </si>
  <si>
    <t>RLO1</t>
  </si>
  <si>
    <t>RLO2</t>
  </si>
  <si>
    <t>RLO0T</t>
  </si>
  <si>
    <t>RLO1T</t>
  </si>
  <si>
    <t>RLO2T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</si>
</sst>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u/>
      <sz val="11"/>
      <color indexed="9"/>
      <name val="Calibri"/>
      <family val="2"/>
      <scheme val="minor"/>
    </font>
    <font>
      <b/>
      <u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0" borderId="8" applyNumberFormat="0" applyAlignment="0" applyProtection="0"/>
    <xf numFmtId="0" fontId="12" fillId="0" borderId="10" applyNumberFormat="0" applyFill="0" applyAlignment="0" applyProtection="0"/>
    <xf numFmtId="0" fontId="13" fillId="11" borderId="11" applyNumberFormat="0" applyAlignment="0" applyProtection="0"/>
    <xf numFmtId="0" fontId="14" fillId="0" borderId="0" applyNumberFormat="0" applyFill="0" applyBorder="0" applyAlignment="0" applyProtection="0"/>
    <xf numFmtId="0" fontId="1" fillId="12" borderId="12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8" fillId="0" borderId="0"/>
  </cellStyleXfs>
  <cellXfs count="54">
    <xf numFmtId="0" fontId="0" fillId="0" borderId="0" xfId="0"/>
    <xf numFmtId="0" fontId="19" fillId="0" borderId="15" xfId="0" applyFont="1" applyBorder="1" applyAlignment="1">
      <alignment horizontal="center"/>
    </xf>
    <xf numFmtId="0" fontId="0" fillId="0" borderId="14" xfId="0" applyBorder="1"/>
    <xf numFmtId="0" fontId="20" fillId="2" borderId="1" xfId="0" applyFont="1" applyFill="1" applyBorder="1" applyAlignment="1">
      <alignment horizontal="right" vertical="top" wrapText="1"/>
    </xf>
    <xf numFmtId="0" fontId="22" fillId="2" borderId="1" xfId="0" applyFont="1" applyFill="1" applyBorder="1" applyAlignment="1">
      <alignment horizontal="right" vertical="top" wrapText="1"/>
    </xf>
    <xf numFmtId="0" fontId="20" fillId="3" borderId="1" xfId="0" applyFont="1" applyFill="1" applyBorder="1" applyAlignment="1">
      <alignment horizontal="right" vertical="center" wrapText="1"/>
    </xf>
    <xf numFmtId="0" fontId="23" fillId="3" borderId="4" xfId="0" applyFont="1" applyFill="1" applyBorder="1" applyAlignment="1">
      <alignment horizontal="center" vertical="top" wrapText="1"/>
    </xf>
    <xf numFmtId="0" fontId="24" fillId="4" borderId="4" xfId="0" applyFont="1" applyFill="1" applyBorder="1" applyAlignment="1">
      <alignment vertical="top" wrapText="1"/>
    </xf>
    <xf numFmtId="164" fontId="24" fillId="5" borderId="4" xfId="0" applyNumberFormat="1" applyFont="1" applyFill="1" applyBorder="1" applyAlignment="1">
      <alignment horizontal="right"/>
    </xf>
    <xf numFmtId="2" fontId="0" fillId="0" borderId="0" xfId="0" applyNumberFormat="1"/>
    <xf numFmtId="0" fontId="20" fillId="2" borderId="1" xfId="43" applyFont="1" applyFill="1" applyBorder="1" applyAlignment="1">
      <alignment horizontal="right" vertical="top" wrapText="1"/>
    </xf>
    <xf numFmtId="0" fontId="22" fillId="2" borderId="1" xfId="43" applyFont="1" applyFill="1" applyBorder="1" applyAlignment="1">
      <alignment horizontal="right" vertical="top" wrapText="1"/>
    </xf>
    <xf numFmtId="0" fontId="23" fillId="2" borderId="1" xfId="43" applyFont="1" applyFill="1" applyBorder="1" applyAlignment="1">
      <alignment vertical="top" wrapText="1"/>
    </xf>
    <xf numFmtId="0" fontId="23" fillId="2" borderId="3" xfId="43" applyFont="1" applyFill="1" applyBorder="1" applyAlignment="1">
      <alignment vertical="top" wrapText="1"/>
    </xf>
    <xf numFmtId="0" fontId="23" fillId="2" borderId="2" xfId="43" applyFont="1" applyFill="1" applyBorder="1" applyAlignment="1">
      <alignment vertical="top" wrapText="1"/>
    </xf>
    <xf numFmtId="0" fontId="20" fillId="3" borderId="1" xfId="43" applyFont="1" applyFill="1" applyBorder="1" applyAlignment="1">
      <alignment horizontal="right" vertical="center" wrapText="1"/>
    </xf>
    <xf numFmtId="0" fontId="23" fillId="3" borderId="1" xfId="43" applyFont="1" applyFill="1" applyBorder="1" applyAlignment="1">
      <alignment horizontal="center" vertical="top" wrapText="1"/>
    </xf>
    <xf numFmtId="0" fontId="23" fillId="3" borderId="3" xfId="43" applyFont="1" applyFill="1" applyBorder="1" applyAlignment="1">
      <alignment horizontal="center" vertical="top" wrapText="1"/>
    </xf>
    <xf numFmtId="0" fontId="23" fillId="3" borderId="2" xfId="43" applyFont="1" applyFill="1" applyBorder="1" applyAlignment="1">
      <alignment horizontal="center" vertical="top" wrapText="1"/>
    </xf>
    <xf numFmtId="0" fontId="23" fillId="3" borderId="4" xfId="43" applyFont="1" applyFill="1" applyBorder="1" applyAlignment="1">
      <alignment horizontal="center" vertical="top" wrapText="1"/>
    </xf>
    <xf numFmtId="0" fontId="24" fillId="37" borderId="4" xfId="43" applyFont="1" applyFill="1" applyBorder="1" applyAlignment="1">
      <alignment vertical="top" wrapText="1"/>
    </xf>
    <xf numFmtId="164" fontId="24" fillId="0" borderId="4" xfId="43" applyNumberFormat="1" applyFont="1" applyBorder="1" applyAlignment="1">
      <alignment horizontal="right"/>
    </xf>
    <xf numFmtId="164" fontId="24" fillId="38" borderId="4" xfId="43" applyNumberFormat="1" applyFont="1" applyFill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9" fontId="0" fillId="0" borderId="0" xfId="1" applyFont="1" applyBorder="1"/>
    <xf numFmtId="2" fontId="0" fillId="0" borderId="16" xfId="0" applyNumberFormat="1" applyBorder="1"/>
    <xf numFmtId="0" fontId="0" fillId="4" borderId="17" xfId="0" applyFill="1" applyBorder="1"/>
    <xf numFmtId="164" fontId="0" fillId="0" borderId="18" xfId="0" applyNumberFormat="1" applyBorder="1"/>
    <xf numFmtId="164" fontId="0" fillId="0" borderId="19" xfId="0" applyNumberFormat="1" applyBorder="1"/>
    <xf numFmtId="0" fontId="0" fillId="4" borderId="20" xfId="0" applyFill="1" applyBorder="1"/>
    <xf numFmtId="2" fontId="0" fillId="0" borderId="21" xfId="0" applyNumberFormat="1" applyBorder="1"/>
    <xf numFmtId="9" fontId="0" fillId="0" borderId="21" xfId="1" applyFont="1" applyBorder="1"/>
    <xf numFmtId="164" fontId="0" fillId="0" borderId="21" xfId="0" applyNumberFormat="1" applyBorder="1"/>
    <xf numFmtId="0" fontId="0" fillId="4" borderId="22" xfId="0" applyFill="1" applyBorder="1"/>
    <xf numFmtId="2" fontId="0" fillId="0" borderId="23" xfId="0" applyNumberFormat="1" applyBorder="1"/>
    <xf numFmtId="0" fontId="21" fillId="2" borderId="1" xfId="43" applyFont="1" applyFill="1" applyBorder="1" applyAlignment="1">
      <alignment horizontal="left" vertical="top" wrapText="1"/>
    </xf>
    <xf numFmtId="0" fontId="21" fillId="2" borderId="3" xfId="43" applyFont="1" applyFill="1" applyBorder="1" applyAlignment="1">
      <alignment horizontal="left" vertical="top" wrapText="1"/>
    </xf>
    <xf numFmtId="0" fontId="21" fillId="2" borderId="2" xfId="43" applyFont="1" applyFill="1" applyBorder="1" applyAlignment="1">
      <alignment horizontal="left" vertical="top" wrapText="1"/>
    </xf>
    <xf numFmtId="0" fontId="23" fillId="3" borderId="1" xfId="43" applyFont="1" applyFill="1" applyBorder="1" applyAlignment="1">
      <alignment horizontal="center" vertical="top" wrapText="1"/>
    </xf>
    <xf numFmtId="0" fontId="23" fillId="3" borderId="3" xfId="43" applyFont="1" applyFill="1" applyBorder="1" applyAlignment="1">
      <alignment horizontal="center" vertical="top" wrapText="1"/>
    </xf>
    <xf numFmtId="0" fontId="23" fillId="3" borderId="2" xfId="43" applyFont="1" applyFill="1" applyBorder="1" applyAlignment="1">
      <alignment horizontal="center" vertical="top" wrapText="1"/>
    </xf>
    <xf numFmtId="0" fontId="23" fillId="3" borderId="1" xfId="0" applyFont="1" applyFill="1" applyBorder="1" applyAlignment="1">
      <alignment horizontal="center" vertical="top" wrapText="1"/>
    </xf>
    <xf numFmtId="0" fontId="23" fillId="3" borderId="3" xfId="0" applyFont="1" applyFill="1" applyBorder="1" applyAlignment="1">
      <alignment horizontal="center" vertical="top" wrapText="1"/>
    </xf>
    <xf numFmtId="0" fontId="23" fillId="3" borderId="2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top" wrapText="1"/>
    </xf>
    <xf numFmtId="0" fontId="21" fillId="3" borderId="3" xfId="0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vertical="top" wrapText="1"/>
    </xf>
    <xf numFmtId="0" fontId="21" fillId="2" borderId="3" xfId="0" applyFont="1" applyFill="1" applyBorder="1" applyAlignment="1">
      <alignment vertical="top" wrapText="1"/>
    </xf>
    <xf numFmtId="0" fontId="21" fillId="2" borderId="2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3" fillId="2" borderId="3" xfId="0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</cellXfs>
  <cellStyles count="44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rmale 2" xfId="43" xr:uid="{B6F86CA6-8268-4E13-BBD0-EEEEEDF449AB}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  <cx:data id="2">
      <cx:numDim type="val">
        <cx:f>_xlchart.v1.49</cx:f>
      </cx:numDim>
    </cx:data>
  </cx:chartData>
  <cx:chart>
    <cx:title pos="t" align="ctr" overlay="0">
      <cx:tx>
        <cx:txData>
          <cx:v>RLOSS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RLOSS Boxplot</a:t>
          </a:r>
        </a:p>
      </cx:txPr>
    </cx:title>
    <cx:plotArea>
      <cx:plotAreaRegion>
        <cx:series layoutId="boxWhisker" uniqueId="{3C1AAF4E-2E37-432C-A068-637891C00760}">
          <cx:tx>
            <cx:txData>
              <cx:f>_xlchart.v1.44</cx:f>
              <cx:v>RLOSSM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D7710C03-988C-4841-A535-1F7B1D71E5A8}">
          <cx:tx>
            <cx:txData>
              <cx:f>_xlchart.v1.46</cx:f>
              <cx:v>RLOSSF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  <cx:series layoutId="boxWhisker" uniqueId="{8E1063E1-1781-43FC-91C8-DE0DDE5AA109}">
          <cx:tx>
            <cx:txData>
              <cx:f>_xlchart.v1.48</cx:f>
              <cx:v>RLOSST</cx:v>
            </cx:txData>
          </cx:tx>
          <cx:dataId val="2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</cx:chartData>
  <cx:chart>
    <cx:title pos="t" align="ctr" overlay="0">
      <cx:tx>
        <cx:txData>
          <cx:v>RLOD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RLOD Boxplot</a:t>
          </a:r>
        </a:p>
      </cx:txPr>
    </cx:title>
    <cx:plotArea>
      <cx:plotAreaRegion>
        <cx:series layoutId="boxWhisker" uniqueId="{1B403D7C-AD31-429A-A3B2-06E18753C543}">
          <cx:tx>
            <cx:txData>
              <cx:f>_xlchart.v1.50</cx:f>
              <cx:v>RLODM</cx:v>
            </cx:txData>
          </cx:tx>
          <cx:dataId val="0"/>
          <cx:layoutPr>
            <cx:visibility meanMarker="0" nonoutliers="0"/>
            <cx:statistics quartileMethod="inclusive"/>
          </cx:layoutPr>
        </cx:series>
        <cx:series layoutId="boxWhisker" uniqueId="{AB4B3816-DC18-4F0A-83EC-86C6DA8DF907}">
          <cx:tx>
            <cx:txData>
              <cx:f>_xlchart.v1.52</cx:f>
              <cx:v>RLODF</cx:v>
            </cx:txData>
          </cx:tx>
          <cx:dataId val="1"/>
          <cx:layoutPr>
            <cx:visibility meanMarker="0" nonoutliers="0"/>
            <cx:statistics quartileMethod="inclusive"/>
          </cx:layoutPr>
        </cx:series>
        <cx:series layoutId="boxWhisker" uniqueId="{E352BAEE-54E7-4271-BBB1-33A50BC76351}">
          <cx:tx>
            <cx:txData>
              <cx:f>_xlchart.v1.54</cx:f>
              <cx:v>RLODT</cx:v>
            </cx:txData>
          </cx:tx>
          <cx:dataId val="2"/>
          <cx:layoutPr>
            <cx:visibility meanLine="1" meanMarker="0" nonoutliers="0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>
      <cx:tx>
        <cx:txData>
          <cx:v>RLOL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RLOL Boxplot</a:t>
          </a:r>
        </a:p>
      </cx:txPr>
    </cx:title>
    <cx:plotArea>
      <cx:plotAreaRegion>
        <cx:series layoutId="boxWhisker" uniqueId="{AF7946F0-6211-4FB9-9B28-0052EA00746A}">
          <cx:tx>
            <cx:txData>
              <cx:f>_xlchart.v1.10</cx:f>
              <cx:v>RLOLM</cx:v>
            </cx:txData>
          </cx:tx>
          <cx:dataId val="0"/>
          <cx:layoutPr>
            <cx:visibility meanMarker="0" nonoutliers="0"/>
            <cx:statistics quartileMethod="inclusive"/>
          </cx:layoutPr>
        </cx:series>
        <cx:series layoutId="boxWhisker" uniqueId="{EFEBFBCF-D8C6-498F-9749-38FE8A7CE5E4}">
          <cx:tx>
            <cx:txData>
              <cx:f>_xlchart.v1.12</cx:f>
              <cx:v>RLOLF</cx:v>
            </cx:txData>
          </cx:tx>
          <cx:dataId val="1"/>
          <cx:layoutPr>
            <cx:visibility meanMarker="0" nonoutliers="0"/>
            <cx:statistics quartileMethod="inclusive"/>
          </cx:layoutPr>
        </cx:series>
        <cx:series layoutId="boxWhisker" uniqueId="{6B31D438-AA0F-4376-BE01-542DD8D9127C}">
          <cx:tx>
            <cx:txData>
              <cx:f>_xlchart.v1.14</cx:f>
              <cx:v>RLOLT</cx:v>
            </cx:txData>
          </cx:tx>
          <cx:dataId val="2"/>
          <cx:layoutPr>
            <cx:visibility meanMarker="0" nonoutliers="0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Confronto RLOT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Confronto RLOT Boxplot</a:t>
          </a:r>
        </a:p>
      </cx:txPr>
    </cx:title>
    <cx:plotArea>
      <cx:plotAreaRegion>
        <cx:series layoutId="boxWhisker" uniqueId="{DDE1B5ED-731C-41CC-B6D3-F161796D9C21}">
          <cx:tx>
            <cx:txData>
              <cx:f>_xlchart.v1.20</cx:f>
              <cx:v>RLOSST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50DEAB64-CCE1-4683-842C-F143DBBAA135}">
          <cx:tx>
            <cx:txData>
              <cx:f>_xlchart.v1.22</cx:f>
              <cx:v>RLODT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  <cx:series layoutId="boxWhisker" uniqueId="{3BC74D99-3EC3-4949-97A7-F3E4B217273D}">
          <cx:tx>
            <cx:txData>
              <cx:f>_xlchart.v1.24</cx:f>
              <cx:v>RLOLT</cx:v>
            </cx:txData>
          </cx:tx>
          <cx:dataId val="2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Confronto RLODM e RLOLF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Confronto RLODM e RLOLF Boxplot</a:t>
          </a:r>
        </a:p>
      </cx:txPr>
    </cx:title>
    <cx:plotArea>
      <cx:plotAreaRegion>
        <cx:series layoutId="boxWhisker" uniqueId="{49D33222-7CD0-4160-BE68-A21E5C19B7DF}">
          <cx:tx>
            <cx:txData>
              <cx:f>_xlchart.v1.0</cx:f>
              <cx:v>RLODM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2069831C-AF6F-488E-B569-8C2498C478CB}">
          <cx:tx>
            <cx:txData>
              <cx:f>_xlchart.v1.2</cx:f>
              <cx:v>RLOLF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Confronto RLODF e RLOLM 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Confronto RLODF e RLOLM Boxplot</a:t>
          </a:r>
        </a:p>
      </cx:txPr>
    </cx:title>
    <cx:plotArea>
      <cx:plotAreaRegion>
        <cx:series layoutId="boxWhisker" uniqueId="{AE63CF11-5E56-4C5A-9B87-2CDE34B6ED5E}">
          <cx:tx>
            <cx:txData>
              <cx:f>_xlchart.v1.16</cx:f>
              <cx:v>RLODF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4341B9F0-5D67-4BF4-B080-141B90A45F03}">
          <cx:tx>
            <cx:txData>
              <cx:f>_xlchart.v1.18</cx:f>
              <cx:v>RLOLM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</cx:chartData>
  <cx:chart>
    <cx:title pos="t" align="ctr" overlay="0">
      <cx:tx>
        <cx:txData>
          <cx:v>RLO0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RLO0</a:t>
          </a:r>
        </a:p>
      </cx:txPr>
    </cx:title>
    <cx:plotArea>
      <cx:plotAreaRegion>
        <cx:series layoutId="boxWhisker" uniqueId="{53601FFD-CB73-4A44-B342-47E54755109A}">
          <cx:tx>
            <cx:txData>
              <cx:f>_xlchart.v1.26</cx:f>
              <cx:v>RLO0M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6AAF79FE-B6A5-405D-8E81-548E1711A54E}">
          <cx:tx>
            <cx:txData>
              <cx:f>_xlchart.v1.28</cx:f>
              <cx:v>RLO0F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  <cx:series layoutId="boxWhisker" uniqueId="{47CB9586-E7E2-4A14-B76B-EC7AC9431D81}">
          <cx:tx>
            <cx:txData>
              <cx:f>_xlchart.v1.30</cx:f>
              <cx:v>RLO0T</cx:v>
            </cx:txData>
          </cx:tx>
          <cx:dataId val="2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(mrdiana)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(mrdiana)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>
      <cx:tx>
        <cx:txData>
          <cx:v>RLO1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RLO1</a:t>
          </a:r>
        </a:p>
      </cx:txPr>
    </cx:title>
    <cx:plotArea>
      <cx:plotAreaRegion>
        <cx:series layoutId="boxWhisker" uniqueId="{2C64BC56-7EB5-4BC4-AD75-A8C42CE655A7}">
          <cx:tx>
            <cx:txData>
              <cx:f>_xlchart.v1.4</cx:f>
              <cx:v>RLO1M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2C12816E-0A8E-4D23-853E-7AA34B65724C}">
          <cx:tx>
            <cx:txData>
              <cx:f>_xlchart.v1.6</cx:f>
              <cx:v>RLO1F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  <cx:series layoutId="boxWhisker" uniqueId="{7DE74B12-07E4-4E16-9BFF-C8B7D43DAFB6}">
          <cx:tx>
            <cx:txData>
              <cx:f>_xlchart.v1.8</cx:f>
              <cx:v>RLO1T</cx:v>
            </cx:txData>
          </cx:tx>
          <cx:dataId val="2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_xlchart.v1.43</cx:f>
      </cx:numDim>
    </cx:data>
  </cx:chartData>
  <cx:chart>
    <cx:title pos="t" align="ctr" overlay="0">
      <cx:tx>
        <cx:txData>
          <cx:v>RLO2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RLO2</a:t>
          </a:r>
        </a:p>
      </cx:txPr>
    </cx:title>
    <cx:plotArea>
      <cx:plotAreaRegion>
        <cx:series layoutId="boxWhisker" uniqueId="{7DB666D3-BF85-470B-9B7A-3B71F1360885}">
          <cx:tx>
            <cx:txData>
              <cx:f>_xlchart.v1.38</cx:f>
              <cx:v>RLO2M</cx:v>
            </cx:txData>
          </cx:tx>
          <cx:dataId val="0"/>
          <cx:layoutPr>
            <cx:visibility meanLine="0" meanMarker="0" nonoutliers="0" outliers="1"/>
            <cx:statistics quartileMethod="inclusive"/>
          </cx:layoutPr>
        </cx:series>
        <cx:series layoutId="boxWhisker" uniqueId="{28C63932-2F99-45F5-AB0E-47E5C7602C69}">
          <cx:tx>
            <cx:txData>
              <cx:f>_xlchart.v1.40</cx:f>
              <cx:v>RLO2F</cx:v>
            </cx:txData>
          </cx:tx>
          <cx:dataId val="1"/>
          <cx:layoutPr>
            <cx:visibility meanLine="0" meanMarker="0" nonoutliers="0" outliers="1"/>
            <cx:statistics quartileMethod="inclusive"/>
          </cx:layoutPr>
        </cx:series>
        <cx:series layoutId="boxWhisker" uniqueId="{95D6F0F4-B545-4601-B10C-1ACA6C2F1CF4}">
          <cx:tx>
            <cx:txData>
              <cx:f>_xlchart.v1.42</cx:f>
              <cx:v>RLO2T</cx:v>
            </cx:txData>
          </cx:tx>
          <cx:dataId val="2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Rlo (mediana)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Rlo (mediana)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</cx:chartData>
  <cx:chart>
    <cx:title pos="t" align="ctr" overlay="0"/>
    <cx:plotArea>
      <cx:plotAreaRegion>
        <cx:series layoutId="boxWhisker" uniqueId="{C19C7581-E36F-4AB8-ADF5-758C3E224100}">
          <cx:tx>
            <cx:txData>
              <cx:f>_xlchart.v1.32</cx:f>
              <cx:v>RLO0T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846C161-C0A7-4ED1-A0A6-978F1DA7FC31}">
          <cx:tx>
            <cx:txData>
              <cx:f>_xlchart.v1.34</cx:f>
              <cx:v>RLO1T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BDC4674-7C18-4318-AAFE-C2F0B03BE050}">
          <cx:tx>
            <cx:txData>
              <cx:f>_xlchart.v1.36</cx:f>
              <cx:v>RLO2T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</xdr:colOff>
      <xdr:row>7</xdr:row>
      <xdr:rowOff>34290</xdr:rowOff>
    </xdr:from>
    <xdr:to>
      <xdr:col>23</xdr:col>
      <xdr:colOff>53340</xdr:colOff>
      <xdr:row>31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84449E0E-D71E-8BE8-8798-F9BD09D414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1413510"/>
              <a:ext cx="6507480" cy="59855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23</xdr:col>
      <xdr:colOff>193018</xdr:colOff>
      <xdr:row>7</xdr:row>
      <xdr:rowOff>45246</xdr:rowOff>
    </xdr:from>
    <xdr:to>
      <xdr:col>33</xdr:col>
      <xdr:colOff>279241</xdr:colOff>
      <xdr:row>32</xdr:row>
      <xdr:rowOff>17076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B80F70EA-D2A6-0D72-7D3C-437BEF75E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3563" y="1402991"/>
              <a:ext cx="6182223" cy="5929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34</xdr:col>
      <xdr:colOff>255803</xdr:colOff>
      <xdr:row>7</xdr:row>
      <xdr:rowOff>41564</xdr:rowOff>
    </xdr:from>
    <xdr:to>
      <xdr:col>44</xdr:col>
      <xdr:colOff>188567</xdr:colOff>
      <xdr:row>32</xdr:row>
      <xdr:rowOff>50031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89B8A573-DCA7-E6BA-8089-811B61B907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01948" y="1399309"/>
              <a:ext cx="6028764" cy="59659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46</xdr:col>
      <xdr:colOff>232775</xdr:colOff>
      <xdr:row>7</xdr:row>
      <xdr:rowOff>10785</xdr:rowOff>
    </xdr:from>
    <xdr:to>
      <xdr:col>56</xdr:col>
      <xdr:colOff>440267</xdr:colOff>
      <xdr:row>32</xdr:row>
      <xdr:rowOff>10776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co 9">
              <a:extLst>
                <a:ext uri="{FF2B5EF4-FFF2-40B4-BE49-F238E27FC236}">
                  <a16:creationId xmlns:a16="http://schemas.microsoft.com/office/drawing/2014/main" id="{FBA61C64-3B70-513D-144A-3DB8557336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85115" y="1390005"/>
              <a:ext cx="6303492" cy="60350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57</xdr:col>
      <xdr:colOff>568056</xdr:colOff>
      <xdr:row>7</xdr:row>
      <xdr:rowOff>24106</xdr:rowOff>
    </xdr:from>
    <xdr:to>
      <xdr:col>67</xdr:col>
      <xdr:colOff>400049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E8769F54-3318-5988-0E4A-B433B99A1D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25996" y="1403326"/>
              <a:ext cx="5927993" cy="6068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71262</xdr:rowOff>
    </xdr:from>
    <xdr:to>
      <xdr:col>0</xdr:col>
      <xdr:colOff>0</xdr:colOff>
      <xdr:row>32</xdr:row>
      <xdr:rowOff>149772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61C7833-19FF-C8E7-2DDC-7C9BCC066D83}"/>
            </a:ext>
          </a:extLst>
        </xdr:cNvPr>
        <xdr:cNvSpPr txBox="1">
          <a:spLocks noChangeArrowheads="1"/>
        </xdr:cNvSpPr>
      </xdr:nvSpPr>
      <xdr:spPr bwMode="auto">
        <a:xfrm rot="18565354">
          <a:off x="-39255" y="6968517"/>
          <a:ext cx="7851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it-IT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67</xdr:col>
      <xdr:colOff>445726</xdr:colOff>
      <xdr:row>6</xdr:row>
      <xdr:rowOff>165598</xdr:rowOff>
    </xdr:from>
    <xdr:to>
      <xdr:col>78</xdr:col>
      <xdr:colOff>155510</xdr:colOff>
      <xdr:row>32</xdr:row>
      <xdr:rowOff>31102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6D3562E6-D954-5305-8A53-524EA22B8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99666" y="1361938"/>
              <a:ext cx="6415384" cy="6083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</xdr:col>
      <xdr:colOff>630381</xdr:colOff>
      <xdr:row>96</xdr:row>
      <xdr:rowOff>13854</xdr:rowOff>
    </xdr:from>
    <xdr:to>
      <xdr:col>15</xdr:col>
      <xdr:colOff>443345</xdr:colOff>
      <xdr:row>127</xdr:row>
      <xdr:rowOff>96982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0B85738A-6962-03CB-ED91-F0CF6FE4EF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2241" y="20686914"/>
              <a:ext cx="7196744" cy="57524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16</xdr:col>
      <xdr:colOff>595744</xdr:colOff>
      <xdr:row>95</xdr:row>
      <xdr:rowOff>138546</xdr:rowOff>
    </xdr:from>
    <xdr:to>
      <xdr:col>26</xdr:col>
      <xdr:colOff>457199</xdr:colOff>
      <xdr:row>129</xdr:row>
      <xdr:rowOff>69274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A4A5105F-C599-0CE8-9994-31081D554D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40984" y="20628726"/>
              <a:ext cx="6376555" cy="61486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27</xdr:col>
      <xdr:colOff>365760</xdr:colOff>
      <xdr:row>95</xdr:row>
      <xdr:rowOff>140970</xdr:rowOff>
    </xdr:from>
    <xdr:to>
      <xdr:col>38</xdr:col>
      <xdr:colOff>205740</xdr:colOff>
      <xdr:row>129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D8F90DB9-3F5E-CBBC-C63E-38498E5D14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35700" y="20631150"/>
              <a:ext cx="6545580" cy="6099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39</xdr:col>
      <xdr:colOff>117764</xdr:colOff>
      <xdr:row>97</xdr:row>
      <xdr:rowOff>96982</xdr:rowOff>
    </xdr:from>
    <xdr:to>
      <xdr:col>50</xdr:col>
      <xdr:colOff>484909</xdr:colOff>
      <xdr:row>128</xdr:row>
      <xdr:rowOff>27709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43B5F912-1ADD-766F-1377-06A37EED5A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02904" y="20952922"/>
              <a:ext cx="7072745" cy="5600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.istat.it/OECDStat_Metadata/ShowMetadata.ashx?Dataset=DCSC_RACLI&amp;Coords=%5bTITOLO_STUDIO%5d.%5b99%5d&amp;ShowOnWeb=true&amp;Lang=i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dati.istat.it/OECDStat_Metadata/ShowMetadata.ashx?Dataset=DCSC_RACLI&amp;Coords=%5bITTER107%5d&amp;ShowOnWeb=true&amp;Lang=it" TargetMode="External"/><Relationship Id="rId1" Type="http://schemas.openxmlformats.org/officeDocument/2006/relationships/hyperlink" Target="http://dati.istat.it/OECDStat_Metadata/ShowMetadata.ashx?Dataset=DCSC_RACLI&amp;Coords=%5bTIPO_DATO7%5d.%5bHOUWAG_ENTEMP_MED_MI%5d&amp;ShowOnWeb=true&amp;Lang=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i.istat.it/OECDStat_Metadata/ShowMetadata.ashx?Dataset=DCSC_RACLI&amp;Coords=%5bITTER107%5d&amp;ShowOnWeb=true&amp;Lang=it" TargetMode="External"/><Relationship Id="rId4" Type="http://schemas.openxmlformats.org/officeDocument/2006/relationships/hyperlink" Target="http://dati.istat.it/OECDStat_Metadata/ShowMetadata.ashx?Dataset=DCSC_RACLI&amp;Coords=%5bTIPO_DATO7%5d.%5bHOUWAG_ENTEMP_MED_MI%5d&amp;ShowOnWeb=true&amp;Lang=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FD93-BC16-4C17-84F1-1F1197D86D57}">
  <dimension ref="A1:AC91"/>
  <sheetViews>
    <sheetView tabSelected="1" topLeftCell="A22" zoomScale="55" zoomScaleNormal="100" workbookViewId="0">
      <pane xSplit="1" topLeftCell="B1" activePane="topRight" state="frozen"/>
      <selection pane="topRight" activeCell="T81" sqref="T81"/>
    </sheetView>
  </sheetViews>
  <sheetFormatPr defaultRowHeight="14.4" x14ac:dyDescent="0.3"/>
  <cols>
    <col min="1" max="1" width="32" bestFit="1" customWidth="1"/>
    <col min="2" max="2" width="9.44140625" bestFit="1" customWidth="1"/>
    <col min="4" max="4" width="9.88671875" bestFit="1" customWidth="1"/>
    <col min="17" max="17" width="10.44140625" bestFit="1" customWidth="1"/>
    <col min="18" max="18" width="13.44140625" bestFit="1" customWidth="1"/>
  </cols>
  <sheetData>
    <row r="1" spans="1:13" x14ac:dyDescent="0.3">
      <c r="A1" s="3" t="s">
        <v>0</v>
      </c>
      <c r="B1" s="48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x14ac:dyDescent="0.3">
      <c r="A2" s="4" t="s">
        <v>2</v>
      </c>
      <c r="B2" s="51" t="s">
        <v>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1:13" x14ac:dyDescent="0.3">
      <c r="A3" s="3" t="s">
        <v>4</v>
      </c>
      <c r="B3" s="51" t="s">
        <v>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x14ac:dyDescent="0.3">
      <c r="A4" s="3" t="s">
        <v>6</v>
      </c>
      <c r="B4" s="51" t="s">
        <v>5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</row>
    <row r="5" spans="1:13" x14ac:dyDescent="0.3">
      <c r="A5" s="5" t="s">
        <v>7</v>
      </c>
      <c r="B5" s="42" t="s">
        <v>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ht="22.2" customHeight="1" x14ac:dyDescent="0.3">
      <c r="A6" s="5" t="s">
        <v>9</v>
      </c>
      <c r="B6" s="42" t="s">
        <v>37</v>
      </c>
      <c r="C6" s="43"/>
      <c r="D6" s="44"/>
      <c r="E6" s="42" t="s">
        <v>38</v>
      </c>
      <c r="F6" s="43"/>
      <c r="G6" s="44"/>
      <c r="H6" s="42" t="s">
        <v>39</v>
      </c>
      <c r="I6" s="43"/>
      <c r="J6" s="44"/>
      <c r="K6" s="45" t="s">
        <v>40</v>
      </c>
      <c r="L6" s="46"/>
      <c r="M6" s="47"/>
    </row>
    <row r="7" spans="1:13" x14ac:dyDescent="0.3">
      <c r="A7" s="5" t="s">
        <v>10</v>
      </c>
      <c r="B7" s="6" t="s">
        <v>52</v>
      </c>
      <c r="C7" s="6" t="s">
        <v>53</v>
      </c>
      <c r="D7" s="6" t="s">
        <v>50</v>
      </c>
      <c r="E7" s="6" t="s">
        <v>41</v>
      </c>
      <c r="F7" s="6" t="s">
        <v>42</v>
      </c>
      <c r="G7" s="6" t="s">
        <v>43</v>
      </c>
      <c r="H7" s="6" t="s">
        <v>44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</row>
    <row r="8" spans="1:13" ht="43.2" x14ac:dyDescent="0.3">
      <c r="A8" s="7" t="s">
        <v>11</v>
      </c>
      <c r="B8" s="8">
        <v>14.3</v>
      </c>
      <c r="C8" s="8">
        <v>12.61</v>
      </c>
      <c r="D8" s="8">
        <v>14.22</v>
      </c>
      <c r="E8" s="8">
        <v>14.94</v>
      </c>
      <c r="F8" s="8">
        <v>14.73</v>
      </c>
      <c r="G8" s="8">
        <v>14.9</v>
      </c>
      <c r="H8" s="8">
        <v>17.91</v>
      </c>
      <c r="I8" s="8">
        <v>16.170000000000002</v>
      </c>
      <c r="J8" s="8">
        <v>17.079999999999998</v>
      </c>
      <c r="K8" s="8">
        <v>14.52</v>
      </c>
      <c r="L8" s="8">
        <v>14.62</v>
      </c>
      <c r="M8" s="8">
        <v>14.54</v>
      </c>
    </row>
    <row r="9" spans="1:13" x14ac:dyDescent="0.3">
      <c r="A9" s="7" t="s">
        <v>12</v>
      </c>
      <c r="B9" s="8">
        <v>11.56</v>
      </c>
      <c r="C9" s="8">
        <v>10.48</v>
      </c>
      <c r="D9" s="8">
        <v>11.54</v>
      </c>
      <c r="E9" s="8">
        <v>11.68</v>
      </c>
      <c r="F9" s="8">
        <v>11.82</v>
      </c>
      <c r="G9" s="8">
        <v>11.7</v>
      </c>
      <c r="H9" s="8">
        <v>13.79</v>
      </c>
      <c r="I9" s="8">
        <v>12.61</v>
      </c>
      <c r="J9" s="8">
        <v>13.37</v>
      </c>
      <c r="K9" s="8">
        <v>11.53</v>
      </c>
      <c r="L9" s="8">
        <v>11.63</v>
      </c>
      <c r="M9" s="8">
        <v>11.54</v>
      </c>
    </row>
    <row r="10" spans="1:13" x14ac:dyDescent="0.3">
      <c r="A10" s="7" t="s">
        <v>13</v>
      </c>
      <c r="B10" s="8">
        <v>10.93</v>
      </c>
      <c r="C10" s="8">
        <v>10.24</v>
      </c>
      <c r="D10" s="8">
        <v>10.61</v>
      </c>
      <c r="E10" s="8">
        <v>11.85</v>
      </c>
      <c r="F10" s="8">
        <v>11.16</v>
      </c>
      <c r="G10" s="8">
        <v>11.46</v>
      </c>
      <c r="H10" s="8">
        <v>16.100000000000001</v>
      </c>
      <c r="I10" s="8">
        <v>13.03</v>
      </c>
      <c r="J10" s="8">
        <v>14.07</v>
      </c>
      <c r="K10" s="8">
        <v>11.55</v>
      </c>
      <c r="L10" s="8">
        <v>11.07</v>
      </c>
      <c r="M10" s="8">
        <v>11.3</v>
      </c>
    </row>
    <row r="11" spans="1:13" ht="28.8" x14ac:dyDescent="0.3">
      <c r="A11" s="7" t="s">
        <v>14</v>
      </c>
      <c r="B11" s="8">
        <v>11.27</v>
      </c>
      <c r="C11" s="8">
        <v>11.34</v>
      </c>
      <c r="D11" s="8">
        <v>11.3</v>
      </c>
      <c r="E11" s="8">
        <v>12.03</v>
      </c>
      <c r="F11" s="8">
        <v>11.77</v>
      </c>
      <c r="G11" s="8">
        <v>11.88</v>
      </c>
      <c r="H11" s="8">
        <v>16.03</v>
      </c>
      <c r="I11" s="8">
        <v>13.76</v>
      </c>
      <c r="J11" s="8">
        <v>14.35</v>
      </c>
      <c r="K11" s="8">
        <v>11.73</v>
      </c>
      <c r="L11" s="8">
        <v>11.83</v>
      </c>
      <c r="M11" s="8">
        <v>11.79</v>
      </c>
    </row>
    <row r="12" spans="1:13" x14ac:dyDescent="0.3">
      <c r="A12" s="7" t="s">
        <v>15</v>
      </c>
      <c r="B12" s="8">
        <v>12.09</v>
      </c>
      <c r="C12" s="8">
        <v>10.88</v>
      </c>
      <c r="D12" s="8">
        <v>11.98</v>
      </c>
      <c r="E12" s="8">
        <v>13.28</v>
      </c>
      <c r="F12" s="8">
        <v>14.38</v>
      </c>
      <c r="G12" s="8">
        <v>13.54</v>
      </c>
      <c r="H12" s="8">
        <v>15.34</v>
      </c>
      <c r="I12" s="8">
        <v>15.25</v>
      </c>
      <c r="J12" s="8">
        <v>15.29</v>
      </c>
      <c r="K12" s="8">
        <v>12.42</v>
      </c>
      <c r="L12" s="8">
        <v>13.32</v>
      </c>
      <c r="M12" s="8">
        <v>12.53</v>
      </c>
    </row>
    <row r="13" spans="1:13" ht="28.8" x14ac:dyDescent="0.3">
      <c r="A13" s="7" t="s">
        <v>16</v>
      </c>
      <c r="B13" s="8">
        <v>10.38</v>
      </c>
      <c r="C13" s="8">
        <v>10.29</v>
      </c>
      <c r="D13" s="8">
        <v>10.33</v>
      </c>
      <c r="E13" s="8">
        <v>10.68</v>
      </c>
      <c r="F13" s="8">
        <v>10.39</v>
      </c>
      <c r="G13" s="8">
        <v>10.52</v>
      </c>
      <c r="H13" s="8">
        <v>10.97</v>
      </c>
      <c r="I13" s="8">
        <v>10.75</v>
      </c>
      <c r="J13" s="8">
        <v>10.82</v>
      </c>
      <c r="K13" s="8">
        <v>10.47</v>
      </c>
      <c r="L13" s="8">
        <v>10.37</v>
      </c>
      <c r="M13" s="8">
        <v>10.42</v>
      </c>
    </row>
    <row r="14" spans="1:13" ht="28.8" x14ac:dyDescent="0.3">
      <c r="A14" s="7" t="s">
        <v>17</v>
      </c>
      <c r="B14" s="8">
        <v>15.39</v>
      </c>
      <c r="C14" s="8">
        <v>12</v>
      </c>
      <c r="D14" s="8">
        <v>14</v>
      </c>
      <c r="E14" s="8">
        <v>16.53</v>
      </c>
      <c r="F14" s="8">
        <v>13.53</v>
      </c>
      <c r="G14" s="8">
        <v>15.06</v>
      </c>
      <c r="H14" s="8">
        <v>17.87</v>
      </c>
      <c r="I14" s="8">
        <v>15.33</v>
      </c>
      <c r="J14" s="8">
        <v>16.78</v>
      </c>
      <c r="K14" s="8">
        <v>16.96</v>
      </c>
      <c r="L14" s="8">
        <v>14.06</v>
      </c>
      <c r="M14" s="8">
        <v>15.67</v>
      </c>
    </row>
    <row r="15" spans="1:13" x14ac:dyDescent="0.3">
      <c r="A15" s="7" t="s">
        <v>18</v>
      </c>
      <c r="B15" s="8">
        <v>22.57</v>
      </c>
      <c r="C15" s="8">
        <v>15.02</v>
      </c>
      <c r="D15" s="8">
        <v>19.77</v>
      </c>
      <c r="E15" s="8">
        <v>26.38</v>
      </c>
      <c r="F15" s="8">
        <v>21.26</v>
      </c>
      <c r="G15" s="8">
        <v>23.74</v>
      </c>
      <c r="H15" s="8">
        <v>26.22</v>
      </c>
      <c r="I15" s="8">
        <v>21.25</v>
      </c>
      <c r="J15" s="8">
        <v>23.42</v>
      </c>
      <c r="K15" s="8">
        <v>26.14</v>
      </c>
      <c r="L15" s="8">
        <v>21.09</v>
      </c>
      <c r="M15" s="8">
        <v>23.47</v>
      </c>
    </row>
    <row r="16" spans="1:13" x14ac:dyDescent="0.3">
      <c r="A16" s="7" t="s">
        <v>19</v>
      </c>
      <c r="B16" s="8">
        <v>11.19</v>
      </c>
      <c r="C16" s="8">
        <v>10.52</v>
      </c>
      <c r="D16" s="8">
        <v>10.87</v>
      </c>
      <c r="E16" s="8">
        <v>11.95</v>
      </c>
      <c r="F16" s="8">
        <v>11.32</v>
      </c>
      <c r="G16" s="8">
        <v>11.48</v>
      </c>
      <c r="H16" s="8">
        <v>16.170000000000002</v>
      </c>
      <c r="I16" s="8">
        <v>12.22</v>
      </c>
      <c r="J16" s="8">
        <v>13.13</v>
      </c>
      <c r="K16" s="8">
        <v>11.81</v>
      </c>
      <c r="L16" s="8">
        <v>11.27</v>
      </c>
      <c r="M16" s="8">
        <v>11.45</v>
      </c>
    </row>
    <row r="17" spans="1:13" ht="28.8" x14ac:dyDescent="0.3">
      <c r="A17" s="7" t="s">
        <v>20</v>
      </c>
      <c r="B17" s="8">
        <v>10.98</v>
      </c>
      <c r="C17" s="8">
        <v>9.99</v>
      </c>
      <c r="D17" s="8">
        <v>10.46</v>
      </c>
      <c r="E17" s="8">
        <v>12.91</v>
      </c>
      <c r="F17" s="8">
        <v>11.57</v>
      </c>
      <c r="G17" s="8">
        <v>11.96</v>
      </c>
      <c r="H17" s="8">
        <v>17.54</v>
      </c>
      <c r="I17" s="8">
        <v>13.58</v>
      </c>
      <c r="J17" s="8">
        <v>15.11</v>
      </c>
      <c r="K17" s="8">
        <v>13.99</v>
      </c>
      <c r="L17" s="8">
        <v>11.95</v>
      </c>
      <c r="M17" s="8">
        <v>12.61</v>
      </c>
    </row>
    <row r="18" spans="1:13" ht="28.8" x14ac:dyDescent="0.3">
      <c r="A18" s="7" t="s">
        <v>21</v>
      </c>
      <c r="B18" s="8">
        <v>10.15</v>
      </c>
      <c r="C18" s="8">
        <v>9.4600000000000009</v>
      </c>
      <c r="D18" s="8">
        <v>9.85</v>
      </c>
      <c r="E18" s="8">
        <v>10.66</v>
      </c>
      <c r="F18" s="8">
        <v>10.38</v>
      </c>
      <c r="G18" s="8">
        <v>10.53</v>
      </c>
      <c r="H18" s="8">
        <v>12.17</v>
      </c>
      <c r="I18" s="8">
        <v>11.86</v>
      </c>
      <c r="J18" s="8">
        <v>11.97</v>
      </c>
      <c r="K18" s="8">
        <v>10.4</v>
      </c>
      <c r="L18" s="8">
        <v>10.11</v>
      </c>
      <c r="M18" s="8">
        <v>10.27</v>
      </c>
    </row>
    <row r="19" spans="1:13" x14ac:dyDescent="0.3">
      <c r="A19" s="7" t="s">
        <v>22</v>
      </c>
      <c r="B19" s="8">
        <v>10.33</v>
      </c>
      <c r="C19" s="8">
        <v>9.6199999999999992</v>
      </c>
      <c r="D19" s="8">
        <v>9.8699999999999992</v>
      </c>
      <c r="E19" s="8">
        <v>10.84</v>
      </c>
      <c r="F19" s="8">
        <v>10.37</v>
      </c>
      <c r="G19" s="8">
        <v>10.51</v>
      </c>
      <c r="H19" s="8">
        <v>14.15</v>
      </c>
      <c r="I19" s="8">
        <v>12.36</v>
      </c>
      <c r="J19" s="8">
        <v>12.64</v>
      </c>
      <c r="K19" s="8">
        <v>11.74</v>
      </c>
      <c r="L19" s="8">
        <v>11.12</v>
      </c>
      <c r="M19" s="8">
        <v>11.28</v>
      </c>
    </row>
    <row r="20" spans="1:13" x14ac:dyDescent="0.3">
      <c r="A20" s="7" t="s">
        <v>23</v>
      </c>
      <c r="B20" s="8">
        <v>10.39</v>
      </c>
      <c r="C20" s="8">
        <v>10.29</v>
      </c>
      <c r="D20" s="8">
        <v>10.31</v>
      </c>
      <c r="E20" s="8">
        <v>10.83</v>
      </c>
      <c r="F20" s="8">
        <v>10.52</v>
      </c>
      <c r="G20" s="8">
        <v>10.57</v>
      </c>
      <c r="H20" s="8">
        <v>13.23</v>
      </c>
      <c r="I20" s="8">
        <v>11.5</v>
      </c>
      <c r="J20" s="8">
        <v>11.76</v>
      </c>
      <c r="K20" s="8">
        <v>11.24</v>
      </c>
      <c r="L20" s="8">
        <v>10.73</v>
      </c>
      <c r="M20" s="8">
        <v>10.81</v>
      </c>
    </row>
    <row r="21" spans="1:13" ht="28.8" x14ac:dyDescent="0.3">
      <c r="A21" s="7" t="s">
        <v>24</v>
      </c>
      <c r="B21" s="8">
        <v>10.24</v>
      </c>
      <c r="C21" s="8">
        <v>9.9</v>
      </c>
      <c r="D21" s="8">
        <v>10.11</v>
      </c>
      <c r="E21" s="8">
        <v>10.82</v>
      </c>
      <c r="F21" s="8">
        <v>10.44</v>
      </c>
      <c r="G21" s="8">
        <v>10.65</v>
      </c>
      <c r="H21" s="8">
        <v>11.53</v>
      </c>
      <c r="I21" s="8">
        <v>11.08</v>
      </c>
      <c r="J21" s="8">
        <v>11.24</v>
      </c>
      <c r="K21" s="8">
        <v>10.68</v>
      </c>
      <c r="L21" s="8">
        <v>10.46</v>
      </c>
      <c r="M21" s="8">
        <v>10.58</v>
      </c>
    </row>
    <row r="22" spans="1:13" x14ac:dyDescent="0.3">
      <c r="A22" s="7" t="s">
        <v>25</v>
      </c>
      <c r="B22" s="8">
        <v>9.3699999999999992</v>
      </c>
      <c r="C22" s="8">
        <v>8.15</v>
      </c>
      <c r="D22" s="8">
        <v>8.39</v>
      </c>
      <c r="E22" s="8">
        <v>10.16</v>
      </c>
      <c r="F22" s="8">
        <v>8.4600000000000009</v>
      </c>
      <c r="G22" s="8">
        <v>8.89</v>
      </c>
      <c r="H22" s="8">
        <v>11.66</v>
      </c>
      <c r="I22" s="8">
        <v>10.53</v>
      </c>
      <c r="J22" s="8">
        <v>10.8</v>
      </c>
      <c r="K22" s="8">
        <v>9.69</v>
      </c>
      <c r="L22" s="8">
        <v>8.36</v>
      </c>
      <c r="M22" s="8">
        <v>8.6999999999999993</v>
      </c>
    </row>
    <row r="24" spans="1:13" x14ac:dyDescent="0.3">
      <c r="A24" s="27" t="s">
        <v>26</v>
      </c>
      <c r="B24" s="28">
        <f>AVERAGE(B8:B22)</f>
        <v>12.076000000000002</v>
      </c>
      <c r="C24" s="28">
        <f>AVERAGE(C8:C22)</f>
        <v>10.719333333333333</v>
      </c>
      <c r="D24" s="28">
        <f t="shared" ref="D24:M24" si="0">AVERAGE(D8:D22)</f>
        <v>11.574000000000002</v>
      </c>
      <c r="E24" s="28">
        <f t="shared" si="0"/>
        <v>13.036</v>
      </c>
      <c r="F24" s="28">
        <f t="shared" si="0"/>
        <v>12.140000000000002</v>
      </c>
      <c r="G24" s="28">
        <f t="shared" si="0"/>
        <v>12.492666666666667</v>
      </c>
      <c r="H24" s="28">
        <f t="shared" si="0"/>
        <v>15.378666666666668</v>
      </c>
      <c r="I24" s="28">
        <f t="shared" si="0"/>
        <v>13.418666666666669</v>
      </c>
      <c r="J24" s="28">
        <f t="shared" si="0"/>
        <v>14.122000000000003</v>
      </c>
      <c r="K24" s="28">
        <f t="shared" si="0"/>
        <v>12.991333333333335</v>
      </c>
      <c r="L24" s="28">
        <f t="shared" si="0"/>
        <v>12.132666666666667</v>
      </c>
      <c r="M24" s="29">
        <f t="shared" si="0"/>
        <v>12.464</v>
      </c>
    </row>
    <row r="25" spans="1:13" x14ac:dyDescent="0.3">
      <c r="A25" s="30" t="s">
        <v>31</v>
      </c>
      <c r="B25" s="9">
        <f t="shared" ref="B25:M25" si="1">_xlfn.STDEV.S(B8:B22)</f>
        <v>3.3105756944331244</v>
      </c>
      <c r="C25" s="9">
        <f t="shared" si="1"/>
        <v>1.5905096517723329</v>
      </c>
      <c r="D25" s="9">
        <f t="shared" si="1"/>
        <v>2.729080954670053</v>
      </c>
      <c r="E25" s="9">
        <f t="shared" si="1"/>
        <v>4.0837199428252431</v>
      </c>
      <c r="F25" s="9">
        <f t="shared" si="1"/>
        <v>3.0163719929743347</v>
      </c>
      <c r="G25" s="9">
        <f t="shared" si="1"/>
        <v>3.5366539203576304</v>
      </c>
      <c r="H25" s="9">
        <f t="shared" si="1"/>
        <v>3.8117803614334234</v>
      </c>
      <c r="I25" s="9">
        <f t="shared" si="1"/>
        <v>2.7575606887937929</v>
      </c>
      <c r="J25" s="9">
        <f t="shared" si="1"/>
        <v>3.2608438872694849</v>
      </c>
      <c r="K25" s="9">
        <f t="shared" si="1"/>
        <v>4.0834506883038832</v>
      </c>
      <c r="L25" s="9">
        <f t="shared" si="1"/>
        <v>2.9400934549448383</v>
      </c>
      <c r="M25" s="31">
        <f t="shared" si="1"/>
        <v>3.4875632098726328</v>
      </c>
    </row>
    <row r="26" spans="1:13" x14ac:dyDescent="0.3">
      <c r="A26" s="30" t="s">
        <v>51</v>
      </c>
      <c r="B26" s="25">
        <f>(B25/ABS(B24))</f>
        <v>0.27414505584904969</v>
      </c>
      <c r="C26" s="25">
        <f t="shared" ref="C26:M26" si="2">(C25/ABS(C24))</f>
        <v>0.14837766513206663</v>
      </c>
      <c r="D26" s="25">
        <f t="shared" si="2"/>
        <v>0.23579410356575536</v>
      </c>
      <c r="E26" s="25">
        <f t="shared" si="2"/>
        <v>0.31326480076904289</v>
      </c>
      <c r="F26" s="25">
        <f t="shared" si="2"/>
        <v>0.2484655677903076</v>
      </c>
      <c r="G26" s="25">
        <f t="shared" si="2"/>
        <v>0.28309839802211673</v>
      </c>
      <c r="H26" s="25">
        <f t="shared" si="2"/>
        <v>0.24786156329764758</v>
      </c>
      <c r="I26" s="25">
        <f t="shared" si="2"/>
        <v>0.20550183988427509</v>
      </c>
      <c r="J26" s="25">
        <f t="shared" si="2"/>
        <v>0.23090524623066733</v>
      </c>
      <c r="K26" s="25">
        <f t="shared" si="2"/>
        <v>0.31432113883388024</v>
      </c>
      <c r="L26" s="25">
        <f t="shared" si="2"/>
        <v>0.24232870940256374</v>
      </c>
      <c r="M26" s="32">
        <f t="shared" si="2"/>
        <v>0.27981091221699556</v>
      </c>
    </row>
    <row r="27" spans="1:13" x14ac:dyDescent="0.3">
      <c r="A27" s="30" t="s">
        <v>27</v>
      </c>
      <c r="B27" s="24">
        <f t="shared" ref="B27:M27" si="3">MIN(B8:B22)</f>
        <v>9.3699999999999992</v>
      </c>
      <c r="C27" s="24">
        <f t="shared" si="3"/>
        <v>8.15</v>
      </c>
      <c r="D27" s="24">
        <f t="shared" si="3"/>
        <v>8.39</v>
      </c>
      <c r="E27" s="24">
        <f t="shared" si="3"/>
        <v>10.16</v>
      </c>
      <c r="F27" s="24">
        <f t="shared" si="3"/>
        <v>8.4600000000000009</v>
      </c>
      <c r="G27" s="24">
        <f t="shared" si="3"/>
        <v>8.89</v>
      </c>
      <c r="H27" s="24">
        <f t="shared" si="3"/>
        <v>10.97</v>
      </c>
      <c r="I27" s="24">
        <f t="shared" si="3"/>
        <v>10.53</v>
      </c>
      <c r="J27" s="24">
        <f t="shared" si="3"/>
        <v>10.8</v>
      </c>
      <c r="K27" s="24">
        <f t="shared" si="3"/>
        <v>9.69</v>
      </c>
      <c r="L27" s="24">
        <f t="shared" si="3"/>
        <v>8.36</v>
      </c>
      <c r="M27" s="33">
        <f t="shared" si="3"/>
        <v>8.6999999999999993</v>
      </c>
    </row>
    <row r="28" spans="1:13" x14ac:dyDescent="0.3">
      <c r="A28" s="30" t="s">
        <v>28</v>
      </c>
      <c r="B28" s="9">
        <f t="shared" ref="B28:M28" si="4">_xlfn.QUARTILE.INC(B8:B22,1)</f>
        <v>10.355</v>
      </c>
      <c r="C28" s="9">
        <f t="shared" si="4"/>
        <v>9.9450000000000003</v>
      </c>
      <c r="D28" s="9">
        <f t="shared" si="4"/>
        <v>10.210000000000001</v>
      </c>
      <c r="E28" s="9">
        <f t="shared" si="4"/>
        <v>10.824999999999999</v>
      </c>
      <c r="F28" s="9">
        <f t="shared" si="4"/>
        <v>10.414999999999999</v>
      </c>
      <c r="G28" s="9">
        <f t="shared" si="4"/>
        <v>10.55</v>
      </c>
      <c r="H28" s="9">
        <f t="shared" si="4"/>
        <v>12.7</v>
      </c>
      <c r="I28" s="9">
        <f t="shared" si="4"/>
        <v>11.68</v>
      </c>
      <c r="J28" s="9">
        <f t="shared" si="4"/>
        <v>11.865</v>
      </c>
      <c r="K28" s="9">
        <f t="shared" si="4"/>
        <v>10.96</v>
      </c>
      <c r="L28" s="9">
        <f t="shared" si="4"/>
        <v>10.595000000000001</v>
      </c>
      <c r="M28" s="31">
        <f t="shared" si="4"/>
        <v>10.695</v>
      </c>
    </row>
    <row r="29" spans="1:13" x14ac:dyDescent="0.3">
      <c r="A29" s="30" t="s">
        <v>29</v>
      </c>
      <c r="B29" s="24">
        <f t="shared" ref="B29:M29" si="5">MEDIAN(B8:B22)</f>
        <v>10.98</v>
      </c>
      <c r="C29" s="24">
        <f t="shared" si="5"/>
        <v>10.29</v>
      </c>
      <c r="D29" s="24">
        <f t="shared" si="5"/>
        <v>10.61</v>
      </c>
      <c r="E29" s="24">
        <f t="shared" si="5"/>
        <v>11.85</v>
      </c>
      <c r="F29" s="24">
        <f t="shared" si="5"/>
        <v>11.32</v>
      </c>
      <c r="G29" s="24">
        <f t="shared" si="5"/>
        <v>11.48</v>
      </c>
      <c r="H29" s="24">
        <f t="shared" si="5"/>
        <v>15.34</v>
      </c>
      <c r="I29" s="24">
        <f t="shared" si="5"/>
        <v>12.61</v>
      </c>
      <c r="J29" s="24">
        <f t="shared" si="5"/>
        <v>13.37</v>
      </c>
      <c r="K29" s="24">
        <f t="shared" si="5"/>
        <v>11.73</v>
      </c>
      <c r="L29" s="24">
        <f t="shared" si="5"/>
        <v>11.27</v>
      </c>
      <c r="M29" s="33">
        <f t="shared" si="5"/>
        <v>11.45</v>
      </c>
    </row>
    <row r="30" spans="1:13" x14ac:dyDescent="0.3">
      <c r="A30" s="30" t="s">
        <v>36</v>
      </c>
      <c r="B30" s="9">
        <f t="shared" ref="B30:M30" si="6">_xlfn.QUARTILE.INC(B8:B22,3)</f>
        <v>11.824999999999999</v>
      </c>
      <c r="C30" s="9">
        <f t="shared" si="6"/>
        <v>11.11</v>
      </c>
      <c r="D30" s="9">
        <f t="shared" si="6"/>
        <v>11.76</v>
      </c>
      <c r="E30" s="9">
        <f t="shared" si="6"/>
        <v>13.094999999999999</v>
      </c>
      <c r="F30" s="9">
        <f t="shared" si="6"/>
        <v>12.675000000000001</v>
      </c>
      <c r="G30" s="9">
        <f t="shared" si="6"/>
        <v>12.75</v>
      </c>
      <c r="H30" s="9">
        <f t="shared" si="6"/>
        <v>16.855</v>
      </c>
      <c r="I30" s="9">
        <f t="shared" si="6"/>
        <v>14.504999999999999</v>
      </c>
      <c r="J30" s="9">
        <f t="shared" si="6"/>
        <v>15.2</v>
      </c>
      <c r="K30" s="9">
        <f t="shared" si="6"/>
        <v>13.205</v>
      </c>
      <c r="L30" s="9">
        <f t="shared" si="6"/>
        <v>12.635</v>
      </c>
      <c r="M30" s="31">
        <f t="shared" si="6"/>
        <v>12.57</v>
      </c>
    </row>
    <row r="31" spans="1:13" x14ac:dyDescent="0.3">
      <c r="A31" s="30" t="s">
        <v>30</v>
      </c>
      <c r="B31" s="24">
        <f t="shared" ref="B31:M31" si="7">MAX(B8:B22)</f>
        <v>22.57</v>
      </c>
      <c r="C31" s="24">
        <f t="shared" si="7"/>
        <v>15.02</v>
      </c>
      <c r="D31" s="24">
        <f t="shared" si="7"/>
        <v>19.77</v>
      </c>
      <c r="E31" s="24">
        <f t="shared" si="7"/>
        <v>26.38</v>
      </c>
      <c r="F31" s="24">
        <f t="shared" si="7"/>
        <v>21.26</v>
      </c>
      <c r="G31" s="24">
        <f t="shared" si="7"/>
        <v>23.74</v>
      </c>
      <c r="H31" s="24">
        <f t="shared" si="7"/>
        <v>26.22</v>
      </c>
      <c r="I31" s="24">
        <f t="shared" si="7"/>
        <v>21.25</v>
      </c>
      <c r="J31" s="24">
        <f t="shared" si="7"/>
        <v>23.42</v>
      </c>
      <c r="K31" s="24">
        <f t="shared" si="7"/>
        <v>26.14</v>
      </c>
      <c r="L31" s="24">
        <f t="shared" si="7"/>
        <v>21.09</v>
      </c>
      <c r="M31" s="33">
        <f t="shared" si="7"/>
        <v>23.47</v>
      </c>
    </row>
    <row r="32" spans="1:13" x14ac:dyDescent="0.3">
      <c r="A32" s="30" t="s">
        <v>34</v>
      </c>
      <c r="B32">
        <f t="shared" ref="B32:M32" si="8">B28-(1.5*(B30-B28))</f>
        <v>8.1500000000000021</v>
      </c>
      <c r="C32" s="9">
        <f t="shared" si="8"/>
        <v>8.1975000000000016</v>
      </c>
      <c r="D32" s="9">
        <f t="shared" si="8"/>
        <v>7.8850000000000025</v>
      </c>
      <c r="E32" s="9">
        <f t="shared" si="8"/>
        <v>7.42</v>
      </c>
      <c r="F32" s="9">
        <f t="shared" si="8"/>
        <v>7.0249999999999968</v>
      </c>
      <c r="G32" s="9">
        <f t="shared" si="8"/>
        <v>7.2500000000000018</v>
      </c>
      <c r="H32" s="9">
        <f t="shared" si="8"/>
        <v>6.4674999999999976</v>
      </c>
      <c r="I32" s="9">
        <f t="shared" si="8"/>
        <v>7.4425000000000008</v>
      </c>
      <c r="J32" s="9">
        <f t="shared" si="8"/>
        <v>6.8625000000000016</v>
      </c>
      <c r="K32" s="9">
        <f t="shared" si="8"/>
        <v>7.592500000000002</v>
      </c>
      <c r="L32" s="9">
        <f t="shared" si="8"/>
        <v>7.5350000000000019</v>
      </c>
      <c r="M32" s="31">
        <f t="shared" si="8"/>
        <v>7.8825000000000003</v>
      </c>
    </row>
    <row r="33" spans="1:14" x14ac:dyDescent="0.3">
      <c r="A33" s="30" t="s">
        <v>35</v>
      </c>
      <c r="B33">
        <f t="shared" ref="B33:M33" si="9">B30+(1.5*(B30-B28))</f>
        <v>14.029999999999998</v>
      </c>
      <c r="C33" s="9">
        <f t="shared" si="9"/>
        <v>12.857499999999998</v>
      </c>
      <c r="D33" s="9">
        <f t="shared" si="9"/>
        <v>14.084999999999997</v>
      </c>
      <c r="E33" s="9">
        <f t="shared" si="9"/>
        <v>16.5</v>
      </c>
      <c r="F33" s="9">
        <f t="shared" si="9"/>
        <v>16.065000000000005</v>
      </c>
      <c r="G33" s="9">
        <f t="shared" si="9"/>
        <v>16.049999999999997</v>
      </c>
      <c r="H33" s="9">
        <f t="shared" si="9"/>
        <v>23.087500000000002</v>
      </c>
      <c r="I33" s="9">
        <f t="shared" si="9"/>
        <v>18.7425</v>
      </c>
      <c r="J33" s="9">
        <f t="shared" si="9"/>
        <v>20.202499999999997</v>
      </c>
      <c r="K33" s="9">
        <f t="shared" si="9"/>
        <v>16.572499999999998</v>
      </c>
      <c r="L33" s="9">
        <f t="shared" si="9"/>
        <v>15.694999999999999</v>
      </c>
      <c r="M33" s="31">
        <f t="shared" si="9"/>
        <v>15.3825</v>
      </c>
    </row>
    <row r="34" spans="1:14" x14ac:dyDescent="0.3">
      <c r="A34" s="30" t="s">
        <v>32</v>
      </c>
      <c r="B34" s="9" cm="1">
        <f t="array" ref="B34">MIN(IF(B8:B22&gt;B32,B8:B22))</f>
        <v>9.3699999999999992</v>
      </c>
      <c r="C34" s="9" cm="1">
        <f t="array" ref="C34">MIN(IF(C8:C22&gt;C32,C8:C22))</f>
        <v>9.4600000000000009</v>
      </c>
      <c r="D34" s="9" cm="1">
        <f t="array" ref="D34">MIN(IF(D8:D22&gt;D32,D8:D22))</f>
        <v>8.39</v>
      </c>
      <c r="E34" s="9" cm="1">
        <f t="array" ref="E34">MIN(IF(E8:E22&gt;E32,E8:E22))</f>
        <v>10.16</v>
      </c>
      <c r="F34" s="9" cm="1">
        <f t="array" ref="F34">MIN(IF(F8:F22&gt;F32,F8:F22))</f>
        <v>8.4600000000000009</v>
      </c>
      <c r="G34" s="9" cm="1">
        <f t="array" ref="G34">MIN(IF(G8:G22&gt;G32,G8:G22))</f>
        <v>8.89</v>
      </c>
      <c r="H34" s="9" cm="1">
        <f t="array" ref="H34">MIN(IF(H8:H22&gt;H32,H8:H22))</f>
        <v>10.97</v>
      </c>
      <c r="I34" s="9" cm="1">
        <f t="array" ref="I34">MIN(IF(I8:I22&gt;I32,I8:I22))</f>
        <v>10.53</v>
      </c>
      <c r="J34" s="9" cm="1">
        <f t="array" ref="J34">MIN(IF(J8:J22&gt;J32,J8:J22))</f>
        <v>10.8</v>
      </c>
      <c r="K34" s="9" cm="1">
        <f t="array" ref="K34">MIN(IF(K8:K22&gt;K32,K8:K22))</f>
        <v>9.69</v>
      </c>
      <c r="L34" s="9" cm="1">
        <f t="array" ref="L34">MIN(IF(L8:L22&gt;L32,L8:L22))</f>
        <v>8.36</v>
      </c>
      <c r="M34" s="31" cm="1">
        <f t="array" ref="M34">MIN(IF(M8:M22&gt;M32,M8:M22))</f>
        <v>8.6999999999999993</v>
      </c>
    </row>
    <row r="35" spans="1:14" x14ac:dyDescent="0.3">
      <c r="A35" s="34" t="s">
        <v>33</v>
      </c>
      <c r="B35" s="26" cm="1">
        <f t="array" ref="B35">MAX(IF(B8:B22&lt;B33,B8:B22))</f>
        <v>12.09</v>
      </c>
      <c r="C35" s="26" cm="1">
        <f t="array" ref="C35">MAX(IF(C8:C22&lt;C33,C8:C22))</f>
        <v>12.61</v>
      </c>
      <c r="D35" s="26" cm="1">
        <f t="array" ref="D35">MAX(IF(D8:D22&lt;D33,D8:D22))</f>
        <v>14</v>
      </c>
      <c r="E35" s="26" cm="1">
        <f t="array" ref="E35">MAX(IF(E8:E22&lt;E33,E8:E22))</f>
        <v>14.94</v>
      </c>
      <c r="F35" s="26" cm="1">
        <f t="array" ref="F35">MAX(IF(F8:F22&lt;F33,F8:F22))</f>
        <v>14.73</v>
      </c>
      <c r="G35" s="26" cm="1">
        <f t="array" ref="G35">MAX(IF(G8:G22&lt;G33,G8:G22))</f>
        <v>15.06</v>
      </c>
      <c r="H35" s="26" cm="1">
        <f t="array" ref="H35">MAX(IF(H8:H22&lt;H33,H8:H22))</f>
        <v>17.91</v>
      </c>
      <c r="I35" s="26" cm="1">
        <f t="array" ref="I35">MAX(IF(I8:I22&lt;I33,I8:I22))</f>
        <v>16.170000000000002</v>
      </c>
      <c r="J35" s="26" cm="1">
        <f t="array" ref="J35">MAX(IF(J8:J22&lt;J33,J8:J22))</f>
        <v>17.079999999999998</v>
      </c>
      <c r="K35" s="26" cm="1">
        <f t="array" ref="K35">MAX(IF(K8:K22&lt;K33,K8:K22))</f>
        <v>14.52</v>
      </c>
      <c r="L35" s="26" cm="1">
        <f t="array" ref="L35">MAX(IF(L8:L22&lt;L33,L8:L22))</f>
        <v>14.62</v>
      </c>
      <c r="M35" s="35" cm="1">
        <f t="array" ref="M35">MAX(IF(M8:M22&lt;M33,M8:M22))</f>
        <v>14.54</v>
      </c>
    </row>
    <row r="36" spans="1:14" x14ac:dyDescent="0.3">
      <c r="N36" s="9"/>
    </row>
    <row r="37" spans="1:14" x14ac:dyDescent="0.3">
      <c r="A37" s="10" t="s">
        <v>0</v>
      </c>
      <c r="B37" s="36" t="s">
        <v>1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8"/>
    </row>
    <row r="38" spans="1:14" x14ac:dyDescent="0.3">
      <c r="A38" s="11" t="s">
        <v>2</v>
      </c>
      <c r="B38" s="12" t="s">
        <v>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</row>
    <row r="39" spans="1:14" x14ac:dyDescent="0.3">
      <c r="A39" s="10" t="s">
        <v>4</v>
      </c>
      <c r="B39" s="12" t="s">
        <v>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0" spans="1:14" x14ac:dyDescent="0.3">
      <c r="A40" s="10" t="s">
        <v>6</v>
      </c>
      <c r="B40" s="12" t="s">
        <v>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1" spans="1:14" x14ac:dyDescent="0.3">
      <c r="A41" s="15" t="s">
        <v>7</v>
      </c>
      <c r="B41" s="16" t="s">
        <v>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1:14" ht="20.399999999999999" customHeight="1" x14ac:dyDescent="0.3">
      <c r="A42" s="15" t="s">
        <v>54</v>
      </c>
      <c r="B42" s="39" t="s">
        <v>61</v>
      </c>
      <c r="C42" s="40"/>
      <c r="D42" s="41"/>
      <c r="E42" s="39" t="s">
        <v>62</v>
      </c>
      <c r="F42" s="40"/>
      <c r="G42" s="41"/>
      <c r="H42" s="39" t="s">
        <v>63</v>
      </c>
      <c r="I42" s="40"/>
      <c r="J42" s="41"/>
      <c r="K42" s="39" t="s">
        <v>40</v>
      </c>
      <c r="L42" s="40"/>
      <c r="M42" s="41"/>
    </row>
    <row r="43" spans="1:14" x14ac:dyDescent="0.3">
      <c r="A43" s="15" t="s">
        <v>10</v>
      </c>
      <c r="B43" s="19" t="s">
        <v>56</v>
      </c>
      <c r="C43" s="19" t="s">
        <v>58</v>
      </c>
      <c r="D43" s="19" t="s">
        <v>64</v>
      </c>
      <c r="E43" s="19" t="s">
        <v>57</v>
      </c>
      <c r="F43" s="19" t="s">
        <v>55</v>
      </c>
      <c r="G43" s="19" t="s">
        <v>65</v>
      </c>
      <c r="H43" s="19" t="s">
        <v>59</v>
      </c>
      <c r="I43" s="19" t="s">
        <v>60</v>
      </c>
      <c r="J43" s="19" t="s">
        <v>66</v>
      </c>
      <c r="K43" s="19" t="s">
        <v>47</v>
      </c>
      <c r="L43" s="19" t="s">
        <v>48</v>
      </c>
      <c r="M43" s="19" t="s">
        <v>5</v>
      </c>
    </row>
    <row r="44" spans="1:14" ht="43.2" x14ac:dyDescent="0.3">
      <c r="A44" s="20" t="s">
        <v>11</v>
      </c>
      <c r="B44" s="21">
        <v>10.69</v>
      </c>
      <c r="C44" s="21">
        <v>11.18</v>
      </c>
      <c r="D44" s="21">
        <v>10.78</v>
      </c>
      <c r="E44" s="21">
        <v>14</v>
      </c>
      <c r="F44" s="21">
        <v>14.46</v>
      </c>
      <c r="G44" s="21">
        <v>14.07</v>
      </c>
      <c r="H44" s="21">
        <v>15.67</v>
      </c>
      <c r="I44" s="21">
        <v>15.74</v>
      </c>
      <c r="J44" s="21">
        <v>15.68</v>
      </c>
      <c r="K44" s="21">
        <v>14.52</v>
      </c>
      <c r="L44" s="21">
        <v>14.62</v>
      </c>
      <c r="M44" s="21">
        <v>14.54</v>
      </c>
    </row>
    <row r="45" spans="1:14" x14ac:dyDescent="0.3">
      <c r="A45" s="20" t="s">
        <v>12</v>
      </c>
      <c r="B45" s="22">
        <v>9.89</v>
      </c>
      <c r="C45" s="22">
        <v>9.98</v>
      </c>
      <c r="D45" s="22">
        <v>9.9</v>
      </c>
      <c r="E45" s="22">
        <v>11.59</v>
      </c>
      <c r="F45" s="22">
        <v>11.74</v>
      </c>
      <c r="G45" s="22">
        <v>11.6</v>
      </c>
      <c r="H45" s="22">
        <v>12.24</v>
      </c>
      <c r="I45" s="22">
        <v>12.74</v>
      </c>
      <c r="J45" s="22">
        <v>12.27</v>
      </c>
      <c r="K45" s="22">
        <v>11.53</v>
      </c>
      <c r="L45" s="22">
        <v>11.63</v>
      </c>
      <c r="M45" s="22">
        <v>11.54</v>
      </c>
    </row>
    <row r="46" spans="1:14" x14ac:dyDescent="0.3">
      <c r="A46" s="20" t="s">
        <v>13</v>
      </c>
      <c r="B46" s="21">
        <v>10.36</v>
      </c>
      <c r="C46" s="21">
        <v>10.28</v>
      </c>
      <c r="D46" s="21">
        <v>10.33</v>
      </c>
      <c r="E46" s="21">
        <v>11.83</v>
      </c>
      <c r="F46" s="21">
        <v>11.33</v>
      </c>
      <c r="G46" s="21">
        <v>11.57</v>
      </c>
      <c r="H46" s="21">
        <v>12.92</v>
      </c>
      <c r="I46" s="21">
        <v>11.62</v>
      </c>
      <c r="J46" s="21">
        <v>12.24</v>
      </c>
      <c r="K46" s="21">
        <v>11.55</v>
      </c>
      <c r="L46" s="21">
        <v>11.07</v>
      </c>
      <c r="M46" s="21">
        <v>11.3</v>
      </c>
    </row>
    <row r="47" spans="1:14" ht="28.8" x14ac:dyDescent="0.3">
      <c r="A47" s="20" t="s">
        <v>14</v>
      </c>
      <c r="B47" s="22">
        <v>10.33</v>
      </c>
      <c r="C47" s="22">
        <v>10.69</v>
      </c>
      <c r="D47" s="22">
        <v>10.51</v>
      </c>
      <c r="E47" s="22">
        <v>11.97</v>
      </c>
      <c r="F47" s="22">
        <v>12.05</v>
      </c>
      <c r="G47" s="22">
        <v>12.02</v>
      </c>
      <c r="H47" s="22">
        <v>13.04</v>
      </c>
      <c r="I47" s="22">
        <v>12.58</v>
      </c>
      <c r="J47" s="22">
        <v>12.78</v>
      </c>
      <c r="K47" s="22">
        <v>11.73</v>
      </c>
      <c r="L47" s="22">
        <v>11.83</v>
      </c>
      <c r="M47" s="22">
        <v>11.79</v>
      </c>
    </row>
    <row r="48" spans="1:14" x14ac:dyDescent="0.3">
      <c r="A48" s="20" t="s">
        <v>15</v>
      </c>
      <c r="B48" s="21">
        <v>10.81</v>
      </c>
      <c r="C48" s="21">
        <v>10.65</v>
      </c>
      <c r="D48" s="21">
        <v>10.78</v>
      </c>
      <c r="E48" s="21">
        <v>12.36</v>
      </c>
      <c r="F48" s="21">
        <v>13.04</v>
      </c>
      <c r="G48" s="21">
        <v>12.45</v>
      </c>
      <c r="H48" s="21">
        <v>13.43</v>
      </c>
      <c r="I48" s="21">
        <v>15.45</v>
      </c>
      <c r="J48" s="21">
        <v>13.85</v>
      </c>
      <c r="K48" s="21">
        <v>12.42</v>
      </c>
      <c r="L48" s="21">
        <v>13.32</v>
      </c>
      <c r="M48" s="21">
        <v>12.53</v>
      </c>
    </row>
    <row r="49" spans="1:29" ht="28.8" x14ac:dyDescent="0.3">
      <c r="A49" s="20" t="s">
        <v>16</v>
      </c>
      <c r="B49" s="22">
        <v>10.029999999999999</v>
      </c>
      <c r="C49" s="22">
        <v>10.050000000000001</v>
      </c>
      <c r="D49" s="22">
        <v>10.039999999999999</v>
      </c>
      <c r="E49" s="22">
        <v>10.71</v>
      </c>
      <c r="F49" s="22">
        <v>10.5</v>
      </c>
      <c r="G49" s="22">
        <v>10.59</v>
      </c>
      <c r="H49" s="22">
        <v>11.18</v>
      </c>
      <c r="I49" s="22">
        <v>10.71</v>
      </c>
      <c r="J49" s="22">
        <v>10.88</v>
      </c>
      <c r="K49" s="22">
        <v>10.47</v>
      </c>
      <c r="L49" s="22">
        <v>10.37</v>
      </c>
      <c r="M49" s="22">
        <v>10.42</v>
      </c>
    </row>
    <row r="50" spans="1:29" ht="28.8" x14ac:dyDescent="0.3">
      <c r="A50" s="20" t="s">
        <v>17</v>
      </c>
      <c r="B50" s="21">
        <v>12.38</v>
      </c>
      <c r="C50" s="21">
        <v>11.75</v>
      </c>
      <c r="D50" s="21">
        <v>12.13</v>
      </c>
      <c r="E50" s="21">
        <v>17.440000000000001</v>
      </c>
      <c r="F50" s="21">
        <v>14.37</v>
      </c>
      <c r="G50" s="21">
        <v>16.11</v>
      </c>
      <c r="H50" s="21">
        <v>21.26</v>
      </c>
      <c r="I50" s="21">
        <v>16.45</v>
      </c>
      <c r="J50" s="21">
        <v>19.29</v>
      </c>
      <c r="K50" s="21">
        <v>16.96</v>
      </c>
      <c r="L50" s="21">
        <v>14.06</v>
      </c>
      <c r="M50" s="21">
        <v>15.67</v>
      </c>
    </row>
    <row r="51" spans="1:29" x14ac:dyDescent="0.3">
      <c r="A51" s="20" t="s">
        <v>18</v>
      </c>
      <c r="B51" s="22">
        <v>15.88</v>
      </c>
      <c r="C51" s="22">
        <v>14.3</v>
      </c>
      <c r="D51" s="22">
        <v>15.36</v>
      </c>
      <c r="E51" s="22">
        <v>22.97</v>
      </c>
      <c r="F51" s="22">
        <v>19.7</v>
      </c>
      <c r="G51" s="22">
        <v>20.85</v>
      </c>
      <c r="H51" s="22">
        <v>30.13</v>
      </c>
      <c r="I51" s="22">
        <v>25.43</v>
      </c>
      <c r="J51" s="22">
        <v>27.58</v>
      </c>
      <c r="K51" s="22">
        <v>26.14</v>
      </c>
      <c r="L51" s="22">
        <v>21.09</v>
      </c>
      <c r="M51" s="22">
        <v>23.47</v>
      </c>
    </row>
    <row r="52" spans="1:29" x14ac:dyDescent="0.3">
      <c r="A52" s="20" t="s">
        <v>19</v>
      </c>
      <c r="B52" s="21">
        <v>10.39</v>
      </c>
      <c r="C52" s="21">
        <v>10.119999999999999</v>
      </c>
      <c r="D52" s="21">
        <v>10.220000000000001</v>
      </c>
      <c r="E52" s="21">
        <v>12.06</v>
      </c>
      <c r="F52" s="21">
        <v>11.36</v>
      </c>
      <c r="G52" s="21">
        <v>11.57</v>
      </c>
      <c r="H52" s="21">
        <v>12.64</v>
      </c>
      <c r="I52" s="21">
        <v>12.33</v>
      </c>
      <c r="J52" s="21">
        <v>12.46</v>
      </c>
      <c r="K52" s="21">
        <v>11.81</v>
      </c>
      <c r="L52" s="21">
        <v>11.27</v>
      </c>
      <c r="M52" s="21">
        <v>11.45</v>
      </c>
    </row>
    <row r="53" spans="1:29" ht="28.8" x14ac:dyDescent="0.3">
      <c r="A53" s="20" t="s">
        <v>20</v>
      </c>
      <c r="B53" s="22">
        <v>11.08</v>
      </c>
      <c r="C53" s="22">
        <v>10.32</v>
      </c>
      <c r="D53" s="22">
        <v>10.68</v>
      </c>
      <c r="E53" s="22">
        <v>15.14</v>
      </c>
      <c r="F53" s="22">
        <v>12.36</v>
      </c>
      <c r="G53" s="22">
        <v>13.23</v>
      </c>
      <c r="H53" s="22">
        <v>17.600000000000001</v>
      </c>
      <c r="I53" s="22">
        <v>12.7</v>
      </c>
      <c r="J53" s="22">
        <v>13.9</v>
      </c>
      <c r="K53" s="22">
        <v>13.99</v>
      </c>
      <c r="L53" s="22">
        <v>11.95</v>
      </c>
      <c r="M53" s="22">
        <v>12.61</v>
      </c>
    </row>
    <row r="54" spans="1:29" ht="28.8" x14ac:dyDescent="0.3">
      <c r="A54" s="20" t="s">
        <v>21</v>
      </c>
      <c r="B54" s="21">
        <v>10.3</v>
      </c>
      <c r="C54" s="21">
        <v>10.37</v>
      </c>
      <c r="D54" s="21">
        <v>10.33</v>
      </c>
      <c r="E54" s="21">
        <v>10.48</v>
      </c>
      <c r="F54" s="21">
        <v>10.220000000000001</v>
      </c>
      <c r="G54" s="21">
        <v>10.36</v>
      </c>
      <c r="H54" s="21">
        <v>10.38</v>
      </c>
      <c r="I54" s="21">
        <v>9.64</v>
      </c>
      <c r="J54" s="21">
        <v>10</v>
      </c>
      <c r="K54" s="21">
        <v>10.4</v>
      </c>
      <c r="L54" s="21">
        <v>10.11</v>
      </c>
      <c r="M54" s="21">
        <v>10.27</v>
      </c>
    </row>
    <row r="55" spans="1:29" x14ac:dyDescent="0.3">
      <c r="A55" s="20" t="s">
        <v>22</v>
      </c>
      <c r="B55" s="22">
        <v>10.19</v>
      </c>
      <c r="C55" s="22">
        <v>10.02</v>
      </c>
      <c r="D55" s="22">
        <v>10.07</v>
      </c>
      <c r="E55" s="22">
        <v>12.12</v>
      </c>
      <c r="F55" s="22">
        <v>11.38</v>
      </c>
      <c r="G55" s="22">
        <v>11.54</v>
      </c>
      <c r="H55" s="22">
        <v>12.61</v>
      </c>
      <c r="I55" s="22">
        <v>11.93</v>
      </c>
      <c r="J55" s="22">
        <v>12.17</v>
      </c>
      <c r="K55" s="22">
        <v>11.74</v>
      </c>
      <c r="L55" s="22">
        <v>11.12</v>
      </c>
      <c r="M55" s="22">
        <v>11.28</v>
      </c>
    </row>
    <row r="56" spans="1:29" x14ac:dyDescent="0.3">
      <c r="A56" s="20" t="s">
        <v>23</v>
      </c>
      <c r="B56" s="21">
        <v>10.47</v>
      </c>
      <c r="C56" s="21">
        <v>10.33</v>
      </c>
      <c r="D56" s="21">
        <v>10.36</v>
      </c>
      <c r="E56" s="21">
        <v>11.25</v>
      </c>
      <c r="F56" s="21">
        <v>10.76</v>
      </c>
      <c r="G56" s="21">
        <v>10.84</v>
      </c>
      <c r="H56" s="21">
        <v>11.77</v>
      </c>
      <c r="I56" s="21">
        <v>10.9</v>
      </c>
      <c r="J56" s="21">
        <v>11.02</v>
      </c>
      <c r="K56" s="21">
        <v>11.24</v>
      </c>
      <c r="L56" s="21">
        <v>10.73</v>
      </c>
      <c r="M56" s="21">
        <v>10.81</v>
      </c>
    </row>
    <row r="57" spans="1:29" ht="28.8" x14ac:dyDescent="0.3">
      <c r="A57" s="20" t="s">
        <v>24</v>
      </c>
      <c r="B57" s="22">
        <v>9.86</v>
      </c>
      <c r="C57" s="22">
        <v>9.69</v>
      </c>
      <c r="D57" s="22">
        <v>9.7799999999999994</v>
      </c>
      <c r="E57" s="22">
        <v>11.07</v>
      </c>
      <c r="F57" s="22">
        <v>10.88</v>
      </c>
      <c r="G57" s="22">
        <v>10.97</v>
      </c>
      <c r="H57" s="22">
        <v>11.57</v>
      </c>
      <c r="I57" s="22">
        <v>11.2</v>
      </c>
      <c r="J57" s="22">
        <v>11.42</v>
      </c>
      <c r="K57" s="22">
        <v>10.68</v>
      </c>
      <c r="L57" s="22">
        <v>10.46</v>
      </c>
      <c r="M57" s="22">
        <v>10.58</v>
      </c>
    </row>
    <row r="58" spans="1:29" x14ac:dyDescent="0.3">
      <c r="A58" s="20" t="s">
        <v>25</v>
      </c>
      <c r="B58" s="21">
        <v>8.33</v>
      </c>
      <c r="C58" s="21">
        <v>7.77</v>
      </c>
      <c r="D58" s="21">
        <v>7.88</v>
      </c>
      <c r="E58" s="21">
        <v>9.99</v>
      </c>
      <c r="F58" s="21">
        <v>8.6</v>
      </c>
      <c r="G58" s="21">
        <v>8.9499999999999993</v>
      </c>
      <c r="H58" s="21">
        <v>10.91</v>
      </c>
      <c r="I58" s="21">
        <v>9.5399999999999991</v>
      </c>
      <c r="J58" s="21">
        <v>10.14</v>
      </c>
      <c r="K58" s="21">
        <v>9.69</v>
      </c>
      <c r="L58" s="21">
        <v>8.36</v>
      </c>
      <c r="M58" s="21">
        <v>8.6999999999999993</v>
      </c>
    </row>
    <row r="60" spans="1:29" x14ac:dyDescent="0.3">
      <c r="A60" s="27" t="s">
        <v>26</v>
      </c>
      <c r="B60" s="28">
        <f>AVERAGE(B44:B58)</f>
        <v>10.732666666666665</v>
      </c>
      <c r="C60" s="28">
        <f>AVERAGE(C44:C58)</f>
        <v>10.500000000000002</v>
      </c>
      <c r="D60" s="28">
        <f t="shared" ref="D60:M60" si="10">AVERAGE(D44:D58)</f>
        <v>10.610000000000001</v>
      </c>
      <c r="E60" s="28">
        <f t="shared" si="10"/>
        <v>12.998666666666667</v>
      </c>
      <c r="F60" s="28">
        <f t="shared" si="10"/>
        <v>12.183333333333334</v>
      </c>
      <c r="G60" s="28">
        <f t="shared" si="10"/>
        <v>12.448</v>
      </c>
      <c r="H60" s="28">
        <f t="shared" si="10"/>
        <v>14.489999999999998</v>
      </c>
      <c r="I60" s="28">
        <f t="shared" si="10"/>
        <v>13.263999999999999</v>
      </c>
      <c r="J60" s="28">
        <f t="shared" si="10"/>
        <v>13.711999999999996</v>
      </c>
      <c r="K60" s="28">
        <f t="shared" si="10"/>
        <v>12.991333333333335</v>
      </c>
      <c r="L60" s="28">
        <f t="shared" si="10"/>
        <v>12.132666666666667</v>
      </c>
      <c r="M60" s="29">
        <f t="shared" si="10"/>
        <v>12.464</v>
      </c>
    </row>
    <row r="61" spans="1:29" ht="15" thickBot="1" x14ac:dyDescent="0.35">
      <c r="A61" s="30" t="s">
        <v>31</v>
      </c>
      <c r="B61" s="9">
        <f t="shared" ref="B61:M61" si="11">_xlfn.STDEV.S(B44:B58)</f>
        <v>1.6484731752515189</v>
      </c>
      <c r="C61" s="9">
        <f t="shared" si="11"/>
        <v>1.3524263909200855</v>
      </c>
      <c r="D61" s="9">
        <f t="shared" si="11"/>
        <v>1.5716097298175309</v>
      </c>
      <c r="E61" s="9">
        <f t="shared" si="11"/>
        <v>3.3660232294136674</v>
      </c>
      <c r="F61" s="9">
        <f t="shared" si="11"/>
        <v>2.5738927346577283</v>
      </c>
      <c r="G61" s="9">
        <f t="shared" si="11"/>
        <v>2.8702020834777473</v>
      </c>
      <c r="H61" s="9">
        <f t="shared" si="11"/>
        <v>5.1810561526722463</v>
      </c>
      <c r="I61" s="9">
        <f t="shared" si="11"/>
        <v>3.9538368345552324</v>
      </c>
      <c r="J61" s="9">
        <f t="shared" si="11"/>
        <v>4.4998526960017724</v>
      </c>
      <c r="K61" s="9">
        <f t="shared" si="11"/>
        <v>4.0834506883038832</v>
      </c>
      <c r="L61" s="9">
        <f t="shared" si="11"/>
        <v>2.9400934549448383</v>
      </c>
      <c r="M61" s="31">
        <f t="shared" si="11"/>
        <v>3.4875632098726328</v>
      </c>
    </row>
    <row r="62" spans="1:29" x14ac:dyDescent="0.3">
      <c r="A62" s="30" t="s">
        <v>51</v>
      </c>
      <c r="B62" s="25">
        <f>(B61/ABS(B60))</f>
        <v>0.15359399732140375</v>
      </c>
      <c r="C62" s="25">
        <f t="shared" ref="C62:M62" si="12">(C61/ABS(C60))</f>
        <v>0.1288025134209605</v>
      </c>
      <c r="D62" s="25">
        <f t="shared" si="12"/>
        <v>0.14812532797526209</v>
      </c>
      <c r="E62" s="25">
        <f t="shared" si="12"/>
        <v>0.25895142292135098</v>
      </c>
      <c r="F62" s="25">
        <f t="shared" si="12"/>
        <v>0.21126342555330191</v>
      </c>
      <c r="G62" s="25">
        <f t="shared" si="12"/>
        <v>0.23057536017655425</v>
      </c>
      <c r="H62" s="25">
        <f t="shared" si="12"/>
        <v>0.35756081108849186</v>
      </c>
      <c r="I62" s="25">
        <f t="shared" si="12"/>
        <v>0.29808781925175154</v>
      </c>
      <c r="J62" s="25">
        <f t="shared" si="12"/>
        <v>0.32816895390911416</v>
      </c>
      <c r="K62" s="25">
        <f t="shared" si="12"/>
        <v>0.31432113883388024</v>
      </c>
      <c r="L62" s="25">
        <f t="shared" si="12"/>
        <v>0.24232870940256374</v>
      </c>
      <c r="M62" s="32">
        <f t="shared" si="12"/>
        <v>0.27981091221699556</v>
      </c>
      <c r="Q62" s="1"/>
      <c r="R62" s="1" t="s">
        <v>52</v>
      </c>
      <c r="S62" s="1" t="s">
        <v>53</v>
      </c>
      <c r="T62" s="1" t="s">
        <v>41</v>
      </c>
      <c r="U62" s="1" t="s">
        <v>42</v>
      </c>
      <c r="V62" s="1" t="s">
        <v>44</v>
      </c>
      <c r="W62" s="1" t="s">
        <v>45</v>
      </c>
      <c r="X62" s="1" t="s">
        <v>56</v>
      </c>
      <c r="Y62" s="1" t="s">
        <v>58</v>
      </c>
      <c r="Z62" s="1" t="s">
        <v>57</v>
      </c>
      <c r="AA62" s="1" t="s">
        <v>55</v>
      </c>
      <c r="AB62" s="1" t="s">
        <v>59</v>
      </c>
      <c r="AC62" s="1" t="s">
        <v>60</v>
      </c>
    </row>
    <row r="63" spans="1:29" x14ac:dyDescent="0.3">
      <c r="A63" s="30" t="s">
        <v>27</v>
      </c>
      <c r="B63" s="24">
        <f t="shared" ref="B63:M63" si="13">MIN(B44:B58)</f>
        <v>8.33</v>
      </c>
      <c r="C63" s="24">
        <f t="shared" si="13"/>
        <v>7.77</v>
      </c>
      <c r="D63" s="24">
        <f t="shared" si="13"/>
        <v>7.88</v>
      </c>
      <c r="E63" s="24">
        <f t="shared" si="13"/>
        <v>9.99</v>
      </c>
      <c r="F63" s="24">
        <f t="shared" si="13"/>
        <v>8.6</v>
      </c>
      <c r="G63" s="24">
        <f t="shared" si="13"/>
        <v>8.9499999999999993</v>
      </c>
      <c r="H63" s="24">
        <f t="shared" si="13"/>
        <v>10.38</v>
      </c>
      <c r="I63" s="24">
        <f t="shared" si="13"/>
        <v>9.5399999999999991</v>
      </c>
      <c r="J63" s="24">
        <f t="shared" si="13"/>
        <v>10</v>
      </c>
      <c r="K63" s="24">
        <f t="shared" si="13"/>
        <v>9.69</v>
      </c>
      <c r="L63" s="24">
        <f t="shared" si="13"/>
        <v>8.36</v>
      </c>
      <c r="M63" s="33">
        <f t="shared" si="13"/>
        <v>8.6999999999999993</v>
      </c>
      <c r="Q63" t="s">
        <v>52</v>
      </c>
      <c r="R63">
        <v>1</v>
      </c>
    </row>
    <row r="64" spans="1:29" x14ac:dyDescent="0.3">
      <c r="A64" s="30" t="s">
        <v>28</v>
      </c>
      <c r="B64" s="9">
        <f t="shared" ref="B64:M64" si="14">_xlfn.QUARTILE.INC(B44:B58,1)</f>
        <v>10.11</v>
      </c>
      <c r="C64" s="9">
        <f t="shared" si="14"/>
        <v>10.035</v>
      </c>
      <c r="D64" s="9">
        <f t="shared" si="14"/>
        <v>10.055</v>
      </c>
      <c r="E64" s="9">
        <f t="shared" si="14"/>
        <v>11.16</v>
      </c>
      <c r="F64" s="9">
        <f t="shared" si="14"/>
        <v>10.82</v>
      </c>
      <c r="G64" s="9">
        <f t="shared" si="14"/>
        <v>10.905000000000001</v>
      </c>
      <c r="H64" s="9">
        <f t="shared" si="14"/>
        <v>11.67</v>
      </c>
      <c r="I64" s="9">
        <f t="shared" si="14"/>
        <v>11.05</v>
      </c>
      <c r="J64" s="9">
        <f t="shared" si="14"/>
        <v>11.219999999999999</v>
      </c>
      <c r="K64" s="9">
        <f t="shared" si="14"/>
        <v>10.96</v>
      </c>
      <c r="L64" s="9">
        <f t="shared" si="14"/>
        <v>10.595000000000001</v>
      </c>
      <c r="M64" s="31">
        <f t="shared" si="14"/>
        <v>10.695</v>
      </c>
      <c r="Q64" t="s">
        <v>53</v>
      </c>
      <c r="R64">
        <v>0.9358048483154997</v>
      </c>
      <c r="S64">
        <v>1</v>
      </c>
    </row>
    <row r="65" spans="1:29" x14ac:dyDescent="0.3">
      <c r="A65" s="30" t="s">
        <v>29</v>
      </c>
      <c r="B65" s="24">
        <f t="shared" ref="B65:M65" si="15">MEDIAN(B44:B58)</f>
        <v>10.36</v>
      </c>
      <c r="C65" s="24">
        <f t="shared" si="15"/>
        <v>10.32</v>
      </c>
      <c r="D65" s="24">
        <f t="shared" si="15"/>
        <v>10.33</v>
      </c>
      <c r="E65" s="24">
        <f t="shared" si="15"/>
        <v>11.97</v>
      </c>
      <c r="F65" s="24">
        <f t="shared" si="15"/>
        <v>11.38</v>
      </c>
      <c r="G65" s="24">
        <f t="shared" si="15"/>
        <v>11.57</v>
      </c>
      <c r="H65" s="24">
        <f t="shared" si="15"/>
        <v>12.64</v>
      </c>
      <c r="I65" s="24">
        <f t="shared" si="15"/>
        <v>12.33</v>
      </c>
      <c r="J65" s="24">
        <f t="shared" si="15"/>
        <v>12.27</v>
      </c>
      <c r="K65" s="24">
        <f t="shared" si="15"/>
        <v>11.73</v>
      </c>
      <c r="L65" s="24">
        <f t="shared" si="15"/>
        <v>11.27</v>
      </c>
      <c r="M65" s="33">
        <f t="shared" si="15"/>
        <v>11.45</v>
      </c>
      <c r="Q65" t="s">
        <v>41</v>
      </c>
      <c r="R65">
        <v>0.99219624704573062</v>
      </c>
      <c r="S65">
        <v>0.90889988100507668</v>
      </c>
      <c r="T65">
        <v>1</v>
      </c>
    </row>
    <row r="66" spans="1:29" x14ac:dyDescent="0.3">
      <c r="A66" s="30" t="s">
        <v>36</v>
      </c>
      <c r="B66" s="9">
        <f t="shared" ref="B66:M66" si="16">_xlfn.QUARTILE.INC(B44:B58,3)</f>
        <v>10.75</v>
      </c>
      <c r="C66" s="9">
        <f t="shared" si="16"/>
        <v>10.67</v>
      </c>
      <c r="D66" s="9">
        <f t="shared" si="16"/>
        <v>10.73</v>
      </c>
      <c r="E66" s="9">
        <f t="shared" si="16"/>
        <v>13.18</v>
      </c>
      <c r="F66" s="9">
        <f t="shared" si="16"/>
        <v>12.7</v>
      </c>
      <c r="G66" s="9">
        <f t="shared" si="16"/>
        <v>12.84</v>
      </c>
      <c r="H66" s="9">
        <f t="shared" si="16"/>
        <v>14.55</v>
      </c>
      <c r="I66" s="9">
        <f t="shared" si="16"/>
        <v>14.094999999999999</v>
      </c>
      <c r="J66" s="9">
        <f t="shared" si="16"/>
        <v>13.875</v>
      </c>
      <c r="K66" s="9">
        <f t="shared" si="16"/>
        <v>13.205</v>
      </c>
      <c r="L66" s="9">
        <f t="shared" si="16"/>
        <v>12.635</v>
      </c>
      <c r="M66" s="31">
        <f t="shared" si="16"/>
        <v>12.57</v>
      </c>
      <c r="Q66" t="s">
        <v>42</v>
      </c>
      <c r="R66">
        <v>0.96063539626083017</v>
      </c>
      <c r="S66">
        <v>0.94708535977868069</v>
      </c>
      <c r="T66">
        <v>0.957244059644487</v>
      </c>
      <c r="U66">
        <v>1</v>
      </c>
    </row>
    <row r="67" spans="1:29" x14ac:dyDescent="0.3">
      <c r="A67" s="30" t="s">
        <v>30</v>
      </c>
      <c r="B67" s="24">
        <f t="shared" ref="B67:M67" si="17">MAX(B44:B58)</f>
        <v>15.88</v>
      </c>
      <c r="C67" s="24">
        <f t="shared" si="17"/>
        <v>14.3</v>
      </c>
      <c r="D67" s="24">
        <f t="shared" si="17"/>
        <v>15.36</v>
      </c>
      <c r="E67" s="24">
        <f t="shared" si="17"/>
        <v>22.97</v>
      </c>
      <c r="F67" s="24">
        <f t="shared" si="17"/>
        <v>19.7</v>
      </c>
      <c r="G67" s="24">
        <f t="shared" si="17"/>
        <v>20.85</v>
      </c>
      <c r="H67" s="24">
        <f t="shared" si="17"/>
        <v>30.13</v>
      </c>
      <c r="I67" s="24">
        <f t="shared" si="17"/>
        <v>25.43</v>
      </c>
      <c r="J67" s="24">
        <f t="shared" si="17"/>
        <v>27.58</v>
      </c>
      <c r="K67" s="24">
        <f t="shared" si="17"/>
        <v>26.14</v>
      </c>
      <c r="L67" s="24">
        <f t="shared" si="17"/>
        <v>21.09</v>
      </c>
      <c r="M67" s="33">
        <f t="shared" si="17"/>
        <v>23.47</v>
      </c>
      <c r="Q67" t="s">
        <v>44</v>
      </c>
      <c r="R67">
        <v>0.90908230624055419</v>
      </c>
      <c r="S67">
        <v>0.87437246966913562</v>
      </c>
      <c r="T67">
        <v>0.92859232894604571</v>
      </c>
      <c r="U67">
        <v>0.90533571079006503</v>
      </c>
      <c r="V67">
        <v>1</v>
      </c>
    </row>
    <row r="68" spans="1:29" x14ac:dyDescent="0.3">
      <c r="A68" s="30" t="s">
        <v>34</v>
      </c>
      <c r="B68">
        <f t="shared" ref="B68:M68" si="18">B64-(1.5*(B66-B64))</f>
        <v>9.1499999999999986</v>
      </c>
      <c r="C68" s="9">
        <f t="shared" si="18"/>
        <v>9.0824999999999996</v>
      </c>
      <c r="D68" s="9">
        <f t="shared" si="18"/>
        <v>9.0424999999999986</v>
      </c>
      <c r="E68" s="9">
        <f t="shared" si="18"/>
        <v>8.1300000000000008</v>
      </c>
      <c r="F68" s="9">
        <f t="shared" si="18"/>
        <v>8.0000000000000018</v>
      </c>
      <c r="G68" s="9">
        <f t="shared" si="18"/>
        <v>8.0025000000000031</v>
      </c>
      <c r="H68" s="9">
        <f t="shared" si="18"/>
        <v>7.3499999999999988</v>
      </c>
      <c r="I68" s="9">
        <f t="shared" si="18"/>
        <v>6.4825000000000035</v>
      </c>
      <c r="J68" s="9">
        <f t="shared" si="18"/>
        <v>7.2374999999999972</v>
      </c>
      <c r="K68" s="9">
        <f t="shared" si="18"/>
        <v>7.592500000000002</v>
      </c>
      <c r="L68" s="9">
        <f t="shared" si="18"/>
        <v>7.5350000000000019</v>
      </c>
      <c r="M68" s="31">
        <f t="shared" si="18"/>
        <v>7.8825000000000003</v>
      </c>
      <c r="Q68" t="s">
        <v>45</v>
      </c>
      <c r="R68">
        <v>0.9456044228055166</v>
      </c>
      <c r="S68">
        <v>0.92456571209263305</v>
      </c>
      <c r="T68">
        <v>0.94762910748842621</v>
      </c>
      <c r="U68">
        <v>0.97649538046348305</v>
      </c>
      <c r="V68">
        <v>0.94536416815369373</v>
      </c>
      <c r="W68">
        <v>1</v>
      </c>
    </row>
    <row r="69" spans="1:29" x14ac:dyDescent="0.3">
      <c r="A69" s="30" t="s">
        <v>35</v>
      </c>
      <c r="B69">
        <f t="shared" ref="B69:M69" si="19">B66+(1.5*(B66-B64))</f>
        <v>11.71</v>
      </c>
      <c r="C69" s="9">
        <f t="shared" si="19"/>
        <v>11.622499999999999</v>
      </c>
      <c r="D69" s="9">
        <f t="shared" si="19"/>
        <v>11.742500000000001</v>
      </c>
      <c r="E69" s="9">
        <f t="shared" si="19"/>
        <v>16.21</v>
      </c>
      <c r="F69" s="9">
        <f t="shared" si="19"/>
        <v>15.519999999999998</v>
      </c>
      <c r="G69" s="9">
        <f t="shared" si="19"/>
        <v>15.742499999999998</v>
      </c>
      <c r="H69" s="9">
        <f t="shared" si="19"/>
        <v>18.87</v>
      </c>
      <c r="I69" s="9">
        <f t="shared" si="19"/>
        <v>18.662499999999994</v>
      </c>
      <c r="J69" s="9">
        <f t="shared" si="19"/>
        <v>17.857500000000002</v>
      </c>
      <c r="K69" s="9">
        <f t="shared" si="19"/>
        <v>16.572499999999998</v>
      </c>
      <c r="L69" s="9">
        <f t="shared" si="19"/>
        <v>15.694999999999999</v>
      </c>
      <c r="M69" s="31">
        <f t="shared" si="19"/>
        <v>15.3825</v>
      </c>
      <c r="Q69" t="s">
        <v>56</v>
      </c>
      <c r="R69">
        <v>0.94249777472185259</v>
      </c>
      <c r="S69">
        <v>0.88724565743735462</v>
      </c>
      <c r="T69">
        <v>0.95489941092961883</v>
      </c>
      <c r="U69">
        <v>0.91742839296483047</v>
      </c>
      <c r="V69">
        <v>0.89910391268351042</v>
      </c>
      <c r="W69">
        <v>0.89955557601766456</v>
      </c>
      <c r="X69">
        <v>1</v>
      </c>
    </row>
    <row r="70" spans="1:29" x14ac:dyDescent="0.3">
      <c r="A70" s="30" t="s">
        <v>32</v>
      </c>
      <c r="B70" s="9" cm="1">
        <f t="array" ref="B70">MIN(IF(B44:B58&gt;B68,B44:B58))</f>
        <v>9.86</v>
      </c>
      <c r="C70" s="9" cm="1">
        <f t="array" ref="C70">MIN(IF(C44:C58&gt;C68,C44:C58))</f>
        <v>9.69</v>
      </c>
      <c r="D70" s="9" cm="1">
        <f t="array" ref="D70">MIN(IF(D44:D58&gt;D68,D44:D58))</f>
        <v>9.7799999999999994</v>
      </c>
      <c r="E70" s="9" cm="1">
        <f t="array" ref="E70">MIN(IF(E44:E58&gt;E68,E44:E58))</f>
        <v>9.99</v>
      </c>
      <c r="F70" s="9" cm="1">
        <f t="array" ref="F70">MIN(IF(F44:F58&gt;F68,F44:F58))</f>
        <v>8.6</v>
      </c>
      <c r="G70" s="9" cm="1">
        <f t="array" ref="G70">MIN(IF(G44:G58&gt;G68,G44:G58))</f>
        <v>8.9499999999999993</v>
      </c>
      <c r="H70" s="9" cm="1">
        <f t="array" ref="H70">MIN(IF(H44:H58&gt;H68,H44:H58))</f>
        <v>10.38</v>
      </c>
      <c r="I70" s="9" cm="1">
        <f t="array" ref="I70">MIN(IF(I44:I58&gt;I68,I44:I58))</f>
        <v>9.5399999999999991</v>
      </c>
      <c r="J70" s="9" cm="1">
        <f t="array" ref="J70">MIN(IF(J44:J58&gt;J68,J44:J58))</f>
        <v>10</v>
      </c>
      <c r="K70" s="9" cm="1">
        <f t="array" ref="K70">MIN(IF(K44:K58&gt;K68,K44:K58))</f>
        <v>9.69</v>
      </c>
      <c r="L70" s="9" cm="1">
        <f t="array" ref="L70">MIN(IF(L44:L58&gt;L68,L44:L58))</f>
        <v>8.36</v>
      </c>
      <c r="M70" s="31" cm="1">
        <f t="array" ref="M70">MIN(IF(M44:M58&gt;M68,M44:M58))</f>
        <v>8.6999999999999993</v>
      </c>
      <c r="Q70" t="s">
        <v>58</v>
      </c>
      <c r="R70">
        <v>0.91649738653341661</v>
      </c>
      <c r="S70">
        <v>0.94450672440671735</v>
      </c>
      <c r="T70">
        <v>0.90610408510864116</v>
      </c>
      <c r="U70">
        <v>0.92417349807601923</v>
      </c>
      <c r="V70">
        <v>0.86949903502760117</v>
      </c>
      <c r="W70">
        <v>0.90610950962570169</v>
      </c>
      <c r="X70">
        <v>0.9629810468519846</v>
      </c>
      <c r="Y70">
        <v>1</v>
      </c>
    </row>
    <row r="71" spans="1:29" x14ac:dyDescent="0.3">
      <c r="A71" s="34" t="s">
        <v>33</v>
      </c>
      <c r="B71" s="26" cm="1">
        <f t="array" ref="B71">MAX(IF(B44:B58&lt;B69,B44:B58))</f>
        <v>11.08</v>
      </c>
      <c r="C71" s="26" cm="1">
        <f t="array" ref="C71">MAX(IF(C44:C58&lt;C69,C44:C58))</f>
        <v>11.18</v>
      </c>
      <c r="D71" s="26" cm="1">
        <f t="array" ref="D71">MAX(IF(D44:D58&lt;D69,D44:D58))</f>
        <v>10.78</v>
      </c>
      <c r="E71" s="26" cm="1">
        <f t="array" ref="E71">MAX(IF(E44:E58&lt;E69,E44:E58))</f>
        <v>15.14</v>
      </c>
      <c r="F71" s="26" cm="1">
        <f t="array" ref="F71">MAX(IF(F44:F58&lt;F69,F44:F58))</f>
        <v>14.46</v>
      </c>
      <c r="G71" s="26" cm="1">
        <f t="array" ref="G71">MAX(IF(G44:G58&lt;G69,G44:G58))</f>
        <v>14.07</v>
      </c>
      <c r="H71" s="26" cm="1">
        <f t="array" ref="H71">MAX(IF(H44:H58&lt;H69,H44:H58))</f>
        <v>17.600000000000001</v>
      </c>
      <c r="I71" s="26" cm="1">
        <f t="array" ref="I71">MAX(IF(I44:I58&lt;I69,I44:I58))</f>
        <v>16.45</v>
      </c>
      <c r="J71" s="26" cm="1">
        <f t="array" ref="J71">MAX(IF(J44:J58&lt;J69,J44:J58))</f>
        <v>15.68</v>
      </c>
      <c r="K71" s="26" cm="1">
        <f t="array" ref="K71">MAX(IF(K44:K58&lt;K69,K44:K58))</f>
        <v>14.52</v>
      </c>
      <c r="L71" s="26" cm="1">
        <f t="array" ref="L71">MAX(IF(L44:L58&lt;L69,L44:L58))</f>
        <v>14.62</v>
      </c>
      <c r="M71" s="35" cm="1">
        <f t="array" ref="M71">MAX(IF(M44:M58&lt;M69,M44:M58))</f>
        <v>14.54</v>
      </c>
      <c r="Q71" t="s">
        <v>57</v>
      </c>
      <c r="R71">
        <v>0.94772452752169734</v>
      </c>
      <c r="S71">
        <v>0.85958946565842709</v>
      </c>
      <c r="T71">
        <v>0.96390960949056492</v>
      </c>
      <c r="U71">
        <v>0.89329805011001984</v>
      </c>
      <c r="V71">
        <v>0.935026101089379</v>
      </c>
      <c r="W71">
        <v>0.91110369716664474</v>
      </c>
      <c r="X71">
        <v>0.95513787656019833</v>
      </c>
      <c r="Y71">
        <v>0.88880529503826355</v>
      </c>
      <c r="Z71">
        <v>1</v>
      </c>
    </row>
    <row r="72" spans="1:29" x14ac:dyDescent="0.3">
      <c r="Q72" t="s">
        <v>55</v>
      </c>
      <c r="R72">
        <v>0.9688584078652559</v>
      </c>
      <c r="S72">
        <v>0.95965356519461698</v>
      </c>
      <c r="T72">
        <v>0.96384420145896255</v>
      </c>
      <c r="U72">
        <v>0.98018968594259193</v>
      </c>
      <c r="V72">
        <v>0.93558670568596414</v>
      </c>
      <c r="W72">
        <v>0.97688727702908007</v>
      </c>
      <c r="X72">
        <v>0.94171841442313198</v>
      </c>
      <c r="Y72">
        <v>0.94648077074514281</v>
      </c>
      <c r="Z72">
        <v>0.94475943437964416</v>
      </c>
      <c r="AA72">
        <v>1</v>
      </c>
    </row>
    <row r="73" spans="1:29" x14ac:dyDescent="0.3">
      <c r="Q73" t="s">
        <v>59</v>
      </c>
      <c r="R73">
        <v>0.94938448416034571</v>
      </c>
      <c r="S73">
        <v>0.84865485406158392</v>
      </c>
      <c r="T73">
        <v>0.96819554723232693</v>
      </c>
      <c r="U73">
        <v>0.88744968295669135</v>
      </c>
      <c r="V73">
        <v>0.92841219765953842</v>
      </c>
      <c r="W73">
        <v>0.9049136946590699</v>
      </c>
      <c r="X73">
        <v>0.94748212255091235</v>
      </c>
      <c r="Y73">
        <v>0.87104972257520619</v>
      </c>
      <c r="Z73">
        <v>0.99735586689630518</v>
      </c>
      <c r="AA73">
        <v>0.93415065632818051</v>
      </c>
      <c r="AB73">
        <v>1</v>
      </c>
    </row>
    <row r="74" spans="1:29" ht="15" thickBot="1" x14ac:dyDescent="0.35">
      <c r="Q74" s="2" t="s">
        <v>60</v>
      </c>
      <c r="R74" s="2">
        <v>0.97903045107824316</v>
      </c>
      <c r="S74" s="2">
        <v>0.93050390692305107</v>
      </c>
      <c r="T74" s="2">
        <v>0.97860538603116209</v>
      </c>
      <c r="U74" s="2">
        <v>0.98260440220255862</v>
      </c>
      <c r="V74" s="2">
        <v>0.92256388559575642</v>
      </c>
      <c r="W74" s="2">
        <v>0.96982761251508076</v>
      </c>
      <c r="X74" s="2">
        <v>0.92980890364527646</v>
      </c>
      <c r="Y74" s="2">
        <v>0.90415240561599919</v>
      </c>
      <c r="Z74" s="2">
        <v>0.9394520275914171</v>
      </c>
      <c r="AA74" s="2">
        <v>0.98407135164175208</v>
      </c>
      <c r="AB74" s="2">
        <v>0.93734173165593715</v>
      </c>
      <c r="AC74" s="2">
        <v>1</v>
      </c>
    </row>
    <row r="76" spans="1:29" x14ac:dyDescent="0.3">
      <c r="Q76" s="6" t="s">
        <v>52</v>
      </c>
      <c r="R76" s="6" t="s">
        <v>53</v>
      </c>
      <c r="S76" s="6" t="s">
        <v>41</v>
      </c>
      <c r="T76" s="6" t="s">
        <v>42</v>
      </c>
      <c r="U76" s="6" t="s">
        <v>44</v>
      </c>
      <c r="V76" s="6" t="s">
        <v>45</v>
      </c>
      <c r="W76" s="19" t="s">
        <v>56</v>
      </c>
      <c r="X76" s="19" t="s">
        <v>58</v>
      </c>
      <c r="Y76" s="19" t="s">
        <v>57</v>
      </c>
      <c r="Z76" s="19" t="s">
        <v>55</v>
      </c>
      <c r="AA76" s="19" t="s">
        <v>59</v>
      </c>
      <c r="AB76" s="19" t="s">
        <v>60</v>
      </c>
    </row>
    <row r="77" spans="1:29" x14ac:dyDescent="0.3">
      <c r="Q77" s="8">
        <v>14.3</v>
      </c>
      <c r="R77" s="8">
        <v>12.61</v>
      </c>
      <c r="S77" s="8">
        <v>14.94</v>
      </c>
      <c r="T77" s="8">
        <v>14.73</v>
      </c>
      <c r="U77" s="8">
        <v>17.91</v>
      </c>
      <c r="V77" s="8">
        <v>16.170000000000002</v>
      </c>
      <c r="W77" s="21">
        <v>10.69</v>
      </c>
      <c r="X77" s="21">
        <v>11.18</v>
      </c>
      <c r="Y77" s="21">
        <v>14</v>
      </c>
      <c r="Z77" s="21">
        <v>14.46</v>
      </c>
      <c r="AA77" s="21">
        <v>15.67</v>
      </c>
      <c r="AB77" s="21">
        <v>15.74</v>
      </c>
    </row>
    <row r="78" spans="1:29" x14ac:dyDescent="0.3">
      <c r="Q78" s="8">
        <v>11.56</v>
      </c>
      <c r="R78" s="8">
        <v>10.48</v>
      </c>
      <c r="S78" s="8">
        <v>11.68</v>
      </c>
      <c r="T78" s="8">
        <v>11.82</v>
      </c>
      <c r="U78" s="8">
        <v>13.79</v>
      </c>
      <c r="V78" s="8">
        <v>12.61</v>
      </c>
      <c r="W78" s="22">
        <v>9.89</v>
      </c>
      <c r="X78" s="22">
        <v>9.98</v>
      </c>
      <c r="Y78" s="22">
        <v>11.59</v>
      </c>
      <c r="Z78" s="22">
        <v>11.74</v>
      </c>
      <c r="AA78" s="22">
        <v>12.24</v>
      </c>
      <c r="AB78" s="22">
        <v>12.74</v>
      </c>
    </row>
    <row r="79" spans="1:29" x14ac:dyDescent="0.3">
      <c r="Q79" s="8">
        <v>10.93</v>
      </c>
      <c r="R79" s="8">
        <v>10.24</v>
      </c>
      <c r="S79" s="8">
        <v>11.85</v>
      </c>
      <c r="T79" s="8">
        <v>11.16</v>
      </c>
      <c r="U79" s="8">
        <v>16.100000000000001</v>
      </c>
      <c r="V79" s="8">
        <v>13.03</v>
      </c>
      <c r="W79" s="21">
        <v>10.36</v>
      </c>
      <c r="X79" s="21">
        <v>10.28</v>
      </c>
      <c r="Y79" s="21">
        <v>11.83</v>
      </c>
      <c r="Z79" s="21">
        <v>11.33</v>
      </c>
      <c r="AA79" s="21">
        <v>12.92</v>
      </c>
      <c r="AB79" s="21">
        <v>11.62</v>
      </c>
    </row>
    <row r="80" spans="1:29" x14ac:dyDescent="0.3">
      <c r="Q80" s="8">
        <v>11.27</v>
      </c>
      <c r="R80" s="8">
        <v>11.34</v>
      </c>
      <c r="S80" s="8">
        <v>12.03</v>
      </c>
      <c r="T80" s="8">
        <v>11.77</v>
      </c>
      <c r="U80" s="8">
        <v>16.03</v>
      </c>
      <c r="V80" s="8">
        <v>13.76</v>
      </c>
      <c r="W80" s="22">
        <v>10.33</v>
      </c>
      <c r="X80" s="22">
        <v>10.69</v>
      </c>
      <c r="Y80" s="22">
        <v>11.97</v>
      </c>
      <c r="Z80" s="22">
        <v>12.05</v>
      </c>
      <c r="AA80" s="22">
        <v>13.04</v>
      </c>
      <c r="AB80" s="22">
        <v>12.58</v>
      </c>
    </row>
    <row r="81" spans="4:28" x14ac:dyDescent="0.3">
      <c r="Q81" s="8">
        <v>12.09</v>
      </c>
      <c r="R81" s="8">
        <v>10.88</v>
      </c>
      <c r="S81" s="8">
        <v>13.28</v>
      </c>
      <c r="T81" s="8">
        <v>14.38</v>
      </c>
      <c r="U81" s="8">
        <v>15.34</v>
      </c>
      <c r="V81" s="8">
        <v>15.25</v>
      </c>
      <c r="W81" s="21">
        <v>10.81</v>
      </c>
      <c r="X81" s="21">
        <v>10.65</v>
      </c>
      <c r="Y81" s="21">
        <v>12.36</v>
      </c>
      <c r="Z81" s="21">
        <v>13.04</v>
      </c>
      <c r="AA81" s="21">
        <v>13.43</v>
      </c>
      <c r="AB81" s="21">
        <v>15.45</v>
      </c>
    </row>
    <row r="82" spans="4:28" x14ac:dyDescent="0.3">
      <c r="Q82" s="8">
        <v>10.38</v>
      </c>
      <c r="R82" s="8">
        <v>10.29</v>
      </c>
      <c r="S82" s="8">
        <v>10.68</v>
      </c>
      <c r="T82" s="8">
        <v>10.39</v>
      </c>
      <c r="U82" s="8">
        <v>10.97</v>
      </c>
      <c r="V82" s="8">
        <v>10.75</v>
      </c>
      <c r="W82" s="22">
        <v>10.029999999999999</v>
      </c>
      <c r="X82" s="22">
        <v>10.050000000000001</v>
      </c>
      <c r="Y82" s="22">
        <v>10.71</v>
      </c>
      <c r="Z82" s="22">
        <v>10.5</v>
      </c>
      <c r="AA82" s="22">
        <v>11.18</v>
      </c>
      <c r="AB82" s="22">
        <v>10.71</v>
      </c>
    </row>
    <row r="83" spans="4:28" x14ac:dyDescent="0.3">
      <c r="Q83" s="8">
        <v>15.39</v>
      </c>
      <c r="R83" s="8">
        <v>12</v>
      </c>
      <c r="S83" s="8">
        <v>16.53</v>
      </c>
      <c r="T83" s="8">
        <v>13.53</v>
      </c>
      <c r="U83" s="8">
        <v>17.87</v>
      </c>
      <c r="V83" s="8">
        <v>15.33</v>
      </c>
      <c r="W83" s="21">
        <v>12.38</v>
      </c>
      <c r="X83" s="21">
        <v>11.75</v>
      </c>
      <c r="Y83" s="21">
        <v>17.440000000000001</v>
      </c>
      <c r="Z83" s="21">
        <v>14.37</v>
      </c>
      <c r="AA83" s="21">
        <v>21.26</v>
      </c>
      <c r="AB83" s="21">
        <v>16.45</v>
      </c>
    </row>
    <row r="84" spans="4:28" x14ac:dyDescent="0.3">
      <c r="Q84" s="8">
        <v>22.57</v>
      </c>
      <c r="R84" s="8">
        <v>15.02</v>
      </c>
      <c r="S84" s="8">
        <v>26.38</v>
      </c>
      <c r="T84" s="8">
        <v>21.26</v>
      </c>
      <c r="U84" s="8">
        <v>26.22</v>
      </c>
      <c r="V84" s="8">
        <v>21.25</v>
      </c>
      <c r="W84" s="22">
        <v>15.88</v>
      </c>
      <c r="X84" s="22">
        <v>14.3</v>
      </c>
      <c r="Y84" s="22">
        <v>22.97</v>
      </c>
      <c r="Z84" s="22">
        <v>19.7</v>
      </c>
      <c r="AA84" s="22">
        <v>30.13</v>
      </c>
      <c r="AB84" s="22">
        <v>25.43</v>
      </c>
    </row>
    <row r="85" spans="4:28" x14ac:dyDescent="0.3">
      <c r="Q85" s="8">
        <v>11.19</v>
      </c>
      <c r="R85" s="8">
        <v>10.52</v>
      </c>
      <c r="S85" s="8">
        <v>11.95</v>
      </c>
      <c r="T85" s="8">
        <v>11.32</v>
      </c>
      <c r="U85" s="8">
        <v>16.170000000000002</v>
      </c>
      <c r="V85" s="8">
        <v>12.22</v>
      </c>
      <c r="W85" s="21">
        <v>10.39</v>
      </c>
      <c r="X85" s="21">
        <v>10.119999999999999</v>
      </c>
      <c r="Y85" s="21">
        <v>12.06</v>
      </c>
      <c r="Z85" s="21">
        <v>11.36</v>
      </c>
      <c r="AA85" s="21">
        <v>12.64</v>
      </c>
      <c r="AB85" s="21">
        <v>12.33</v>
      </c>
    </row>
    <row r="86" spans="4:28" x14ac:dyDescent="0.3">
      <c r="Q86" s="8">
        <v>10.98</v>
      </c>
      <c r="R86" s="8">
        <v>9.99</v>
      </c>
      <c r="S86" s="8">
        <v>12.91</v>
      </c>
      <c r="T86" s="8">
        <v>11.57</v>
      </c>
      <c r="U86" s="8">
        <v>17.54</v>
      </c>
      <c r="V86" s="8">
        <v>13.58</v>
      </c>
      <c r="W86" s="22">
        <v>11.08</v>
      </c>
      <c r="X86" s="22">
        <v>10.32</v>
      </c>
      <c r="Y86" s="22">
        <v>15.14</v>
      </c>
      <c r="Z86" s="22">
        <v>12.36</v>
      </c>
      <c r="AA86" s="22">
        <v>17.600000000000001</v>
      </c>
      <c r="AB86" s="22">
        <v>12.7</v>
      </c>
    </row>
    <row r="87" spans="4:28" x14ac:dyDescent="0.3">
      <c r="D87" s="23"/>
      <c r="Q87" s="8">
        <v>10.15</v>
      </c>
      <c r="R87" s="8">
        <v>9.4600000000000009</v>
      </c>
      <c r="S87" s="8">
        <v>10.66</v>
      </c>
      <c r="T87" s="8">
        <v>10.38</v>
      </c>
      <c r="U87" s="8">
        <v>12.17</v>
      </c>
      <c r="V87" s="8">
        <v>11.86</v>
      </c>
      <c r="W87" s="21">
        <v>10.3</v>
      </c>
      <c r="X87" s="21">
        <v>10.37</v>
      </c>
      <c r="Y87" s="21">
        <v>10.48</v>
      </c>
      <c r="Z87" s="21">
        <v>10.220000000000001</v>
      </c>
      <c r="AA87" s="21">
        <v>10.38</v>
      </c>
      <c r="AB87" s="21">
        <v>9.64</v>
      </c>
    </row>
    <row r="88" spans="4:28" x14ac:dyDescent="0.3">
      <c r="Q88" s="8">
        <v>10.33</v>
      </c>
      <c r="R88" s="8">
        <v>9.6199999999999992</v>
      </c>
      <c r="S88" s="8">
        <v>10.84</v>
      </c>
      <c r="T88" s="8">
        <v>10.37</v>
      </c>
      <c r="U88" s="8">
        <v>14.15</v>
      </c>
      <c r="V88" s="8">
        <v>12.36</v>
      </c>
      <c r="W88" s="22">
        <v>10.19</v>
      </c>
      <c r="X88" s="22">
        <v>10.02</v>
      </c>
      <c r="Y88" s="22">
        <v>12.12</v>
      </c>
      <c r="Z88" s="22">
        <v>11.38</v>
      </c>
      <c r="AA88" s="22">
        <v>12.61</v>
      </c>
      <c r="AB88" s="22">
        <v>11.93</v>
      </c>
    </row>
    <row r="89" spans="4:28" x14ac:dyDescent="0.3">
      <c r="Q89" s="8">
        <v>10.39</v>
      </c>
      <c r="R89" s="8">
        <v>10.29</v>
      </c>
      <c r="S89" s="8">
        <v>10.83</v>
      </c>
      <c r="T89" s="8">
        <v>10.52</v>
      </c>
      <c r="U89" s="8">
        <v>13.23</v>
      </c>
      <c r="V89" s="8">
        <v>11.5</v>
      </c>
      <c r="W89" s="21">
        <v>10.47</v>
      </c>
      <c r="X89" s="21">
        <v>10.33</v>
      </c>
      <c r="Y89" s="21">
        <v>11.25</v>
      </c>
      <c r="Z89" s="21">
        <v>10.76</v>
      </c>
      <c r="AA89" s="21">
        <v>11.77</v>
      </c>
      <c r="AB89" s="21">
        <v>10.9</v>
      </c>
    </row>
    <row r="90" spans="4:28" x14ac:dyDescent="0.3">
      <c r="Q90" s="8">
        <v>10.24</v>
      </c>
      <c r="R90" s="8">
        <v>9.9</v>
      </c>
      <c r="S90" s="8">
        <v>10.82</v>
      </c>
      <c r="T90" s="8">
        <v>10.44</v>
      </c>
      <c r="U90" s="8">
        <v>11.53</v>
      </c>
      <c r="V90" s="8">
        <v>11.08</v>
      </c>
      <c r="W90" s="22">
        <v>9.86</v>
      </c>
      <c r="X90" s="22">
        <v>9.69</v>
      </c>
      <c r="Y90" s="22">
        <v>11.07</v>
      </c>
      <c r="Z90" s="22">
        <v>10.88</v>
      </c>
      <c r="AA90" s="22">
        <v>11.57</v>
      </c>
      <c r="AB90" s="22">
        <v>11.2</v>
      </c>
    </row>
    <row r="91" spans="4:28" x14ac:dyDescent="0.3">
      <c r="Q91" s="8">
        <v>9.3699999999999992</v>
      </c>
      <c r="R91" s="8">
        <v>8.15</v>
      </c>
      <c r="S91" s="8">
        <v>10.16</v>
      </c>
      <c r="T91" s="8">
        <v>8.4600000000000009</v>
      </c>
      <c r="U91" s="8">
        <v>11.66</v>
      </c>
      <c r="V91" s="8">
        <v>10.53</v>
      </c>
      <c r="W91" s="21">
        <v>8.33</v>
      </c>
      <c r="X91" s="21">
        <v>7.77</v>
      </c>
      <c r="Y91" s="21">
        <v>9.99</v>
      </c>
      <c r="Z91" s="21">
        <v>8.6</v>
      </c>
      <c r="AA91" s="21">
        <v>10.91</v>
      </c>
      <c r="AB91" s="21">
        <v>9.5399999999999991</v>
      </c>
    </row>
  </sheetData>
  <mergeCells count="14">
    <mergeCell ref="B6:D6"/>
    <mergeCell ref="E6:G6"/>
    <mergeCell ref="H6:J6"/>
    <mergeCell ref="K6:M6"/>
    <mergeCell ref="B1:M1"/>
    <mergeCell ref="B2:M2"/>
    <mergeCell ref="B3:M3"/>
    <mergeCell ref="B4:M4"/>
    <mergeCell ref="B5:M5"/>
    <mergeCell ref="B37:M37"/>
    <mergeCell ref="B42:D42"/>
    <mergeCell ref="E42:G42"/>
    <mergeCell ref="H42:J42"/>
    <mergeCell ref="K42:M42"/>
  </mergeCells>
  <hyperlinks>
    <hyperlink ref="B1" r:id="rId1" display="http://dati.istat.it/OECDStat_Metadata/ShowMetadata.ashx?Dataset=DCSC_RACLI&amp;Coords=[TIPO_DATO7].[HOUWAG_ENTEMP_MED_MI]&amp;ShowOnWeb=true&amp;Lang=it" xr:uid="{7C248EE4-769D-496A-8942-738F82BE7771}"/>
    <hyperlink ref="A2" r:id="rId2" display="http://dati.istat.it/OECDStat_Metadata/ShowMetadata.ashx?Dataset=DCSC_RACLI&amp;Coords=[ITTER107]&amp;ShowOnWeb=true&amp;Lang=it" xr:uid="{A755C980-652F-465B-8825-5B9BDE16FA13}"/>
    <hyperlink ref="K6" r:id="rId3" display="http://dati.istat.it/OECDStat_Metadata/ShowMetadata.ashx?Dataset=DCSC_RACLI&amp;Coords=[TITOLO_STUDIO].[99]&amp;ShowOnWeb=true&amp;Lang=it" xr:uid="{61610EAB-106D-4B21-B764-522516425C49}"/>
    <hyperlink ref="B37" r:id="rId4" display="http://dati.istat.it/OECDStat_Metadata/ShowMetadata.ashx?Dataset=DCSC_RACLI&amp;Coords=[TIPO_DATO7].[HOUWAG_ENTEMP_MED_MI]&amp;ShowOnWeb=true&amp;Lang=it" xr:uid="{00000000-0004-0000-0000-000003000000}"/>
    <hyperlink ref="A38" r:id="rId5" display="http://dati.istat.it/OECDStat_Metadata/ShowMetadata.ashx?Dataset=DCSC_RACLI&amp;Coords=[ITTER107]&amp;ShowOnWeb=true&amp;Lang=it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donatella epifani</dc:creator>
  <cp:lastModifiedBy>donatella epifani</cp:lastModifiedBy>
  <dcterms:created xsi:type="dcterms:W3CDTF">2024-11-01T15:27:47Z</dcterms:created>
  <dcterms:modified xsi:type="dcterms:W3CDTF">2025-04-15T11:28:38Z</dcterms:modified>
</cp:coreProperties>
</file>