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3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Questa_cartella_di_lavoro" defaultThemeVersion="124226"/>
  <bookViews>
    <workbookView xWindow="240" yWindow="648" windowWidth="14808" windowHeight="7476"/>
  </bookViews>
  <sheets>
    <sheet name="Modulistica Operativa" sheetId="1" r:id="rId1"/>
    <sheet name="Dotazioni" sheetId="3" r:id="rId2"/>
    <sheet name="Divisa" sheetId="4" r:id="rId3"/>
    <sheet name="DPI" sheetId="5" r:id="rId4"/>
    <sheet name="IT" sheetId="6" r:id="rId5"/>
    <sheet name="GADGET" sheetId="7" r:id="rId6"/>
  </sheets>
  <definedNames>
    <definedName name="_xlnm._FilterDatabase" localSheetId="1" hidden="1">Dotazioni!$A$1:$K$86</definedName>
  </definedNames>
  <calcPr calcId="145621"/>
</workbook>
</file>

<file path=xl/calcChain.xml><?xml version="1.0" encoding="utf-8"?>
<calcChain xmlns="http://schemas.openxmlformats.org/spreadsheetml/2006/main">
  <c r="A86" i="3" l="1"/>
  <c r="B86" i="3"/>
  <c r="J86" i="3"/>
  <c r="A85" i="3" l="1"/>
  <c r="B85" i="3"/>
  <c r="J85" i="3"/>
  <c r="A84" i="3"/>
  <c r="B84" i="3"/>
  <c r="J84" i="3"/>
  <c r="A83" i="3"/>
  <c r="B83" i="3"/>
  <c r="J83" i="3"/>
  <c r="A82" i="3"/>
  <c r="B82" i="3"/>
  <c r="J82" i="3"/>
  <c r="A81" i="3"/>
  <c r="B81" i="3"/>
  <c r="J81" i="3"/>
  <c r="A130" i="1"/>
  <c r="B130" i="1"/>
  <c r="J130" i="1"/>
  <c r="A129" i="1"/>
  <c r="B129" i="1"/>
  <c r="J129" i="1"/>
  <c r="A128" i="1" l="1"/>
  <c r="B128" i="1"/>
  <c r="J128" i="1"/>
  <c r="A127" i="1"/>
  <c r="B127" i="1"/>
  <c r="J127" i="1"/>
  <c r="A126" i="1"/>
  <c r="B126" i="1"/>
  <c r="J126" i="1"/>
  <c r="A80" i="3" l="1"/>
  <c r="B80" i="3"/>
  <c r="J80" i="3"/>
  <c r="A79" i="3"/>
  <c r="B79" i="3"/>
  <c r="J79" i="3"/>
  <c r="A78" i="3"/>
  <c r="B78" i="3"/>
  <c r="J78" i="3"/>
  <c r="A95" i="4"/>
  <c r="C95" i="4"/>
  <c r="H95" i="4" s="1"/>
  <c r="I95" i="4"/>
  <c r="A23" i="6"/>
  <c r="C23" i="6"/>
  <c r="H23" i="6" s="1"/>
  <c r="I23" i="6"/>
  <c r="A77" i="3"/>
  <c r="B77" i="3"/>
  <c r="J77" i="3"/>
  <c r="A76" i="3"/>
  <c r="B76" i="3"/>
  <c r="J76" i="3"/>
  <c r="A75" i="3"/>
  <c r="B75" i="3"/>
  <c r="J75" i="3"/>
  <c r="A74" i="3"/>
  <c r="B74" i="3"/>
  <c r="J74" i="3"/>
  <c r="A73" i="3"/>
  <c r="B73" i="3"/>
  <c r="J73" i="3"/>
  <c r="A125" i="1"/>
  <c r="B125" i="1"/>
  <c r="J125" i="1"/>
  <c r="A124" i="1"/>
  <c r="B124" i="1"/>
  <c r="J124" i="1"/>
  <c r="A123" i="1"/>
  <c r="B123" i="1"/>
  <c r="J123" i="1"/>
  <c r="A122" i="1"/>
  <c r="B122" i="1"/>
  <c r="J122" i="1"/>
  <c r="A121" i="1"/>
  <c r="B121" i="1"/>
  <c r="J121" i="1"/>
  <c r="A120" i="1"/>
  <c r="B120" i="1"/>
  <c r="J120" i="1"/>
  <c r="A119" i="1"/>
  <c r="B119" i="1"/>
  <c r="J119" i="1"/>
  <c r="A118" i="1"/>
  <c r="B118" i="1"/>
  <c r="J118" i="1"/>
  <c r="A117" i="1"/>
  <c r="B117" i="1"/>
  <c r="J117" i="1"/>
  <c r="A116" i="1"/>
  <c r="B116" i="1"/>
  <c r="J116" i="1"/>
  <c r="A115" i="1"/>
  <c r="B115" i="1"/>
  <c r="J115" i="1"/>
  <c r="A114" i="1"/>
  <c r="B114" i="1"/>
  <c r="J114" i="1"/>
  <c r="A113" i="1"/>
  <c r="B113" i="1"/>
  <c r="J113" i="1"/>
  <c r="A112" i="1"/>
  <c r="B112" i="1"/>
  <c r="J112" i="1"/>
  <c r="A111" i="1"/>
  <c r="B111" i="1"/>
  <c r="J111" i="1"/>
  <c r="A110" i="1"/>
  <c r="B110" i="1"/>
  <c r="J110" i="1"/>
  <c r="A109" i="1"/>
  <c r="B109" i="1"/>
  <c r="J109" i="1"/>
  <c r="A72" i="3"/>
  <c r="B72" i="3"/>
  <c r="J72" i="3"/>
  <c r="A94" i="5"/>
  <c r="I94" i="5"/>
  <c r="A94" i="4"/>
  <c r="I94" i="4"/>
  <c r="A93" i="4"/>
  <c r="I93" i="4"/>
  <c r="A108" i="1" l="1"/>
  <c r="B108" i="1"/>
  <c r="J108" i="1"/>
  <c r="A107" i="1"/>
  <c r="B107" i="1"/>
  <c r="J107" i="1"/>
  <c r="A106" i="1"/>
  <c r="B106" i="1"/>
  <c r="J106" i="1"/>
  <c r="A105" i="1"/>
  <c r="B105" i="1"/>
  <c r="J105" i="1"/>
  <c r="A104" i="1"/>
  <c r="B104" i="1"/>
  <c r="J104" i="1"/>
  <c r="A103" i="1"/>
  <c r="B103" i="1"/>
  <c r="J103" i="1"/>
  <c r="A92" i="4" l="1"/>
  <c r="I92" i="4"/>
  <c r="A91" i="4"/>
  <c r="H69" i="4"/>
  <c r="C91" i="4"/>
  <c r="H91" i="4" s="1"/>
  <c r="I91" i="4"/>
  <c r="A71" i="3"/>
  <c r="B71" i="3"/>
  <c r="I28" i="3"/>
  <c r="D52" i="3" s="1"/>
  <c r="I52" i="3" s="1"/>
  <c r="D70" i="3" s="1"/>
  <c r="I70" i="3" s="1"/>
  <c r="D71" i="3" s="1"/>
  <c r="I71" i="3" s="1"/>
  <c r="D72" i="3" s="1"/>
  <c r="I72" i="3" s="1"/>
  <c r="J71" i="3"/>
  <c r="A70" i="3"/>
  <c r="B70" i="3"/>
  <c r="J70" i="3"/>
  <c r="A69" i="3"/>
  <c r="B69" i="3"/>
  <c r="I17" i="3"/>
  <c r="D67" i="3" s="1"/>
  <c r="I67" i="3" s="1"/>
  <c r="D69" i="3" s="1"/>
  <c r="I69" i="3" s="1"/>
  <c r="D78" i="3" s="1"/>
  <c r="I78" i="3" s="1"/>
  <c r="J69" i="3"/>
  <c r="A93" i="5"/>
  <c r="I93" i="5"/>
  <c r="A92" i="5"/>
  <c r="H7" i="5"/>
  <c r="C66" i="5" s="1"/>
  <c r="H66" i="5" s="1"/>
  <c r="C68" i="5" s="1"/>
  <c r="H68" i="5" s="1"/>
  <c r="C92" i="5" s="1"/>
  <c r="H92" i="5" s="1"/>
  <c r="I92" i="5"/>
  <c r="A91" i="5"/>
  <c r="H30" i="5"/>
  <c r="C64" i="5"/>
  <c r="H64" i="5" s="1"/>
  <c r="C72" i="5" s="1"/>
  <c r="H72" i="5" s="1"/>
  <c r="C87" i="5" s="1"/>
  <c r="H87" i="5" s="1"/>
  <c r="C91" i="5" s="1"/>
  <c r="H91" i="5" s="1"/>
  <c r="I91" i="5"/>
  <c r="A90" i="5"/>
  <c r="H5" i="5"/>
  <c r="C89" i="5" s="1"/>
  <c r="H89" i="5" s="1"/>
  <c r="C90" i="5" s="1"/>
  <c r="H90" i="5" s="1"/>
  <c r="I90" i="5"/>
  <c r="A89" i="5"/>
  <c r="I89" i="5"/>
  <c r="A88" i="5"/>
  <c r="H2" i="5"/>
  <c r="C88" i="5"/>
  <c r="H88" i="5" s="1"/>
  <c r="I88" i="5"/>
  <c r="A87" i="5"/>
  <c r="I87" i="5"/>
  <c r="A86" i="5"/>
  <c r="H33" i="5"/>
  <c r="C86" i="5" s="1"/>
  <c r="H86" i="5" s="1"/>
  <c r="I86" i="5"/>
  <c r="A85" i="5"/>
  <c r="H14" i="5"/>
  <c r="C61" i="5"/>
  <c r="H61" i="5" s="1"/>
  <c r="C79" i="5" s="1"/>
  <c r="H79" i="5" s="1"/>
  <c r="H20" i="5"/>
  <c r="C85" i="5" s="1"/>
  <c r="H85" i="5" s="1"/>
  <c r="I85" i="5"/>
  <c r="A84" i="5"/>
  <c r="H10" i="5"/>
  <c r="C57" i="5"/>
  <c r="H57" i="5" s="1"/>
  <c r="C73" i="5" s="1"/>
  <c r="H73" i="5" s="1"/>
  <c r="C81" i="5" s="1"/>
  <c r="H81" i="5" s="1"/>
  <c r="H11" i="5"/>
  <c r="C58" i="5" s="1"/>
  <c r="H58" i="5" s="1"/>
  <c r="C71" i="5" s="1"/>
  <c r="H71" i="5" s="1"/>
  <c r="C77" i="5" s="1"/>
  <c r="H77" i="5" s="1"/>
  <c r="C80" i="5" s="1"/>
  <c r="H80" i="5" s="1"/>
  <c r="C82" i="5" s="1"/>
  <c r="H82" i="5" s="1"/>
  <c r="H12" i="5"/>
  <c r="C59" i="5"/>
  <c r="H59" i="5" s="1"/>
  <c r="C75" i="5" s="1"/>
  <c r="H75" i="5" s="1"/>
  <c r="C76" i="5" s="1"/>
  <c r="H76" i="5" s="1"/>
  <c r="H13" i="5"/>
  <c r="C60" i="5" s="1"/>
  <c r="H60" i="5" s="1"/>
  <c r="C78" i="5" s="1"/>
  <c r="H78" i="5" s="1"/>
  <c r="C84" i="5" s="1"/>
  <c r="H84" i="5" s="1"/>
  <c r="I84" i="5"/>
  <c r="A90" i="4"/>
  <c r="H68" i="4"/>
  <c r="C90" i="4" s="1"/>
  <c r="H90" i="4" s="1"/>
  <c r="I90" i="4"/>
  <c r="A89" i="4"/>
  <c r="H67" i="4"/>
  <c r="C89" i="4" s="1"/>
  <c r="H89" i="4" s="1"/>
  <c r="I89" i="4"/>
  <c r="A88" i="4"/>
  <c r="H66" i="4"/>
  <c r="C88" i="4" s="1"/>
  <c r="H88" i="4" s="1"/>
  <c r="I88" i="4"/>
  <c r="A87" i="4"/>
  <c r="H61" i="4"/>
  <c r="C62" i="4" s="1"/>
  <c r="H62" i="4" s="1"/>
  <c r="C63" i="4" s="1"/>
  <c r="H63" i="4" s="1"/>
  <c r="C87" i="4" s="1"/>
  <c r="H87" i="4" s="1"/>
  <c r="I87" i="4"/>
  <c r="A86" i="4"/>
  <c r="H64" i="4"/>
  <c r="C83" i="4"/>
  <c r="H83" i="4" s="1"/>
  <c r="C86" i="4" s="1"/>
  <c r="H86" i="4" s="1"/>
  <c r="I86" i="4"/>
  <c r="A85" i="4"/>
  <c r="H30" i="4"/>
  <c r="C85" i="4" s="1"/>
  <c r="H85" i="4" s="1"/>
  <c r="I85" i="4"/>
  <c r="A84" i="4"/>
  <c r="H28" i="4"/>
  <c r="C84" i="4"/>
  <c r="H84" i="4" s="1"/>
  <c r="I84" i="4"/>
  <c r="A83" i="4"/>
  <c r="I83" i="4"/>
  <c r="A82" i="4"/>
  <c r="H50" i="4"/>
  <c r="C82" i="4" s="1"/>
  <c r="H82" i="4" s="1"/>
  <c r="I82" i="4"/>
  <c r="A81" i="4"/>
  <c r="H29" i="4"/>
  <c r="C81" i="4"/>
  <c r="H81" i="4" s="1"/>
  <c r="I81" i="4"/>
  <c r="A80" i="4"/>
  <c r="H38" i="4"/>
  <c r="C39" i="4"/>
  <c r="H39" i="4" s="1"/>
  <c r="C76" i="4" s="1"/>
  <c r="H76" i="4" s="1"/>
  <c r="H40" i="4"/>
  <c r="C41" i="4" s="1"/>
  <c r="H41" i="4" s="1"/>
  <c r="C42" i="4" s="1"/>
  <c r="H42" i="4" s="1"/>
  <c r="C43" i="4" s="1"/>
  <c r="H43" i="4" s="1"/>
  <c r="C77" i="4" s="1"/>
  <c r="H77" i="4" s="1"/>
  <c r="H44" i="4"/>
  <c r="C78" i="4" s="1"/>
  <c r="H78" i="4" s="1"/>
  <c r="H45" i="4"/>
  <c r="C79" i="4" s="1"/>
  <c r="H79" i="4" s="1"/>
  <c r="H46" i="4"/>
  <c r="C47" i="4" s="1"/>
  <c r="H47" i="4" s="1"/>
  <c r="H26" i="4"/>
  <c r="C80" i="4" s="1"/>
  <c r="H80" i="4" s="1"/>
  <c r="I80" i="4"/>
  <c r="A79" i="4"/>
  <c r="I79" i="4"/>
  <c r="A78" i="4"/>
  <c r="I78" i="4"/>
  <c r="A77" i="4"/>
  <c r="I77" i="4"/>
  <c r="A76" i="4"/>
  <c r="I76" i="4"/>
  <c r="A75" i="4"/>
  <c r="H2" i="4"/>
  <c r="C3" i="4" s="1"/>
  <c r="H3" i="4" s="1"/>
  <c r="C4" i="4" s="1"/>
  <c r="H4" i="4" s="1"/>
  <c r="C5" i="4" s="1"/>
  <c r="H5" i="4" s="1"/>
  <c r="C75" i="4" s="1"/>
  <c r="H75" i="4" s="1"/>
  <c r="I75" i="4"/>
  <c r="A68" i="3"/>
  <c r="B68" i="3"/>
  <c r="I4" i="3"/>
  <c r="D40" i="3" s="1"/>
  <c r="I40" i="3" s="1"/>
  <c r="D58" i="3" s="1"/>
  <c r="I58" i="3" s="1"/>
  <c r="D68" i="3" s="1"/>
  <c r="I68" i="3" s="1"/>
  <c r="D79" i="3" s="1"/>
  <c r="I79" i="3" s="1"/>
  <c r="D83" i="3" s="1"/>
  <c r="I83" i="3" s="1"/>
  <c r="J68" i="3"/>
  <c r="A102" i="1"/>
  <c r="B102" i="1"/>
  <c r="I26" i="1"/>
  <c r="D34" i="1" s="1"/>
  <c r="I34" i="1" s="1"/>
  <c r="D39" i="1" s="1"/>
  <c r="I39" i="1" s="1"/>
  <c r="D102" i="1" s="1"/>
  <c r="I102" i="1" s="1"/>
  <c r="D103" i="1" s="1"/>
  <c r="I103" i="1" s="1"/>
  <c r="D104" i="1" s="1"/>
  <c r="I104" i="1" s="1"/>
  <c r="D107" i="1" s="1"/>
  <c r="I107" i="1" s="1"/>
  <c r="D114" i="1" s="1"/>
  <c r="I114" i="1" s="1"/>
  <c r="J102" i="1"/>
  <c r="A101" i="1"/>
  <c r="B101" i="1"/>
  <c r="I13" i="1"/>
  <c r="D38" i="1" s="1"/>
  <c r="I38" i="1" s="1"/>
  <c r="D87" i="1" s="1"/>
  <c r="I87" i="1" s="1"/>
  <c r="D101" i="1" s="1"/>
  <c r="I101" i="1" s="1"/>
  <c r="D113" i="1" s="1"/>
  <c r="I113" i="1" s="1"/>
  <c r="J101" i="1"/>
  <c r="A100" i="1"/>
  <c r="I23" i="1"/>
  <c r="D32" i="1" s="1"/>
  <c r="I32" i="1" s="1"/>
  <c r="D33" i="1" s="1"/>
  <c r="I33" i="1" s="1"/>
  <c r="D35" i="1" s="1"/>
  <c r="I35" i="1" s="1"/>
  <c r="D44" i="1" s="1"/>
  <c r="I44" i="1" s="1"/>
  <c r="D47" i="1" s="1"/>
  <c r="I47" i="1" s="1"/>
  <c r="D65" i="1" s="1"/>
  <c r="I65" i="1" s="1"/>
  <c r="D91" i="1" s="1"/>
  <c r="I91" i="1" s="1"/>
  <c r="D100" i="1" s="1"/>
  <c r="I100" i="1" s="1"/>
  <c r="D106" i="1" s="1"/>
  <c r="I106" i="1" s="1"/>
  <c r="D122" i="1" s="1"/>
  <c r="I122" i="1" s="1"/>
  <c r="D127" i="1" s="1"/>
  <c r="I127" i="1" s="1"/>
  <c r="D130" i="1" s="1"/>
  <c r="I130" i="1" s="1"/>
  <c r="J100" i="1"/>
  <c r="A31" i="7"/>
  <c r="H20" i="7"/>
  <c r="C22" i="7"/>
  <c r="H22" i="7"/>
  <c r="C31" i="7"/>
  <c r="H31" i="7"/>
  <c r="I31" i="7"/>
  <c r="A30" i="7"/>
  <c r="H10" i="7"/>
  <c r="C29" i="7"/>
  <c r="H29" i="7"/>
  <c r="H30" i="7"/>
  <c r="I30" i="7"/>
  <c r="A29" i="7"/>
  <c r="I29" i="7"/>
  <c r="A28" i="7"/>
  <c r="H11" i="7"/>
  <c r="C28" i="7"/>
  <c r="H28" i="7"/>
  <c r="I28" i="7"/>
  <c r="A27" i="7"/>
  <c r="H14" i="7"/>
  <c r="C27" i="7"/>
  <c r="H27" i="7"/>
  <c r="I27" i="7"/>
  <c r="A26" i="7"/>
  <c r="H9" i="7"/>
  <c r="C26" i="7"/>
  <c r="H26" i="7"/>
  <c r="I26" i="7"/>
  <c r="A25" i="7"/>
  <c r="H17" i="7"/>
  <c r="C25" i="7"/>
  <c r="H25" i="7"/>
  <c r="I25" i="7"/>
  <c r="A24" i="7"/>
  <c r="H23" i="7"/>
  <c r="C24" i="7"/>
  <c r="H24" i="7"/>
  <c r="I24" i="7"/>
  <c r="A13" i="4"/>
  <c r="H6" i="4"/>
  <c r="C7" i="4" s="1"/>
  <c r="H7" i="4" s="1"/>
  <c r="C8" i="4" s="1"/>
  <c r="H8" i="4" s="1"/>
  <c r="C9" i="4" s="1"/>
  <c r="H9" i="4" s="1"/>
  <c r="C10" i="4" s="1"/>
  <c r="H10" i="4" s="1"/>
  <c r="C11" i="4" s="1"/>
  <c r="H11" i="4" s="1"/>
  <c r="C12" i="4" s="1"/>
  <c r="H12" i="4" s="1"/>
  <c r="C13" i="4" s="1"/>
  <c r="H13" i="4" s="1"/>
  <c r="I13" i="4"/>
  <c r="A18" i="4"/>
  <c r="H14" i="4"/>
  <c r="C15" i="4" s="1"/>
  <c r="H15" i="4" s="1"/>
  <c r="C16" i="4" s="1"/>
  <c r="H16" i="4" s="1"/>
  <c r="C17" i="4" s="1"/>
  <c r="H17" i="4" s="1"/>
  <c r="C18" i="4" s="1"/>
  <c r="H18" i="4" s="1"/>
  <c r="I18" i="4"/>
  <c r="A22" i="4"/>
  <c r="H19" i="4"/>
  <c r="C20" i="4" s="1"/>
  <c r="H20" i="4" s="1"/>
  <c r="C21" i="4" s="1"/>
  <c r="H21" i="4" s="1"/>
  <c r="C22" i="4" s="1"/>
  <c r="H22" i="4" s="1"/>
  <c r="I22" i="4"/>
  <c r="A83" i="5"/>
  <c r="H8" i="5"/>
  <c r="C55" i="5" s="1"/>
  <c r="H55" i="5" s="1"/>
  <c r="C56" i="5" s="1"/>
  <c r="H56" i="5" s="1"/>
  <c r="C69" i="5" s="1"/>
  <c r="H69" i="5" s="1"/>
  <c r="C83" i="5" s="1"/>
  <c r="H83" i="5" s="1"/>
  <c r="C93" i="5" s="1"/>
  <c r="H93" i="5" s="1"/>
  <c r="C94" i="5" s="1"/>
  <c r="H94" i="5" s="1"/>
  <c r="I83" i="5"/>
  <c r="A82" i="5"/>
  <c r="I82" i="5"/>
  <c r="I5" i="1"/>
  <c r="D37" i="1" s="1"/>
  <c r="I37" i="1" s="1"/>
  <c r="D66" i="1" s="1"/>
  <c r="I66" i="1" s="1"/>
  <c r="D92" i="1" s="1"/>
  <c r="I92" i="1" s="1"/>
  <c r="D108" i="1" s="1"/>
  <c r="I108" i="1" s="1"/>
  <c r="D129" i="1" s="1"/>
  <c r="I129" i="1" s="1"/>
  <c r="I25" i="1"/>
  <c r="D48" i="1" s="1"/>
  <c r="I48" i="1" s="1"/>
  <c r="D90" i="1" s="1"/>
  <c r="I90" i="1" s="1"/>
  <c r="D115" i="1" s="1"/>
  <c r="I115" i="1" s="1"/>
  <c r="A47" i="4"/>
  <c r="I47" i="4"/>
  <c r="I21" i="4"/>
  <c r="I5" i="4"/>
  <c r="A23" i="7"/>
  <c r="I23" i="7"/>
  <c r="I22" i="7"/>
  <c r="A22" i="7"/>
  <c r="A99" i="1"/>
  <c r="B99" i="1"/>
  <c r="J99" i="1"/>
  <c r="A12" i="4"/>
  <c r="I12" i="4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A67" i="3"/>
  <c r="B67" i="3"/>
  <c r="J67" i="3"/>
  <c r="A43" i="4"/>
  <c r="I43" i="4"/>
  <c r="A11" i="4"/>
  <c r="I11" i="4"/>
  <c r="A21" i="7"/>
  <c r="A2" i="7"/>
  <c r="H2" i="7"/>
  <c r="A3" i="7"/>
  <c r="H3" i="7"/>
  <c r="A4" i="7"/>
  <c r="H4" i="7"/>
  <c r="A5" i="7"/>
  <c r="H5" i="7"/>
  <c r="C21" i="7"/>
  <c r="H21" i="7"/>
  <c r="A6" i="7"/>
  <c r="H6" i="7"/>
  <c r="A7" i="7"/>
  <c r="H7" i="7"/>
  <c r="A8" i="7"/>
  <c r="A9" i="7"/>
  <c r="A10" i="7"/>
  <c r="A11" i="7"/>
  <c r="A12" i="7"/>
  <c r="H12" i="7"/>
  <c r="A13" i="7"/>
  <c r="H13" i="7"/>
  <c r="A14" i="7"/>
  <c r="A15" i="7"/>
  <c r="H15" i="7"/>
  <c r="A16" i="7"/>
  <c r="A17" i="7"/>
  <c r="A18" i="7"/>
  <c r="A19" i="7"/>
  <c r="H19" i="7"/>
  <c r="A20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66" i="3"/>
  <c r="B66" i="3"/>
  <c r="J66" i="3"/>
  <c r="A65" i="3"/>
  <c r="B65" i="3"/>
  <c r="J65" i="3"/>
  <c r="A64" i="3"/>
  <c r="B64" i="3"/>
  <c r="J64" i="3"/>
  <c r="H22" i="6"/>
  <c r="I22" i="6"/>
  <c r="H21" i="6"/>
  <c r="I21" i="6"/>
  <c r="I20" i="6"/>
  <c r="A4" i="4"/>
  <c r="I4" i="4"/>
  <c r="A98" i="1"/>
  <c r="B98" i="1"/>
  <c r="J98" i="1"/>
  <c r="I19" i="6"/>
  <c r="A81" i="5"/>
  <c r="I81" i="5"/>
  <c r="A80" i="5"/>
  <c r="I80" i="5"/>
  <c r="A79" i="5"/>
  <c r="I79" i="5"/>
  <c r="A78" i="5"/>
  <c r="I78" i="5"/>
  <c r="A77" i="5"/>
  <c r="I77" i="5"/>
  <c r="A76" i="5"/>
  <c r="I76" i="5"/>
  <c r="A57" i="5"/>
  <c r="A75" i="5"/>
  <c r="I75" i="5"/>
  <c r="A74" i="5"/>
  <c r="H4" i="5"/>
  <c r="C63" i="5" s="1"/>
  <c r="H63" i="5" s="1"/>
  <c r="C74" i="5" s="1"/>
  <c r="H74" i="5" s="1"/>
  <c r="I74" i="5"/>
  <c r="A63" i="4"/>
  <c r="I63" i="4"/>
  <c r="A63" i="3"/>
  <c r="B63" i="3"/>
  <c r="I39" i="3"/>
  <c r="D49" i="3" s="1"/>
  <c r="I49" i="3" s="1"/>
  <c r="D60" i="3" s="1"/>
  <c r="I60" i="3" s="1"/>
  <c r="D63" i="3" s="1"/>
  <c r="I63" i="3" s="1"/>
  <c r="J63" i="3"/>
  <c r="A62" i="3"/>
  <c r="B62" i="3"/>
  <c r="I37" i="3"/>
  <c r="D44" i="3" s="1"/>
  <c r="I44" i="3" s="1"/>
  <c r="D48" i="3" s="1"/>
  <c r="I48" i="3" s="1"/>
  <c r="D62" i="3" s="1"/>
  <c r="I62" i="3" s="1"/>
  <c r="J62" i="3"/>
  <c r="A61" i="3"/>
  <c r="B61" i="3"/>
  <c r="I35" i="3"/>
  <c r="D43" i="3" s="1"/>
  <c r="I43" i="3" s="1"/>
  <c r="D51" i="3" s="1"/>
  <c r="I51" i="3" s="1"/>
  <c r="D56" i="3" s="1"/>
  <c r="I56" i="3" s="1"/>
  <c r="D61" i="3" s="1"/>
  <c r="I61" i="3" s="1"/>
  <c r="J61" i="3"/>
  <c r="A10" i="4"/>
  <c r="I10" i="4"/>
  <c r="A17" i="4"/>
  <c r="I17" i="4"/>
  <c r="A9" i="4"/>
  <c r="I9" i="4"/>
  <c r="A97" i="1"/>
  <c r="B97" i="1"/>
  <c r="J97" i="1"/>
  <c r="A73" i="5"/>
  <c r="I73" i="5"/>
  <c r="A96" i="1"/>
  <c r="B96" i="1"/>
  <c r="J96" i="1"/>
  <c r="I18" i="6"/>
  <c r="A16" i="4"/>
  <c r="I16" i="4"/>
  <c r="A8" i="4"/>
  <c r="I8" i="4"/>
  <c r="A95" i="1"/>
  <c r="B95" i="1"/>
  <c r="J95" i="1"/>
  <c r="A20" i="4"/>
  <c r="I20" i="4"/>
  <c r="A3" i="4"/>
  <c r="I3" i="4"/>
  <c r="A7" i="4"/>
  <c r="I7" i="4"/>
  <c r="A15" i="4"/>
  <c r="I15" i="4"/>
  <c r="A60" i="3"/>
  <c r="B60" i="3"/>
  <c r="J60" i="3"/>
  <c r="A59" i="3"/>
  <c r="B59" i="3"/>
  <c r="J59" i="3"/>
  <c r="A58" i="3"/>
  <c r="B58" i="3"/>
  <c r="J58" i="3"/>
  <c r="A57" i="3"/>
  <c r="B57" i="3"/>
  <c r="J57" i="3"/>
  <c r="A56" i="3"/>
  <c r="B56" i="3"/>
  <c r="J56" i="3"/>
  <c r="A72" i="5"/>
  <c r="I72" i="5"/>
  <c r="I17" i="6"/>
  <c r="A62" i="4"/>
  <c r="I62" i="4"/>
  <c r="A39" i="4"/>
  <c r="I39" i="4"/>
  <c r="A71" i="5"/>
  <c r="I71" i="5"/>
  <c r="A70" i="5"/>
  <c r="H35" i="5"/>
  <c r="C53" i="5"/>
  <c r="H53" i="5" s="1"/>
  <c r="C54" i="5" s="1"/>
  <c r="H54" i="5" s="1"/>
  <c r="H36" i="5"/>
  <c r="C51" i="5" s="1"/>
  <c r="H51" i="5" s="1"/>
  <c r="C70" i="5" s="1"/>
  <c r="H70" i="5" s="1"/>
  <c r="I70" i="5"/>
  <c r="A55" i="3"/>
  <c r="B55" i="3"/>
  <c r="J55" i="3"/>
  <c r="A54" i="3"/>
  <c r="B54" i="3"/>
  <c r="J5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2" i="1"/>
  <c r="J2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53" i="3"/>
  <c r="A52" i="3"/>
  <c r="A42" i="4"/>
  <c r="I42" i="4"/>
  <c r="A69" i="1"/>
  <c r="A68" i="1"/>
  <c r="A51" i="3"/>
  <c r="A50" i="3"/>
  <c r="I36" i="3"/>
  <c r="D50" i="3" s="1"/>
  <c r="I50" i="3" s="1"/>
  <c r="D55" i="3" s="1"/>
  <c r="I55" i="3" s="1"/>
  <c r="D65" i="3" s="1"/>
  <c r="I65" i="3" s="1"/>
  <c r="D66" i="3" s="1"/>
  <c r="I66" i="3" s="1"/>
  <c r="A49" i="3"/>
  <c r="A48" i="3"/>
  <c r="A69" i="5"/>
  <c r="I69" i="5"/>
  <c r="A47" i="3"/>
  <c r="I20" i="3"/>
  <c r="D47" i="3" s="1"/>
  <c r="I47" i="3" s="1"/>
  <c r="D80" i="3" s="1"/>
  <c r="I80" i="3" s="1"/>
  <c r="A67" i="1"/>
  <c r="A66" i="1"/>
  <c r="A65" i="1"/>
  <c r="A68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4" i="5"/>
  <c r="I2" i="5"/>
  <c r="I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A67" i="5"/>
  <c r="A64" i="1"/>
  <c r="A63" i="1"/>
  <c r="A62" i="1"/>
  <c r="A56" i="4"/>
  <c r="I56" i="4"/>
  <c r="A73" i="4"/>
  <c r="I73" i="4"/>
  <c r="A66" i="5"/>
  <c r="A61" i="1"/>
  <c r="A46" i="3"/>
  <c r="I46" i="3"/>
  <c r="D57" i="3" s="1"/>
  <c r="I57" i="3" s="1"/>
  <c r="A45" i="3"/>
  <c r="I45" i="3"/>
  <c r="D54" i="3" s="1"/>
  <c r="I54" i="3" s="1"/>
  <c r="A44" i="3"/>
  <c r="A43" i="3"/>
  <c r="A42" i="3"/>
  <c r="A41" i="4"/>
  <c r="I41" i="4"/>
  <c r="A60" i="1"/>
  <c r="A65" i="5"/>
  <c r="A59" i="1"/>
  <c r="A58" i="1"/>
  <c r="A64" i="5"/>
  <c r="A63" i="5"/>
  <c r="A57" i="1"/>
  <c r="A56" i="1"/>
  <c r="A55" i="1"/>
  <c r="A54" i="1"/>
  <c r="A53" i="1"/>
  <c r="A52" i="1"/>
  <c r="A51" i="1"/>
  <c r="A50" i="1"/>
  <c r="I16" i="6"/>
  <c r="A49" i="1"/>
  <c r="A48" i="1"/>
  <c r="A47" i="1"/>
  <c r="A46" i="1"/>
  <c r="A41" i="3"/>
  <c r="H15" i="6"/>
  <c r="I15" i="6"/>
  <c r="A62" i="5"/>
  <c r="A45" i="1"/>
  <c r="A44" i="1"/>
  <c r="A43" i="1"/>
  <c r="A42" i="1"/>
  <c r="A41" i="1"/>
  <c r="A40" i="1"/>
  <c r="A39" i="1"/>
  <c r="A38" i="1"/>
  <c r="A37" i="1"/>
  <c r="A36" i="1"/>
  <c r="A35" i="1"/>
  <c r="A61" i="5"/>
  <c r="A60" i="5"/>
  <c r="A59" i="5"/>
  <c r="A58" i="5"/>
  <c r="A56" i="5"/>
  <c r="I14" i="6"/>
  <c r="A55" i="5"/>
  <c r="A40" i="3"/>
  <c r="I13" i="6"/>
  <c r="H12" i="6"/>
  <c r="I12" i="6"/>
  <c r="A54" i="5"/>
  <c r="A53" i="5"/>
  <c r="I5" i="6"/>
  <c r="H11" i="6"/>
  <c r="I11" i="6"/>
  <c r="H10" i="6"/>
  <c r="I10" i="6"/>
  <c r="H9" i="6"/>
  <c r="C19" i="6"/>
  <c r="H19" i="6" s="1"/>
  <c r="C20" i="6" s="1"/>
  <c r="H20" i="6" s="1"/>
  <c r="I9" i="6"/>
  <c r="H8" i="6"/>
  <c r="I8" i="6"/>
  <c r="H7" i="6"/>
  <c r="C14" i="6"/>
  <c r="H14" i="6" s="1"/>
  <c r="C16" i="6" s="1"/>
  <c r="H16" i="6" s="1"/>
  <c r="I7" i="6"/>
  <c r="H6" i="6"/>
  <c r="I6" i="6"/>
  <c r="H5" i="6"/>
  <c r="C13" i="6" s="1"/>
  <c r="H13" i="6" s="1"/>
  <c r="H4" i="6"/>
  <c r="I4" i="6"/>
  <c r="H3" i="6"/>
  <c r="C17" i="6"/>
  <c r="H17" i="6" s="1"/>
  <c r="C18" i="6" s="1"/>
  <c r="H18" i="6" s="1"/>
  <c r="I3" i="6"/>
  <c r="I2" i="6"/>
  <c r="H2" i="6"/>
  <c r="I35" i="4"/>
  <c r="I34" i="4"/>
  <c r="I33" i="4"/>
  <c r="I36" i="4"/>
  <c r="I37" i="4"/>
  <c r="I48" i="4"/>
  <c r="I49" i="4"/>
  <c r="I50" i="4"/>
  <c r="I51" i="4"/>
  <c r="I52" i="4"/>
  <c r="I53" i="4"/>
  <c r="I54" i="4"/>
  <c r="I65" i="4"/>
  <c r="I64" i="4"/>
  <c r="I61" i="4"/>
  <c r="I66" i="4"/>
  <c r="I67" i="4"/>
  <c r="I68" i="4"/>
  <c r="I27" i="4"/>
  <c r="I26" i="4"/>
  <c r="I25" i="4"/>
  <c r="I28" i="4"/>
  <c r="I29" i="4"/>
  <c r="I30" i="4"/>
  <c r="I24" i="4"/>
  <c r="I32" i="4"/>
  <c r="I31" i="4"/>
  <c r="I44" i="4"/>
  <c r="I40" i="4"/>
  <c r="I38" i="4"/>
  <c r="I45" i="4"/>
  <c r="I46" i="4"/>
  <c r="I71" i="4"/>
  <c r="I70" i="4"/>
  <c r="I69" i="4"/>
  <c r="I72" i="4"/>
  <c r="I74" i="4"/>
  <c r="I58" i="4"/>
  <c r="I57" i="4"/>
  <c r="I55" i="4"/>
  <c r="I59" i="4"/>
  <c r="I60" i="4"/>
  <c r="I14" i="4"/>
  <c r="I6" i="4"/>
  <c r="I2" i="4"/>
  <c r="I19" i="4"/>
  <c r="I23" i="4"/>
  <c r="A34" i="1"/>
  <c r="A33" i="1"/>
  <c r="A52" i="5"/>
  <c r="A5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35" i="4"/>
  <c r="A34" i="4"/>
  <c r="A33" i="4"/>
  <c r="A36" i="4"/>
  <c r="A37" i="4"/>
  <c r="A48" i="4"/>
  <c r="A49" i="4"/>
  <c r="A50" i="4"/>
  <c r="A51" i="4"/>
  <c r="A52" i="4"/>
  <c r="A53" i="4"/>
  <c r="A54" i="4"/>
  <c r="A65" i="4"/>
  <c r="A64" i="4"/>
  <c r="A61" i="4"/>
  <c r="A66" i="4"/>
  <c r="A67" i="4"/>
  <c r="A68" i="4"/>
  <c r="A27" i="4"/>
  <c r="A26" i="4"/>
  <c r="A25" i="4"/>
  <c r="A28" i="4"/>
  <c r="A29" i="4"/>
  <c r="A30" i="4"/>
  <c r="A24" i="4"/>
  <c r="A32" i="4"/>
  <c r="A31" i="4"/>
  <c r="A44" i="4"/>
  <c r="A40" i="4"/>
  <c r="A38" i="4"/>
  <c r="A45" i="4"/>
  <c r="A46" i="4"/>
  <c r="A71" i="4"/>
  <c r="A70" i="4"/>
  <c r="A69" i="4"/>
  <c r="A72" i="4"/>
  <c r="A74" i="4"/>
  <c r="A58" i="4"/>
  <c r="A57" i="4"/>
  <c r="A55" i="4"/>
  <c r="A59" i="4"/>
  <c r="A60" i="4"/>
  <c r="A14" i="4"/>
  <c r="A6" i="4"/>
  <c r="A2" i="4"/>
  <c r="A19" i="4"/>
  <c r="A23" i="4"/>
  <c r="A19" i="3"/>
  <c r="I19" i="3"/>
  <c r="H53" i="4"/>
  <c r="H54" i="4"/>
  <c r="H48" i="5"/>
  <c r="H49" i="5"/>
  <c r="H50" i="5"/>
  <c r="H47" i="5"/>
  <c r="H46" i="5"/>
  <c r="H44" i="5"/>
  <c r="H43" i="5"/>
  <c r="H42" i="5"/>
  <c r="H40" i="5"/>
  <c r="H39" i="5"/>
  <c r="A33" i="3"/>
  <c r="I33" i="3"/>
  <c r="A29" i="3"/>
  <c r="I29" i="3"/>
  <c r="A30" i="3"/>
  <c r="I30" i="3"/>
  <c r="A31" i="3"/>
  <c r="I31" i="3"/>
  <c r="A38" i="3"/>
  <c r="I38" i="3"/>
  <c r="A11" i="1"/>
  <c r="H35" i="4"/>
  <c r="H3" i="5"/>
  <c r="H6" i="5"/>
  <c r="H9" i="5"/>
  <c r="H15" i="5"/>
  <c r="H16" i="5"/>
  <c r="H17" i="5"/>
  <c r="H18" i="5"/>
  <c r="H19" i="5"/>
  <c r="H21" i="5"/>
  <c r="H22" i="5"/>
  <c r="H23" i="5"/>
  <c r="H24" i="5"/>
  <c r="H25" i="5"/>
  <c r="C65" i="5"/>
  <c r="H65" i="5"/>
  <c r="H26" i="5"/>
  <c r="H27" i="5"/>
  <c r="H28" i="5"/>
  <c r="H29" i="5"/>
  <c r="H31" i="5"/>
  <c r="C62" i="5"/>
  <c r="H62" i="5"/>
  <c r="H32" i="5"/>
  <c r="H34" i="5"/>
  <c r="H37" i="5"/>
  <c r="C52" i="5"/>
  <c r="H52" i="5"/>
  <c r="H38" i="5"/>
  <c r="H67" i="5"/>
  <c r="H34" i="4"/>
  <c r="H33" i="4"/>
  <c r="H36" i="4"/>
  <c r="H37" i="4"/>
  <c r="H48" i="4"/>
  <c r="H49" i="4"/>
  <c r="H51" i="4"/>
  <c r="H52" i="4"/>
  <c r="H65" i="4"/>
  <c r="H27" i="4"/>
  <c r="H25" i="4"/>
  <c r="H24" i="4"/>
  <c r="H32" i="4"/>
  <c r="C93" i="4" s="1"/>
  <c r="H93" i="4" s="1"/>
  <c r="H31" i="4"/>
  <c r="C94" i="4" s="1"/>
  <c r="H94" i="4" s="1"/>
  <c r="H71" i="4"/>
  <c r="H70" i="4"/>
  <c r="H72" i="4"/>
  <c r="C73" i="4" s="1"/>
  <c r="H73" i="4" s="1"/>
  <c r="H74" i="4"/>
  <c r="H58" i="4"/>
  <c r="H57" i="4"/>
  <c r="H55" i="4"/>
  <c r="C56" i="4" s="1"/>
  <c r="H56" i="4" s="1"/>
  <c r="C92" i="4" s="1"/>
  <c r="H92" i="4" s="1"/>
  <c r="H59" i="4"/>
  <c r="H60" i="4"/>
  <c r="H23" i="4"/>
  <c r="I2" i="3"/>
  <c r="I3" i="3"/>
  <c r="I5" i="3"/>
  <c r="D77" i="3" s="1"/>
  <c r="I77" i="3" s="1"/>
  <c r="D82" i="3" s="1"/>
  <c r="I82" i="3" s="1"/>
  <c r="I6" i="3"/>
  <c r="I7" i="3"/>
  <c r="I8" i="3"/>
  <c r="I9" i="3"/>
  <c r="I10" i="3"/>
  <c r="D64" i="3" s="1"/>
  <c r="I64" i="3" s="1"/>
  <c r="D76" i="3" s="1"/>
  <c r="I76" i="3" s="1"/>
  <c r="I13" i="3"/>
  <c r="I14" i="3"/>
  <c r="I15" i="3"/>
  <c r="D59" i="3" s="1"/>
  <c r="I59" i="3" s="1"/>
  <c r="I16" i="3"/>
  <c r="I18" i="3"/>
  <c r="I21" i="3"/>
  <c r="D73" i="3" s="1"/>
  <c r="I73" i="3" s="1"/>
  <c r="I22" i="3"/>
  <c r="D41" i="3" s="1"/>
  <c r="I41" i="3" s="1"/>
  <c r="I23" i="3"/>
  <c r="I24" i="3"/>
  <c r="D74" i="3" s="1"/>
  <c r="I74" i="3" s="1"/>
  <c r="I25" i="3"/>
  <c r="D75" i="3" s="1"/>
  <c r="I75" i="3" s="1"/>
  <c r="D81" i="3" s="1"/>
  <c r="I81" i="3" s="1"/>
  <c r="I26" i="3"/>
  <c r="I27" i="3"/>
  <c r="I32" i="3"/>
  <c r="I34" i="3"/>
  <c r="D42" i="3" s="1"/>
  <c r="I42" i="3" s="1"/>
  <c r="A39" i="3"/>
  <c r="A32" i="3"/>
  <c r="A34" i="3"/>
  <c r="A35" i="3"/>
  <c r="A36" i="3"/>
  <c r="A37" i="3"/>
  <c r="A26" i="3"/>
  <c r="A27" i="3"/>
  <c r="A2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21" i="3"/>
  <c r="A22" i="3"/>
  <c r="A23" i="3"/>
  <c r="A24" i="3"/>
  <c r="A25" i="3"/>
  <c r="A2" i="3"/>
  <c r="A32" i="1"/>
  <c r="A31" i="1"/>
  <c r="A2" i="1"/>
  <c r="A3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I2" i="1"/>
  <c r="D109" i="1" s="1"/>
  <c r="I109" i="1" s="1"/>
  <c r="I3" i="1"/>
  <c r="D110" i="1" s="1"/>
  <c r="I110" i="1" s="1"/>
  <c r="I4" i="1"/>
  <c r="D72" i="1" s="1"/>
  <c r="I72" i="1" s="1"/>
  <c r="I6" i="1"/>
  <c r="D73" i="1" s="1"/>
  <c r="I73" i="1" s="1"/>
  <c r="I7" i="1"/>
  <c r="D74" i="1" s="1"/>
  <c r="I74" i="1" s="1"/>
  <c r="I8" i="1"/>
  <c r="D40" i="1" s="1"/>
  <c r="I40" i="1" s="1"/>
  <c r="D67" i="1" s="1"/>
  <c r="I67" i="1" s="1"/>
  <c r="D93" i="1" s="1"/>
  <c r="I93" i="1" s="1"/>
  <c r="I9" i="1"/>
  <c r="D41" i="1" s="1"/>
  <c r="I41" i="1" s="1"/>
  <c r="D50" i="1" s="1"/>
  <c r="I50" i="1" s="1"/>
  <c r="D51" i="1" s="1"/>
  <c r="I51" i="1" s="1"/>
  <c r="D52" i="1" s="1"/>
  <c r="I52" i="1" s="1"/>
  <c r="D53" i="1" s="1"/>
  <c r="I53" i="1" s="1"/>
  <c r="D54" i="1" s="1"/>
  <c r="I54" i="1" s="1"/>
  <c r="D55" i="1" s="1"/>
  <c r="I55" i="1" s="1"/>
  <c r="D56" i="1" s="1"/>
  <c r="I56" i="1" s="1"/>
  <c r="D57" i="1" s="1"/>
  <c r="I57" i="1" s="1"/>
  <c r="D58" i="1" s="1"/>
  <c r="I58" i="1" s="1"/>
  <c r="D59" i="1" s="1"/>
  <c r="I59" i="1" s="1"/>
  <c r="D61" i="1" s="1"/>
  <c r="I61" i="1" s="1"/>
  <c r="D62" i="1" s="1"/>
  <c r="I62" i="1" s="1"/>
  <c r="D63" i="1" s="1"/>
  <c r="I63" i="1" s="1"/>
  <c r="D64" i="1" s="1"/>
  <c r="I64" i="1" s="1"/>
  <c r="D68" i="1" s="1"/>
  <c r="I68" i="1" s="1"/>
  <c r="D70" i="1" s="1"/>
  <c r="I70" i="1" s="1"/>
  <c r="D71" i="1" s="1"/>
  <c r="I71" i="1" s="1"/>
  <c r="D95" i="1" s="1"/>
  <c r="I95" i="1" s="1"/>
  <c r="D96" i="1" s="1"/>
  <c r="I96" i="1" s="1"/>
  <c r="D98" i="1" s="1"/>
  <c r="I98" i="1" s="1"/>
  <c r="I10" i="1"/>
  <c r="D75" i="1" s="1"/>
  <c r="I75" i="1" s="1"/>
  <c r="D125" i="1" s="1"/>
  <c r="I125" i="1" s="1"/>
  <c r="I11" i="1"/>
  <c r="D76" i="1" s="1"/>
  <c r="I76" i="1" s="1"/>
  <c r="D111" i="1" s="1"/>
  <c r="I111" i="1" s="1"/>
  <c r="I12" i="1"/>
  <c r="D77" i="1" s="1"/>
  <c r="I77" i="1" s="1"/>
  <c r="D112" i="1" s="1"/>
  <c r="I112" i="1" s="1"/>
  <c r="I14" i="1"/>
  <c r="D78" i="1" s="1"/>
  <c r="I78" i="1" s="1"/>
  <c r="D119" i="1" s="1"/>
  <c r="I119" i="1" s="1"/>
  <c r="I15" i="1"/>
  <c r="D43" i="1" s="1"/>
  <c r="I43" i="1" s="1"/>
  <c r="D46" i="1" s="1"/>
  <c r="I46" i="1" s="1"/>
  <c r="D89" i="1" s="1"/>
  <c r="I89" i="1" s="1"/>
  <c r="I16" i="1"/>
  <c r="D79" i="1" s="1"/>
  <c r="I79" i="1" s="1"/>
  <c r="D118" i="1" s="1"/>
  <c r="I118" i="1" s="1"/>
  <c r="I17" i="1"/>
  <c r="D80" i="1" s="1"/>
  <c r="I80" i="1" s="1"/>
  <c r="D117" i="1" s="1"/>
  <c r="I117" i="1" s="1"/>
  <c r="I18" i="1"/>
  <c r="D81" i="1" s="1"/>
  <c r="I81" i="1" s="1"/>
  <c r="I19" i="1"/>
  <c r="D82" i="1" s="1"/>
  <c r="I82" i="1" s="1"/>
  <c r="D116" i="1" s="1"/>
  <c r="I116" i="1" s="1"/>
  <c r="I20" i="1"/>
  <c r="D31" i="1" s="1"/>
  <c r="I31" i="1" s="1"/>
  <c r="D36" i="1" s="1"/>
  <c r="I36" i="1" s="1"/>
  <c r="D45" i="1" s="1"/>
  <c r="I45" i="1" s="1"/>
  <c r="D49" i="1" s="1"/>
  <c r="I49" i="1" s="1"/>
  <c r="D60" i="1" s="1"/>
  <c r="I60" i="1" s="1"/>
  <c r="D69" i="1" s="1"/>
  <c r="I69" i="1" s="1"/>
  <c r="D94" i="1" s="1"/>
  <c r="I94" i="1" s="1"/>
  <c r="D99" i="1" s="1"/>
  <c r="I99" i="1" s="1"/>
  <c r="D105" i="1" s="1"/>
  <c r="I105" i="1" s="1"/>
  <c r="D126" i="1" s="1"/>
  <c r="I126" i="1" s="1"/>
  <c r="I21" i="1"/>
  <c r="D83" i="1" s="1"/>
  <c r="I83" i="1" s="1"/>
  <c r="D124" i="1" s="1"/>
  <c r="I124" i="1" s="1"/>
  <c r="I22" i="1"/>
  <c r="D84" i="1" s="1"/>
  <c r="I84" i="1" s="1"/>
  <c r="D123" i="1" s="1"/>
  <c r="I123" i="1" s="1"/>
  <c r="I24" i="1"/>
  <c r="D42" i="1" s="1"/>
  <c r="I42" i="1" s="1"/>
  <c r="D88" i="1" s="1"/>
  <c r="I88" i="1" s="1"/>
  <c r="D121" i="1" s="1"/>
  <c r="I121" i="1" s="1"/>
  <c r="D128" i="1" s="1"/>
  <c r="I128" i="1" s="1"/>
  <c r="I27" i="1"/>
  <c r="D85" i="1" s="1"/>
  <c r="I85" i="1" s="1"/>
  <c r="D120" i="1" s="1"/>
  <c r="I120" i="1" s="1"/>
  <c r="I28" i="1"/>
  <c r="D86" i="1" s="1"/>
  <c r="I86" i="1" s="1"/>
  <c r="D97" i="1" s="1"/>
  <c r="I97" i="1" s="1"/>
  <c r="I29" i="1"/>
  <c r="I30" i="1"/>
  <c r="H41" i="5"/>
  <c r="H45" i="5"/>
  <c r="D84" i="3" l="1"/>
  <c r="I84" i="3" s="1"/>
  <c r="D85" i="3" s="1"/>
  <c r="I85" i="3" s="1"/>
  <c r="D86" i="3" s="1"/>
  <c r="I86" i="3" s="1"/>
</calcChain>
</file>

<file path=xl/comments1.xml><?xml version="1.0" encoding="utf-8"?>
<comments xmlns="http://schemas.openxmlformats.org/spreadsheetml/2006/main">
  <authors>
    <author>Autore</author>
  </authors>
  <commentList>
    <comment ref="I8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+2 SCATOLE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ATTUALMENTE NON IN USO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ATTUALMENTE NON IN USO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ATTUALMENTE NON IN USO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attualmente non in uso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ATTUALMENTE NON IN USO</t>
        </r>
      </text>
    </comment>
  </commentList>
</comments>
</file>

<file path=xl/comments3.xml><?xml version="1.0" encoding="utf-8"?>
<comments xmlns="http://schemas.openxmlformats.org/spreadsheetml/2006/main">
  <authors>
    <author>Autore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3 Rossi</t>
        </r>
      </text>
    </comment>
  </commentList>
</comments>
</file>

<file path=xl/sharedStrings.xml><?xml version="1.0" encoding="utf-8"?>
<sst xmlns="http://schemas.openxmlformats.org/spreadsheetml/2006/main" count="1062" uniqueCount="317">
  <si>
    <t>CATEGORIA</t>
  </si>
  <si>
    <t>MATERIALE</t>
  </si>
  <si>
    <t>GIACENZA INIZIALE</t>
  </si>
  <si>
    <t xml:space="preserve">QTY PRELIEVO </t>
  </si>
  <si>
    <t>QTY INSERIMENTO</t>
  </si>
  <si>
    <t xml:space="preserve">DATA </t>
  </si>
  <si>
    <t>NOME RICEVITORE</t>
  </si>
  <si>
    <t>GIACENZA RESIDUA</t>
  </si>
  <si>
    <t>SOGLIA DI RIORDINO</t>
  </si>
  <si>
    <t>NOTE</t>
  </si>
  <si>
    <t>ETICHETTA</t>
  </si>
  <si>
    <t>MODULO</t>
  </si>
  <si>
    <t>M40 TXL UNIVERSALE</t>
  </si>
  <si>
    <t>MCCT</t>
  </si>
  <si>
    <t>U</t>
  </si>
  <si>
    <t>UA</t>
  </si>
  <si>
    <t>AVVISO DI IRREGOLARITA' ASSICURAZIONE VEICOLI/TRENI</t>
  </si>
  <si>
    <t>CVR BA01 BA02</t>
  </si>
  <si>
    <t>CVR CTC01 CTC02 CTC03 CTC04</t>
  </si>
  <si>
    <t>CVR PBA01 PBA02 PBA03</t>
  </si>
  <si>
    <t>CVR SCC01 SCC02 SCC03</t>
  </si>
  <si>
    <t>M</t>
  </si>
  <si>
    <t>CVR SCMT01 SCMT02 SSB01</t>
  </si>
  <si>
    <t>CVR SR01 SR02 SR07</t>
  </si>
  <si>
    <t>M40 A REV 2</t>
  </si>
  <si>
    <t>M40 DL BA</t>
  </si>
  <si>
    <t>M40 RTB</t>
  </si>
  <si>
    <t>M40 SCMT REV1</t>
  </si>
  <si>
    <t>M40 TELEC B.A.</t>
  </si>
  <si>
    <t>M40 TELEC SCC</t>
  </si>
  <si>
    <t>MAD</t>
  </si>
  <si>
    <t>I</t>
  </si>
  <si>
    <t>K</t>
  </si>
  <si>
    <t>NA</t>
  </si>
  <si>
    <t xml:space="preserve">M40 TECNICO GRANDE </t>
  </si>
  <si>
    <t>RV TXL</t>
  </si>
  <si>
    <t>TV 40</t>
  </si>
  <si>
    <t>U PRECOMPILATA</t>
  </si>
  <si>
    <t>BROGLIACCIO</t>
  </si>
  <si>
    <t>LISTA VEICOLI</t>
  </si>
  <si>
    <t>VALIDITA'</t>
  </si>
  <si>
    <t>CHIAVE ESAGONALE 8mm</t>
  </si>
  <si>
    <t>CHIAVE INGLESE 17/19</t>
  </si>
  <si>
    <t>CHIAVE TRIPLA FS PER CHIUSURA SPORTELLI</t>
  </si>
  <si>
    <t>CHIAVI LOCOMOTIVA E189</t>
  </si>
  <si>
    <t>COPRIZAINO CATARIFRANGENTE</t>
  </si>
  <si>
    <t>DIMA PASSA NON PASSA QUOTA QR DEI BORDINI</t>
  </si>
  <si>
    <t>DIMA PASSA NON PASSA Sd, Sh, LARGHEZZA CERCHIONE</t>
  </si>
  <si>
    <t>DIMA PASSA NON PASSA Sd, Sh, RIFOLLAMENTO</t>
  </si>
  <si>
    <t>DIZIONARIO PER IL MACCHINISTA</t>
  </si>
  <si>
    <t>LAMPADA PER VERIFICA PORTATILE (TORCIA LED)</t>
  </si>
  <si>
    <t>MARSUPIO PORTA UTENSILI</t>
  </si>
  <si>
    <t>MARTELLO DI VERIFICA LUNGO</t>
  </si>
  <si>
    <t>METRO IN LEGNO</t>
  </si>
  <si>
    <t>PINZA UNIVERSALE</t>
  </si>
  <si>
    <t>PIOMBO+FILO</t>
  </si>
  <si>
    <t>ZAINO GRANDE</t>
  </si>
  <si>
    <t>ZAINO PICCOLO</t>
  </si>
  <si>
    <t>TORCIA FRONTALE "TASCABILE"</t>
  </si>
  <si>
    <t>TELETERMOMETRO</t>
  </si>
  <si>
    <t>CHIAVE E193</t>
  </si>
  <si>
    <t>CHIAVE INGLESE 19/22</t>
  </si>
  <si>
    <t>BORRACCIA</t>
  </si>
  <si>
    <t>KIT DI MEDICAZIONE</t>
  </si>
  <si>
    <t>FILO DI FERRO 3,2mm</t>
  </si>
  <si>
    <t>CHIAVE INGLESE 32</t>
  </si>
  <si>
    <t>NASTRO AMERICANO PER PICCOLE RIPARAZIONI</t>
  </si>
  <si>
    <t>FILO DI FERRO 2,4mm</t>
  </si>
  <si>
    <t>PERSONALI</t>
  </si>
  <si>
    <t>D'IMPIANTO</t>
  </si>
  <si>
    <t>BERRETTO LANA</t>
  </si>
  <si>
    <t>CASCO DI PROTEZIONE</t>
  </si>
  <si>
    <t>HARD CAP</t>
  </si>
  <si>
    <t>ARCHETTI AURICOLARI</t>
  </si>
  <si>
    <t>MASCHERA ANTIPOLVERE FFP2</t>
  </si>
  <si>
    <t>OCCHIALI DI PROTEZIONE</t>
  </si>
  <si>
    <t>TORCIA DI SEGNALAZIONE</t>
  </si>
  <si>
    <t>BILUX</t>
  </si>
  <si>
    <t>BANDIERA ROSSA</t>
  </si>
  <si>
    <t>CAVO DI SHUNTAGGIO</t>
  </si>
  <si>
    <t>GIACCA S</t>
  </si>
  <si>
    <t>GIACCA M</t>
  </si>
  <si>
    <t>GIACCA L</t>
  </si>
  <si>
    <t>GIACCA XL</t>
  </si>
  <si>
    <t>GIACCA XXL</t>
  </si>
  <si>
    <t>POLO MANICA CORTA S</t>
  </si>
  <si>
    <t>POLO MANICA CORTA M</t>
  </si>
  <si>
    <t>POLO MANICA CORTA L</t>
  </si>
  <si>
    <t>POLO MANICA CORTA XL</t>
  </si>
  <si>
    <t>POLO MANICA CORTA XXL</t>
  </si>
  <si>
    <t>FELPA S</t>
  </si>
  <si>
    <t>FELPA L</t>
  </si>
  <si>
    <t>FELPA M</t>
  </si>
  <si>
    <t>FELPA XL</t>
  </si>
  <si>
    <t>FELPA XXL</t>
  </si>
  <si>
    <t>GHETTE DA NEVE M</t>
  </si>
  <si>
    <t>GHETTE DA NEVE L</t>
  </si>
  <si>
    <t>MAGLIETTE MANICA CORTA S</t>
  </si>
  <si>
    <t>MAGLIETTE MANICA CORTA M</t>
  </si>
  <si>
    <t>MAGLIETTE MANICA CORTA L</t>
  </si>
  <si>
    <t>MAGLIETTE MANICA CORTA XL</t>
  </si>
  <si>
    <t>MAGLIETTE MANICA CORTA XXL</t>
  </si>
  <si>
    <t>POLO MANICA LUNGA S</t>
  </si>
  <si>
    <t>POLO MANICA LUNGA M</t>
  </si>
  <si>
    <t>POLO MANICA LUNGA L</t>
  </si>
  <si>
    <t>POLO MANICA LUNGA XL</t>
  </si>
  <si>
    <t>POLO MANICA LUNGA XXL</t>
  </si>
  <si>
    <t>PANTALONE INVERNALE S</t>
  </si>
  <si>
    <t>PANTALONE INVERNALE M</t>
  </si>
  <si>
    <t>PANTALONE INVERNALE L</t>
  </si>
  <si>
    <t>PANTALONE INVERNALE XL</t>
  </si>
  <si>
    <t>PANTALONE INVERNALE XXL</t>
  </si>
  <si>
    <t>BERMUDA S</t>
  </si>
  <si>
    <t>BERMUDA M</t>
  </si>
  <si>
    <t>BERMUDA XL</t>
  </si>
  <si>
    <t>BERMUDA XXL</t>
  </si>
  <si>
    <t>BERMUDA L</t>
  </si>
  <si>
    <t>GUANTI CONTRO LE AGGRESSIONI MECCANICHE 8</t>
  </si>
  <si>
    <t>GUANTI CONTRO LE AGGRESSIONI MECCANICHE 9</t>
  </si>
  <si>
    <t>SCARPE ANTINFORTUNISTICHE ESTIVE 40</t>
  </si>
  <si>
    <t>SCARPE ANTINFORTUNISTICHE ESTIVE 41</t>
  </si>
  <si>
    <t>SCARPE ANTINFORTUNISTICHE ESTIVE 42</t>
  </si>
  <si>
    <t>SCARPE ANTINFORTUNISTICHE ESTIVE 43</t>
  </si>
  <si>
    <t>SCARPE ANTINFORTUNISTICHE ESTIVE 44</t>
  </si>
  <si>
    <t>SCARPE ANTINFORTUNISTICHE ESTIVE 45</t>
  </si>
  <si>
    <t>SCARPE ANTINFORTUNISTICHE ESTIVE 46</t>
  </si>
  <si>
    <t>SCARPE ANTINFORTUNISTICHE INVERNALI 40</t>
  </si>
  <si>
    <t>SCARPE ANTINFORTUNISTICHE INVERNALI 41</t>
  </si>
  <si>
    <t>SCARPE ANTINFORTUNISTICHE INVERNALI 42</t>
  </si>
  <si>
    <t>SCARPE ANTINFORTUNISTICHE INVERNALI 43</t>
  </si>
  <si>
    <t>SCARPE ANTINFORTUNISTICHE INVERNALI 44</t>
  </si>
  <si>
    <t>SCARPE ANTINFORTUNISTICHE INVERNALI 45</t>
  </si>
  <si>
    <t>SCARPE ANTINFORTUNISTICHE INVERNALI 46</t>
  </si>
  <si>
    <t>GIUBBOTTO HV S</t>
  </si>
  <si>
    <t>GIUBBOTTO HV M</t>
  </si>
  <si>
    <t>GIUBBOTTO HV L</t>
  </si>
  <si>
    <t>GIUBBOTTO HV XL</t>
  </si>
  <si>
    <t>GIUBBOTTO HV XXL</t>
  </si>
  <si>
    <t>GILET HV S</t>
  </si>
  <si>
    <t>GILET HV M</t>
  </si>
  <si>
    <t>GILET HV L</t>
  </si>
  <si>
    <t>GILET HV XL</t>
  </si>
  <si>
    <t>GILET HV XXL</t>
  </si>
  <si>
    <t>TUTA ANTIPIOGGIA HV S</t>
  </si>
  <si>
    <t>TUTA ANTIPIOGGIA HV M</t>
  </si>
  <si>
    <t>TUTA ANTIPIOGGIA HV L</t>
  </si>
  <si>
    <t>TUTA ANTIPIOGGIA HV XL</t>
  </si>
  <si>
    <t>TUTA ANTIPIOGGIA HV XXL</t>
  </si>
  <si>
    <t>ASTA PER BANDIERA</t>
  </si>
  <si>
    <t>BULLONI DEL 17</t>
  </si>
  <si>
    <t>DADI DEL 17</t>
  </si>
  <si>
    <t>DADI DEL 19</t>
  </si>
  <si>
    <t>BULLONI DEL 19</t>
  </si>
  <si>
    <t>BULLONI CHIAVE ESAGONALE</t>
  </si>
  <si>
    <t>RICAMBI PER ARCHETTI</t>
  </si>
  <si>
    <t>TUTA ANTIPIAOOGIA HV GIACCA SPAIATA L</t>
  </si>
  <si>
    <t>TUTA ANTIPIAOOGIA HV PANTALONE SPAIATO S 2</t>
  </si>
  <si>
    <t>TUTA ANTIPIAOOGIA HV PANTALONE SPAIATO XL 1</t>
  </si>
  <si>
    <t>TUTA ANTIPIAOOGIA HV PANTALONE SPAIATO XXL 1</t>
  </si>
  <si>
    <t>BERMUDA HV S</t>
  </si>
  <si>
    <t>BERMUDA HV M</t>
  </si>
  <si>
    <t>BERMUDA HV L</t>
  </si>
  <si>
    <t>BERMUDA HV XL</t>
  </si>
  <si>
    <t>BERMUDA HV XXL</t>
  </si>
  <si>
    <t>SCARPE ANTINFORTUNISTICHE ESTIVE 40 VECCHIE</t>
  </si>
  <si>
    <t>SCARPE ANTINFORTUNISTICHE ESTIVE 42 VECCHIE</t>
  </si>
  <si>
    <t>SCARPE ANTINFORTUNISTICHE ESTIVE 44 VECCHIE</t>
  </si>
  <si>
    <t>PANTALONE ESTIVO 44</t>
  </si>
  <si>
    <t>PANTALONE ESTIVO 46</t>
  </si>
  <si>
    <t>PANTALONE ESTIVO 48</t>
  </si>
  <si>
    <t>PANTALONE ESTIVO 50</t>
  </si>
  <si>
    <t>PANTALONE ESTIVO 52</t>
  </si>
  <si>
    <t>PANTALONE ESTIVO 54</t>
  </si>
  <si>
    <t>PANTALONE ESTIVO 56</t>
  </si>
  <si>
    <t>FELPA XXXL</t>
  </si>
  <si>
    <t>POLO MANICA CORTA XXXL</t>
  </si>
  <si>
    <t>TROLLEY</t>
  </si>
  <si>
    <t>Schwarz</t>
  </si>
  <si>
    <t>Mazzucco; Lillo; De Filippis; Kaneider</t>
  </si>
  <si>
    <t>Manzani; Esposito</t>
  </si>
  <si>
    <t>Casa rossa</t>
  </si>
  <si>
    <t>TELEFONO FISSO CISCO</t>
  </si>
  <si>
    <t>TABLET TAB 2</t>
  </si>
  <si>
    <t>COVER S4</t>
  </si>
  <si>
    <t>CARICA BATTERIE SAMSUNG</t>
  </si>
  <si>
    <t>MOUSE</t>
  </si>
  <si>
    <t>TASTIERA</t>
  </si>
  <si>
    <t>CELLULARE TRADIZIONALE</t>
  </si>
  <si>
    <t>BATTERIA SAMSUNG S4</t>
  </si>
  <si>
    <t>Wieser</t>
  </si>
  <si>
    <t>Thanei; Segata</t>
  </si>
  <si>
    <t>COVER TAB S3</t>
  </si>
  <si>
    <t>COVER TAB 2</t>
  </si>
  <si>
    <t>Rizzo</t>
  </si>
  <si>
    <t>Rizzo; Rudatis</t>
  </si>
  <si>
    <t>TX AG</t>
  </si>
  <si>
    <t>Picciocchi</t>
  </si>
  <si>
    <t>SMARTPHONE SAMSUNG S4</t>
  </si>
  <si>
    <t>Rinaldi</t>
  </si>
  <si>
    <t>Guanci</t>
  </si>
  <si>
    <t>Magazzino</t>
  </si>
  <si>
    <t>Vesentini</t>
  </si>
  <si>
    <t>Magazzino; Signoreto</t>
  </si>
  <si>
    <t>Bustaggi</t>
  </si>
  <si>
    <t>Bustaggi, Manganotti</t>
  </si>
  <si>
    <t>Guerriero</t>
  </si>
  <si>
    <t>CELLULARE TIGR</t>
  </si>
  <si>
    <t>Rinaldi Giovanni Battista</t>
  </si>
  <si>
    <t>Busà Santo</t>
  </si>
  <si>
    <t>Bussinello Gianluca</t>
  </si>
  <si>
    <t>Selleri Andrea</t>
  </si>
  <si>
    <t>Arismendi Andres</t>
  </si>
  <si>
    <t>Merci Franco</t>
  </si>
  <si>
    <t>Arismendi</t>
  </si>
  <si>
    <t>Boccia, Galasso M.</t>
  </si>
  <si>
    <t>Occhiuzzi Marco</t>
  </si>
  <si>
    <t>Bendazzoli, Balletta</t>
  </si>
  <si>
    <t>Privato Andrea</t>
  </si>
  <si>
    <t>Selleri</t>
  </si>
  <si>
    <t>LAMPADA NEON UFFICI</t>
  </si>
  <si>
    <t>LAMPADINA TRADIZIONALE</t>
  </si>
  <si>
    <t>LAMPADA NEON UFFICI 36W/840</t>
  </si>
  <si>
    <t>Esposito Mario</t>
  </si>
  <si>
    <t>Manganotti Enrico</t>
  </si>
  <si>
    <t>Balletta Francesco</t>
  </si>
  <si>
    <t>GUANTI CONTRO LE AGGRESSIONI MECCANICHE 10</t>
  </si>
  <si>
    <t>Boccia</t>
  </si>
  <si>
    <t>Cecchini</t>
  </si>
  <si>
    <t>Cordioli, Bugè</t>
  </si>
  <si>
    <t>Bugè Leandro</t>
  </si>
  <si>
    <t>Cordioli</t>
  </si>
  <si>
    <t>Ripristino dotazioni E189</t>
  </si>
  <si>
    <t>Cordioli Fabio, Occhiuzzi Marco, Mainoldi Riccardo, Picciocchi Gaetano, Privato Andrea</t>
  </si>
  <si>
    <t>Riordino/Eliminazione vecchi</t>
  </si>
  <si>
    <t xml:space="preserve"> Palmisano, Sette ,Bustaggi, Cecchini</t>
  </si>
  <si>
    <t>Rizzo, Sposito, Bhadra</t>
  </si>
  <si>
    <t>Bhadra</t>
  </si>
  <si>
    <t>Manzani</t>
  </si>
  <si>
    <t>SPATOLA 30mm</t>
  </si>
  <si>
    <t>Selleri, Picciocchi, Sposito, Esposito,Bhadra</t>
  </si>
  <si>
    <t>R1</t>
  </si>
  <si>
    <t>Vesentini, Signoretto</t>
  </si>
  <si>
    <t>Bendazzoli</t>
  </si>
  <si>
    <t>INVENTARIO</t>
  </si>
  <si>
    <t>Sposito; Lisco</t>
  </si>
  <si>
    <t>Rudatis</t>
  </si>
  <si>
    <t>Manganotti</t>
  </si>
  <si>
    <t>Randazzo</t>
  </si>
  <si>
    <t>Sette</t>
  </si>
  <si>
    <t>,</t>
  </si>
  <si>
    <t>Montata nell'anticamera del bagno</t>
  </si>
  <si>
    <t>?</t>
  </si>
  <si>
    <t>Galasso Fabrizio</t>
  </si>
  <si>
    <t>Palmisano Carmelo</t>
  </si>
  <si>
    <t>Brennero; Casa Rossa</t>
  </si>
  <si>
    <t>Galasso F.; Galasso M. Mainoldi; Cordioli</t>
  </si>
  <si>
    <t>Signoretto</t>
  </si>
  <si>
    <t>Brennero</t>
  </si>
  <si>
    <t>Balletta, Signoretto,</t>
  </si>
  <si>
    <t>Mancuso</t>
  </si>
  <si>
    <t>Furregoni</t>
  </si>
  <si>
    <t>Lillo</t>
  </si>
  <si>
    <t>Mazzucco; Lillo; De Filippis; Kaneider; Schwarz</t>
  </si>
  <si>
    <t>Bhadra; De Filippis; Kaneider; Rudatis; Segata; Thanei</t>
  </si>
  <si>
    <t>Galasso M.</t>
  </si>
  <si>
    <t>Palmisano</t>
  </si>
  <si>
    <t>Turnaturi</t>
  </si>
  <si>
    <t>Occhiuzzi</t>
  </si>
  <si>
    <t>DOCKING STATION</t>
  </si>
  <si>
    <t>Inventario</t>
  </si>
  <si>
    <t>MONITOR HP</t>
  </si>
  <si>
    <t>riordine</t>
  </si>
  <si>
    <t>RUBRICA</t>
  </si>
  <si>
    <t>OROLOGIO</t>
  </si>
  <si>
    <t>TORCIA</t>
  </si>
  <si>
    <t>PORTA CHIAVI</t>
  </si>
  <si>
    <t>PENNA CON TAPPO</t>
  </si>
  <si>
    <t>PENNA IN PLASTICA</t>
  </si>
  <si>
    <t>CHIAVETTA USB</t>
  </si>
  <si>
    <t>PULISCI SCHERMO CELL.</t>
  </si>
  <si>
    <t>CAPPELLO CON VISIERA</t>
  </si>
  <si>
    <t>SCALDACOLLO</t>
  </si>
  <si>
    <t>SACCHETTO BIANCO</t>
  </si>
  <si>
    <t>SCACCHETTO GRIGIO</t>
  </si>
  <si>
    <t>TAZZA</t>
  </si>
  <si>
    <t>MOUSE PAD</t>
  </si>
  <si>
    <t>MATITA</t>
  </si>
  <si>
    <t>SPILLA</t>
  </si>
  <si>
    <t>PORTA BIGLIETTI DA VISITA</t>
  </si>
  <si>
    <t>OMBRELLO</t>
  </si>
  <si>
    <t>Picciocchi; Guerriero</t>
  </si>
  <si>
    <t>PORTA BIGLIETTI DA VISITA IN PELLE</t>
  </si>
  <si>
    <t>Lisco</t>
  </si>
  <si>
    <t>POWER BANK</t>
  </si>
  <si>
    <t>ACTUAL</t>
  </si>
  <si>
    <t>Ecms</t>
  </si>
  <si>
    <t>Merci</t>
  </si>
  <si>
    <t>Mueller</t>
  </si>
  <si>
    <t>PENNA IN METALLO</t>
  </si>
  <si>
    <t>Bombino</t>
  </si>
  <si>
    <t>Sposito</t>
  </si>
  <si>
    <t>Izzo</t>
  </si>
  <si>
    <t>Di Bello; Inventario</t>
  </si>
  <si>
    <t>Di Bello</t>
  </si>
  <si>
    <t>Izzo; Di bello</t>
  </si>
  <si>
    <t>Mazzali</t>
  </si>
  <si>
    <t>Cordioli Fabio</t>
  </si>
  <si>
    <t>Cordioli Fabio, Occhiuzzi Marco</t>
  </si>
  <si>
    <t>Riordino</t>
  </si>
  <si>
    <t>Signoretto per Casa Rossa</t>
  </si>
  <si>
    <t>Signoretto Marco</t>
  </si>
  <si>
    <t>Izzo Renato</t>
  </si>
  <si>
    <t>Di Bello Antonio</t>
  </si>
  <si>
    <t>Bugè</t>
  </si>
  <si>
    <t>Di Bello, Izzo</t>
  </si>
  <si>
    <t>Sette Sabino</t>
  </si>
  <si>
    <t>Lisco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</si>
</sst>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4" fontId="1" fillId="2" borderId="1" xfId="0" applyNumberFormat="1" applyFont="1" applyFill="1" applyBorder="1"/>
    <xf numFmtId="0" fontId="3" fillId="3" borderId="0" xfId="0" applyFont="1" applyFill="1"/>
    <xf numFmtId="14" fontId="3" fillId="3" borderId="0" xfId="0" applyNumberFormat="1" applyFont="1" applyFill="1"/>
    <xf numFmtId="0" fontId="0" fillId="0" borderId="0" xfId="0" applyBorder="1" applyProtection="1">
      <protection locked="0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3" fillId="3" borderId="0" xfId="0" applyFont="1" applyFill="1" applyBorder="1"/>
    <xf numFmtId="0" fontId="3" fillId="0" borderId="0" xfId="0" applyFont="1" applyBorder="1"/>
    <xf numFmtId="0" fontId="5" fillId="3" borderId="0" xfId="0" applyFont="1" applyFill="1"/>
    <xf numFmtId="0" fontId="3" fillId="0" borderId="0" xfId="0" applyFont="1" applyFill="1"/>
    <xf numFmtId="14" fontId="0" fillId="0" borderId="0" xfId="0" applyNumberFormat="1"/>
    <xf numFmtId="14" fontId="5" fillId="3" borderId="0" xfId="0" applyNumberFormat="1" applyFont="1" applyFill="1"/>
    <xf numFmtId="0" fontId="5" fillId="0" borderId="0" xfId="0" applyFont="1" applyBorder="1"/>
    <xf numFmtId="0" fontId="0" fillId="0" borderId="0" xfId="0" applyFont="1"/>
    <xf numFmtId="14" fontId="0" fillId="0" borderId="0" xfId="0" applyNumberFormat="1" applyBorder="1" applyProtection="1">
      <protection locked="0"/>
    </xf>
    <xf numFmtId="0" fontId="0" fillId="0" borderId="0" xfId="0" applyNumberFormat="1" applyBorder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NumberFormat="1" applyFont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NumberFormat="1" applyFont="1" applyFill="1" applyBorder="1" applyProtection="1">
      <protection locked="0"/>
    </xf>
    <xf numFmtId="14" fontId="8" fillId="3" borderId="0" xfId="0" applyNumberFormat="1" applyFont="1" applyFill="1"/>
    <xf numFmtId="0" fontId="8" fillId="0" borderId="0" xfId="0" applyFont="1" applyBorder="1"/>
    <xf numFmtId="0" fontId="8" fillId="3" borderId="0" xfId="0" applyFont="1" applyFill="1"/>
    <xf numFmtId="0" fontId="9" fillId="0" borderId="0" xfId="0" applyNumberFormat="1" applyFont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NumberFormat="1" applyFont="1" applyFill="1" applyBorder="1" applyProtection="1">
      <protection locked="0"/>
    </xf>
    <xf numFmtId="0" fontId="9" fillId="0" borderId="0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8" fillId="0" borderId="0" xfId="0" applyFont="1"/>
    <xf numFmtId="0" fontId="0" fillId="3" borderId="0" xfId="0" applyFont="1" applyFill="1"/>
    <xf numFmtId="0" fontId="0" fillId="0" borderId="0" xfId="0" applyBorder="1" applyAlignment="1" applyProtection="1">
      <alignment wrapText="1"/>
      <protection locked="0"/>
    </xf>
    <xf numFmtId="0" fontId="10" fillId="3" borderId="0" xfId="0" applyFont="1" applyFill="1"/>
    <xf numFmtId="0" fontId="10" fillId="0" borderId="0" xfId="0" applyFont="1"/>
    <xf numFmtId="14" fontId="0" fillId="0" borderId="0" xfId="0" applyNumberFormat="1" applyFill="1" applyBorder="1" applyProtection="1"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NumberFormat="1" applyFill="1" applyBorder="1" applyProtection="1">
      <protection locked="0"/>
    </xf>
    <xf numFmtId="0" fontId="11" fillId="0" borderId="0" xfId="0" applyNumberFormat="1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11" fillId="0" borderId="0" xfId="0" applyNumberFormat="1" applyFont="1" applyFill="1" applyBorder="1" applyProtection="1">
      <protection locked="0"/>
    </xf>
    <xf numFmtId="0" fontId="11" fillId="0" borderId="0" xfId="0" applyFont="1" applyBorder="1" applyProtection="1">
      <protection locked="0"/>
    </xf>
    <xf numFmtId="14" fontId="10" fillId="3" borderId="0" xfId="0" applyNumberFormat="1" applyFont="1" applyFill="1"/>
    <xf numFmtId="14" fontId="12" fillId="3" borderId="0" xfId="0" applyNumberFormat="1" applyFont="1" applyFill="1"/>
    <xf numFmtId="0" fontId="13" fillId="3" borderId="0" xfId="0" applyFont="1" applyFill="1"/>
    <xf numFmtId="14" fontId="13" fillId="3" borderId="0" xfId="0" applyNumberFormat="1" applyFont="1" applyFill="1"/>
    <xf numFmtId="14" fontId="14" fillId="3" borderId="0" xfId="0" applyNumberFormat="1" applyFont="1" applyFill="1"/>
    <xf numFmtId="0" fontId="14" fillId="3" borderId="0" xfId="0" applyFont="1" applyFill="1"/>
    <xf numFmtId="0" fontId="15" fillId="0" borderId="0" xfId="0" applyNumberFormat="1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15" fillId="0" borderId="0" xfId="0" applyNumberFormat="1" applyFont="1" applyFill="1" applyBorder="1" applyProtection="1">
      <protection locked="0"/>
    </xf>
  </cellXfs>
  <cellStyles count="1">
    <cellStyle name="Normale" xfId="0" builtinId="0"/>
  </cellStyles>
  <dxfs count="9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ill>
        <patternFill>
          <bgColor theme="1" tint="0.499984740745262"/>
        </patternFill>
      </fill>
    </dxf>
    <dxf>
      <fill>
        <patternFill>
          <bgColor rgb="FFFF5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numFmt numFmtId="19" formatCode="dd/mm/yyyy"/>
    </dxf>
    <dxf>
      <numFmt numFmtId="0" formatCode="General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1" tint="0.499984740745262"/>
        </patternFill>
      </fill>
    </dxf>
    <dxf>
      <fill>
        <patternFill>
          <bgColor rgb="FFFF5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5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1" tint="0.499984740745262"/>
        </patternFill>
      </fill>
    </dxf>
    <dxf>
      <fill>
        <patternFill>
          <bgColor rgb="FFFF5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  <dxf>
      <border outline="0"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5050"/>
        </patternFill>
      </fill>
    </dxf>
    <dxf>
      <fill>
        <patternFill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protection locked="0" hidden="0"/>
    </dxf>
    <dxf>
      <border outline="0"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protection locked="0" hidden="0"/>
    </dxf>
    <dxf>
      <border outline="0">
        <bottom style="thin">
          <color theme="4"/>
        </bottom>
      </border>
    </dxf>
    <dxf>
      <protection locked="0" hidden="0"/>
    </dxf>
    <dxf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protection locked="0" hidden="0"/>
    </dxf>
    <dxf>
      <protection locked="0" hidden="0"/>
    </dxf>
    <dxf>
      <numFmt numFmtId="19" formatCode="dd/mm/yyyy"/>
      <protection locked="0" hidden="0"/>
    </dxf>
    <dxf>
      <protection locked="0" hidden="0"/>
    </dxf>
    <dxf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protection locked="0" hidden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protection locked="0" hidden="0"/>
    </dxf>
    <dxf>
      <fill>
        <patternFill>
          <bgColor rgb="FFFF505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Medium9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K130" totalsRowShown="0" headerRowDxfId="89" headerRowBorderDxfId="88" tableBorderDxfId="87">
  <autoFilter ref="A1:K130"/>
  <tableColumns count="11">
    <tableColumn id="14" name="VALIDITA'" dataDxfId="86">
      <calculatedColumnFormula>IF((COUNTIF($C$1:C1,C2)+1)=COUNTIF(C:C,C2),"ACTUAL","OLD")</calculatedColumnFormula>
    </tableColumn>
    <tableColumn id="1" name="CATEGORIA" dataDxfId="85">
      <calculatedColumnFormula>VLOOKUP(C2,$Q$1:$S$30,2,FALSE)</calculatedColumnFormula>
    </tableColumn>
    <tableColumn id="2" name="MATERIALE" dataDxfId="84"/>
    <tableColumn id="3" name="GIACENZA INIZIALE" dataDxfId="83">
      <calculatedColumnFormula>LOOKUP(9,1/($C$1:C1=C2),I:I)</calculatedColumnFormula>
    </tableColumn>
    <tableColumn id="4" name="QTY PRELIEVO " dataDxfId="82"/>
    <tableColumn id="5" name="QTY INSERIMENTO" dataDxfId="81"/>
    <tableColumn id="6" name="DATA " dataDxfId="80"/>
    <tableColumn id="7" name="NOME RICEVITORE" dataDxfId="79"/>
    <tableColumn id="8" name="GIACENZA RESIDUA" dataDxfId="78">
      <calculatedColumnFormula>IF(D2="","",D2-E2+F2)</calculatedColumnFormula>
    </tableColumn>
    <tableColumn id="9" name="SOGLIA DI RIORDINO" dataDxfId="77">
      <calculatedColumnFormula>VLOOKUP(C2,$Q$1:$S$30,3,FALSE)</calculatedColumnFormula>
    </tableColumn>
    <tableColumn id="11" name="NOTE" dataDxfId="76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bella10" displayName="Tabella10" ref="R1:S15" totalsRowShown="0" headerRowBorderDxfId="16" tableBorderDxfId="15">
  <autoFilter ref="R1:S15"/>
  <tableColumns count="2">
    <tableColumn id="1" name="MATERIALE" dataDxfId="14"/>
    <tableColumn id="2" name="SOGLIA DI RIORDINO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Tabella1012" displayName="Tabella1012" ref="O1:P22" totalsRowShown="0" headerRowBorderDxfId="11" tableBorderDxfId="10">
  <autoFilter ref="O1:P22"/>
  <tableColumns count="2">
    <tableColumn id="1" name="MATERIALE" dataDxfId="9"/>
    <tableColumn id="2" name="SOGLIA DI RIORDINO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Tabella12" displayName="Tabella12" ref="A1:J31" totalsRowShown="0" headerRowDxfId="8" headerRowBorderDxfId="7" tableBorderDxfId="6">
  <autoFilter ref="A1:J31">
    <filterColumn colId="0">
      <filters>
        <filter val="ACTUAL"/>
      </filters>
    </filterColumn>
  </autoFilter>
  <tableColumns count="10">
    <tableColumn id="1" name="VALIDITA'">
      <calculatedColumnFormula>IF((COUNTIF($B$1:B1,B2)+1)=COUNTIF(B:B,B2),"ACTUAL","OLD")</calculatedColumnFormula>
    </tableColumn>
    <tableColumn id="2" name="MATERIALE" totalsRowDxfId="5"/>
    <tableColumn id="3" name="GIACENZA INIZIALE">
      <calculatedColumnFormula>LOOKUP(9,1/($B$1:B1=B2),H:H)</calculatedColumnFormula>
    </tableColumn>
    <tableColumn id="4" name="QTY PRELIEVO "/>
    <tableColumn id="5" name="QTY INSERIMENTO"/>
    <tableColumn id="6" name="DATA " totalsRowDxfId="4"/>
    <tableColumn id="7" name="NOME RICEVITORE"/>
    <tableColumn id="8" name="GIACENZA RESIDUA" dataDxfId="3" totalsRowDxfId="2">
      <calculatedColumnFormula>IF(C2="","",C2-D2+E2)</calculatedColumnFormula>
    </tableColumn>
    <tableColumn id="9" name="SOGLIA DI RIORDINO" dataDxfId="1" totalsRowDxfId="0">
      <calculatedColumnFormula>VLOOKUP(B2,$O$1:$P$37,2,FALSE)</calculatedColumnFormula>
    </tableColumn>
    <tableColumn id="10" name="NOT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5" name="Tabella5" displayName="Tabella5" ref="Q1:S30" totalsRowShown="0" headerRowDxfId="75" dataDxfId="73" headerRowBorderDxfId="74" tableBorderDxfId="72">
  <autoFilter ref="Q1:S30"/>
  <tableColumns count="3">
    <tableColumn id="2" name="MATERIALE" dataDxfId="71"/>
    <tableColumn id="1" name="CATEGORIA" dataDxfId="70"/>
    <tableColumn id="3" name="SOGLIA DI RIORDINO" dataDxfId="6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abella2" displayName="Tabella2" ref="A1:K86" totalsRowShown="0" headerRowDxfId="63" headerRowBorderDxfId="62" tableBorderDxfId="61">
  <autoFilter ref="A1:K86"/>
  <tableColumns count="11">
    <tableColumn id="1" name="VALIDITA'" dataDxfId="60">
      <calculatedColumnFormula>IF((COUNTIF($C$1:C1,C2)+1)=COUNTIF(C:C,C2),"ACTUAL","OLD")</calculatedColumnFormula>
    </tableColumn>
    <tableColumn id="11" name="CATEGORIA" dataDxfId="59">
      <calculatedColumnFormula>VLOOKUP(Tabella2[[#This Row],[MATERIALE]],Tabella6[#All],2,FALSE)</calculatedColumnFormula>
    </tableColumn>
    <tableColumn id="2" name="MATERIALE"/>
    <tableColumn id="3" name="GIACENZA INIZIALE" dataDxfId="58">
      <calculatedColumnFormula>LOOKUP(9,1/($C$1:C1=C2),I:I)</calculatedColumnFormula>
    </tableColumn>
    <tableColumn id="4" name="QTY PRELIEVO "/>
    <tableColumn id="5" name="QTY INSERIMENTO"/>
    <tableColumn id="6" name="DATA "/>
    <tableColumn id="7" name="NOME RICEVITORE"/>
    <tableColumn id="8" name="GIACENZA RESIDUA" dataDxfId="57">
      <calculatedColumnFormula>IF(D2="","",D2-E2+F2)</calculatedColumnFormula>
    </tableColumn>
    <tableColumn id="9" name="SOGLIA DI RIORDINO" dataDxfId="56">
      <calculatedColumnFormula>VLOOKUP(C2,$S$1:$U$43,3,FALSE)</calculatedColumnFormula>
    </tableColumn>
    <tableColumn id="10" name="NOTE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6" name="Tabella6" displayName="Tabella6" ref="S1:U43" totalsRowShown="0" headerRowBorderDxfId="55" tableBorderDxfId="54">
  <autoFilter ref="S1:U43"/>
  <tableColumns count="3">
    <tableColumn id="2" name="MATERIALE" dataDxfId="53"/>
    <tableColumn id="1" name="CATEGORIA" dataDxfId="52"/>
    <tableColumn id="3" name="SOGLIA DI RIORDINO" dataDxfId="51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Tabella3" displayName="Tabella3" ref="A1:J95" totalsRowShown="0" headerRowDxfId="48" headerRowBorderDxfId="47" tableBorderDxfId="46">
  <autoFilter ref="A1:J95">
    <filterColumn colId="0">
      <filters>
        <filter val="ACTUAL"/>
      </filters>
    </filterColumn>
  </autoFilter>
  <tableColumns count="10">
    <tableColumn id="1" name="VALIDITA'" dataDxfId="45">
      <calculatedColumnFormula>IF((COUNTIF($B$1:B1,B2)+1)=COUNTIF(B:B,B2),"ACTUAL","OLD")</calculatedColumnFormula>
    </tableColumn>
    <tableColumn id="2" name="MATERIALE"/>
    <tableColumn id="4" name="GIACENZA INIZIALE" dataDxfId="44">
      <calculatedColumnFormula>LOOKUP(9,1/($B$1:B1=B2),H:H)</calculatedColumnFormula>
    </tableColumn>
    <tableColumn id="5" name="QTY PRELIEVO "/>
    <tableColumn id="6" name="QTY INSERIMENTO"/>
    <tableColumn id="7" name="DATA " dataDxfId="43"/>
    <tableColumn id="8" name="NOME RICEVITORE"/>
    <tableColumn id="9" name="GIACENZA RESIDUA" dataDxfId="42">
      <calculatedColumnFormula>IF(C2="","",C2-D2+E2)</calculatedColumnFormula>
    </tableColumn>
    <tableColumn id="10" name="SOGLIA DI RIORDINO" dataDxfId="41">
      <calculatedColumnFormula>VLOOKUP(B2,$R$1:$S$48,2,FALSE)</calculatedColumnFormula>
    </tableColumn>
    <tableColumn id="11" name="NOTE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7" name="Tabella7" displayName="Tabella7" ref="R1:S48" totalsRowShown="0" headerRowBorderDxfId="40" tableBorderDxfId="39">
  <autoFilter ref="R1:S48"/>
  <tableColumns count="2">
    <tableColumn id="1" name="MATERIALE" dataDxfId="38"/>
    <tableColumn id="2" name="SOGLIA DI RIORDINO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4" name="Tabella4" displayName="Tabella4" ref="A1:J94" totalsRowShown="0" headerRowDxfId="34" headerRowBorderDxfId="33" tableBorderDxfId="32">
  <autoFilter ref="A1:J94">
    <filterColumn colId="0">
      <filters>
        <filter val="ACTUAL"/>
      </filters>
    </filterColumn>
  </autoFilter>
  <tableColumns count="10">
    <tableColumn id="1" name="VALIDITA'" dataDxfId="31">
      <calculatedColumnFormula>IF((COUNTIF($B$1:B1,B2)+1)=COUNTIF(B:B,B2),"ACTUAL","OLD")</calculatedColumnFormula>
    </tableColumn>
    <tableColumn id="2" name="MATERIALE"/>
    <tableColumn id="4" name="GIACENZA INIZIALE" dataDxfId="30">
      <calculatedColumnFormula>LOOKUP(9,1/($B$1:B1=B2),H:H)</calculatedColumnFormula>
    </tableColumn>
    <tableColumn id="5" name="QTY PRELIEVO "/>
    <tableColumn id="6" name="QTY INSERIMENTO"/>
    <tableColumn id="7" name="DATA " dataDxfId="29"/>
    <tableColumn id="8" name="NOME RICEVITORE"/>
    <tableColumn id="9" name="GIACENZA RESIDUA" dataDxfId="28">
      <calculatedColumnFormula>Tabella4[[#This Row],[GIACENZA INIZIALE]]-Tabella4[[#This Row],[QTY PRELIEVO ]]+Tabella4[[#This Row],[QTY INSERIMENTO]]</calculatedColumnFormula>
    </tableColumn>
    <tableColumn id="10" name="SOGLIA DI RIORDINO" dataDxfId="27">
      <calculatedColumnFormula>VLOOKUP(B2,$Q$1:$R$51,2,FALSE)</calculatedColumnFormula>
    </tableColumn>
    <tableColumn id="11" name="NOTE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Tabella8" displayName="Tabella8" ref="Q1:R51" totalsRowShown="0" headerRowBorderDxfId="26" tableBorderDxfId="25">
  <autoFilter ref="Q1:R51"/>
  <tableColumns count="2">
    <tableColumn id="1" name="MATERIALE" dataDxfId="24"/>
    <tableColumn id="2" name="SOGLIA DI RIORDINO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Tabella9" displayName="Tabella9" ref="A1:J23" totalsRowShown="0" headerRowDxfId="21" headerRowBorderDxfId="20" tableBorderDxfId="19">
  <autoFilter ref="A1:J23">
    <filterColumn colId="0">
      <filters>
        <filter val="ACTUAL"/>
      </filters>
    </filterColumn>
  </autoFilter>
  <tableColumns count="10">
    <tableColumn id="1" name="VALIDITA'" dataDxfId="18">
      <calculatedColumnFormula>IF((COUNTIF($B$1:B1,B2)+1)=COUNTIF(B:B,B2),"ACTUAL","OLD")</calculatedColumnFormula>
    </tableColumn>
    <tableColumn id="2" name="MATERIALE"/>
    <tableColumn id="3" name="GIACENZA INIZIALE">
      <calculatedColumnFormula>LOOKUP(9,1/($B$1:B1=B2),H:H)</calculatedColumnFormula>
    </tableColumn>
    <tableColumn id="4" name="QTY PRELIEVO "/>
    <tableColumn id="5" name="QTY INSERIMENTO"/>
    <tableColumn id="6" name="DATA " dataDxfId="17"/>
    <tableColumn id="7" name="NOME RICEVITORE"/>
    <tableColumn id="8" name="GIACENZA RESIDUA">
      <calculatedColumnFormula>IF(C2="","",C2-D2+E2)</calculatedColumnFormula>
    </tableColumn>
    <tableColumn id="9" name="SOGLIA DI RIORDINO">
      <calculatedColumnFormula>VLOOKUP(B2,$R$1:$S$47,2,FALSE)</calculatedColumnFormula>
    </tableColumn>
    <tableColumn id="10" name="NOT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"/>
  <dimension ref="A1:T130"/>
  <sheetViews>
    <sheetView tabSelected="1" zoomScaleNormal="100" workbookViewId="0">
      <selection activeCell="C26" sqref="C26"/>
    </sheetView>
  </sheetViews>
  <sheetFormatPr defaultColWidth="9.109375" defaultRowHeight="14.4"/>
  <cols>
    <col min="1" max="1" width="15" style="21" bestFit="1" customWidth="1"/>
    <col min="2" max="2" width="16.6640625" style="6" bestFit="1" customWidth="1"/>
    <col min="3" max="3" width="53" style="6" bestFit="1" customWidth="1"/>
    <col min="4" max="4" width="22" style="21" bestFit="1" customWidth="1"/>
    <col min="5" max="5" width="20" style="6" bestFit="1" customWidth="1"/>
    <col min="6" max="6" width="24" style="6" customWidth="1"/>
    <col min="7" max="7" width="23.88671875" style="19" customWidth="1"/>
    <col min="8" max="8" width="29.6640625" style="6" customWidth="1"/>
    <col min="9" max="10" width="26.109375" style="21" bestFit="1" customWidth="1"/>
    <col min="11" max="11" width="11" style="6" bestFit="1" customWidth="1"/>
    <col min="12" max="16" width="9.109375" style="6"/>
    <col min="17" max="17" width="53" bestFit="1" customWidth="1"/>
    <col min="18" max="18" width="13.5546875" style="6" bestFit="1" customWidth="1"/>
    <col min="19" max="19" width="21.88671875" style="6" bestFit="1" customWidth="1"/>
    <col min="20" max="20" width="23.33203125" style="6" customWidth="1"/>
    <col min="21" max="21" width="19.44140625" style="6" bestFit="1" customWidth="1"/>
    <col min="22" max="16384" width="9.109375" style="6"/>
  </cols>
  <sheetData>
    <row r="1" spans="1:19">
      <c r="A1" s="21" t="s">
        <v>40</v>
      </c>
      <c r="B1" s="6" t="s">
        <v>0</v>
      </c>
      <c r="C1" s="6" t="s">
        <v>1</v>
      </c>
      <c r="D1" s="21" t="s">
        <v>2</v>
      </c>
      <c r="E1" s="6" t="s">
        <v>3</v>
      </c>
      <c r="F1" s="6" t="s">
        <v>4</v>
      </c>
      <c r="G1" s="19" t="s">
        <v>5</v>
      </c>
      <c r="H1" s="6" t="s">
        <v>6</v>
      </c>
      <c r="I1" s="21" t="s">
        <v>7</v>
      </c>
      <c r="J1" s="21" t="s">
        <v>8</v>
      </c>
      <c r="K1" s="6" t="s">
        <v>9</v>
      </c>
      <c r="Q1" s="6" t="s">
        <v>1</v>
      </c>
      <c r="R1" s="6" t="s">
        <v>0</v>
      </c>
      <c r="S1" s="6" t="s">
        <v>8</v>
      </c>
    </row>
    <row r="2" spans="1:19">
      <c r="A2" s="21" t="str">
        <f>IF((COUNTIF($C$1:C1,C2)+1)=COUNTIF(C:C,C2),"ACTUAL","OLD")</f>
        <v>OLD</v>
      </c>
      <c r="B2" s="6" t="str">
        <f t="shared" ref="B2:B65" si="0">VLOOKUP(C2,$Q$1:$S$30,2,FALSE)</f>
        <v>ETICHETTA</v>
      </c>
      <c r="C2" s="6" t="s">
        <v>14</v>
      </c>
      <c r="D2" s="21">
        <v>110</v>
      </c>
      <c r="G2" s="19">
        <v>42836</v>
      </c>
      <c r="I2" s="21">
        <f t="shared" ref="I2:I30" si="1">IF(D2="","",D2-E2+F2)</f>
        <v>110</v>
      </c>
      <c r="J2" s="21">
        <f t="shared" ref="J2:J33" si="2">VLOOKUP(C2,$Q$1:$S$30,3,FALSE)</f>
        <v>20</v>
      </c>
      <c r="Q2" s="6" t="s">
        <v>14</v>
      </c>
      <c r="R2" s="6" t="s">
        <v>10</v>
      </c>
      <c r="S2" s="6">
        <v>20</v>
      </c>
    </row>
    <row r="3" spans="1:19">
      <c r="A3" s="21" t="str">
        <f>IF((COUNTIF($C$1:C2,C3)+1)=COUNTIF(C:C,C3),"ACTUAL","OLD")</f>
        <v>OLD</v>
      </c>
      <c r="B3" s="6" t="str">
        <f t="shared" si="0"/>
        <v>ETICHETTA</v>
      </c>
      <c r="C3" s="6" t="s">
        <v>15</v>
      </c>
      <c r="D3" s="21">
        <v>72</v>
      </c>
      <c r="G3" s="19">
        <v>42836</v>
      </c>
      <c r="I3" s="21">
        <f t="shared" si="1"/>
        <v>72</v>
      </c>
      <c r="J3" s="21">
        <f t="shared" si="2"/>
        <v>20</v>
      </c>
      <c r="Q3" s="6" t="s">
        <v>15</v>
      </c>
      <c r="R3" s="6" t="s">
        <v>10</v>
      </c>
      <c r="S3" s="6">
        <v>20</v>
      </c>
    </row>
    <row r="4" spans="1:19">
      <c r="A4" s="21" t="str">
        <f>IF((COUNTIF($C$1:C3,C4)+1)=COUNTIF(C:C,C4),"ACTUAL","OLD")</f>
        <v>OLD</v>
      </c>
      <c r="B4" s="6" t="str">
        <f t="shared" si="0"/>
        <v>ETICHETTA</v>
      </c>
      <c r="C4" s="6" t="s">
        <v>31</v>
      </c>
      <c r="D4" s="21">
        <v>26</v>
      </c>
      <c r="G4" s="19">
        <v>42836</v>
      </c>
      <c r="I4" s="21">
        <f t="shared" si="1"/>
        <v>26</v>
      </c>
      <c r="J4" s="21">
        <f t="shared" si="2"/>
        <v>20</v>
      </c>
      <c r="Q4" s="6" t="s">
        <v>31</v>
      </c>
      <c r="R4" s="6" t="s">
        <v>10</v>
      </c>
      <c r="S4" s="6">
        <v>20</v>
      </c>
    </row>
    <row r="5" spans="1:19">
      <c r="A5" s="21" t="str">
        <f>IF((COUNTIF($C$1:C4,C5)+1)=COUNTIF(C:C,C5),"ACTUAL","OLD")</f>
        <v>OLD</v>
      </c>
      <c r="B5" s="6" t="str">
        <f t="shared" si="0"/>
        <v>ETICHETTA</v>
      </c>
      <c r="C5" s="6" t="s">
        <v>32</v>
      </c>
      <c r="D5" s="21">
        <v>20</v>
      </c>
      <c r="G5" s="19">
        <v>42836</v>
      </c>
      <c r="I5" s="21">
        <f t="shared" si="1"/>
        <v>20</v>
      </c>
      <c r="J5" s="21">
        <f>VLOOKUP(C5,$Q$1:$S$30,3,FALSE)</f>
        <v>20</v>
      </c>
      <c r="Q5" s="6" t="s">
        <v>32</v>
      </c>
      <c r="R5" s="6" t="s">
        <v>10</v>
      </c>
      <c r="S5" s="6">
        <v>20</v>
      </c>
    </row>
    <row r="6" spans="1:19">
      <c r="A6" s="21" t="str">
        <f>IF((COUNTIF($C$1:C5,C6)+1)=COUNTIF(C:C,C6),"ACTUAL","OLD")</f>
        <v>OLD</v>
      </c>
      <c r="B6" s="6" t="str">
        <f t="shared" si="0"/>
        <v>ETICHETTA</v>
      </c>
      <c r="C6" s="6" t="s">
        <v>21</v>
      </c>
      <c r="D6" s="21">
        <v>31</v>
      </c>
      <c r="G6" s="19">
        <v>42836</v>
      </c>
      <c r="I6" s="21">
        <f t="shared" si="1"/>
        <v>31</v>
      </c>
      <c r="J6" s="21">
        <f t="shared" si="2"/>
        <v>20</v>
      </c>
      <c r="Q6" s="6" t="s">
        <v>21</v>
      </c>
      <c r="R6" s="6" t="s">
        <v>10</v>
      </c>
      <c r="S6" s="6">
        <v>20</v>
      </c>
    </row>
    <row r="7" spans="1:19">
      <c r="A7" s="21" t="str">
        <f>IF((COUNTIF($C$1:C6,C7)+1)=COUNTIF(C:C,C7),"ACTUAL","OLD")</f>
        <v>OLD</v>
      </c>
      <c r="B7" s="6" t="str">
        <f t="shared" si="0"/>
        <v>ETICHETTA</v>
      </c>
      <c r="C7" s="6" t="s">
        <v>33</v>
      </c>
      <c r="D7" s="21">
        <v>22</v>
      </c>
      <c r="G7" s="19">
        <v>42836</v>
      </c>
      <c r="I7" s="21">
        <f t="shared" si="1"/>
        <v>22</v>
      </c>
      <c r="J7" s="21">
        <f t="shared" si="2"/>
        <v>20</v>
      </c>
      <c r="Q7" s="6" t="s">
        <v>33</v>
      </c>
      <c r="R7" s="6" t="s">
        <v>10</v>
      </c>
      <c r="S7" s="6">
        <v>20</v>
      </c>
    </row>
    <row r="8" spans="1:19">
      <c r="A8" s="21" t="str">
        <f>IF((COUNTIF($C$1:C7,C8)+1)=COUNTIF(C:C,C8),"ACTUAL","OLD")</f>
        <v>OLD</v>
      </c>
      <c r="B8" s="6" t="str">
        <f t="shared" si="0"/>
        <v>ETICHETTA</v>
      </c>
      <c r="C8" s="6" t="s">
        <v>240</v>
      </c>
      <c r="D8" s="21">
        <v>17</v>
      </c>
      <c r="G8" s="19">
        <v>42836</v>
      </c>
      <c r="I8" s="21">
        <f t="shared" si="1"/>
        <v>17</v>
      </c>
      <c r="J8" s="21">
        <f t="shared" si="2"/>
        <v>20</v>
      </c>
      <c r="Q8" s="6" t="s">
        <v>240</v>
      </c>
      <c r="R8" s="6" t="s">
        <v>10</v>
      </c>
      <c r="S8" s="6">
        <v>20</v>
      </c>
    </row>
    <row r="9" spans="1:19">
      <c r="A9" s="21" t="str">
        <f>IF((COUNTIF($C$1:C8,C9)+1)=COUNTIF(C:C,C9),"ACTUAL","OLD")</f>
        <v>OLD</v>
      </c>
      <c r="B9" s="6" t="str">
        <f t="shared" si="0"/>
        <v>ETICHETTA</v>
      </c>
      <c r="C9" s="6" t="s">
        <v>36</v>
      </c>
      <c r="D9" s="21">
        <v>18</v>
      </c>
      <c r="G9" s="19">
        <v>42836</v>
      </c>
      <c r="I9" s="21">
        <f t="shared" si="1"/>
        <v>18</v>
      </c>
      <c r="J9" s="21">
        <f t="shared" si="2"/>
        <v>20</v>
      </c>
      <c r="Q9" s="6" t="s">
        <v>36</v>
      </c>
      <c r="R9" s="6" t="s">
        <v>10</v>
      </c>
      <c r="S9" s="6">
        <v>20</v>
      </c>
    </row>
    <row r="10" spans="1:19">
      <c r="A10" s="21" t="str">
        <f>IF((COUNTIF($C$1:C9,C10)+1)=COUNTIF(C:C,C10),"ACTUAL","OLD")</f>
        <v>OLD</v>
      </c>
      <c r="B10" s="6" t="str">
        <f t="shared" si="0"/>
        <v>ETICHETTA</v>
      </c>
      <c r="C10" s="6" t="s">
        <v>37</v>
      </c>
      <c r="D10" s="21">
        <v>20</v>
      </c>
      <c r="G10" s="19">
        <v>42836</v>
      </c>
      <c r="I10" s="21">
        <f t="shared" si="1"/>
        <v>20</v>
      </c>
      <c r="J10" s="21">
        <f t="shared" si="2"/>
        <v>20</v>
      </c>
      <c r="Q10" s="6" t="s">
        <v>37</v>
      </c>
      <c r="R10" s="6" t="s">
        <v>10</v>
      </c>
      <c r="S10" s="6">
        <v>20</v>
      </c>
    </row>
    <row r="11" spans="1:19">
      <c r="A11" s="21" t="str">
        <f>IF((COUNTIF($C$1:C10,C11)+1)=COUNTIF(C:C,C11),"ACTUAL","OLD")</f>
        <v>OLD</v>
      </c>
      <c r="B11" s="6" t="str">
        <f t="shared" si="0"/>
        <v>MODULO</v>
      </c>
      <c r="C11" s="6" t="s">
        <v>12</v>
      </c>
      <c r="D11" s="21">
        <v>16</v>
      </c>
      <c r="G11" s="19">
        <v>42836</v>
      </c>
      <c r="I11" s="21">
        <f t="shared" si="1"/>
        <v>16</v>
      </c>
      <c r="J11" s="21">
        <f t="shared" si="2"/>
        <v>20</v>
      </c>
      <c r="Q11" s="6" t="s">
        <v>12</v>
      </c>
      <c r="R11" s="6" t="s">
        <v>11</v>
      </c>
      <c r="S11" s="6">
        <v>20</v>
      </c>
    </row>
    <row r="12" spans="1:19">
      <c r="A12" s="21" t="str">
        <f>IF((COUNTIF($C$1:C11,C12)+1)=COUNTIF(C:C,C12),"ACTUAL","OLD")</f>
        <v>OLD</v>
      </c>
      <c r="B12" s="6" t="str">
        <f t="shared" si="0"/>
        <v>MODULO</v>
      </c>
      <c r="C12" s="6" t="s">
        <v>13</v>
      </c>
      <c r="D12" s="21">
        <v>15</v>
      </c>
      <c r="G12" s="19">
        <v>42836</v>
      </c>
      <c r="I12" s="21">
        <f t="shared" si="1"/>
        <v>15</v>
      </c>
      <c r="J12" s="21">
        <f t="shared" si="2"/>
        <v>10</v>
      </c>
      <c r="Q12" s="6" t="s">
        <v>13</v>
      </c>
      <c r="R12" s="6" t="s">
        <v>11</v>
      </c>
      <c r="S12" s="6">
        <v>10</v>
      </c>
    </row>
    <row r="13" spans="1:19">
      <c r="A13" s="21" t="str">
        <f>IF((COUNTIF($C$1:C12,C13)+1)=COUNTIF(C:C,C13),"ACTUAL","OLD")</f>
        <v>OLD</v>
      </c>
      <c r="B13" s="6" t="str">
        <f t="shared" si="0"/>
        <v>MODULO</v>
      </c>
      <c r="C13" s="6" t="s">
        <v>16</v>
      </c>
      <c r="D13" s="21">
        <v>30</v>
      </c>
      <c r="G13" s="19">
        <v>42836</v>
      </c>
      <c r="I13" s="21">
        <f t="shared" si="1"/>
        <v>30</v>
      </c>
      <c r="J13" s="21">
        <f t="shared" si="2"/>
        <v>10</v>
      </c>
      <c r="Q13" s="6" t="s">
        <v>16</v>
      </c>
      <c r="R13" s="6" t="s">
        <v>11</v>
      </c>
      <c r="S13" s="6">
        <v>10</v>
      </c>
    </row>
    <row r="14" spans="1:19">
      <c r="A14" s="21" t="str">
        <f>IF((COUNTIF($C$1:C13,C14)+1)=COUNTIF(C:C,C14),"ACTUAL","OLD")</f>
        <v>OLD</v>
      </c>
      <c r="B14" s="6" t="str">
        <f t="shared" si="0"/>
        <v>MODULO</v>
      </c>
      <c r="C14" s="6" t="s">
        <v>17</v>
      </c>
      <c r="D14" s="21">
        <v>54</v>
      </c>
      <c r="G14" s="19">
        <v>42836</v>
      </c>
      <c r="I14" s="21">
        <f t="shared" si="1"/>
        <v>54</v>
      </c>
      <c r="J14" s="21">
        <f t="shared" si="2"/>
        <v>10</v>
      </c>
      <c r="Q14" s="6" t="s">
        <v>17</v>
      </c>
      <c r="R14" s="6" t="s">
        <v>11</v>
      </c>
      <c r="S14" s="6">
        <v>10</v>
      </c>
    </row>
    <row r="15" spans="1:19">
      <c r="A15" s="21" t="str">
        <f>IF((COUNTIF($C$1:C14,C15)+1)=COUNTIF(C:C,C15),"ACTUAL","OLD")</f>
        <v>OLD</v>
      </c>
      <c r="B15" s="6" t="str">
        <f t="shared" si="0"/>
        <v>MODULO</v>
      </c>
      <c r="C15" s="6" t="s">
        <v>18</v>
      </c>
      <c r="D15" s="21">
        <v>21</v>
      </c>
      <c r="G15" s="19">
        <v>42836</v>
      </c>
      <c r="I15" s="21">
        <f t="shared" si="1"/>
        <v>21</v>
      </c>
      <c r="J15" s="21">
        <f t="shared" si="2"/>
        <v>10</v>
      </c>
      <c r="Q15" s="6" t="s">
        <v>18</v>
      </c>
      <c r="R15" s="6" t="s">
        <v>11</v>
      </c>
      <c r="S15" s="6">
        <v>10</v>
      </c>
    </row>
    <row r="16" spans="1:19">
      <c r="A16" s="21" t="str">
        <f>IF((COUNTIF($C$1:C15,C16)+1)=COUNTIF(C:C,C16),"ACTUAL","OLD")</f>
        <v>OLD</v>
      </c>
      <c r="B16" s="6" t="str">
        <f t="shared" si="0"/>
        <v>MODULO</v>
      </c>
      <c r="C16" s="6" t="s">
        <v>19</v>
      </c>
      <c r="D16" s="21">
        <v>40</v>
      </c>
      <c r="G16" s="19">
        <v>42836</v>
      </c>
      <c r="I16" s="21">
        <f t="shared" si="1"/>
        <v>40</v>
      </c>
      <c r="J16" s="21">
        <f t="shared" si="2"/>
        <v>10</v>
      </c>
      <c r="Q16" s="6" t="s">
        <v>19</v>
      </c>
      <c r="R16" s="6" t="s">
        <v>11</v>
      </c>
      <c r="S16" s="6">
        <v>10</v>
      </c>
    </row>
    <row r="17" spans="1:19">
      <c r="A17" s="21" t="str">
        <f>IF((COUNTIF($C$1:C16,C17)+1)=COUNTIF(C:C,C17),"ACTUAL","OLD")</f>
        <v>OLD</v>
      </c>
      <c r="B17" s="6" t="str">
        <f t="shared" si="0"/>
        <v>MODULO</v>
      </c>
      <c r="C17" s="6" t="s">
        <v>20</v>
      </c>
      <c r="D17" s="21">
        <v>55</v>
      </c>
      <c r="G17" s="19">
        <v>42836</v>
      </c>
      <c r="I17" s="21">
        <f t="shared" si="1"/>
        <v>55</v>
      </c>
      <c r="J17" s="21">
        <f t="shared" si="2"/>
        <v>10</v>
      </c>
      <c r="Q17" s="6" t="s">
        <v>20</v>
      </c>
      <c r="R17" s="6" t="s">
        <v>11</v>
      </c>
      <c r="S17" s="6">
        <v>10</v>
      </c>
    </row>
    <row r="18" spans="1:19">
      <c r="A18" s="21" t="str">
        <f>IF((COUNTIF($C$1:C17,C18)+1)=COUNTIF(C:C,C18),"ACTUAL","OLD")</f>
        <v>OLD</v>
      </c>
      <c r="B18" s="6" t="str">
        <f t="shared" si="0"/>
        <v>MODULO</v>
      </c>
      <c r="C18" s="6" t="s">
        <v>22</v>
      </c>
      <c r="D18" s="21">
        <v>17</v>
      </c>
      <c r="G18" s="19">
        <v>42836</v>
      </c>
      <c r="I18" s="21">
        <f t="shared" si="1"/>
        <v>17</v>
      </c>
      <c r="J18" s="21">
        <f t="shared" si="2"/>
        <v>10</v>
      </c>
      <c r="Q18" s="6" t="s">
        <v>22</v>
      </c>
      <c r="R18" s="6" t="s">
        <v>11</v>
      </c>
      <c r="S18" s="6">
        <v>10</v>
      </c>
    </row>
    <row r="19" spans="1:19">
      <c r="A19" s="21" t="str">
        <f>IF((COUNTIF($C$1:C18,C19)+1)=COUNTIF(C:C,C19),"ACTUAL","OLD")</f>
        <v>OLD</v>
      </c>
      <c r="B19" s="6" t="str">
        <f t="shared" si="0"/>
        <v>MODULO</v>
      </c>
      <c r="C19" s="6" t="s">
        <v>23</v>
      </c>
      <c r="D19" s="21">
        <v>5</v>
      </c>
      <c r="G19" s="19">
        <v>42836</v>
      </c>
      <c r="I19" s="21">
        <f t="shared" si="1"/>
        <v>5</v>
      </c>
      <c r="J19" s="21">
        <f t="shared" si="2"/>
        <v>10</v>
      </c>
      <c r="Q19" s="6" t="s">
        <v>23</v>
      </c>
      <c r="R19" s="6" t="s">
        <v>11</v>
      </c>
      <c r="S19" s="6">
        <v>10</v>
      </c>
    </row>
    <row r="20" spans="1:19">
      <c r="A20" s="21" t="str">
        <f>IF((COUNTIF($C$1:C19,C20)+1)=COUNTIF(C:C,C20),"ACTUAL","OLD")</f>
        <v>OLD</v>
      </c>
      <c r="B20" s="6" t="str">
        <f t="shared" si="0"/>
        <v>MODULO</v>
      </c>
      <c r="C20" s="6" t="s">
        <v>24</v>
      </c>
      <c r="D20" s="21">
        <v>57</v>
      </c>
      <c r="G20" s="19">
        <v>42836</v>
      </c>
      <c r="I20" s="21">
        <f t="shared" si="1"/>
        <v>57</v>
      </c>
      <c r="J20" s="21">
        <f t="shared" si="2"/>
        <v>20</v>
      </c>
      <c r="Q20" s="6" t="s">
        <v>24</v>
      </c>
      <c r="R20" s="6" t="s">
        <v>11</v>
      </c>
      <c r="S20" s="6">
        <v>20</v>
      </c>
    </row>
    <row r="21" spans="1:19">
      <c r="A21" s="21" t="str">
        <f>IF((COUNTIF($C$1:C20,C21)+1)=COUNTIF(C:C,C21),"ACTUAL","OLD")</f>
        <v>OLD</v>
      </c>
      <c r="B21" s="6" t="str">
        <f t="shared" si="0"/>
        <v>MODULO</v>
      </c>
      <c r="C21" s="6" t="s">
        <v>25</v>
      </c>
      <c r="D21" s="21">
        <v>53</v>
      </c>
      <c r="G21" s="19">
        <v>42836</v>
      </c>
      <c r="I21" s="21">
        <f t="shared" si="1"/>
        <v>53</v>
      </c>
      <c r="J21" s="21">
        <f t="shared" si="2"/>
        <v>10</v>
      </c>
      <c r="Q21" s="6" t="s">
        <v>25</v>
      </c>
      <c r="R21" s="6" t="s">
        <v>11</v>
      </c>
      <c r="S21" s="6">
        <v>10</v>
      </c>
    </row>
    <row r="22" spans="1:19">
      <c r="A22" s="21" t="str">
        <f>IF((COUNTIF($C$1:C21,C22)+1)=COUNTIF(C:C,C22),"ACTUAL","OLD")</f>
        <v>OLD</v>
      </c>
      <c r="B22" s="6" t="str">
        <f t="shared" si="0"/>
        <v>MODULO</v>
      </c>
      <c r="C22" s="6" t="s">
        <v>26</v>
      </c>
      <c r="D22" s="21">
        <v>55</v>
      </c>
      <c r="G22" s="19">
        <v>42836</v>
      </c>
      <c r="I22" s="21">
        <f t="shared" si="1"/>
        <v>55</v>
      </c>
      <c r="J22" s="21">
        <f t="shared" si="2"/>
        <v>10</v>
      </c>
      <c r="Q22" s="6" t="s">
        <v>26</v>
      </c>
      <c r="R22" s="6" t="s">
        <v>11</v>
      </c>
      <c r="S22" s="6">
        <v>10</v>
      </c>
    </row>
    <row r="23" spans="1:19">
      <c r="A23" s="21" t="str">
        <f>IF((COUNTIF($C$1:C22,C23)+1)=COUNTIF(C:C,C23),"ACTUAL","OLD")</f>
        <v>OLD</v>
      </c>
      <c r="B23" s="6" t="str">
        <f t="shared" si="0"/>
        <v>MODULO</v>
      </c>
      <c r="C23" s="6" t="s">
        <v>27</v>
      </c>
      <c r="D23" s="21">
        <v>38</v>
      </c>
      <c r="G23" s="19">
        <v>42836</v>
      </c>
      <c r="I23" s="21">
        <f t="shared" si="1"/>
        <v>38</v>
      </c>
      <c r="J23" s="21">
        <f t="shared" si="2"/>
        <v>10</v>
      </c>
      <c r="Q23" s="6" t="s">
        <v>27</v>
      </c>
      <c r="R23" s="6" t="s">
        <v>11</v>
      </c>
      <c r="S23" s="6">
        <v>10</v>
      </c>
    </row>
    <row r="24" spans="1:19">
      <c r="A24" s="21" t="str">
        <f>IF((COUNTIF($C$1:C23,C24)+1)=COUNTIF(C:C,C24),"ACTUAL","OLD")</f>
        <v>OLD</v>
      </c>
      <c r="B24" s="6" t="str">
        <f t="shared" si="0"/>
        <v>MODULO</v>
      </c>
      <c r="C24" s="6" t="s">
        <v>28</v>
      </c>
      <c r="D24" s="21">
        <v>20</v>
      </c>
      <c r="G24" s="19">
        <v>42836</v>
      </c>
      <c r="I24" s="21">
        <f t="shared" si="1"/>
        <v>20</v>
      </c>
      <c r="J24" s="21">
        <f t="shared" si="2"/>
        <v>10</v>
      </c>
      <c r="Q24" s="6" t="s">
        <v>28</v>
      </c>
      <c r="R24" s="6" t="s">
        <v>11</v>
      </c>
      <c r="S24" s="6">
        <v>10</v>
      </c>
    </row>
    <row r="25" spans="1:19">
      <c r="A25" s="21" t="str">
        <f>IF((COUNTIF($C$1:C24,C25)+1)=COUNTIF(C:C,C25),"ACTUAL","OLD")</f>
        <v>OLD</v>
      </c>
      <c r="B25" s="6" t="str">
        <f t="shared" si="0"/>
        <v>MODULO</v>
      </c>
      <c r="C25" s="6" t="s">
        <v>29</v>
      </c>
      <c r="D25" s="21">
        <v>14</v>
      </c>
      <c r="G25" s="19">
        <v>42836</v>
      </c>
      <c r="I25" s="21">
        <f t="shared" si="1"/>
        <v>14</v>
      </c>
      <c r="J25" s="21">
        <f t="shared" si="2"/>
        <v>10</v>
      </c>
      <c r="Q25" s="6" t="s">
        <v>29</v>
      </c>
      <c r="R25" s="6" t="s">
        <v>11</v>
      </c>
      <c r="S25" s="6">
        <v>10</v>
      </c>
    </row>
    <row r="26" spans="1:19">
      <c r="A26" s="21" t="str">
        <f>IF((COUNTIF($C$1:C25,C26)+1)=COUNTIF(C:C,C26),"ACTUAL","OLD")</f>
        <v>OLD</v>
      </c>
      <c r="B26" s="6" t="str">
        <f t="shared" si="0"/>
        <v>MODULO</v>
      </c>
      <c r="C26" s="6" t="s">
        <v>30</v>
      </c>
      <c r="D26" s="21">
        <v>5</v>
      </c>
      <c r="G26" s="19">
        <v>42836</v>
      </c>
      <c r="I26" s="21">
        <f t="shared" si="1"/>
        <v>5</v>
      </c>
      <c r="J26" s="21">
        <f t="shared" si="2"/>
        <v>30</v>
      </c>
      <c r="Q26" s="6" t="s">
        <v>30</v>
      </c>
      <c r="R26" s="6" t="s">
        <v>11</v>
      </c>
      <c r="S26" s="6">
        <v>30</v>
      </c>
    </row>
    <row r="27" spans="1:19">
      <c r="A27" s="21" t="str">
        <f>IF((COUNTIF($C$1:C26,C27)+1)=COUNTIF(C:C,C27),"ACTUAL","OLD")</f>
        <v>OLD</v>
      </c>
      <c r="B27" s="6" t="str">
        <f t="shared" si="0"/>
        <v>MODULO</v>
      </c>
      <c r="C27" s="6" t="s">
        <v>34</v>
      </c>
      <c r="D27" s="21">
        <v>29</v>
      </c>
      <c r="G27" s="19">
        <v>42836</v>
      </c>
      <c r="I27" s="21">
        <f t="shared" si="1"/>
        <v>29</v>
      </c>
      <c r="J27" s="21">
        <f t="shared" si="2"/>
        <v>20</v>
      </c>
      <c r="Q27" s="6" t="s">
        <v>34</v>
      </c>
      <c r="R27" s="6" t="s">
        <v>11</v>
      </c>
      <c r="S27" s="6">
        <v>20</v>
      </c>
    </row>
    <row r="28" spans="1:19">
      <c r="A28" s="21" t="str">
        <f>IF((COUNTIF($C$1:C27,C28)+1)=COUNTIF(C:C,C28),"ACTUAL","OLD")</f>
        <v>OLD</v>
      </c>
      <c r="B28" s="6" t="str">
        <f t="shared" si="0"/>
        <v>MODULO</v>
      </c>
      <c r="C28" s="6" t="s">
        <v>35</v>
      </c>
      <c r="D28" s="21">
        <v>40</v>
      </c>
      <c r="G28" s="19">
        <v>42836</v>
      </c>
      <c r="I28" s="21">
        <f t="shared" si="1"/>
        <v>40</v>
      </c>
      <c r="J28" s="21">
        <f t="shared" si="2"/>
        <v>2</v>
      </c>
      <c r="Q28" s="6" t="s">
        <v>35</v>
      </c>
      <c r="R28" s="6" t="s">
        <v>11</v>
      </c>
      <c r="S28" s="6">
        <v>2</v>
      </c>
    </row>
    <row r="29" spans="1:19">
      <c r="A29" s="21" t="str">
        <f>IF((COUNTIF($C$1:C28,C29)+1)=COUNTIF(C:C,C29),"ACTUAL","OLD")</f>
        <v>ACTUAL</v>
      </c>
      <c r="B29" s="6" t="str">
        <f t="shared" si="0"/>
        <v>MODULO</v>
      </c>
      <c r="C29" s="6" t="s">
        <v>38</v>
      </c>
      <c r="D29" s="21">
        <v>6</v>
      </c>
      <c r="G29" s="19">
        <v>42836</v>
      </c>
      <c r="I29" s="21">
        <f t="shared" si="1"/>
        <v>6</v>
      </c>
      <c r="J29" s="21">
        <f t="shared" si="2"/>
        <v>2</v>
      </c>
      <c r="Q29" s="6" t="s">
        <v>38</v>
      </c>
      <c r="R29" s="6" t="s">
        <v>11</v>
      </c>
      <c r="S29" s="6">
        <v>2</v>
      </c>
    </row>
    <row r="30" spans="1:19">
      <c r="A30" s="21" t="str">
        <f>IF((COUNTIF($C$1:C29,C30)+1)=COUNTIF(C:C,C30),"ACTUAL","OLD")</f>
        <v>ACTUAL</v>
      </c>
      <c r="B30" s="6" t="str">
        <f t="shared" si="0"/>
        <v>MODULO</v>
      </c>
      <c r="C30" s="6" t="s">
        <v>39</v>
      </c>
      <c r="D30" s="21">
        <v>9</v>
      </c>
      <c r="G30" s="19">
        <v>42836</v>
      </c>
      <c r="I30" s="21">
        <f t="shared" si="1"/>
        <v>9</v>
      </c>
      <c r="J30" s="21">
        <f t="shared" si="2"/>
        <v>2</v>
      </c>
      <c r="Q30" s="6" t="s">
        <v>39</v>
      </c>
      <c r="R30" s="6" t="s">
        <v>11</v>
      </c>
      <c r="S30" s="6">
        <v>2</v>
      </c>
    </row>
    <row r="31" spans="1:19">
      <c r="A31" s="21" t="str">
        <f>IF((COUNTIF($C$1:C30,C31)+1)=COUNTIF(C:C,C31),"ACTUAL","OLD")</f>
        <v>OLD</v>
      </c>
      <c r="B31" s="6" t="str">
        <f t="shared" si="0"/>
        <v>MODULO</v>
      </c>
      <c r="C31" s="6" t="s">
        <v>24</v>
      </c>
      <c r="D31" s="21">
        <f>LOOKUP(9,1/($C$1:C30=C31),I:I)</f>
        <v>57</v>
      </c>
      <c r="E31" s="6">
        <v>2</v>
      </c>
      <c r="G31" s="19">
        <v>42837</v>
      </c>
      <c r="I31" s="21">
        <f t="shared" ref="I31:I41" si="3">IF(D31="","",D31-E31+F31)</f>
        <v>55</v>
      </c>
      <c r="J31" s="21">
        <f t="shared" si="2"/>
        <v>20</v>
      </c>
    </row>
    <row r="32" spans="1:19">
      <c r="A32" s="21" t="str">
        <f>IF((COUNTIF($C$1:C31,C32)+1)=COUNTIF(C:C,C32),"ACTUAL","OLD")</f>
        <v>OLD</v>
      </c>
      <c r="B32" s="6" t="str">
        <f t="shared" si="0"/>
        <v>MODULO</v>
      </c>
      <c r="C32" s="6" t="s">
        <v>27</v>
      </c>
      <c r="D32" s="21">
        <f>LOOKUP(9,1/($C$1:C31=C32),I:I)</f>
        <v>38</v>
      </c>
      <c r="E32" s="6">
        <v>2</v>
      </c>
      <c r="I32" s="21">
        <f t="shared" si="3"/>
        <v>36</v>
      </c>
      <c r="J32" s="21">
        <f t="shared" si="2"/>
        <v>10</v>
      </c>
    </row>
    <row r="33" spans="1:11">
      <c r="A33" s="21" t="str">
        <f>IF((COUNTIF($C$1:C32,C33)+1)=COUNTIF(C:C,C33),"ACTUAL","OLD")</f>
        <v>OLD</v>
      </c>
      <c r="B33" s="6" t="str">
        <f t="shared" si="0"/>
        <v>MODULO</v>
      </c>
      <c r="C33" s="6" t="s">
        <v>27</v>
      </c>
      <c r="D33" s="21">
        <f>LOOKUP(9,1/($C$1:C32=C33),I:I)</f>
        <v>36</v>
      </c>
      <c r="E33" s="6">
        <v>2</v>
      </c>
      <c r="G33" s="19">
        <v>42845</v>
      </c>
      <c r="H33" s="6" t="s">
        <v>179</v>
      </c>
      <c r="I33" s="21">
        <f t="shared" si="3"/>
        <v>34</v>
      </c>
      <c r="J33" s="21">
        <f t="shared" si="2"/>
        <v>10</v>
      </c>
    </row>
    <row r="34" spans="1:11">
      <c r="A34" s="21" t="str">
        <f>IF((COUNTIF($C$1:C33,C34)+1)=COUNTIF(C:C,C34),"ACTUAL","OLD")</f>
        <v>OLD</v>
      </c>
      <c r="B34" s="6" t="str">
        <f t="shared" si="0"/>
        <v>MODULO</v>
      </c>
      <c r="C34" s="6" t="s">
        <v>30</v>
      </c>
      <c r="D34" s="21">
        <f>LOOKUP(9,1/($C$1:C33=C34),I:I)</f>
        <v>5</v>
      </c>
      <c r="E34" s="6">
        <v>2</v>
      </c>
      <c r="G34" s="19">
        <v>42846</v>
      </c>
      <c r="H34" s="6" t="s">
        <v>180</v>
      </c>
      <c r="I34" s="21">
        <f t="shared" si="3"/>
        <v>3</v>
      </c>
      <c r="J34" s="21">
        <f t="shared" ref="J34:J65" si="4">VLOOKUP(C34,$Q$1:$S$30,3,FALSE)</f>
        <v>30</v>
      </c>
    </row>
    <row r="35" spans="1:11">
      <c r="A35" s="21" t="str">
        <f>IF((COUNTIF($C$1:C34,C35)+1)=COUNTIF(C:C,C35),"ACTUAL","OLD")</f>
        <v>OLD</v>
      </c>
      <c r="B35" s="6" t="str">
        <f t="shared" si="0"/>
        <v>MODULO</v>
      </c>
      <c r="C35" s="6" t="s">
        <v>27</v>
      </c>
      <c r="D35" s="21">
        <f>LOOKUP(9,1/($C$1:C34=C35),I:I)</f>
        <v>34</v>
      </c>
      <c r="E35" s="6">
        <v>2</v>
      </c>
      <c r="G35" s="19">
        <v>42859</v>
      </c>
      <c r="H35" s="6" t="s">
        <v>202</v>
      </c>
      <c r="I35" s="21">
        <f t="shared" si="3"/>
        <v>32</v>
      </c>
      <c r="J35" s="21">
        <f t="shared" si="4"/>
        <v>10</v>
      </c>
    </row>
    <row r="36" spans="1:11">
      <c r="A36" s="21" t="str">
        <f>IF((COUNTIF($C$1:C35,C36)+1)=COUNTIF(C:C,C36),"ACTUAL","OLD")</f>
        <v>OLD</v>
      </c>
      <c r="B36" s="6" t="str">
        <f t="shared" si="0"/>
        <v>MODULO</v>
      </c>
      <c r="C36" s="6" t="s">
        <v>24</v>
      </c>
      <c r="D36" s="21">
        <f>LOOKUP(9,1/($C$1:C35=C36),I:I)</f>
        <v>55</v>
      </c>
      <c r="E36" s="6">
        <v>1</v>
      </c>
      <c r="G36" s="19">
        <v>42859</v>
      </c>
      <c r="H36" s="6" t="s">
        <v>200</v>
      </c>
      <c r="I36" s="21">
        <f t="shared" si="3"/>
        <v>54</v>
      </c>
      <c r="J36" s="21">
        <f t="shared" si="4"/>
        <v>20</v>
      </c>
    </row>
    <row r="37" spans="1:11">
      <c r="A37" s="21" t="str">
        <f>IF((COUNTIF($C$1:C36,C37)+1)=COUNTIF(C:C,C37),"ACTUAL","OLD")</f>
        <v>OLD</v>
      </c>
      <c r="B37" s="6" t="str">
        <f t="shared" si="0"/>
        <v>ETICHETTA</v>
      </c>
      <c r="C37" s="6" t="s">
        <v>32</v>
      </c>
      <c r="D37" s="21">
        <f>LOOKUP(9,1/($C$1:C36=C37),I:I)</f>
        <v>20</v>
      </c>
      <c r="E37" s="6">
        <v>1</v>
      </c>
      <c r="G37" s="19">
        <v>42859</v>
      </c>
      <c r="H37" s="6" t="s">
        <v>201</v>
      </c>
      <c r="I37" s="21">
        <f t="shared" si="3"/>
        <v>19</v>
      </c>
      <c r="J37" s="21">
        <f t="shared" si="4"/>
        <v>20</v>
      </c>
    </row>
    <row r="38" spans="1:11">
      <c r="A38" s="21" t="str">
        <f>IF((COUNTIF($C$1:C37,C38)+1)=COUNTIF(C:C,C38),"ACTUAL","OLD")</f>
        <v>OLD</v>
      </c>
      <c r="B38" s="6" t="str">
        <f t="shared" si="0"/>
        <v>MODULO</v>
      </c>
      <c r="C38" s="6" t="s">
        <v>16</v>
      </c>
      <c r="D38" s="21">
        <f>LOOKUP(9,1/($C$1:C37=C38),I:I)</f>
        <v>30</v>
      </c>
      <c r="E38" s="6">
        <v>1</v>
      </c>
      <c r="G38" s="19">
        <v>42859</v>
      </c>
      <c r="H38" s="6" t="s">
        <v>201</v>
      </c>
      <c r="I38" s="21">
        <f t="shared" si="3"/>
        <v>29</v>
      </c>
      <c r="J38" s="21">
        <f t="shared" si="4"/>
        <v>10</v>
      </c>
    </row>
    <row r="39" spans="1:11">
      <c r="A39" s="21" t="str">
        <f>IF((COUNTIF($C$1:C38,C39)+1)=COUNTIF(C:C,C39),"ACTUAL","OLD")</f>
        <v>OLD</v>
      </c>
      <c r="B39" s="6" t="str">
        <f t="shared" si="0"/>
        <v>MODULO</v>
      </c>
      <c r="C39" s="6" t="s">
        <v>30</v>
      </c>
      <c r="D39" s="21">
        <f>LOOKUP(9,1/($C$1:C38=C39),I:I)</f>
        <v>3</v>
      </c>
      <c r="E39" s="6">
        <v>1</v>
      </c>
      <c r="G39" s="19">
        <v>42859</v>
      </c>
      <c r="H39" s="6" t="s">
        <v>201</v>
      </c>
      <c r="I39" s="21">
        <f t="shared" si="3"/>
        <v>2</v>
      </c>
      <c r="J39" s="21">
        <f t="shared" si="4"/>
        <v>30</v>
      </c>
    </row>
    <row r="40" spans="1:11">
      <c r="A40" s="21" t="str">
        <f>IF((COUNTIF($C$1:C39,C40)+1)=COUNTIF(C:C,C40),"ACTUAL","OLD")</f>
        <v>OLD</v>
      </c>
      <c r="B40" s="6" t="str">
        <f t="shared" si="0"/>
        <v>ETICHETTA</v>
      </c>
      <c r="C40" s="6" t="s">
        <v>240</v>
      </c>
      <c r="D40" s="21">
        <f>LOOKUP(9,1/($C$1:C39=C40),I:I)</f>
        <v>17</v>
      </c>
      <c r="E40" s="6">
        <v>1</v>
      </c>
      <c r="G40" s="19">
        <v>42859</v>
      </c>
      <c r="H40" s="6" t="s">
        <v>201</v>
      </c>
      <c r="I40" s="21">
        <f t="shared" si="3"/>
        <v>16</v>
      </c>
      <c r="J40" s="21">
        <f t="shared" si="4"/>
        <v>20</v>
      </c>
      <c r="K40" s="20"/>
    </row>
    <row r="41" spans="1:11">
      <c r="A41" s="22" t="str">
        <f>IF((COUNTIF($C$1:C40,C41)+1)=COUNTIF(C:C,C41),"ACTUAL","OLD")</f>
        <v>OLD</v>
      </c>
      <c r="B41" s="6" t="str">
        <f t="shared" si="0"/>
        <v>ETICHETTA</v>
      </c>
      <c r="C41" s="6" t="s">
        <v>36</v>
      </c>
      <c r="D41" s="23">
        <f>LOOKUP(9,1/($C$1:C40=C41),I:I)</f>
        <v>18</v>
      </c>
      <c r="E41" s="6">
        <v>1</v>
      </c>
      <c r="G41" s="19">
        <v>42859</v>
      </c>
      <c r="H41" s="6" t="s">
        <v>201</v>
      </c>
      <c r="I41" s="24">
        <f t="shared" si="3"/>
        <v>17</v>
      </c>
      <c r="J41" s="21">
        <f t="shared" si="4"/>
        <v>20</v>
      </c>
      <c r="K41" s="20"/>
    </row>
    <row r="42" spans="1:11">
      <c r="A42" s="22" t="str">
        <f>IF((COUNTIF($C$1:C41,C42)+1)=COUNTIF(C:C,C42),"ACTUAL","OLD")</f>
        <v>OLD</v>
      </c>
      <c r="B42" s="6" t="str">
        <f t="shared" si="0"/>
        <v>MODULO</v>
      </c>
      <c r="C42" s="6" t="s">
        <v>28</v>
      </c>
      <c r="D42" s="23">
        <f>LOOKUP(9,1/($C$1:C41=C42),I:I)</f>
        <v>20</v>
      </c>
      <c r="E42" s="6">
        <v>1</v>
      </c>
      <c r="G42" s="19">
        <v>42859</v>
      </c>
      <c r="H42" s="6" t="s">
        <v>203</v>
      </c>
      <c r="I42" s="24">
        <f t="shared" ref="I42:I49" si="5">IF(D42="","",D42-E42+F42)</f>
        <v>19</v>
      </c>
      <c r="J42" s="21">
        <f t="shared" si="4"/>
        <v>10</v>
      </c>
      <c r="K42" s="20"/>
    </row>
    <row r="43" spans="1:11">
      <c r="A43" s="22" t="str">
        <f>IF((COUNTIF($C$1:C42,C43)+1)=COUNTIF(C:C,C43),"ACTUAL","OLD")</f>
        <v>OLD</v>
      </c>
      <c r="B43" s="6" t="str">
        <f t="shared" si="0"/>
        <v>MODULO</v>
      </c>
      <c r="C43" s="6" t="s">
        <v>18</v>
      </c>
      <c r="D43" s="23">
        <f>LOOKUP(9,1/($C$1:C42=C43),I:I)</f>
        <v>21</v>
      </c>
      <c r="E43" s="6">
        <v>1</v>
      </c>
      <c r="G43" s="19">
        <v>42859</v>
      </c>
      <c r="H43" s="6" t="s">
        <v>203</v>
      </c>
      <c r="I43" s="24">
        <f t="shared" si="5"/>
        <v>20</v>
      </c>
      <c r="J43" s="21">
        <f t="shared" si="4"/>
        <v>10</v>
      </c>
      <c r="K43" s="20"/>
    </row>
    <row r="44" spans="1:11">
      <c r="A44" s="22" t="str">
        <f>IF((COUNTIF($C$1:C43,C44)+1)=COUNTIF(C:C,C44),"ACTUAL","OLD")</f>
        <v>OLD</v>
      </c>
      <c r="B44" s="6" t="str">
        <f t="shared" si="0"/>
        <v>MODULO</v>
      </c>
      <c r="C44" s="6" t="s">
        <v>27</v>
      </c>
      <c r="D44" s="23">
        <f>LOOKUP(9,1/($C$1:C43=C44),I:I)</f>
        <v>32</v>
      </c>
      <c r="E44" s="6">
        <v>2</v>
      </c>
      <c r="G44" s="19">
        <v>42859</v>
      </c>
      <c r="H44" s="6" t="s">
        <v>204</v>
      </c>
      <c r="I44" s="24">
        <f t="shared" si="5"/>
        <v>30</v>
      </c>
      <c r="J44" s="21">
        <f t="shared" si="4"/>
        <v>10</v>
      </c>
      <c r="K44" s="20"/>
    </row>
    <row r="45" spans="1:11">
      <c r="A45" s="22" t="str">
        <f>IF((COUNTIF($C$1:C44,C45)+1)=COUNTIF(C:C,C45),"ACTUAL","OLD")</f>
        <v>OLD</v>
      </c>
      <c r="B45" s="6" t="str">
        <f t="shared" si="0"/>
        <v>MODULO</v>
      </c>
      <c r="C45" s="6" t="s">
        <v>24</v>
      </c>
      <c r="D45" s="23">
        <f>LOOKUP(9,1/($C$1:C44=C45),I:I)</f>
        <v>54</v>
      </c>
      <c r="E45" s="6">
        <v>1</v>
      </c>
      <c r="G45" s="19">
        <v>42859</v>
      </c>
      <c r="H45" s="6" t="s">
        <v>203</v>
      </c>
      <c r="I45" s="24">
        <f t="shared" si="5"/>
        <v>53</v>
      </c>
      <c r="J45" s="21">
        <f t="shared" si="4"/>
        <v>20</v>
      </c>
      <c r="K45" s="20"/>
    </row>
    <row r="46" spans="1:11">
      <c r="A46" s="28" t="str">
        <f>IF((COUNTIF($C$1:C45,C46)+1)=COUNTIF(C:C,C46),"ACTUAL","OLD")</f>
        <v>OLD</v>
      </c>
      <c r="B46" s="6" t="str">
        <f t="shared" si="0"/>
        <v>MODULO</v>
      </c>
      <c r="C46" s="6" t="s">
        <v>18</v>
      </c>
      <c r="D46" s="29">
        <f>LOOKUP(9,1/($C$1:C45=C46),I:I)</f>
        <v>20</v>
      </c>
      <c r="E46" s="6">
        <v>1</v>
      </c>
      <c r="G46" s="19">
        <v>42860</v>
      </c>
      <c r="H46" s="6" t="s">
        <v>198</v>
      </c>
      <c r="I46" s="30">
        <f t="shared" si="5"/>
        <v>19</v>
      </c>
      <c r="J46" s="31">
        <f t="shared" si="4"/>
        <v>10</v>
      </c>
      <c r="K46" s="20"/>
    </row>
    <row r="47" spans="1:11">
      <c r="A47" s="28" t="str">
        <f>IF((COUNTIF($C$1:C46,C47)+1)=COUNTIF(C:C,C47),"ACTUAL","OLD")</f>
        <v>OLD</v>
      </c>
      <c r="B47" s="6" t="str">
        <f t="shared" si="0"/>
        <v>MODULO</v>
      </c>
      <c r="C47" s="6" t="s">
        <v>27</v>
      </c>
      <c r="D47" s="29">
        <f>LOOKUP(9,1/($C$1:C46=C47),I:I)</f>
        <v>30</v>
      </c>
      <c r="E47" s="6">
        <v>1</v>
      </c>
      <c r="G47" s="19">
        <v>42860</v>
      </c>
      <c r="H47" s="6" t="s">
        <v>198</v>
      </c>
      <c r="I47" s="30">
        <f t="shared" si="5"/>
        <v>29</v>
      </c>
      <c r="J47" s="31">
        <f t="shared" si="4"/>
        <v>10</v>
      </c>
      <c r="K47" s="20"/>
    </row>
    <row r="48" spans="1:11">
      <c r="A48" s="28" t="str">
        <f>IF((COUNTIF($C$1:C47,C48)+1)=COUNTIF(C:C,C48),"ACTUAL","OLD")</f>
        <v>OLD</v>
      </c>
      <c r="B48" s="6" t="str">
        <f t="shared" si="0"/>
        <v>MODULO</v>
      </c>
      <c r="C48" s="6" t="s">
        <v>29</v>
      </c>
      <c r="D48" s="29">
        <f>LOOKUP(9,1/($C$1:C47=C48),I:I)</f>
        <v>14</v>
      </c>
      <c r="E48" s="6">
        <v>1</v>
      </c>
      <c r="G48" s="19">
        <v>42860</v>
      </c>
      <c r="H48" s="6" t="s">
        <v>198</v>
      </c>
      <c r="I48" s="30">
        <f t="shared" si="5"/>
        <v>13</v>
      </c>
      <c r="J48" s="31">
        <f t="shared" si="4"/>
        <v>10</v>
      </c>
      <c r="K48" s="20"/>
    </row>
    <row r="49" spans="1:20">
      <c r="A49" s="28" t="str">
        <f>IF((COUNTIF($C$1:C48,C49)+1)=COUNTIF(C:C,C49),"ACTUAL","OLD")</f>
        <v>OLD</v>
      </c>
      <c r="B49" s="6" t="str">
        <f t="shared" si="0"/>
        <v>MODULO</v>
      </c>
      <c r="C49" s="6" t="s">
        <v>24</v>
      </c>
      <c r="D49" s="29">
        <f>LOOKUP(9,1/($C$1:C48=C49),I:I)</f>
        <v>53</v>
      </c>
      <c r="E49" s="6">
        <v>1</v>
      </c>
      <c r="G49" s="19">
        <v>42860</v>
      </c>
      <c r="H49" s="6" t="s">
        <v>198</v>
      </c>
      <c r="I49" s="30">
        <f t="shared" si="5"/>
        <v>52</v>
      </c>
      <c r="J49" s="31">
        <f t="shared" si="4"/>
        <v>20</v>
      </c>
      <c r="K49" s="20"/>
      <c r="L49" s="32"/>
      <c r="M49" s="32"/>
      <c r="N49" s="32"/>
      <c r="O49" s="32"/>
      <c r="P49" s="32"/>
      <c r="R49" s="32"/>
      <c r="S49" s="32"/>
      <c r="T49" s="32"/>
    </row>
    <row r="50" spans="1:20">
      <c r="A50" s="28" t="str">
        <f>IF((COUNTIF($C$1:C49,C50)+1)=COUNTIF(C:C,C50),"ACTUAL","OLD")</f>
        <v>OLD</v>
      </c>
      <c r="B50" s="6" t="str">
        <f t="shared" si="0"/>
        <v>ETICHETTA</v>
      </c>
      <c r="C50" s="6" t="s">
        <v>36</v>
      </c>
      <c r="D50" s="29">
        <f>LOOKUP(9,1/($C$1:C49=C50),I:I)</f>
        <v>17</v>
      </c>
      <c r="E50" s="6">
        <v>17</v>
      </c>
      <c r="F50" s="6">
        <v>50</v>
      </c>
      <c r="G50" s="19">
        <v>42861</v>
      </c>
      <c r="H50" s="6" t="s">
        <v>233</v>
      </c>
      <c r="I50" s="30">
        <f t="shared" ref="I50:I56" si="6">IF(D50="","",D50-E50+F50)</f>
        <v>50</v>
      </c>
      <c r="J50" s="31">
        <f t="shared" si="4"/>
        <v>20</v>
      </c>
      <c r="K50" s="20"/>
      <c r="L50" s="32"/>
      <c r="M50" s="32"/>
      <c r="N50" s="32"/>
      <c r="O50" s="32"/>
      <c r="P50" s="32"/>
      <c r="R50" s="32"/>
      <c r="S50" s="32"/>
      <c r="T50" s="32"/>
    </row>
    <row r="51" spans="1:20">
      <c r="A51" s="28" t="str">
        <f>IF((COUNTIF($C$1:C50,C51)+1)=COUNTIF(C:C,C51),"ACTUAL","OLD")</f>
        <v>OLD</v>
      </c>
      <c r="B51" s="6" t="str">
        <f t="shared" si="0"/>
        <v>ETICHETTA</v>
      </c>
      <c r="C51" s="6" t="s">
        <v>36</v>
      </c>
      <c r="D51" s="29">
        <f>LOOKUP(9,1/($C$1:C50=C51),I:I)</f>
        <v>50</v>
      </c>
      <c r="E51" s="6">
        <v>1</v>
      </c>
      <c r="G51" s="19">
        <v>42861</v>
      </c>
      <c r="H51" s="6" t="s">
        <v>207</v>
      </c>
      <c r="I51" s="30">
        <f t="shared" si="6"/>
        <v>49</v>
      </c>
      <c r="J51" s="31">
        <f t="shared" si="4"/>
        <v>20</v>
      </c>
      <c r="K51" s="20"/>
      <c r="L51" s="32"/>
      <c r="M51" s="32"/>
      <c r="N51" s="32"/>
      <c r="O51" s="32"/>
      <c r="P51" s="32"/>
      <c r="R51" s="32"/>
      <c r="S51" s="32"/>
      <c r="T51" s="32"/>
    </row>
    <row r="52" spans="1:20">
      <c r="A52" s="28" t="str">
        <f>IF((COUNTIF($C$1:C51,C52)+1)=COUNTIF(C:C,C52),"ACTUAL","OLD")</f>
        <v>OLD</v>
      </c>
      <c r="B52" s="6" t="str">
        <f t="shared" si="0"/>
        <v>ETICHETTA</v>
      </c>
      <c r="C52" s="6" t="s">
        <v>36</v>
      </c>
      <c r="D52" s="29">
        <f>LOOKUP(9,1/($C$1:C51=C52),I:I)</f>
        <v>49</v>
      </c>
      <c r="E52" s="6">
        <v>1</v>
      </c>
      <c r="G52" s="19">
        <v>42863</v>
      </c>
      <c r="H52" s="6" t="s">
        <v>208</v>
      </c>
      <c r="I52" s="30">
        <f t="shared" si="6"/>
        <v>48</v>
      </c>
      <c r="J52" s="31">
        <f t="shared" si="4"/>
        <v>20</v>
      </c>
      <c r="K52" s="20"/>
      <c r="L52" s="32"/>
      <c r="M52" s="32"/>
      <c r="N52" s="32"/>
      <c r="O52" s="32"/>
      <c r="P52" s="32"/>
      <c r="R52" s="32"/>
      <c r="S52" s="32"/>
      <c r="T52" s="32"/>
    </row>
    <row r="53" spans="1:20">
      <c r="A53" s="28" t="str">
        <f>IF((COUNTIF($C$1:C52,C53)+1)=COUNTIF(C:C,C53),"ACTUAL","OLD")</f>
        <v>OLD</v>
      </c>
      <c r="B53" s="6" t="str">
        <f t="shared" si="0"/>
        <v>ETICHETTA</v>
      </c>
      <c r="C53" s="6" t="s">
        <v>36</v>
      </c>
      <c r="D53" s="29">
        <f>LOOKUP(9,1/($C$1:C52=C53),I:I)</f>
        <v>48</v>
      </c>
      <c r="E53" s="6">
        <v>1</v>
      </c>
      <c r="G53" s="19">
        <v>42863</v>
      </c>
      <c r="H53" s="6" t="s">
        <v>229</v>
      </c>
      <c r="I53" s="30">
        <f t="shared" si="6"/>
        <v>47</v>
      </c>
      <c r="J53" s="31">
        <f t="shared" si="4"/>
        <v>20</v>
      </c>
      <c r="K53" s="20"/>
      <c r="L53" s="32"/>
      <c r="M53" s="32"/>
      <c r="N53" s="32"/>
      <c r="O53" s="32"/>
      <c r="P53" s="32"/>
      <c r="R53" s="32"/>
      <c r="S53" s="32"/>
      <c r="T53" s="32"/>
    </row>
    <row r="54" spans="1:20">
      <c r="A54" s="28" t="str">
        <f>IF((COUNTIF($C$1:C53,C54)+1)=COUNTIF(C:C,C54),"ACTUAL","OLD")</f>
        <v>OLD</v>
      </c>
      <c r="B54" s="6" t="str">
        <f t="shared" si="0"/>
        <v>ETICHETTA</v>
      </c>
      <c r="C54" s="6" t="s">
        <v>36</v>
      </c>
      <c r="D54" s="29">
        <f>LOOKUP(9,1/($C$1:C53=C54),I:I)</f>
        <v>47</v>
      </c>
      <c r="E54" s="6">
        <v>1</v>
      </c>
      <c r="G54" s="19">
        <v>42863</v>
      </c>
      <c r="H54" s="6" t="s">
        <v>209</v>
      </c>
      <c r="I54" s="30">
        <f t="shared" si="6"/>
        <v>46</v>
      </c>
      <c r="J54" s="31">
        <f t="shared" si="4"/>
        <v>20</v>
      </c>
      <c r="K54" s="20"/>
      <c r="L54" s="32"/>
      <c r="M54" s="32"/>
      <c r="N54" s="32"/>
      <c r="O54" s="32"/>
      <c r="P54" s="32"/>
      <c r="R54" s="32"/>
      <c r="S54" s="32"/>
      <c r="T54" s="32"/>
    </row>
    <row r="55" spans="1:20">
      <c r="A55" s="28" t="str">
        <f>IF((COUNTIF($C$1:C54,C55)+1)=COUNTIF(C:C,C55),"ACTUAL","OLD")</f>
        <v>OLD</v>
      </c>
      <c r="B55" s="6" t="str">
        <f t="shared" si="0"/>
        <v>ETICHETTA</v>
      </c>
      <c r="C55" s="6" t="s">
        <v>36</v>
      </c>
      <c r="D55" s="29">
        <f>LOOKUP(9,1/($C$1:C54=C55),I:I)</f>
        <v>46</v>
      </c>
      <c r="E55" s="6">
        <v>1</v>
      </c>
      <c r="G55" s="19">
        <v>42863</v>
      </c>
      <c r="H55" s="6" t="s">
        <v>210</v>
      </c>
      <c r="I55" s="30">
        <f t="shared" si="6"/>
        <v>45</v>
      </c>
      <c r="J55" s="31">
        <f t="shared" si="4"/>
        <v>20</v>
      </c>
      <c r="K55" s="20"/>
    </row>
    <row r="56" spans="1:20">
      <c r="A56" s="28" t="str">
        <f>IF((COUNTIF($C$1:C55,C56)+1)=COUNTIF(C:C,C56),"ACTUAL","OLD")</f>
        <v>OLD</v>
      </c>
      <c r="B56" s="6" t="str">
        <f t="shared" si="0"/>
        <v>ETICHETTA</v>
      </c>
      <c r="C56" s="6" t="s">
        <v>36</v>
      </c>
      <c r="D56" s="29">
        <f>LOOKUP(9,1/($C$1:C55=C56),I:I)</f>
        <v>45</v>
      </c>
      <c r="E56" s="6">
        <v>1</v>
      </c>
      <c r="G56" s="19">
        <v>42863</v>
      </c>
      <c r="H56" s="6" t="s">
        <v>211</v>
      </c>
      <c r="I56" s="30">
        <f t="shared" si="6"/>
        <v>44</v>
      </c>
      <c r="J56" s="31">
        <f t="shared" si="4"/>
        <v>20</v>
      </c>
      <c r="K56" s="20"/>
    </row>
    <row r="57" spans="1:20">
      <c r="A57" s="28" t="str">
        <f>IF((COUNTIF($C$1:C56,C57)+1)=COUNTIF(C:C,C57),"ACTUAL","OLD")</f>
        <v>OLD</v>
      </c>
      <c r="B57" s="6" t="str">
        <f t="shared" si="0"/>
        <v>ETICHETTA</v>
      </c>
      <c r="C57" s="6" t="s">
        <v>36</v>
      </c>
      <c r="D57" s="29">
        <f>LOOKUP(9,1/($C$1:C56=C57),I:I)</f>
        <v>44</v>
      </c>
      <c r="E57" s="6">
        <v>1</v>
      </c>
      <c r="G57" s="19">
        <v>42861</v>
      </c>
      <c r="H57" s="6" t="s">
        <v>212</v>
      </c>
      <c r="I57" s="30">
        <f t="shared" ref="I57:I63" si="7">IF(D57="","",D57-E57+F57)</f>
        <v>43</v>
      </c>
      <c r="J57" s="31">
        <f t="shared" si="4"/>
        <v>20</v>
      </c>
      <c r="K57" s="20"/>
    </row>
    <row r="58" spans="1:20">
      <c r="A58" s="28" t="str">
        <f>IF((COUNTIF($C$1:C57,C58)+1)=COUNTIF(C:C,C58),"ACTUAL","OLD")</f>
        <v>OLD</v>
      </c>
      <c r="B58" s="6" t="str">
        <f t="shared" si="0"/>
        <v>ETICHETTA</v>
      </c>
      <c r="C58" s="6" t="s">
        <v>36</v>
      </c>
      <c r="D58" s="29">
        <f>LOOKUP(9,1/($C$1:C57=C58),I:I)</f>
        <v>43</v>
      </c>
      <c r="E58" s="6">
        <v>2</v>
      </c>
      <c r="G58" s="19">
        <v>42863</v>
      </c>
      <c r="H58" s="6" t="s">
        <v>214</v>
      </c>
      <c r="I58" s="30">
        <f t="shared" si="7"/>
        <v>41</v>
      </c>
      <c r="J58" s="31">
        <f t="shared" si="4"/>
        <v>20</v>
      </c>
      <c r="K58" s="20"/>
    </row>
    <row r="59" spans="1:20" ht="43.2">
      <c r="A59" s="28" t="str">
        <f>IF((COUNTIF($C$1:C58,C59)+1)=COUNTIF(C:C,C59),"ACTUAL","OLD")</f>
        <v>OLD</v>
      </c>
      <c r="B59" s="6" t="str">
        <f t="shared" si="0"/>
        <v>ETICHETTA</v>
      </c>
      <c r="C59" s="6" t="s">
        <v>36</v>
      </c>
      <c r="D59" s="29">
        <f>LOOKUP(9,1/($C$1:C58=C59),I:I)</f>
        <v>41</v>
      </c>
      <c r="E59" s="6">
        <v>5</v>
      </c>
      <c r="G59" s="19">
        <v>42863</v>
      </c>
      <c r="H59" s="35" t="s">
        <v>232</v>
      </c>
      <c r="I59" s="30">
        <f t="shared" si="7"/>
        <v>36</v>
      </c>
      <c r="J59" s="31">
        <f t="shared" si="4"/>
        <v>20</v>
      </c>
      <c r="K59" s="20"/>
    </row>
    <row r="60" spans="1:20">
      <c r="A60" s="28" t="str">
        <f>IF((COUNTIF($C$1:C59,C60)+1)=COUNTIF(C:C,C60),"ACTUAL","OLD")</f>
        <v>OLD</v>
      </c>
      <c r="B60" s="6" t="str">
        <f t="shared" si="0"/>
        <v>MODULO</v>
      </c>
      <c r="C60" s="6" t="s">
        <v>24</v>
      </c>
      <c r="D60" s="29">
        <f>LOOKUP(9,1/($C$1:C59=C60),I:I)</f>
        <v>52</v>
      </c>
      <c r="E60" s="6">
        <v>3</v>
      </c>
      <c r="G60" s="19">
        <v>42863</v>
      </c>
      <c r="H60" s="6" t="s">
        <v>216</v>
      </c>
      <c r="I60" s="30">
        <f t="shared" si="7"/>
        <v>49</v>
      </c>
      <c r="J60" s="31">
        <f t="shared" si="4"/>
        <v>20</v>
      </c>
      <c r="K60" s="20"/>
    </row>
    <row r="61" spans="1:20" s="32" customFormat="1" ht="28.8">
      <c r="A61" s="30" t="str">
        <f>IF((COUNTIF($C$1:C60,C61)+1)=COUNTIF(C:C,C61),"ACTUAL","OLD")</f>
        <v>OLD</v>
      </c>
      <c r="B61" s="6" t="str">
        <f t="shared" si="0"/>
        <v>ETICHETTA</v>
      </c>
      <c r="C61" s="32" t="s">
        <v>36</v>
      </c>
      <c r="D61" s="29">
        <f>LOOKUP(9,1/($C$1:C60=C61),I:I)</f>
        <v>36</v>
      </c>
      <c r="E61" s="32">
        <v>4</v>
      </c>
      <c r="G61" s="38">
        <v>42865</v>
      </c>
      <c r="H61" s="39" t="s">
        <v>234</v>
      </c>
      <c r="I61" s="30">
        <f t="shared" si="7"/>
        <v>32</v>
      </c>
      <c r="J61" s="29">
        <f t="shared" si="4"/>
        <v>20</v>
      </c>
      <c r="K61" s="40"/>
    </row>
    <row r="62" spans="1:20">
      <c r="A62" s="28" t="str">
        <f>IF((COUNTIF($C$1:C61,C62)+1)=COUNTIF(C:C,C62),"ACTUAL","OLD")</f>
        <v>OLD</v>
      </c>
      <c r="B62" s="6" t="str">
        <f t="shared" si="0"/>
        <v>ETICHETTA</v>
      </c>
      <c r="C62" s="6" t="s">
        <v>36</v>
      </c>
      <c r="D62" s="29">
        <f>LOOKUP(9,1/($C$1:C61=C62),I:I)</f>
        <v>32</v>
      </c>
      <c r="E62" s="6">
        <v>1</v>
      </c>
      <c r="G62" s="19">
        <v>42863</v>
      </c>
      <c r="H62" s="35" t="s">
        <v>224</v>
      </c>
      <c r="I62" s="30">
        <f t="shared" si="7"/>
        <v>31</v>
      </c>
      <c r="J62" s="31">
        <f t="shared" si="4"/>
        <v>20</v>
      </c>
      <c r="K62" s="20"/>
    </row>
    <row r="63" spans="1:20">
      <c r="A63" s="28" t="str">
        <f>IF((COUNTIF($C$1:C62,C63)+1)=COUNTIF(C:C,C63),"ACTUAL","OLD")</f>
        <v>OLD</v>
      </c>
      <c r="B63" s="6" t="str">
        <f t="shared" si="0"/>
        <v>ETICHETTA</v>
      </c>
      <c r="C63" s="6" t="s">
        <v>36</v>
      </c>
      <c r="D63" s="29">
        <f>LOOKUP(9,1/($C$1:C62=C63),I:I)</f>
        <v>31</v>
      </c>
      <c r="E63" s="6">
        <v>1</v>
      </c>
      <c r="G63" s="19">
        <v>42863</v>
      </c>
      <c r="H63" s="35" t="s">
        <v>222</v>
      </c>
      <c r="I63" s="30">
        <f t="shared" si="7"/>
        <v>30</v>
      </c>
      <c r="J63" s="31">
        <f t="shared" si="4"/>
        <v>20</v>
      </c>
      <c r="K63" s="20"/>
    </row>
    <row r="64" spans="1:20">
      <c r="A64" s="28" t="str">
        <f>IF((COUNTIF($C$1:C63,C64)+1)=COUNTIF(C:C,C64),"ACTUAL","OLD")</f>
        <v>OLD</v>
      </c>
      <c r="B64" s="6" t="str">
        <f t="shared" si="0"/>
        <v>ETICHETTA</v>
      </c>
      <c r="C64" s="6" t="s">
        <v>36</v>
      </c>
      <c r="D64" s="29">
        <f>LOOKUP(9,1/($C$1:C63=C64),I:I)</f>
        <v>30</v>
      </c>
      <c r="E64" s="6">
        <v>1</v>
      </c>
      <c r="G64" s="19">
        <v>42866</v>
      </c>
      <c r="H64" s="35" t="s">
        <v>223</v>
      </c>
      <c r="I64" s="30">
        <f t="shared" ref="I64:I69" si="8">IF(D64="","",D64-E64+F64)</f>
        <v>29</v>
      </c>
      <c r="J64" s="31">
        <f t="shared" si="4"/>
        <v>20</v>
      </c>
      <c r="K64" s="20"/>
    </row>
    <row r="65" spans="1:11">
      <c r="A65" s="28" t="str">
        <f>IF((COUNTIF($C$1:C64,C65)+1)=COUNTIF(C:C,C65),"ACTUAL","OLD")</f>
        <v>OLD</v>
      </c>
      <c r="B65" s="6" t="str">
        <f t="shared" si="0"/>
        <v>MODULO</v>
      </c>
      <c r="C65" s="6" t="s">
        <v>27</v>
      </c>
      <c r="D65" s="29">
        <f>LOOKUP(9,1/($C$1:C64=C65),I:I)</f>
        <v>29</v>
      </c>
      <c r="E65" s="6">
        <v>1</v>
      </c>
      <c r="G65" s="19">
        <v>42866</v>
      </c>
      <c r="H65" s="35" t="s">
        <v>227</v>
      </c>
      <c r="I65" s="30">
        <f t="shared" si="8"/>
        <v>28</v>
      </c>
      <c r="J65" s="31">
        <f t="shared" si="4"/>
        <v>10</v>
      </c>
      <c r="K65" s="20"/>
    </row>
    <row r="66" spans="1:11">
      <c r="A66" s="28" t="str">
        <f>IF((COUNTIF($C$1:C65,C66)+1)=COUNTIF(C:C,C66),"ACTUAL","OLD")</f>
        <v>OLD</v>
      </c>
      <c r="B66" s="6" t="str">
        <f t="shared" ref="B66:B94" si="9">VLOOKUP(C66,$Q$1:$S$30,2,FALSE)</f>
        <v>ETICHETTA</v>
      </c>
      <c r="C66" s="6" t="s">
        <v>32</v>
      </c>
      <c r="D66" s="29">
        <f>LOOKUP(9,1/($C$1:C65=C66),I:I)</f>
        <v>19</v>
      </c>
      <c r="E66" s="6">
        <v>2</v>
      </c>
      <c r="G66" s="19">
        <v>42867</v>
      </c>
      <c r="H66" s="35" t="s">
        <v>228</v>
      </c>
      <c r="I66" s="30">
        <f t="shared" si="8"/>
        <v>17</v>
      </c>
      <c r="J66" s="31">
        <f t="shared" ref="J66:J94" si="10">VLOOKUP(C66,$Q$1:$S$30,3,FALSE)</f>
        <v>20</v>
      </c>
      <c r="K66" s="20"/>
    </row>
    <row r="67" spans="1:11">
      <c r="A67" s="28" t="str">
        <f>IF((COUNTIF($C$1:C66,C67)+1)=COUNTIF(C:C,C67),"ACTUAL","OLD")</f>
        <v>OLD</v>
      </c>
      <c r="B67" s="6" t="str">
        <f t="shared" si="9"/>
        <v>ETICHETTA</v>
      </c>
      <c r="C67" s="6" t="s">
        <v>240</v>
      </c>
      <c r="D67" s="29">
        <f>LOOKUP(9,1/($C$1:C66=C67),I:I)</f>
        <v>16</v>
      </c>
      <c r="E67" s="6">
        <v>1</v>
      </c>
      <c r="G67" s="19">
        <v>42867</v>
      </c>
      <c r="H67" s="35" t="s">
        <v>229</v>
      </c>
      <c r="I67" s="30">
        <f t="shared" si="8"/>
        <v>15</v>
      </c>
      <c r="J67" s="31">
        <f t="shared" si="10"/>
        <v>20</v>
      </c>
      <c r="K67" s="20"/>
    </row>
    <row r="68" spans="1:11">
      <c r="A68" s="41" t="str">
        <f>IF((COUNTIF($C$1:C67,C68)+1)=COUNTIF(C:C,C68),"ACTUAL","OLD")</f>
        <v>OLD</v>
      </c>
      <c r="B68" s="6" t="str">
        <f t="shared" si="9"/>
        <v>ETICHETTA</v>
      </c>
      <c r="C68" s="6" t="s">
        <v>36</v>
      </c>
      <c r="D68" s="42">
        <f>LOOKUP(9,1/($C$1:C67=C68),I:I)</f>
        <v>29</v>
      </c>
      <c r="E68" s="6">
        <v>3</v>
      </c>
      <c r="G68" s="19">
        <v>42870</v>
      </c>
      <c r="H68" s="35" t="s">
        <v>235</v>
      </c>
      <c r="I68" s="43">
        <f t="shared" si="8"/>
        <v>26</v>
      </c>
      <c r="J68" s="44">
        <f t="shared" si="10"/>
        <v>20</v>
      </c>
      <c r="K68" s="20"/>
    </row>
    <row r="69" spans="1:11">
      <c r="A69" s="41" t="str">
        <f>IF((COUNTIF($C$1:C68,C69)+1)=COUNTIF(C:C,C69),"ACTUAL","OLD")</f>
        <v>OLD</v>
      </c>
      <c r="B69" s="6" t="str">
        <f t="shared" si="9"/>
        <v>MODULO</v>
      </c>
      <c r="C69" s="6" t="s">
        <v>24</v>
      </c>
      <c r="D69" s="42">
        <f>LOOKUP(9,1/($C$1:C68=C69),I:I)</f>
        <v>49</v>
      </c>
      <c r="E69" s="6">
        <v>1</v>
      </c>
      <c r="G69" s="19">
        <v>42870</v>
      </c>
      <c r="H69" s="35" t="s">
        <v>236</v>
      </c>
      <c r="I69" s="43">
        <f t="shared" si="8"/>
        <v>48</v>
      </c>
      <c r="J69" s="44">
        <f t="shared" si="10"/>
        <v>20</v>
      </c>
      <c r="K69" s="20"/>
    </row>
    <row r="70" spans="1:11">
      <c r="A70" s="41" t="str">
        <f>IF((COUNTIF($C$1:C69,C70)+1)=COUNTIF(C:C,C70),"ACTUAL","OLD")</f>
        <v>OLD</v>
      </c>
      <c r="B70" s="6" t="str">
        <f t="shared" si="9"/>
        <v>ETICHETTA</v>
      </c>
      <c r="C70" s="6" t="s">
        <v>36</v>
      </c>
      <c r="D70" s="42">
        <f>LOOKUP(9,1/($C$1:C69=C70),I:I)</f>
        <v>26</v>
      </c>
      <c r="E70" s="6">
        <v>2</v>
      </c>
      <c r="G70" s="19">
        <v>42871</v>
      </c>
      <c r="H70" s="35" t="s">
        <v>241</v>
      </c>
      <c r="I70" s="43">
        <f t="shared" ref="I70:I94" si="11">IF(D70="","",D70-E70+F70)</f>
        <v>24</v>
      </c>
      <c r="J70" s="44">
        <f t="shared" si="10"/>
        <v>20</v>
      </c>
      <c r="K70" s="20"/>
    </row>
    <row r="71" spans="1:11">
      <c r="A71" s="41" t="str">
        <f>IF((COUNTIF($C$1:C70,C71)+1)=COUNTIF(C:C,C71),"ACTUAL","OLD")</f>
        <v>OLD</v>
      </c>
      <c r="B71" s="6" t="str">
        <f t="shared" si="9"/>
        <v>ETICHETTA</v>
      </c>
      <c r="C71" s="6" t="s">
        <v>36</v>
      </c>
      <c r="D71" s="42">
        <f>LOOKUP(9,1/($C$1:C70=C71),I:I)</f>
        <v>24</v>
      </c>
      <c r="E71" s="6">
        <v>1</v>
      </c>
      <c r="G71" s="19">
        <v>42872</v>
      </c>
      <c r="H71" s="35" t="s">
        <v>242</v>
      </c>
      <c r="I71" s="43">
        <f t="shared" si="11"/>
        <v>23</v>
      </c>
      <c r="J71" s="44">
        <f t="shared" si="10"/>
        <v>20</v>
      </c>
      <c r="K71" s="20"/>
    </row>
    <row r="72" spans="1:11">
      <c r="A72" s="41" t="str">
        <f>IF((COUNTIF($C$1:C71,C72)+1)=COUNTIF(C:C,C72),"ACTUAL","OLD")</f>
        <v>ACTUAL</v>
      </c>
      <c r="B72" s="6" t="str">
        <f t="shared" si="9"/>
        <v>ETICHETTA</v>
      </c>
      <c r="C72" s="6" t="s">
        <v>31</v>
      </c>
      <c r="D72" s="42">
        <f>LOOKUP(9,1/($C$1:C71=C72),I:I)</f>
        <v>26</v>
      </c>
      <c r="F72" s="6">
        <v>31</v>
      </c>
      <c r="G72" s="19">
        <v>42872</v>
      </c>
      <c r="H72" s="35" t="s">
        <v>243</v>
      </c>
      <c r="I72" s="43">
        <f t="shared" si="11"/>
        <v>57</v>
      </c>
      <c r="J72" s="44">
        <f t="shared" si="10"/>
        <v>20</v>
      </c>
      <c r="K72" s="20"/>
    </row>
    <row r="73" spans="1:11">
      <c r="A73" s="41" t="str">
        <f>IF((COUNTIF($C$1:C72,C73)+1)=COUNTIF(C:C,C73),"ACTUAL","OLD")</f>
        <v>ACTUAL</v>
      </c>
      <c r="B73" s="6" t="str">
        <f t="shared" si="9"/>
        <v>ETICHETTA</v>
      </c>
      <c r="C73" s="6" t="s">
        <v>21</v>
      </c>
      <c r="D73" s="42">
        <f>LOOKUP(9,1/($C$1:C72=C73),I:I)</f>
        <v>31</v>
      </c>
      <c r="F73" s="6">
        <v>24</v>
      </c>
      <c r="G73" s="19">
        <v>42872</v>
      </c>
      <c r="H73" s="35" t="s">
        <v>243</v>
      </c>
      <c r="I73" s="43">
        <f t="shared" si="11"/>
        <v>55</v>
      </c>
      <c r="J73" s="44">
        <f t="shared" si="10"/>
        <v>20</v>
      </c>
      <c r="K73" s="20"/>
    </row>
    <row r="74" spans="1:11">
      <c r="A74" s="41" t="str">
        <f>IF((COUNTIF($C$1:C73,C74)+1)=COUNTIF(C:C,C74),"ACTUAL","OLD")</f>
        <v>ACTUAL</v>
      </c>
      <c r="B74" s="6" t="str">
        <f t="shared" si="9"/>
        <v>ETICHETTA</v>
      </c>
      <c r="C74" s="6" t="s">
        <v>33</v>
      </c>
      <c r="D74" s="42">
        <f>LOOKUP(9,1/($C$1:C73=C74),I:I)</f>
        <v>22</v>
      </c>
      <c r="F74" s="6">
        <v>16</v>
      </c>
      <c r="G74" s="19">
        <v>42872</v>
      </c>
      <c r="H74" s="35" t="s">
        <v>243</v>
      </c>
      <c r="I74" s="43">
        <f t="shared" si="11"/>
        <v>38</v>
      </c>
      <c r="J74" s="44">
        <f t="shared" si="10"/>
        <v>20</v>
      </c>
      <c r="K74" s="20"/>
    </row>
    <row r="75" spans="1:11">
      <c r="A75" s="41" t="str">
        <f>IF((COUNTIF($C$1:C74,C75)+1)=COUNTIF(C:C,C75),"ACTUAL","OLD")</f>
        <v>OLD</v>
      </c>
      <c r="B75" s="6" t="str">
        <f t="shared" si="9"/>
        <v>ETICHETTA</v>
      </c>
      <c r="C75" s="6" t="s">
        <v>37</v>
      </c>
      <c r="D75" s="42">
        <f>LOOKUP(9,1/($C$1:C74=C75),I:I)</f>
        <v>20</v>
      </c>
      <c r="F75" s="6">
        <v>19</v>
      </c>
      <c r="G75" s="19">
        <v>42872</v>
      </c>
      <c r="H75" s="35" t="s">
        <v>243</v>
      </c>
      <c r="I75" s="43">
        <f t="shared" si="11"/>
        <v>39</v>
      </c>
      <c r="J75" s="44">
        <f t="shared" si="10"/>
        <v>20</v>
      </c>
      <c r="K75" s="20"/>
    </row>
    <row r="76" spans="1:11">
      <c r="A76" s="41" t="str">
        <f>IF((COUNTIF($C$1:C75,C76)+1)=COUNTIF(C:C,C76),"ACTUAL","OLD")</f>
        <v>OLD</v>
      </c>
      <c r="B76" s="6" t="str">
        <f t="shared" si="9"/>
        <v>MODULO</v>
      </c>
      <c r="C76" s="6" t="s">
        <v>12</v>
      </c>
      <c r="D76" s="42">
        <f>LOOKUP(9,1/($C$1:C75=C76),I:I)</f>
        <v>16</v>
      </c>
      <c r="F76" s="6">
        <v>8</v>
      </c>
      <c r="G76" s="19">
        <v>42872</v>
      </c>
      <c r="H76" s="35" t="s">
        <v>243</v>
      </c>
      <c r="I76" s="43">
        <f t="shared" si="11"/>
        <v>24</v>
      </c>
      <c r="J76" s="44">
        <f t="shared" si="10"/>
        <v>20</v>
      </c>
      <c r="K76" s="20"/>
    </row>
    <row r="77" spans="1:11">
      <c r="A77" s="41" t="str">
        <f>IF((COUNTIF($C$1:C76,C77)+1)=COUNTIF(C:C,C77),"ACTUAL","OLD")</f>
        <v>OLD</v>
      </c>
      <c r="B77" s="6" t="str">
        <f t="shared" si="9"/>
        <v>MODULO</v>
      </c>
      <c r="C77" s="6" t="s">
        <v>13</v>
      </c>
      <c r="D77" s="42">
        <f>LOOKUP(9,1/($C$1:C76=C77),I:I)</f>
        <v>15</v>
      </c>
      <c r="F77" s="6">
        <v>25</v>
      </c>
      <c r="G77" s="19">
        <v>42872</v>
      </c>
      <c r="H77" s="35" t="s">
        <v>243</v>
      </c>
      <c r="I77" s="43">
        <f t="shared" si="11"/>
        <v>40</v>
      </c>
      <c r="J77" s="44">
        <f t="shared" si="10"/>
        <v>10</v>
      </c>
      <c r="K77" s="20"/>
    </row>
    <row r="78" spans="1:11">
      <c r="A78" s="41" t="str">
        <f>IF((COUNTIF($C$1:C77,C78)+1)=COUNTIF(C:C,C78),"ACTUAL","OLD")</f>
        <v>OLD</v>
      </c>
      <c r="B78" s="6" t="str">
        <f t="shared" si="9"/>
        <v>MODULO</v>
      </c>
      <c r="C78" s="6" t="s">
        <v>17</v>
      </c>
      <c r="D78" s="42">
        <f>LOOKUP(9,1/($C$1:C77=C78),I:I)</f>
        <v>54</v>
      </c>
      <c r="E78" s="6">
        <v>32</v>
      </c>
      <c r="G78" s="19">
        <v>42872</v>
      </c>
      <c r="H78" s="35" t="s">
        <v>243</v>
      </c>
      <c r="I78" s="43">
        <f t="shared" si="11"/>
        <v>22</v>
      </c>
      <c r="J78" s="44">
        <f t="shared" si="10"/>
        <v>10</v>
      </c>
      <c r="K78" s="20"/>
    </row>
    <row r="79" spans="1:11">
      <c r="A79" s="41" t="str">
        <f>IF((COUNTIF($C$1:C78,C79)+1)=COUNTIF(C:C,C79),"ACTUAL","OLD")</f>
        <v>OLD</v>
      </c>
      <c r="B79" s="6" t="str">
        <f t="shared" si="9"/>
        <v>MODULO</v>
      </c>
      <c r="C79" s="6" t="s">
        <v>19</v>
      </c>
      <c r="D79" s="42">
        <f>LOOKUP(9,1/($C$1:C78=C79),I:I)</f>
        <v>40</v>
      </c>
      <c r="E79" s="6">
        <v>22</v>
      </c>
      <c r="G79" s="19">
        <v>42872</v>
      </c>
      <c r="H79" s="35" t="s">
        <v>243</v>
      </c>
      <c r="I79" s="43">
        <f t="shared" si="11"/>
        <v>18</v>
      </c>
      <c r="J79" s="44">
        <f t="shared" si="10"/>
        <v>10</v>
      </c>
      <c r="K79" s="20"/>
    </row>
    <row r="80" spans="1:11">
      <c r="A80" s="41" t="str">
        <f>IF((COUNTIF($C$1:C79,C80)+1)=COUNTIF(C:C,C80),"ACTUAL","OLD")</f>
        <v>OLD</v>
      </c>
      <c r="B80" s="6" t="str">
        <f t="shared" si="9"/>
        <v>MODULO</v>
      </c>
      <c r="C80" s="6" t="s">
        <v>20</v>
      </c>
      <c r="D80" s="42">
        <f>LOOKUP(9,1/($C$1:C79=C80),I:I)</f>
        <v>55</v>
      </c>
      <c r="E80" s="6">
        <v>35</v>
      </c>
      <c r="G80" s="19">
        <v>42872</v>
      </c>
      <c r="H80" s="35" t="s">
        <v>243</v>
      </c>
      <c r="I80" s="43">
        <f t="shared" si="11"/>
        <v>20</v>
      </c>
      <c r="J80" s="44">
        <f t="shared" si="10"/>
        <v>10</v>
      </c>
      <c r="K80" s="20"/>
    </row>
    <row r="81" spans="1:11">
      <c r="A81" s="41" t="str">
        <f>IF((COUNTIF($C$1:C80,C81)+1)=COUNTIF(C:C,C81),"ACTUAL","OLD")</f>
        <v>ACTUAL</v>
      </c>
      <c r="B81" s="6" t="str">
        <f t="shared" si="9"/>
        <v>MODULO</v>
      </c>
      <c r="C81" s="6" t="s">
        <v>22</v>
      </c>
      <c r="D81" s="42">
        <f>LOOKUP(9,1/($C$1:C80=C81),I:I)</f>
        <v>17</v>
      </c>
      <c r="E81" s="6">
        <v>1</v>
      </c>
      <c r="G81" s="19">
        <v>42872</v>
      </c>
      <c r="H81" s="35" t="s">
        <v>243</v>
      </c>
      <c r="I81" s="43">
        <f t="shared" si="11"/>
        <v>16</v>
      </c>
      <c r="J81" s="44">
        <f t="shared" si="10"/>
        <v>10</v>
      </c>
      <c r="K81" s="20"/>
    </row>
    <row r="82" spans="1:11">
      <c r="A82" s="41" t="str">
        <f>IF((COUNTIF($C$1:C81,C82)+1)=COUNTIF(C:C,C82),"ACTUAL","OLD")</f>
        <v>OLD</v>
      </c>
      <c r="B82" s="6" t="str">
        <f t="shared" si="9"/>
        <v>MODULO</v>
      </c>
      <c r="C82" s="6" t="s">
        <v>23</v>
      </c>
      <c r="D82" s="42">
        <f>LOOKUP(9,1/($C$1:C81=C82),I:I)</f>
        <v>5</v>
      </c>
      <c r="F82" s="6">
        <v>10</v>
      </c>
      <c r="G82" s="19">
        <v>42872</v>
      </c>
      <c r="H82" s="35" t="s">
        <v>243</v>
      </c>
      <c r="I82" s="43">
        <f t="shared" si="11"/>
        <v>15</v>
      </c>
      <c r="J82" s="44">
        <f t="shared" si="10"/>
        <v>10</v>
      </c>
      <c r="K82" s="20"/>
    </row>
    <row r="83" spans="1:11">
      <c r="A83" s="41" t="str">
        <f>IF((COUNTIF($C$1:C82,C83)+1)=COUNTIF(C:C,C83),"ACTUAL","OLD")</f>
        <v>OLD</v>
      </c>
      <c r="B83" s="6" t="str">
        <f t="shared" si="9"/>
        <v>MODULO</v>
      </c>
      <c r="C83" s="6" t="s">
        <v>25</v>
      </c>
      <c r="D83" s="42">
        <f>LOOKUP(9,1/($C$1:C82=C83),I:I)</f>
        <v>53</v>
      </c>
      <c r="E83" s="6">
        <v>1</v>
      </c>
      <c r="G83" s="19">
        <v>42872</v>
      </c>
      <c r="H83" s="35" t="s">
        <v>243</v>
      </c>
      <c r="I83" s="43">
        <f t="shared" si="11"/>
        <v>52</v>
      </c>
      <c r="J83" s="44">
        <f t="shared" si="10"/>
        <v>10</v>
      </c>
      <c r="K83" s="20"/>
    </row>
    <row r="84" spans="1:11">
      <c r="A84" s="41" t="str">
        <f>IF((COUNTIF($C$1:C83,C84)+1)=COUNTIF(C:C,C84),"ACTUAL","OLD")</f>
        <v>OLD</v>
      </c>
      <c r="B84" s="6" t="str">
        <f t="shared" si="9"/>
        <v>MODULO</v>
      </c>
      <c r="C84" s="6" t="s">
        <v>26</v>
      </c>
      <c r="D84" s="42">
        <f>LOOKUP(9,1/($C$1:C83=C84),I:I)</f>
        <v>55</v>
      </c>
      <c r="E84" s="6">
        <v>34</v>
      </c>
      <c r="G84" s="19">
        <v>42872</v>
      </c>
      <c r="H84" s="35" t="s">
        <v>243</v>
      </c>
      <c r="I84" s="43">
        <f t="shared" si="11"/>
        <v>21</v>
      </c>
      <c r="J84" s="44">
        <f t="shared" si="10"/>
        <v>10</v>
      </c>
      <c r="K84" s="20"/>
    </row>
    <row r="85" spans="1:11">
      <c r="A85" s="41" t="str">
        <f>IF((COUNTIF($C$1:C84,C85)+1)=COUNTIF(C:C,C85),"ACTUAL","OLD")</f>
        <v>OLD</v>
      </c>
      <c r="B85" s="6" t="str">
        <f t="shared" si="9"/>
        <v>MODULO</v>
      </c>
      <c r="C85" s="6" t="s">
        <v>34</v>
      </c>
      <c r="D85" s="42">
        <f>LOOKUP(9,1/($C$1:C84=C85),I:I)</f>
        <v>29</v>
      </c>
      <c r="E85" s="6">
        <v>13</v>
      </c>
      <c r="G85" s="19">
        <v>42872</v>
      </c>
      <c r="H85" s="35" t="s">
        <v>243</v>
      </c>
      <c r="I85" s="43">
        <f t="shared" si="11"/>
        <v>16</v>
      </c>
      <c r="J85" s="44">
        <f t="shared" si="10"/>
        <v>20</v>
      </c>
      <c r="K85" s="20"/>
    </row>
    <row r="86" spans="1:11">
      <c r="A86" s="41" t="str">
        <f>IF((COUNTIF($C$1:C85,C86)+1)=COUNTIF(C:C,C86),"ACTUAL","OLD")</f>
        <v>OLD</v>
      </c>
      <c r="B86" s="6" t="str">
        <f t="shared" si="9"/>
        <v>MODULO</v>
      </c>
      <c r="C86" s="6" t="s">
        <v>35</v>
      </c>
      <c r="D86" s="42">
        <f>LOOKUP(9,1/($C$1:C85=C86),I:I)</f>
        <v>40</v>
      </c>
      <c r="E86" s="6">
        <v>34</v>
      </c>
      <c r="G86" s="19">
        <v>42872</v>
      </c>
      <c r="H86" s="35" t="s">
        <v>243</v>
      </c>
      <c r="I86" s="43">
        <f t="shared" si="11"/>
        <v>6</v>
      </c>
      <c r="J86" s="44">
        <f t="shared" si="10"/>
        <v>2</v>
      </c>
      <c r="K86" s="20"/>
    </row>
    <row r="87" spans="1:11">
      <c r="A87" s="41" t="str">
        <f>IF((COUNTIF($C$1:C86,C87)+1)=COUNTIF(C:C,C87),"ACTUAL","OLD")</f>
        <v>OLD</v>
      </c>
      <c r="B87" s="6" t="str">
        <f t="shared" si="9"/>
        <v>MODULO</v>
      </c>
      <c r="C87" s="6" t="s">
        <v>16</v>
      </c>
      <c r="D87" s="42">
        <f>LOOKUP(9,1/($C$1:C86=C87),I:I)</f>
        <v>29</v>
      </c>
      <c r="F87" s="6">
        <v>1</v>
      </c>
      <c r="G87" s="19">
        <v>42872</v>
      </c>
      <c r="H87" s="35" t="s">
        <v>243</v>
      </c>
      <c r="I87" s="43">
        <f t="shared" si="11"/>
        <v>30</v>
      </c>
      <c r="J87" s="44">
        <f t="shared" si="10"/>
        <v>10</v>
      </c>
      <c r="K87" s="20"/>
    </row>
    <row r="88" spans="1:11">
      <c r="A88" s="41" t="str">
        <f>IF((COUNTIF($C$1:C87,C88)+1)=COUNTIF(C:C,C88),"ACTUAL","OLD")</f>
        <v>OLD</v>
      </c>
      <c r="B88" s="6" t="str">
        <f t="shared" si="9"/>
        <v>MODULO</v>
      </c>
      <c r="C88" s="6" t="s">
        <v>28</v>
      </c>
      <c r="D88" s="42">
        <f>LOOKUP(9,1/($C$1:C87=C88),I:I)</f>
        <v>19</v>
      </c>
      <c r="F88" s="6">
        <v>34</v>
      </c>
      <c r="G88" s="19">
        <v>42872</v>
      </c>
      <c r="H88" s="35" t="s">
        <v>243</v>
      </c>
      <c r="I88" s="43">
        <f t="shared" si="11"/>
        <v>53</v>
      </c>
      <c r="J88" s="44">
        <f t="shared" si="10"/>
        <v>10</v>
      </c>
      <c r="K88" s="20"/>
    </row>
    <row r="89" spans="1:11">
      <c r="A89" s="41" t="str">
        <f>IF((COUNTIF($C$1:C88,C89)+1)=COUNTIF(C:C,C89),"ACTUAL","OLD")</f>
        <v>ACTUAL</v>
      </c>
      <c r="B89" s="6" t="str">
        <f t="shared" si="9"/>
        <v>MODULO</v>
      </c>
      <c r="C89" s="6" t="s">
        <v>18</v>
      </c>
      <c r="D89" s="42">
        <f>LOOKUP(9,1/($C$1:C88=C89),I:I)</f>
        <v>19</v>
      </c>
      <c r="E89" s="6">
        <v>4</v>
      </c>
      <c r="G89" s="19">
        <v>42872</v>
      </c>
      <c r="H89" s="35" t="s">
        <v>243</v>
      </c>
      <c r="I89" s="43">
        <f t="shared" si="11"/>
        <v>15</v>
      </c>
      <c r="J89" s="44">
        <f t="shared" si="10"/>
        <v>10</v>
      </c>
      <c r="K89" s="20"/>
    </row>
    <row r="90" spans="1:11">
      <c r="A90" s="41" t="str">
        <f>IF((COUNTIF($C$1:C89,C90)+1)=COUNTIF(C:C,C90),"ACTUAL","OLD")</f>
        <v>OLD</v>
      </c>
      <c r="B90" s="6" t="str">
        <f t="shared" si="9"/>
        <v>MODULO</v>
      </c>
      <c r="C90" s="6" t="s">
        <v>29</v>
      </c>
      <c r="D90" s="42">
        <f>LOOKUP(9,1/($C$1:C89=C90),I:I)</f>
        <v>13</v>
      </c>
      <c r="F90" s="6">
        <v>4</v>
      </c>
      <c r="G90" s="19">
        <v>42872</v>
      </c>
      <c r="H90" s="35" t="s">
        <v>243</v>
      </c>
      <c r="I90" s="43">
        <f t="shared" si="11"/>
        <v>17</v>
      </c>
      <c r="J90" s="44">
        <f t="shared" si="10"/>
        <v>10</v>
      </c>
      <c r="K90" s="20"/>
    </row>
    <row r="91" spans="1:11">
      <c r="A91" s="41" t="str">
        <f>IF((COUNTIF($C$1:C90,C91)+1)=COUNTIF(C:C,C91),"ACTUAL","OLD")</f>
        <v>OLD</v>
      </c>
      <c r="B91" s="6" t="str">
        <f t="shared" si="9"/>
        <v>MODULO</v>
      </c>
      <c r="C91" s="6" t="s">
        <v>27</v>
      </c>
      <c r="D91" s="42">
        <f>LOOKUP(9,1/($C$1:C90=C91),I:I)</f>
        <v>28</v>
      </c>
      <c r="F91" s="6">
        <v>2</v>
      </c>
      <c r="G91" s="19">
        <v>42872</v>
      </c>
      <c r="H91" s="35" t="s">
        <v>243</v>
      </c>
      <c r="I91" s="43">
        <f t="shared" si="11"/>
        <v>30</v>
      </c>
      <c r="J91" s="44">
        <f t="shared" si="10"/>
        <v>10</v>
      </c>
      <c r="K91" s="20"/>
    </row>
    <row r="92" spans="1:11">
      <c r="A92" s="41" t="str">
        <f>IF((COUNTIF($C$1:C91,C92)+1)=COUNTIF(C:C,C92),"ACTUAL","OLD")</f>
        <v>OLD</v>
      </c>
      <c r="B92" s="6" t="str">
        <f t="shared" si="9"/>
        <v>ETICHETTA</v>
      </c>
      <c r="C92" s="6" t="s">
        <v>32</v>
      </c>
      <c r="D92" s="42">
        <f>LOOKUP(9,1/($C$1:C91=C92),I:I)</f>
        <v>17</v>
      </c>
      <c r="F92" s="6">
        <v>33</v>
      </c>
      <c r="G92" s="19">
        <v>42872</v>
      </c>
      <c r="H92" s="35" t="s">
        <v>243</v>
      </c>
      <c r="I92" s="43">
        <f t="shared" si="11"/>
        <v>50</v>
      </c>
      <c r="J92" s="44">
        <f t="shared" si="10"/>
        <v>20</v>
      </c>
      <c r="K92" s="20"/>
    </row>
    <row r="93" spans="1:11">
      <c r="A93" s="41" t="str">
        <f>IF((COUNTIF($C$1:C92,C93)+1)=COUNTIF(C:C,C93),"ACTUAL","OLD")</f>
        <v>ACTUAL</v>
      </c>
      <c r="B93" s="6" t="str">
        <f t="shared" si="9"/>
        <v>ETICHETTA</v>
      </c>
      <c r="C93" s="6" t="s">
        <v>240</v>
      </c>
      <c r="D93" s="42">
        <f>LOOKUP(9,1/($C$1:C92=C93),I:I)</f>
        <v>15</v>
      </c>
      <c r="F93" s="6">
        <v>3</v>
      </c>
      <c r="G93" s="19">
        <v>42872</v>
      </c>
      <c r="H93" s="35" t="s">
        <v>243</v>
      </c>
      <c r="I93" s="43">
        <f t="shared" si="11"/>
        <v>18</v>
      </c>
      <c r="J93" s="44">
        <f t="shared" si="10"/>
        <v>20</v>
      </c>
      <c r="K93" s="20"/>
    </row>
    <row r="94" spans="1:11">
      <c r="A94" s="41" t="str">
        <f>IF((COUNTIF($C$1:C93,C94)+1)=COUNTIF(C:C,C94),"ACTUAL","OLD")</f>
        <v>OLD</v>
      </c>
      <c r="B94" s="6" t="str">
        <f t="shared" si="9"/>
        <v>MODULO</v>
      </c>
      <c r="C94" s="6" t="s">
        <v>24</v>
      </c>
      <c r="D94" s="42">
        <f>LOOKUP(9,1/($C$1:C93=C94),I:I)</f>
        <v>48</v>
      </c>
      <c r="F94" s="6">
        <v>17</v>
      </c>
      <c r="G94" s="19">
        <v>42872</v>
      </c>
      <c r="H94" s="35" t="s">
        <v>243</v>
      </c>
      <c r="I94" s="43">
        <f t="shared" si="11"/>
        <v>65</v>
      </c>
      <c r="J94" s="44">
        <f t="shared" si="10"/>
        <v>20</v>
      </c>
      <c r="K94" s="20"/>
    </row>
    <row r="95" spans="1:11">
      <c r="A95" s="41" t="str">
        <f>IF((COUNTIF($C$1:C94,C95)+1)=COUNTIF(C:C,C95),"ACTUAL","OLD")</f>
        <v>OLD</v>
      </c>
      <c r="B95" s="20" t="str">
        <f>VLOOKUP(C95,$Q$1:$S$30,2,FALSE)</f>
        <v>ETICHETTA</v>
      </c>
      <c r="C95" s="6" t="s">
        <v>36</v>
      </c>
      <c r="D95" s="42">
        <f>LOOKUP(9,1/($C$1:C94=C95),I:I)</f>
        <v>23</v>
      </c>
      <c r="E95" s="6">
        <v>1</v>
      </c>
      <c r="G95" s="19">
        <v>42879</v>
      </c>
      <c r="H95" s="35" t="s">
        <v>252</v>
      </c>
      <c r="I95" s="43">
        <f t="shared" ref="I95:I102" si="12">IF(D95="","",D95-E95+F95)</f>
        <v>22</v>
      </c>
      <c r="J95" s="41">
        <f t="shared" ref="J95:J102" si="13">VLOOKUP(C95,$Q$1:$S$30,3,FALSE)</f>
        <v>20</v>
      </c>
      <c r="K95" s="20"/>
    </row>
    <row r="96" spans="1:11">
      <c r="A96" s="41" t="str">
        <f>IF((COUNTIF($C$1:C95,C96)+1)=COUNTIF(C:C,C96),"ACTUAL","OLD")</f>
        <v>OLD</v>
      </c>
      <c r="B96" s="20" t="str">
        <f>VLOOKUP(C96,$Q$1:$S$30,2,FALSE)</f>
        <v>ETICHETTA</v>
      </c>
      <c r="C96" s="6" t="s">
        <v>36</v>
      </c>
      <c r="D96" s="42">
        <f>LOOKUP(9,1/($C$1:C95=C96),I:I)</f>
        <v>22</v>
      </c>
      <c r="E96" s="6">
        <v>2</v>
      </c>
      <c r="G96" s="19">
        <v>42880</v>
      </c>
      <c r="H96" s="35" t="s">
        <v>254</v>
      </c>
      <c r="I96" s="43">
        <f t="shared" si="12"/>
        <v>20</v>
      </c>
      <c r="J96" s="41">
        <f t="shared" si="13"/>
        <v>20</v>
      </c>
      <c r="K96" s="20"/>
    </row>
    <row r="97" spans="1:11">
      <c r="A97" s="41" t="str">
        <f>IF((COUNTIF($C$1:C96,C97)+1)=COUNTIF(C:C,C97),"ACTUAL","OLD")</f>
        <v>ACTUAL</v>
      </c>
      <c r="B97" s="20" t="str">
        <f>VLOOKUP(C97,$Q$1:$S$30,2,FALSE)</f>
        <v>MODULO</v>
      </c>
      <c r="C97" s="6" t="s">
        <v>35</v>
      </c>
      <c r="D97" s="42">
        <f>LOOKUP(9,1/($C$1:C96=C97),I:I)</f>
        <v>6</v>
      </c>
      <c r="E97" s="6">
        <v>1</v>
      </c>
      <c r="G97" s="19">
        <v>42881</v>
      </c>
      <c r="H97" s="35" t="s">
        <v>257</v>
      </c>
      <c r="I97" s="43">
        <f t="shared" si="12"/>
        <v>5</v>
      </c>
      <c r="J97" s="41">
        <f t="shared" si="13"/>
        <v>2</v>
      </c>
      <c r="K97" s="20"/>
    </row>
    <row r="98" spans="1:11">
      <c r="A98" s="41" t="str">
        <f>IF((COUNTIF($C$1:C97,C98)+1)=COUNTIF(C:C,C98),"ACTUAL","OLD")</f>
        <v>ACTUAL</v>
      </c>
      <c r="B98" s="20" t="str">
        <f>VLOOKUP(C98,$Q$1:$S$30,2,FALSE)</f>
        <v>ETICHETTA</v>
      </c>
      <c r="C98" s="6" t="s">
        <v>36</v>
      </c>
      <c r="D98" s="42">
        <f>LOOKUP(9,1/($C$1:C97=C98),I:I)</f>
        <v>20</v>
      </c>
      <c r="E98" s="6">
        <v>1</v>
      </c>
      <c r="G98" s="19">
        <v>42891</v>
      </c>
      <c r="H98" s="35" t="s">
        <v>266</v>
      </c>
      <c r="I98" s="43">
        <f t="shared" si="12"/>
        <v>19</v>
      </c>
      <c r="J98" s="41">
        <f t="shared" si="13"/>
        <v>20</v>
      </c>
      <c r="K98" s="20"/>
    </row>
    <row r="99" spans="1:11">
      <c r="A99" s="41" t="str">
        <f>IF((COUNTIF($C$1:C98,C99)+1)=COUNTIF(C:C,C99),"ACTUAL","OLD")</f>
        <v>OLD</v>
      </c>
      <c r="B99" s="20" t="str">
        <f>VLOOKUP(C99,$Q$1:$S$30,2,FALSE)</f>
        <v>MODULO</v>
      </c>
      <c r="C99" s="6" t="s">
        <v>24</v>
      </c>
      <c r="D99" s="42">
        <f>LOOKUP(9,1/($C$1:C98=C99),I:I)</f>
        <v>65</v>
      </c>
      <c r="E99" s="6">
        <v>2</v>
      </c>
      <c r="G99" s="19">
        <v>42902</v>
      </c>
      <c r="H99" s="35" t="s">
        <v>292</v>
      </c>
      <c r="I99" s="43">
        <f t="shared" si="12"/>
        <v>63</v>
      </c>
      <c r="J99" s="41">
        <f t="shared" si="13"/>
        <v>20</v>
      </c>
      <c r="K99" s="20"/>
    </row>
    <row r="100" spans="1:11">
      <c r="A100" s="41" t="str">
        <f>IF((COUNTIF($C$1:C99,C100)+1)=COUNTIF(C:C,C100),"ACTUAL","OLD")</f>
        <v>OLD</v>
      </c>
      <c r="B100" s="20" t="s">
        <v>11</v>
      </c>
      <c r="C100" s="6" t="s">
        <v>27</v>
      </c>
      <c r="D100" s="42">
        <f>LOOKUP(9,1/($C$1:C99=C100),I:I)</f>
        <v>30</v>
      </c>
      <c r="E100" s="6">
        <v>1</v>
      </c>
      <c r="G100" s="19">
        <v>42909</v>
      </c>
      <c r="H100" s="35" t="s">
        <v>300</v>
      </c>
      <c r="I100" s="43">
        <f t="shared" si="12"/>
        <v>29</v>
      </c>
      <c r="J100" s="41">
        <f t="shared" si="13"/>
        <v>10</v>
      </c>
      <c r="K100" s="20"/>
    </row>
    <row r="101" spans="1:11">
      <c r="A101" s="41" t="str">
        <f>IF((COUNTIF($C$1:C100,C101)+1)=COUNTIF(C:C,C101),"ACTUAL","OLD")</f>
        <v>OLD</v>
      </c>
      <c r="B101" s="20" t="str">
        <f t="shared" ref="B101:B108" si="14">VLOOKUP(C101,$Q$1:$S$30,2,FALSE)</f>
        <v>MODULO</v>
      </c>
      <c r="C101" s="6" t="s">
        <v>16</v>
      </c>
      <c r="D101" s="42">
        <f>LOOKUP(9,1/($C$1:C100=C101),I:I)</f>
        <v>30</v>
      </c>
      <c r="E101" s="6">
        <v>1</v>
      </c>
      <c r="G101" s="19">
        <v>42909</v>
      </c>
      <c r="H101" s="35" t="s">
        <v>300</v>
      </c>
      <c r="I101" s="43">
        <f t="shared" si="12"/>
        <v>29</v>
      </c>
      <c r="J101" s="41">
        <f t="shared" si="13"/>
        <v>10</v>
      </c>
      <c r="K101" s="20"/>
    </row>
    <row r="102" spans="1:11">
      <c r="A102" s="41" t="str">
        <f>IF((COUNTIF($C$1:C101,C102)+1)=COUNTIF(C:C,C102),"ACTUAL","OLD")</f>
        <v>OLD</v>
      </c>
      <c r="B102" s="20" t="str">
        <f t="shared" si="14"/>
        <v>MODULO</v>
      </c>
      <c r="C102" s="6" t="s">
        <v>30</v>
      </c>
      <c r="D102" s="42">
        <f>LOOKUP(9,1/($C$1:C101=C102),I:I)</f>
        <v>2</v>
      </c>
      <c r="H102" s="35"/>
      <c r="I102" s="43">
        <f t="shared" si="12"/>
        <v>2</v>
      </c>
      <c r="J102" s="41">
        <f t="shared" si="13"/>
        <v>30</v>
      </c>
      <c r="K102" s="20"/>
    </row>
    <row r="103" spans="1:11">
      <c r="A103" s="22" t="str">
        <f>IF((COUNTIF($C$1:C102,C103)+1)=COUNTIF(C:C,C103),"ACTUAL","OLD")</f>
        <v>OLD</v>
      </c>
      <c r="B103" s="20" t="str">
        <f t="shared" si="14"/>
        <v>MODULO</v>
      </c>
      <c r="C103" s="6" t="s">
        <v>30</v>
      </c>
      <c r="D103" s="23">
        <f>LOOKUP(9,1/($C$1:C102=C103),I:I)</f>
        <v>2</v>
      </c>
      <c r="F103" s="6">
        <v>10</v>
      </c>
      <c r="G103" s="19">
        <v>42916</v>
      </c>
      <c r="H103" s="35" t="s">
        <v>308</v>
      </c>
      <c r="I103" s="24">
        <f t="shared" ref="I103:I108" si="15">IF(D103="","",D103-E103+F103)</f>
        <v>12</v>
      </c>
      <c r="J103" s="22">
        <f t="shared" ref="J103:J108" si="16">VLOOKUP(C103,$Q$1:$S$30,3,FALSE)</f>
        <v>30</v>
      </c>
      <c r="K103" s="20"/>
    </row>
    <row r="104" spans="1:11">
      <c r="A104" s="22" t="str">
        <f>IF((COUNTIF($C$1:C103,C104)+1)=COUNTIF(C:C,C104),"ACTUAL","OLD")</f>
        <v>OLD</v>
      </c>
      <c r="B104" s="20" t="str">
        <f t="shared" si="14"/>
        <v>MODULO</v>
      </c>
      <c r="C104" s="6" t="s">
        <v>30</v>
      </c>
      <c r="D104" s="23">
        <f>LOOKUP(9,1/($C$1:C103=C104),I:I)</f>
        <v>12</v>
      </c>
      <c r="E104" s="6">
        <v>2</v>
      </c>
      <c r="G104" s="19">
        <v>42916</v>
      </c>
      <c r="H104" s="35" t="s">
        <v>309</v>
      </c>
      <c r="I104" s="24">
        <f t="shared" si="15"/>
        <v>10</v>
      </c>
      <c r="J104" s="22">
        <f t="shared" si="16"/>
        <v>30</v>
      </c>
      <c r="K104" s="20"/>
    </row>
    <row r="105" spans="1:11">
      <c r="A105" s="22" t="str">
        <f>IF((COUNTIF($C$1:C104,C105)+1)=COUNTIF(C:C,C105),"ACTUAL","OLD")</f>
        <v>OLD</v>
      </c>
      <c r="B105" s="20" t="str">
        <f t="shared" si="14"/>
        <v>MODULO</v>
      </c>
      <c r="C105" s="6" t="s">
        <v>24</v>
      </c>
      <c r="D105" s="23">
        <f>LOOKUP(9,1/($C$1:C104=C105),I:I)</f>
        <v>63</v>
      </c>
      <c r="E105" s="6">
        <v>1</v>
      </c>
      <c r="G105" s="19">
        <v>42916</v>
      </c>
      <c r="H105" s="35" t="s">
        <v>310</v>
      </c>
      <c r="I105" s="24">
        <f t="shared" si="15"/>
        <v>62</v>
      </c>
      <c r="J105" s="22">
        <f t="shared" si="16"/>
        <v>20</v>
      </c>
      <c r="K105" s="20"/>
    </row>
    <row r="106" spans="1:11">
      <c r="A106" s="22" t="str">
        <f>IF((COUNTIF($C$1:C105,C106)+1)=COUNTIF(C:C,C106),"ACTUAL","OLD")</f>
        <v>OLD</v>
      </c>
      <c r="B106" s="20" t="str">
        <f t="shared" si="14"/>
        <v>MODULO</v>
      </c>
      <c r="C106" s="6" t="s">
        <v>27</v>
      </c>
      <c r="D106" s="23">
        <f>LOOKUP(9,1/($C$1:C105=C106),I:I)</f>
        <v>29</v>
      </c>
      <c r="E106" s="6">
        <v>2</v>
      </c>
      <c r="G106" s="19">
        <v>42916</v>
      </c>
      <c r="H106" s="35" t="s">
        <v>310</v>
      </c>
      <c r="I106" s="24">
        <f t="shared" si="15"/>
        <v>27</v>
      </c>
      <c r="J106" s="22">
        <f t="shared" si="16"/>
        <v>10</v>
      </c>
      <c r="K106" s="20"/>
    </row>
    <row r="107" spans="1:11">
      <c r="A107" s="22" t="str">
        <f>IF((COUNTIF($C$1:C106,C107)+1)=COUNTIF(C:C,C107),"ACTUAL","OLD")</f>
        <v>OLD</v>
      </c>
      <c r="B107" s="20" t="str">
        <f t="shared" si="14"/>
        <v>MODULO</v>
      </c>
      <c r="C107" s="6" t="s">
        <v>30</v>
      </c>
      <c r="D107" s="23">
        <f>LOOKUP(9,1/($C$1:C106=C107),I:I)</f>
        <v>10</v>
      </c>
      <c r="E107" s="6">
        <v>1</v>
      </c>
      <c r="G107" s="19">
        <v>42916</v>
      </c>
      <c r="H107" s="35" t="s">
        <v>310</v>
      </c>
      <c r="I107" s="24">
        <f t="shared" si="15"/>
        <v>9</v>
      </c>
      <c r="J107" s="22">
        <f t="shared" si="16"/>
        <v>30</v>
      </c>
      <c r="K107" s="20"/>
    </row>
    <row r="108" spans="1:11">
      <c r="A108" s="22" t="str">
        <f>IF((COUNTIF($C$1:C107,C108)+1)=COUNTIF(C:C,C108),"ACTUAL","OLD")</f>
        <v>OLD</v>
      </c>
      <c r="B108" s="20" t="str">
        <f t="shared" si="14"/>
        <v>ETICHETTA</v>
      </c>
      <c r="C108" s="6" t="s">
        <v>32</v>
      </c>
      <c r="D108" s="23">
        <f>LOOKUP(9,1/($C$1:C107=C108),I:I)</f>
        <v>50</v>
      </c>
      <c r="E108" s="6">
        <v>1</v>
      </c>
      <c r="G108" s="19">
        <v>42916</v>
      </c>
      <c r="H108" s="35" t="s">
        <v>253</v>
      </c>
      <c r="I108" s="24">
        <f t="shared" si="15"/>
        <v>49</v>
      </c>
      <c r="J108" s="22">
        <f t="shared" si="16"/>
        <v>20</v>
      </c>
      <c r="K108" s="20"/>
    </row>
    <row r="109" spans="1:11">
      <c r="A109" s="51" t="str">
        <f>IF((COUNTIF($C$1:C108,C109)+1)=COUNTIF(C:C,C109),"ACTUAL","OLD")</f>
        <v>ACTUAL</v>
      </c>
      <c r="B109" s="20" t="str">
        <f t="shared" ref="B109:B125" si="17">VLOOKUP(C109,$Q$1:$S$30,2,FALSE)</f>
        <v>ETICHETTA</v>
      </c>
      <c r="C109" s="6" t="s">
        <v>14</v>
      </c>
      <c r="D109" s="52">
        <f>LOOKUP(9,1/($C$1:C108=C109),I:I)</f>
        <v>110</v>
      </c>
      <c r="E109" s="6">
        <v>2</v>
      </c>
      <c r="G109" s="19">
        <v>42919</v>
      </c>
      <c r="H109" s="35" t="s">
        <v>314</v>
      </c>
      <c r="I109" s="53">
        <f t="shared" ref="I109:I125" si="18">IF(D109="","",D109-E109+F109)</f>
        <v>108</v>
      </c>
      <c r="J109" s="51">
        <f t="shared" ref="J109:J125" si="19">VLOOKUP(C109,$Q$1:$S$30,3,FALSE)</f>
        <v>20</v>
      </c>
      <c r="K109" s="20"/>
    </row>
    <row r="110" spans="1:11">
      <c r="A110" s="51" t="str">
        <f>IF((COUNTIF($C$1:C109,C110)+1)=COUNTIF(C:C,C110),"ACTUAL","OLD")</f>
        <v>ACTUAL</v>
      </c>
      <c r="B110" s="20" t="str">
        <f t="shared" si="17"/>
        <v>ETICHETTA</v>
      </c>
      <c r="C110" s="6" t="s">
        <v>15</v>
      </c>
      <c r="D110" s="52">
        <f>LOOKUP(9,1/($C$1:C109=C110),I:I)</f>
        <v>72</v>
      </c>
      <c r="E110" s="6">
        <v>2</v>
      </c>
      <c r="G110" s="19">
        <v>42919</v>
      </c>
      <c r="H110" s="35" t="s">
        <v>314</v>
      </c>
      <c r="I110" s="53">
        <f t="shared" si="18"/>
        <v>70</v>
      </c>
      <c r="J110" s="51">
        <f t="shared" si="19"/>
        <v>20</v>
      </c>
      <c r="K110" s="20"/>
    </row>
    <row r="111" spans="1:11">
      <c r="A111" s="51" t="str">
        <f>IF((COUNTIF($C$1:C110,C111)+1)=COUNTIF(C:C,C111),"ACTUAL","OLD")</f>
        <v>ACTUAL</v>
      </c>
      <c r="B111" s="20" t="str">
        <f t="shared" si="17"/>
        <v>MODULO</v>
      </c>
      <c r="C111" s="6" t="s">
        <v>12</v>
      </c>
      <c r="D111" s="52">
        <f>LOOKUP(9,1/($C$1:C110=C111),I:I)</f>
        <v>24</v>
      </c>
      <c r="E111" s="6">
        <v>2</v>
      </c>
      <c r="G111" s="19">
        <v>42919</v>
      </c>
      <c r="H111" s="35" t="s">
        <v>314</v>
      </c>
      <c r="I111" s="53">
        <f t="shared" si="18"/>
        <v>22</v>
      </c>
      <c r="J111" s="51">
        <f t="shared" si="19"/>
        <v>20</v>
      </c>
      <c r="K111" s="20"/>
    </row>
    <row r="112" spans="1:11">
      <c r="A112" s="51" t="str">
        <f>IF((COUNTIF($C$1:C111,C112)+1)=COUNTIF(C:C,C112),"ACTUAL","OLD")</f>
        <v>ACTUAL</v>
      </c>
      <c r="B112" s="20" t="str">
        <f t="shared" si="17"/>
        <v>MODULO</v>
      </c>
      <c r="C112" s="6" t="s">
        <v>13</v>
      </c>
      <c r="D112" s="52">
        <f>LOOKUP(9,1/($C$1:C111=C112),I:I)</f>
        <v>40</v>
      </c>
      <c r="E112" s="6">
        <v>2</v>
      </c>
      <c r="G112" s="19">
        <v>42919</v>
      </c>
      <c r="H112" s="35" t="s">
        <v>314</v>
      </c>
      <c r="I112" s="53">
        <f t="shared" si="18"/>
        <v>38</v>
      </c>
      <c r="J112" s="51">
        <f t="shared" si="19"/>
        <v>10</v>
      </c>
      <c r="K112" s="20"/>
    </row>
    <row r="113" spans="1:11">
      <c r="A113" s="51" t="str">
        <f>IF((COUNTIF($C$1:C112,C113)+1)=COUNTIF(C:C,C113),"ACTUAL","OLD")</f>
        <v>ACTUAL</v>
      </c>
      <c r="B113" s="20" t="str">
        <f t="shared" si="17"/>
        <v>MODULO</v>
      </c>
      <c r="C113" s="6" t="s">
        <v>16</v>
      </c>
      <c r="D113" s="52">
        <f>LOOKUP(9,1/($C$1:C112=C113),I:I)</f>
        <v>29</v>
      </c>
      <c r="E113" s="6">
        <v>2</v>
      </c>
      <c r="G113" s="19">
        <v>42919</v>
      </c>
      <c r="H113" s="35" t="s">
        <v>314</v>
      </c>
      <c r="I113" s="53">
        <f t="shared" si="18"/>
        <v>27</v>
      </c>
      <c r="J113" s="51">
        <f t="shared" si="19"/>
        <v>10</v>
      </c>
      <c r="K113" s="20"/>
    </row>
    <row r="114" spans="1:11">
      <c r="A114" s="51" t="str">
        <f>IF((COUNTIF($C$1:C113,C114)+1)=COUNTIF(C:C,C114),"ACTUAL","OLD")</f>
        <v>ACTUAL</v>
      </c>
      <c r="B114" s="20" t="str">
        <f t="shared" si="17"/>
        <v>MODULO</v>
      </c>
      <c r="C114" s="6" t="s">
        <v>30</v>
      </c>
      <c r="D114" s="52">
        <f>LOOKUP(9,1/($C$1:C113=C114),I:I)</f>
        <v>9</v>
      </c>
      <c r="E114" s="6">
        <v>2</v>
      </c>
      <c r="G114" s="19">
        <v>42919</v>
      </c>
      <c r="H114" s="35" t="s">
        <v>314</v>
      </c>
      <c r="I114" s="53">
        <f t="shared" si="18"/>
        <v>7</v>
      </c>
      <c r="J114" s="51">
        <f t="shared" si="19"/>
        <v>30</v>
      </c>
      <c r="K114" s="20"/>
    </row>
    <row r="115" spans="1:11">
      <c r="A115" s="51" t="str">
        <f>IF((COUNTIF($C$1:C114,C115)+1)=COUNTIF(C:C,C115),"ACTUAL","OLD")</f>
        <v>ACTUAL</v>
      </c>
      <c r="B115" s="20" t="str">
        <f t="shared" si="17"/>
        <v>MODULO</v>
      </c>
      <c r="C115" s="6" t="s">
        <v>29</v>
      </c>
      <c r="D115" s="52">
        <f>LOOKUP(9,1/($C$1:C114=C115),I:I)</f>
        <v>17</v>
      </c>
      <c r="E115" s="6">
        <v>2</v>
      </c>
      <c r="G115" s="19">
        <v>42919</v>
      </c>
      <c r="H115" s="35" t="s">
        <v>314</v>
      </c>
      <c r="I115" s="53">
        <f t="shared" si="18"/>
        <v>15</v>
      </c>
      <c r="J115" s="51">
        <f t="shared" si="19"/>
        <v>10</v>
      </c>
      <c r="K115" s="20"/>
    </row>
    <row r="116" spans="1:11">
      <c r="A116" s="51" t="str">
        <f>IF((COUNTIF($C$1:C115,C116)+1)=COUNTIF(C:C,C116),"ACTUAL","OLD")</f>
        <v>ACTUAL</v>
      </c>
      <c r="B116" s="20" t="str">
        <f t="shared" si="17"/>
        <v>MODULO</v>
      </c>
      <c r="C116" s="6" t="s">
        <v>23</v>
      </c>
      <c r="D116" s="52">
        <f>LOOKUP(9,1/($C$1:C115=C116),I:I)</f>
        <v>15</v>
      </c>
      <c r="E116" s="6">
        <v>2</v>
      </c>
      <c r="G116" s="19">
        <v>42919</v>
      </c>
      <c r="H116" s="35" t="s">
        <v>314</v>
      </c>
      <c r="I116" s="53">
        <f t="shared" si="18"/>
        <v>13</v>
      </c>
      <c r="J116" s="51">
        <f t="shared" si="19"/>
        <v>10</v>
      </c>
      <c r="K116" s="20"/>
    </row>
    <row r="117" spans="1:11">
      <c r="A117" s="51" t="str">
        <f>IF((COUNTIF($C$1:C116,C117)+1)=COUNTIF(C:C,C117),"ACTUAL","OLD")</f>
        <v>ACTUAL</v>
      </c>
      <c r="B117" s="20" t="str">
        <f t="shared" si="17"/>
        <v>MODULO</v>
      </c>
      <c r="C117" s="6" t="s">
        <v>20</v>
      </c>
      <c r="D117" s="52">
        <f>LOOKUP(9,1/($C$1:C116=C117),I:I)</f>
        <v>20</v>
      </c>
      <c r="E117" s="6">
        <v>2</v>
      </c>
      <c r="G117" s="19">
        <v>42919</v>
      </c>
      <c r="H117" s="35" t="s">
        <v>314</v>
      </c>
      <c r="I117" s="53">
        <f t="shared" si="18"/>
        <v>18</v>
      </c>
      <c r="J117" s="51">
        <f t="shared" si="19"/>
        <v>10</v>
      </c>
      <c r="K117" s="20"/>
    </row>
    <row r="118" spans="1:11">
      <c r="A118" s="51" t="str">
        <f>IF((COUNTIF($C$1:C117,C118)+1)=COUNTIF(C:C,C118),"ACTUAL","OLD")</f>
        <v>ACTUAL</v>
      </c>
      <c r="B118" s="20" t="str">
        <f t="shared" si="17"/>
        <v>MODULO</v>
      </c>
      <c r="C118" s="6" t="s">
        <v>19</v>
      </c>
      <c r="D118" s="52">
        <f>LOOKUP(9,1/($C$1:C117=C118),I:I)</f>
        <v>18</v>
      </c>
      <c r="E118" s="6">
        <v>2</v>
      </c>
      <c r="G118" s="19">
        <v>42919</v>
      </c>
      <c r="H118" s="35" t="s">
        <v>314</v>
      </c>
      <c r="I118" s="53">
        <f t="shared" si="18"/>
        <v>16</v>
      </c>
      <c r="J118" s="51">
        <f t="shared" si="19"/>
        <v>10</v>
      </c>
      <c r="K118" s="20"/>
    </row>
    <row r="119" spans="1:11">
      <c r="A119" s="51" t="str">
        <f>IF((COUNTIF($C$1:C118,C119)+1)=COUNTIF(C:C,C119),"ACTUAL","OLD")</f>
        <v>ACTUAL</v>
      </c>
      <c r="B119" s="20" t="str">
        <f t="shared" si="17"/>
        <v>MODULO</v>
      </c>
      <c r="C119" s="6" t="s">
        <v>17</v>
      </c>
      <c r="D119" s="52">
        <f>LOOKUP(9,1/($C$1:C118=C119),I:I)</f>
        <v>22</v>
      </c>
      <c r="E119" s="6">
        <v>2</v>
      </c>
      <c r="G119" s="19">
        <v>42919</v>
      </c>
      <c r="H119" s="35" t="s">
        <v>314</v>
      </c>
      <c r="I119" s="53">
        <f t="shared" si="18"/>
        <v>20</v>
      </c>
      <c r="J119" s="51">
        <f t="shared" si="19"/>
        <v>10</v>
      </c>
      <c r="K119" s="20"/>
    </row>
    <row r="120" spans="1:11">
      <c r="A120" s="51" t="str">
        <f>IF((COUNTIF($C$1:C119,C120)+1)=COUNTIF(C:C,C120),"ACTUAL","OLD")</f>
        <v>ACTUAL</v>
      </c>
      <c r="B120" s="20" t="str">
        <f t="shared" si="17"/>
        <v>MODULO</v>
      </c>
      <c r="C120" s="6" t="s">
        <v>34</v>
      </c>
      <c r="D120" s="52">
        <f>LOOKUP(9,1/($C$1:C119=C120),I:I)</f>
        <v>16</v>
      </c>
      <c r="E120" s="6">
        <v>2</v>
      </c>
      <c r="G120" s="19">
        <v>42919</v>
      </c>
      <c r="H120" s="35" t="s">
        <v>314</v>
      </c>
      <c r="I120" s="53">
        <f t="shared" si="18"/>
        <v>14</v>
      </c>
      <c r="J120" s="51">
        <f t="shared" si="19"/>
        <v>20</v>
      </c>
      <c r="K120" s="20"/>
    </row>
    <row r="121" spans="1:11">
      <c r="A121" s="51" t="str">
        <f>IF((COUNTIF($C$1:C120,C121)+1)=COUNTIF(C:C,C121),"ACTUAL","OLD")</f>
        <v>OLD</v>
      </c>
      <c r="B121" s="20" t="str">
        <f t="shared" si="17"/>
        <v>MODULO</v>
      </c>
      <c r="C121" s="6" t="s">
        <v>28</v>
      </c>
      <c r="D121" s="52">
        <f>LOOKUP(9,1/($C$1:C120=C121),I:I)</f>
        <v>53</v>
      </c>
      <c r="E121" s="6">
        <v>2</v>
      </c>
      <c r="G121" s="19">
        <v>42919</v>
      </c>
      <c r="H121" s="35" t="s">
        <v>314</v>
      </c>
      <c r="I121" s="53">
        <f t="shared" si="18"/>
        <v>51</v>
      </c>
      <c r="J121" s="51">
        <f t="shared" si="19"/>
        <v>10</v>
      </c>
      <c r="K121" s="20"/>
    </row>
    <row r="122" spans="1:11">
      <c r="A122" s="51" t="str">
        <f>IF((COUNTIF($C$1:C121,C122)+1)=COUNTIF(C:C,C122),"ACTUAL","OLD")</f>
        <v>OLD</v>
      </c>
      <c r="B122" s="20" t="str">
        <f t="shared" si="17"/>
        <v>MODULO</v>
      </c>
      <c r="C122" s="6" t="s">
        <v>27</v>
      </c>
      <c r="D122" s="52">
        <f>LOOKUP(9,1/($C$1:C121=C122),I:I)</f>
        <v>27</v>
      </c>
      <c r="E122" s="6">
        <v>2</v>
      </c>
      <c r="G122" s="19">
        <v>42919</v>
      </c>
      <c r="H122" s="35" t="s">
        <v>314</v>
      </c>
      <c r="I122" s="53">
        <f t="shared" si="18"/>
        <v>25</v>
      </c>
      <c r="J122" s="51">
        <f t="shared" si="19"/>
        <v>10</v>
      </c>
      <c r="K122" s="20"/>
    </row>
    <row r="123" spans="1:11">
      <c r="A123" s="51" t="str">
        <f>IF((COUNTIF($C$1:C122,C123)+1)=COUNTIF(C:C,C123),"ACTUAL","OLD")</f>
        <v>ACTUAL</v>
      </c>
      <c r="B123" s="20" t="str">
        <f t="shared" si="17"/>
        <v>MODULO</v>
      </c>
      <c r="C123" s="6" t="s">
        <v>26</v>
      </c>
      <c r="D123" s="52">
        <f>LOOKUP(9,1/($C$1:C122=C123),I:I)</f>
        <v>21</v>
      </c>
      <c r="E123" s="6">
        <v>2</v>
      </c>
      <c r="G123" s="19">
        <v>42919</v>
      </c>
      <c r="H123" s="35" t="s">
        <v>314</v>
      </c>
      <c r="I123" s="53">
        <f t="shared" si="18"/>
        <v>19</v>
      </c>
      <c r="J123" s="51">
        <f t="shared" si="19"/>
        <v>10</v>
      </c>
      <c r="K123" s="20"/>
    </row>
    <row r="124" spans="1:11">
      <c r="A124" s="51" t="str">
        <f>IF((COUNTIF($C$1:C123,C124)+1)=COUNTIF(C:C,C124),"ACTUAL","OLD")</f>
        <v>ACTUAL</v>
      </c>
      <c r="B124" s="20" t="str">
        <f t="shared" si="17"/>
        <v>MODULO</v>
      </c>
      <c r="C124" s="6" t="s">
        <v>25</v>
      </c>
      <c r="D124" s="52">
        <f>LOOKUP(9,1/($C$1:C123=C124),I:I)</f>
        <v>52</v>
      </c>
      <c r="E124" s="6">
        <v>2</v>
      </c>
      <c r="G124" s="19">
        <v>42919</v>
      </c>
      <c r="H124" s="35" t="s">
        <v>314</v>
      </c>
      <c r="I124" s="53">
        <f t="shared" si="18"/>
        <v>50</v>
      </c>
      <c r="J124" s="51">
        <f t="shared" si="19"/>
        <v>10</v>
      </c>
      <c r="K124" s="20"/>
    </row>
    <row r="125" spans="1:11">
      <c r="A125" s="51" t="str">
        <f>IF((COUNTIF($C$1:C124,C125)+1)=COUNTIF(C:C,C125),"ACTUAL","OLD")</f>
        <v>ACTUAL</v>
      </c>
      <c r="B125" s="20" t="str">
        <f t="shared" si="17"/>
        <v>ETICHETTA</v>
      </c>
      <c r="C125" s="6" t="s">
        <v>37</v>
      </c>
      <c r="D125" s="52">
        <f>LOOKUP(9,1/($C$1:C124=C125),I:I)</f>
        <v>39</v>
      </c>
      <c r="E125" s="6">
        <v>2</v>
      </c>
      <c r="G125" s="19">
        <v>42919</v>
      </c>
      <c r="H125" s="35" t="s">
        <v>314</v>
      </c>
      <c r="I125" s="53">
        <f t="shared" si="18"/>
        <v>37</v>
      </c>
      <c r="J125" s="51">
        <f t="shared" si="19"/>
        <v>20</v>
      </c>
      <c r="K125" s="20"/>
    </row>
    <row r="126" spans="1:11">
      <c r="A126" s="51" t="str">
        <f>IF((COUNTIF($C$1:C125,C126)+1)=COUNTIF(C:C,C126),"ACTUAL","OLD")</f>
        <v>ACTUAL</v>
      </c>
      <c r="B126" s="20" t="str">
        <f>VLOOKUP(C126,$Q$1:$S$30,2,FALSE)</f>
        <v>MODULO</v>
      </c>
      <c r="C126" s="6" t="s">
        <v>24</v>
      </c>
      <c r="D126" s="52">
        <f>LOOKUP(9,1/($C$1:C125=C126),I:I)</f>
        <v>62</v>
      </c>
      <c r="E126" s="6">
        <v>1</v>
      </c>
      <c r="G126" s="19">
        <v>42920</v>
      </c>
      <c r="H126" s="6" t="s">
        <v>315</v>
      </c>
      <c r="I126" s="53">
        <f>IF(D126="","",D126-E126+F126)</f>
        <v>61</v>
      </c>
      <c r="J126" s="51">
        <f>VLOOKUP(C126,$Q$1:$S$30,3,FALSE)</f>
        <v>20</v>
      </c>
      <c r="K126" s="20"/>
    </row>
    <row r="127" spans="1:11">
      <c r="A127" s="51" t="str">
        <f>IF((COUNTIF($C$1:C126,C127)+1)=COUNTIF(C:C,C127),"ACTUAL","OLD")</f>
        <v>OLD</v>
      </c>
      <c r="B127" s="20" t="str">
        <f>VLOOKUP(C127,$Q$1:$S$30,2,FALSE)</f>
        <v>MODULO</v>
      </c>
      <c r="C127" s="6" t="s">
        <v>27</v>
      </c>
      <c r="D127" s="52">
        <f>LOOKUP(9,1/($C$1:C126=C127),I:I)</f>
        <v>25</v>
      </c>
      <c r="E127" s="6">
        <v>2</v>
      </c>
      <c r="G127" s="19">
        <v>42920</v>
      </c>
      <c r="H127" s="6" t="s">
        <v>316</v>
      </c>
      <c r="I127" s="53">
        <f>IF(D127="","",D127-E127+F127)</f>
        <v>23</v>
      </c>
      <c r="J127" s="51">
        <f>VLOOKUP(C127,$Q$1:$S$30,3,FALSE)</f>
        <v>10</v>
      </c>
      <c r="K127" s="20"/>
    </row>
    <row r="128" spans="1:11">
      <c r="A128" s="51" t="str">
        <f>IF((COUNTIF($C$1:C127,C128)+1)=COUNTIF(C:C,C128),"ACTUAL","OLD")</f>
        <v>ACTUAL</v>
      </c>
      <c r="B128" s="20" t="str">
        <f>VLOOKUP(C128,$Q$1:$S$30,2,FALSE)</f>
        <v>MODULO</v>
      </c>
      <c r="C128" s="6" t="s">
        <v>28</v>
      </c>
      <c r="D128" s="52">
        <f>LOOKUP(9,1/($C$1:C127=C128),I:I)</f>
        <v>51</v>
      </c>
      <c r="E128" s="6">
        <v>1</v>
      </c>
      <c r="G128" s="19">
        <v>42920</v>
      </c>
      <c r="H128" s="6" t="s">
        <v>316</v>
      </c>
      <c r="I128" s="53">
        <f>IF(D128="","",D128-E128+F128)</f>
        <v>50</v>
      </c>
      <c r="J128" s="51">
        <f>VLOOKUP(C128,$Q$1:$S$30,3,FALSE)</f>
        <v>10</v>
      </c>
      <c r="K128" s="20"/>
    </row>
    <row r="129" spans="1:11">
      <c r="A129" s="51" t="str">
        <f>IF((COUNTIF($C$1:C128,C129)+1)=COUNTIF(C:C,C129),"ACTUAL","OLD")</f>
        <v>ACTUAL</v>
      </c>
      <c r="B129" s="20" t="str">
        <f>VLOOKUP(C129,$Q$1:$S$30,2,FALSE)</f>
        <v>ETICHETTA</v>
      </c>
      <c r="C129" s="6" t="s">
        <v>32</v>
      </c>
      <c r="D129" s="52">
        <f>LOOKUP(9,1/($C$1:C128=C129),I:I)</f>
        <v>49</v>
      </c>
      <c r="F129" s="6">
        <v>1</v>
      </c>
      <c r="G129" s="19">
        <v>42920</v>
      </c>
      <c r="H129" s="6" t="s">
        <v>308</v>
      </c>
      <c r="I129" s="53">
        <f>IF(D129="","",D129-E129+F129)</f>
        <v>50</v>
      </c>
      <c r="J129" s="51">
        <f>VLOOKUP(C129,$Q$1:$S$30,3,FALSE)</f>
        <v>20</v>
      </c>
      <c r="K129" s="20"/>
    </row>
    <row r="130" spans="1:11">
      <c r="A130" s="51" t="str">
        <f>IF((COUNTIF($C$1:C129,C130)+1)=COUNTIF(C:C,C130),"ACTUAL","OLD")</f>
        <v>ACTUAL</v>
      </c>
      <c r="B130" s="20" t="str">
        <f>VLOOKUP(C130,$Q$1:$S$30,2,FALSE)</f>
        <v>MODULO</v>
      </c>
      <c r="C130" s="6" t="s">
        <v>27</v>
      </c>
      <c r="D130" s="52">
        <f>LOOKUP(9,1/($C$1:C129=C130),I:I)</f>
        <v>23</v>
      </c>
      <c r="F130" s="6">
        <v>1</v>
      </c>
      <c r="G130" s="19">
        <v>42920</v>
      </c>
      <c r="H130" s="6" t="s">
        <v>308</v>
      </c>
      <c r="I130" s="53">
        <f>IF(D130="","",D130-E130+F130)</f>
        <v>24</v>
      </c>
      <c r="J130" s="51">
        <f>VLOOKUP(C130,$Q$1:$S$30,3,FALSE)</f>
        <v>10</v>
      </c>
      <c r="K130" s="20"/>
    </row>
  </sheetData>
  <sheetProtection formatCells="0" formatColumns="0" formatRows="0" insertColumns="0" insertRows="0" insertHyperlinks="0" deleteColumns="0" deleteRows="0" sort="0" autoFilter="0" pivotTables="0"/>
  <conditionalFormatting sqref="A1:K130">
    <cfRule type="expression" dxfId="91" priority="5">
      <formula>($A1="OLD")</formula>
    </cfRule>
  </conditionalFormatting>
  <conditionalFormatting sqref="I1:I1048576">
    <cfRule type="expression" dxfId="90" priority="4">
      <formula>IF(AND($I1&lt;&gt;"GIACENZA RESIDUA",$I1&lt;$J1),TRUE,FALSE)</formula>
    </cfRule>
  </conditionalFormatting>
  <dataValidations disablePrompts="1" count="3">
    <dataValidation type="list" allowBlank="1" showInputMessage="1" showErrorMessage="1" sqref="R1:R30">
      <formula1>"ETICHETTA, MODULO"</formula1>
    </dataValidation>
    <dataValidation type="list" allowBlank="1" showInputMessage="1" showErrorMessage="1" sqref="C2:C130">
      <formula1>$Q$2:$Q$30</formula1>
    </dataValidation>
    <dataValidation type="list" allowBlank="1" showInputMessage="1" showErrorMessage="1" sqref="A1:A1048576">
      <formula1>"ACTUAL, OLD"</formula1>
    </dataValidation>
  </dataValidation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U86"/>
  <sheetViews>
    <sheetView topLeftCell="B55" workbookViewId="0">
      <selection activeCell="C91" sqref="C91"/>
    </sheetView>
  </sheetViews>
  <sheetFormatPr defaultRowHeight="14.4"/>
  <cols>
    <col min="1" max="1" width="15" bestFit="1" customWidth="1"/>
    <col min="2" max="2" width="16.6640625" bestFit="1" customWidth="1"/>
    <col min="3" max="3" width="51.6640625" bestFit="1" customWidth="1"/>
    <col min="4" max="4" width="22" bestFit="1" customWidth="1"/>
    <col min="5" max="5" width="20" bestFit="1" customWidth="1"/>
    <col min="6" max="6" width="24" bestFit="1" customWidth="1"/>
    <col min="7" max="7" width="10.6640625" bestFit="1" customWidth="1"/>
    <col min="8" max="8" width="23.88671875" bestFit="1" customWidth="1"/>
    <col min="9" max="9" width="24.6640625" bestFit="1" customWidth="1"/>
    <col min="10" max="10" width="26.109375" bestFit="1" customWidth="1"/>
    <col min="11" max="11" width="11" bestFit="1" customWidth="1"/>
    <col min="19" max="19" width="51.6640625" bestFit="1" customWidth="1"/>
    <col min="20" max="20" width="16.6640625" bestFit="1" customWidth="1"/>
    <col min="22" max="22" width="26.109375" bestFit="1" customWidth="1"/>
  </cols>
  <sheetData>
    <row r="1" spans="1:21" ht="15.6">
      <c r="A1" s="1" t="s">
        <v>40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1" t="s">
        <v>9</v>
      </c>
      <c r="S1" s="2" t="s">
        <v>1</v>
      </c>
      <c r="T1" s="1" t="s">
        <v>0</v>
      </c>
      <c r="U1" s="1" t="s">
        <v>8</v>
      </c>
    </row>
    <row r="2" spans="1:21">
      <c r="A2" s="4" t="str">
        <f>IF((COUNTIF($C$1:C1,C2)+1)=COUNTIF(C:C,C2),"ACTUAL","OLD")</f>
        <v>ACTUAL</v>
      </c>
      <c r="B2" s="4" t="str">
        <f>VLOOKUP(Tabella2[[#This Row],[MATERIALE]],Tabella6[#All],2,FALSE)</f>
        <v>PERSONALI</v>
      </c>
      <c r="C2" s="4" t="s">
        <v>41</v>
      </c>
      <c r="D2" s="4">
        <v>7</v>
      </c>
      <c r="E2" s="4"/>
      <c r="F2" s="4"/>
      <c r="G2" s="5">
        <v>42836</v>
      </c>
      <c r="H2" s="4"/>
      <c r="I2">
        <f t="shared" ref="I2:I39" si="0">IF(D2="","",D2-E2+F2)</f>
        <v>7</v>
      </c>
      <c r="J2" s="34">
        <f t="shared" ref="J2:J33" si="1">VLOOKUP(C2,$S$1:$U$43,3,FALSE)</f>
        <v>5</v>
      </c>
      <c r="K2" s="4"/>
      <c r="S2" s="4" t="s">
        <v>41</v>
      </c>
      <c r="T2" s="4" t="s">
        <v>68</v>
      </c>
      <c r="U2" s="4">
        <v>5</v>
      </c>
    </row>
    <row r="3" spans="1:21">
      <c r="A3" s="4" t="str">
        <f>IF((COUNTIF($C$1:C2,C3)+1)=COUNTIF(C:C,C3),"ACTUAL","OLD")</f>
        <v>ACTUAL</v>
      </c>
      <c r="B3" s="4" t="str">
        <f>VLOOKUP(Tabella2[[#This Row],[MATERIALE]],Tabella6[#All],2,FALSE)</f>
        <v>PERSONALI</v>
      </c>
      <c r="C3" t="s">
        <v>42</v>
      </c>
      <c r="D3">
        <v>6</v>
      </c>
      <c r="G3" s="5">
        <v>42836</v>
      </c>
      <c r="I3">
        <f t="shared" si="0"/>
        <v>6</v>
      </c>
      <c r="J3">
        <f t="shared" si="1"/>
        <v>5</v>
      </c>
      <c r="S3" s="9" t="s">
        <v>42</v>
      </c>
      <c r="T3" s="4" t="s">
        <v>68</v>
      </c>
      <c r="U3" s="9">
        <v>5</v>
      </c>
    </row>
    <row r="4" spans="1:21">
      <c r="A4" s="4" t="str">
        <f>IF((COUNTIF($C$1:C3,C4)+1)=COUNTIF(C:C,C4),"ACTUAL","OLD")</f>
        <v>OLD</v>
      </c>
      <c r="B4" s="4" t="str">
        <f>VLOOKUP(Tabella2[[#This Row],[MATERIALE]],Tabella6[#All],2,FALSE)</f>
        <v>PERSONALI</v>
      </c>
      <c r="C4" t="s">
        <v>43</v>
      </c>
      <c r="D4">
        <v>21</v>
      </c>
      <c r="G4" s="5">
        <v>42836</v>
      </c>
      <c r="I4">
        <f t="shared" si="0"/>
        <v>21</v>
      </c>
      <c r="J4">
        <f t="shared" si="1"/>
        <v>10</v>
      </c>
      <c r="S4" s="4" t="s">
        <v>43</v>
      </c>
      <c r="T4" s="4" t="s">
        <v>68</v>
      </c>
      <c r="U4" s="4">
        <v>10</v>
      </c>
    </row>
    <row r="5" spans="1:21">
      <c r="A5" s="4" t="str">
        <f>IF((COUNTIF($C$1:C4,C5)+1)=COUNTIF(C:C,C5),"ACTUAL","OLD")</f>
        <v>OLD</v>
      </c>
      <c r="B5" s="4" t="str">
        <f>VLOOKUP(Tabella2[[#This Row],[MATERIALE]],Tabella6[#All],2,FALSE)</f>
        <v>PERSONALI</v>
      </c>
      <c r="C5" t="s">
        <v>44</v>
      </c>
      <c r="D5">
        <v>18</v>
      </c>
      <c r="G5" s="5">
        <v>42836</v>
      </c>
      <c r="I5">
        <f t="shared" si="0"/>
        <v>18</v>
      </c>
      <c r="J5">
        <f t="shared" si="1"/>
        <v>0</v>
      </c>
      <c r="S5" s="9" t="s">
        <v>44</v>
      </c>
      <c r="T5" s="4" t="s">
        <v>68</v>
      </c>
      <c r="U5" s="9">
        <v>0</v>
      </c>
    </row>
    <row r="6" spans="1:21">
      <c r="A6" s="4" t="str">
        <f>IF((COUNTIF($C$1:C5,C6)+1)=COUNTIF(C:C,C6),"ACTUAL","OLD")</f>
        <v>ACTUAL</v>
      </c>
      <c r="B6" s="4" t="str">
        <f>VLOOKUP(Tabella2[[#This Row],[MATERIALE]],Tabella6[#All],2,FALSE)</f>
        <v>PERSONALI</v>
      </c>
      <c r="C6" t="s">
        <v>45</v>
      </c>
      <c r="D6">
        <v>16</v>
      </c>
      <c r="G6" s="5">
        <v>42836</v>
      </c>
      <c r="I6">
        <f t="shared" si="0"/>
        <v>16</v>
      </c>
      <c r="J6">
        <f t="shared" si="1"/>
        <v>5</v>
      </c>
      <c r="S6" s="4" t="s">
        <v>45</v>
      </c>
      <c r="T6" s="4" t="s">
        <v>68</v>
      </c>
      <c r="U6" s="4">
        <v>5</v>
      </c>
    </row>
    <row r="7" spans="1:21">
      <c r="A7" s="4" t="str">
        <f>IF((COUNTIF($C$1:C6,C7)+1)=COUNTIF(C:C,C7),"ACTUAL","OLD")</f>
        <v>ACTUAL</v>
      </c>
      <c r="B7" s="4" t="str">
        <f>VLOOKUP(Tabella2[[#This Row],[MATERIALE]],Tabella6[#All],2,FALSE)</f>
        <v>PERSONALI</v>
      </c>
      <c r="C7" t="s">
        <v>46</v>
      </c>
      <c r="D7">
        <v>16</v>
      </c>
      <c r="G7" s="5">
        <v>42836</v>
      </c>
      <c r="I7">
        <f t="shared" si="0"/>
        <v>16</v>
      </c>
      <c r="J7">
        <f t="shared" si="1"/>
        <v>5</v>
      </c>
      <c r="S7" s="9" t="s">
        <v>46</v>
      </c>
      <c r="T7" s="4" t="s">
        <v>68</v>
      </c>
      <c r="U7" s="9">
        <v>5</v>
      </c>
    </row>
    <row r="8" spans="1:21">
      <c r="A8" s="4" t="str">
        <f>IF((COUNTIF($C$1:C7,C8)+1)=COUNTIF(C:C,C8),"ACTUAL","OLD")</f>
        <v>ACTUAL</v>
      </c>
      <c r="B8" s="4" t="str">
        <f>VLOOKUP(Tabella2[[#This Row],[MATERIALE]],Tabella6[#All],2,FALSE)</f>
        <v>PERSONALI</v>
      </c>
      <c r="C8" t="s">
        <v>48</v>
      </c>
      <c r="D8">
        <v>12</v>
      </c>
      <c r="G8" s="5">
        <v>42836</v>
      </c>
      <c r="I8">
        <f t="shared" si="0"/>
        <v>12</v>
      </c>
      <c r="J8">
        <f t="shared" si="1"/>
        <v>5</v>
      </c>
      <c r="S8" s="4" t="s">
        <v>48</v>
      </c>
      <c r="T8" s="4" t="s">
        <v>68</v>
      </c>
      <c r="U8" s="4">
        <v>5</v>
      </c>
    </row>
    <row r="9" spans="1:21">
      <c r="A9" s="4" t="str">
        <f>IF((COUNTIF($C$1:C8,C9)+1)=COUNTIF(C:C,C9),"ACTUAL","OLD")</f>
        <v>ACTUAL</v>
      </c>
      <c r="B9" s="4" t="str">
        <f>VLOOKUP(Tabella2[[#This Row],[MATERIALE]],Tabella6[#All],2,FALSE)</f>
        <v>PERSONALI</v>
      </c>
      <c r="C9" t="s">
        <v>47</v>
      </c>
      <c r="D9">
        <v>13</v>
      </c>
      <c r="G9" s="5">
        <v>42836</v>
      </c>
      <c r="I9">
        <f t="shared" si="0"/>
        <v>13</v>
      </c>
      <c r="J9">
        <f t="shared" si="1"/>
        <v>5</v>
      </c>
      <c r="S9" s="9" t="s">
        <v>47</v>
      </c>
      <c r="T9" s="4" t="s">
        <v>68</v>
      </c>
      <c r="U9" s="9">
        <v>5</v>
      </c>
    </row>
    <row r="10" spans="1:21">
      <c r="A10" s="4" t="str">
        <f>IF((COUNTIF($C$1:C9,C10)+1)=COUNTIF(C:C,C10),"ACTUAL","OLD")</f>
        <v>OLD</v>
      </c>
      <c r="B10" s="4" t="str">
        <f>VLOOKUP(Tabella2[[#This Row],[MATERIALE]],Tabella6[#All],2,FALSE)</f>
        <v>PERSONALI</v>
      </c>
      <c r="C10" t="s">
        <v>49</v>
      </c>
      <c r="D10">
        <v>4</v>
      </c>
      <c r="G10" s="5">
        <v>42836</v>
      </c>
      <c r="I10">
        <f t="shared" si="0"/>
        <v>4</v>
      </c>
      <c r="J10">
        <f t="shared" si="1"/>
        <v>5</v>
      </c>
      <c r="S10" s="4" t="s">
        <v>49</v>
      </c>
      <c r="T10" s="4" t="s">
        <v>68</v>
      </c>
      <c r="U10" s="4">
        <v>5</v>
      </c>
    </row>
    <row r="11" spans="1:21">
      <c r="A11" s="4" t="str">
        <f>IF((COUNTIF($C$1:C10,C11)+1)=COUNTIF(C:C,C11),"ACTUAL","OLD")</f>
        <v>ACTUAL</v>
      </c>
      <c r="B11" s="4" t="str">
        <f>VLOOKUP(Tabella2[[#This Row],[MATERIALE]],Tabella6[#All],2,FALSE)</f>
        <v>PERSONALI</v>
      </c>
      <c r="C11" t="s">
        <v>50</v>
      </c>
      <c r="D11">
        <v>8</v>
      </c>
      <c r="G11" s="5">
        <v>42836</v>
      </c>
      <c r="I11">
        <v>8</v>
      </c>
      <c r="J11">
        <f t="shared" si="1"/>
        <v>5</v>
      </c>
      <c r="S11" s="9" t="s">
        <v>50</v>
      </c>
      <c r="T11" s="4" t="s">
        <v>68</v>
      </c>
      <c r="U11" s="9">
        <v>5</v>
      </c>
    </row>
    <row r="12" spans="1:21">
      <c r="A12" s="4" t="str">
        <f>IF((COUNTIF($C$1:C11,C12)+1)=COUNTIF(C:C,C12),"ACTUAL","OLD")</f>
        <v>ACTUAL</v>
      </c>
      <c r="B12" s="4" t="str">
        <f>VLOOKUP(Tabella2[[#This Row],[MATERIALE]],Tabella6[#All],2,FALSE)</f>
        <v>PERSONALI</v>
      </c>
      <c r="C12" t="s">
        <v>51</v>
      </c>
      <c r="D12">
        <v>8</v>
      </c>
      <c r="G12" s="5">
        <v>42836</v>
      </c>
      <c r="I12">
        <v>7</v>
      </c>
      <c r="J12">
        <f t="shared" si="1"/>
        <v>5</v>
      </c>
      <c r="S12" s="4" t="s">
        <v>51</v>
      </c>
      <c r="T12" s="4" t="s">
        <v>68</v>
      </c>
      <c r="U12" s="4">
        <v>5</v>
      </c>
    </row>
    <row r="13" spans="1:21">
      <c r="A13" s="4" t="str">
        <f>IF((COUNTIF($C$1:C12,C13)+1)=COUNTIF(C:C,C13),"ACTUAL","OLD")</f>
        <v>ACTUAL</v>
      </c>
      <c r="B13" s="4" t="str">
        <f>VLOOKUP(Tabella2[[#This Row],[MATERIALE]],Tabella6[#All],2,FALSE)</f>
        <v>PERSONALI</v>
      </c>
      <c r="C13" t="s">
        <v>52</v>
      </c>
      <c r="D13">
        <v>8</v>
      </c>
      <c r="G13" s="5">
        <v>42836</v>
      </c>
      <c r="I13">
        <f t="shared" si="0"/>
        <v>8</v>
      </c>
      <c r="J13">
        <f t="shared" si="1"/>
        <v>5</v>
      </c>
      <c r="S13" s="9" t="s">
        <v>52</v>
      </c>
      <c r="T13" s="4" t="s">
        <v>68</v>
      </c>
      <c r="U13" s="9">
        <v>5</v>
      </c>
    </row>
    <row r="14" spans="1:21">
      <c r="A14" s="4" t="str">
        <f>IF((COUNTIF($C$1:C13,C14)+1)=COUNTIF(C:C,C14),"ACTUAL","OLD")</f>
        <v>ACTUAL</v>
      </c>
      <c r="B14" s="4" t="str">
        <f>VLOOKUP(Tabella2[[#This Row],[MATERIALE]],Tabella6[#All],2,FALSE)</f>
        <v>PERSONALI</v>
      </c>
      <c r="C14" t="s">
        <v>53</v>
      </c>
      <c r="D14">
        <v>9</v>
      </c>
      <c r="G14" s="5">
        <v>42836</v>
      </c>
      <c r="I14">
        <f t="shared" si="0"/>
        <v>9</v>
      </c>
      <c r="J14">
        <f t="shared" si="1"/>
        <v>5</v>
      </c>
      <c r="S14" s="4" t="s">
        <v>53</v>
      </c>
      <c r="T14" s="4" t="s">
        <v>68</v>
      </c>
      <c r="U14" s="4">
        <v>5</v>
      </c>
    </row>
    <row r="15" spans="1:21">
      <c r="A15" s="4" t="str">
        <f>IF((COUNTIF($C$1:C14,C15)+1)=COUNTIF(C:C,C15),"ACTUAL","OLD")</f>
        <v>OLD</v>
      </c>
      <c r="B15" s="4" t="str">
        <f>VLOOKUP(Tabella2[[#This Row],[MATERIALE]],Tabella6[#All],2,FALSE)</f>
        <v>PERSONALI</v>
      </c>
      <c r="C15" t="s">
        <v>54</v>
      </c>
      <c r="D15">
        <v>10</v>
      </c>
      <c r="G15" s="5">
        <v>42836</v>
      </c>
      <c r="I15">
        <f t="shared" si="0"/>
        <v>10</v>
      </c>
      <c r="J15">
        <f t="shared" si="1"/>
        <v>5</v>
      </c>
      <c r="S15" s="9" t="s">
        <v>54</v>
      </c>
      <c r="T15" s="4" t="s">
        <v>68</v>
      </c>
      <c r="U15" s="9">
        <v>5</v>
      </c>
    </row>
    <row r="16" spans="1:21">
      <c r="A16" s="4" t="str">
        <f>IF((COUNTIF($C$1:C15,C16)+1)=COUNTIF(C:C,C16),"ACTUAL","OLD")</f>
        <v>ACTUAL</v>
      </c>
      <c r="B16" s="4" t="str">
        <f>VLOOKUP(Tabella2[[#This Row],[MATERIALE]],Tabella6[#All],2,FALSE)</f>
        <v>PERSONALI</v>
      </c>
      <c r="C16" t="s">
        <v>55</v>
      </c>
      <c r="D16">
        <v>8</v>
      </c>
      <c r="G16" s="5">
        <v>42836</v>
      </c>
      <c r="I16">
        <f t="shared" si="0"/>
        <v>8</v>
      </c>
      <c r="J16">
        <f t="shared" si="1"/>
        <v>5</v>
      </c>
      <c r="S16" s="4" t="s">
        <v>55</v>
      </c>
      <c r="T16" s="4" t="s">
        <v>68</v>
      </c>
      <c r="U16" s="4">
        <v>5</v>
      </c>
    </row>
    <row r="17" spans="1:21">
      <c r="A17" s="4" t="str">
        <f>IF((COUNTIF($C$1:C16,C17)+1)=COUNTIF(C:C,C17),"ACTUAL","OLD")</f>
        <v>OLD</v>
      </c>
      <c r="B17" s="4" t="str">
        <f>VLOOKUP(Tabella2[[#This Row],[MATERIALE]],Tabella6[#All],2,FALSE)</f>
        <v>PERSONALI</v>
      </c>
      <c r="C17" t="s">
        <v>56</v>
      </c>
      <c r="D17">
        <v>15</v>
      </c>
      <c r="G17" s="5">
        <v>42836</v>
      </c>
      <c r="I17">
        <f t="shared" si="0"/>
        <v>15</v>
      </c>
      <c r="J17">
        <f t="shared" si="1"/>
        <v>5</v>
      </c>
      <c r="S17" s="9" t="s">
        <v>56</v>
      </c>
      <c r="T17" s="4" t="s">
        <v>68</v>
      </c>
      <c r="U17" s="9">
        <v>5</v>
      </c>
    </row>
    <row r="18" spans="1:21">
      <c r="A18" s="4" t="str">
        <f>IF((COUNTIF($C$1:C17,C18)+1)=COUNTIF(C:C,C18),"ACTUAL","OLD")</f>
        <v>ACTUAL</v>
      </c>
      <c r="B18" s="4" t="str">
        <f>VLOOKUP(Tabella2[[#This Row],[MATERIALE]],Tabella6[#All],2,FALSE)</f>
        <v>PERSONALI</v>
      </c>
      <c r="C18" t="s">
        <v>57</v>
      </c>
      <c r="D18">
        <v>36</v>
      </c>
      <c r="G18" s="5">
        <v>42836</v>
      </c>
      <c r="I18">
        <f t="shared" si="0"/>
        <v>36</v>
      </c>
      <c r="J18">
        <f t="shared" si="1"/>
        <v>5</v>
      </c>
      <c r="S18" s="4" t="s">
        <v>57</v>
      </c>
      <c r="T18" s="4" t="s">
        <v>68</v>
      </c>
      <c r="U18" s="4">
        <v>5</v>
      </c>
    </row>
    <row r="19" spans="1:21">
      <c r="A19" s="13" t="str">
        <f>IF((COUNTIF($C$1:C18,C19)+1)=COUNTIF(C:C,C19),"ACTUAL","OLD")</f>
        <v>ACTUAL</v>
      </c>
      <c r="B19" s="4" t="str">
        <f>VLOOKUP(Tabella2[[#This Row],[MATERIALE]],Tabella6[#All],2,FALSE)</f>
        <v>PERSONALI</v>
      </c>
      <c r="C19" t="s">
        <v>176</v>
      </c>
      <c r="D19" s="8">
        <v>12</v>
      </c>
      <c r="G19" s="5">
        <v>42836</v>
      </c>
      <c r="I19" s="8">
        <f>IF(D19="","",D19-E19+F19)</f>
        <v>12</v>
      </c>
      <c r="J19">
        <f t="shared" si="1"/>
        <v>0</v>
      </c>
      <c r="S19" s="9" t="s">
        <v>176</v>
      </c>
      <c r="T19" s="4" t="s">
        <v>68</v>
      </c>
      <c r="U19" s="9">
        <v>0</v>
      </c>
    </row>
    <row r="20" spans="1:21">
      <c r="A20" s="4" t="str">
        <f>IF((COUNTIF($C$1:C18,C20)+1)=COUNTIF(C:C,C20),"ACTUAL","OLD")</f>
        <v>OLD</v>
      </c>
      <c r="B20" s="4" t="str">
        <f>VLOOKUP(Tabella2[[#This Row],[MATERIALE]],Tabella6[#All],2,FALSE)</f>
        <v>PERSONALI</v>
      </c>
      <c r="C20" t="s">
        <v>58</v>
      </c>
      <c r="D20">
        <v>4</v>
      </c>
      <c r="G20" s="5">
        <v>42836</v>
      </c>
      <c r="I20">
        <f t="shared" si="0"/>
        <v>4</v>
      </c>
      <c r="J20">
        <f t="shared" si="1"/>
        <v>5</v>
      </c>
      <c r="S20" s="4" t="s">
        <v>58</v>
      </c>
      <c r="T20" s="4" t="s">
        <v>68</v>
      </c>
      <c r="U20" s="4">
        <v>5</v>
      </c>
    </row>
    <row r="21" spans="1:21">
      <c r="A21" s="4" t="str">
        <f>IF((COUNTIF($C$1:C20,C21)+1)=COUNTIF(C:C,C21),"ACTUAL","OLD")</f>
        <v>OLD</v>
      </c>
      <c r="B21" s="4" t="str">
        <f>VLOOKUP(Tabella2[[#This Row],[MATERIALE]],Tabella6[#All],2,FALSE)</f>
        <v>PERSONALI</v>
      </c>
      <c r="C21" t="s">
        <v>59</v>
      </c>
      <c r="D21">
        <v>10</v>
      </c>
      <c r="G21" s="5">
        <v>42836</v>
      </c>
      <c r="I21">
        <f t="shared" si="0"/>
        <v>10</v>
      </c>
      <c r="J21">
        <f t="shared" si="1"/>
        <v>5</v>
      </c>
      <c r="S21" s="9" t="s">
        <v>59</v>
      </c>
      <c r="T21" s="4" t="s">
        <v>68</v>
      </c>
      <c r="U21" s="9">
        <v>5</v>
      </c>
    </row>
    <row r="22" spans="1:21">
      <c r="A22" s="4" t="str">
        <f>IF((COUNTIF($C$1:C21,C22)+1)=COUNTIF(C:C,C22),"ACTUAL","OLD")</f>
        <v>OLD</v>
      </c>
      <c r="B22" s="4" t="str">
        <f>VLOOKUP(Tabella2[[#This Row],[MATERIALE]],Tabella6[#All],2,FALSE)</f>
        <v>PERSONALI</v>
      </c>
      <c r="C22" t="s">
        <v>60</v>
      </c>
      <c r="D22">
        <v>2</v>
      </c>
      <c r="G22" s="5">
        <v>42836</v>
      </c>
      <c r="I22">
        <f t="shared" si="0"/>
        <v>2</v>
      </c>
      <c r="J22">
        <f t="shared" si="1"/>
        <v>0</v>
      </c>
      <c r="S22" s="4" t="s">
        <v>60</v>
      </c>
      <c r="T22" s="4" t="s">
        <v>68</v>
      </c>
      <c r="U22" s="4">
        <v>0</v>
      </c>
    </row>
    <row r="23" spans="1:21">
      <c r="A23" s="4" t="str">
        <f>IF((COUNTIF($C$1:C22,C23)+1)=COUNTIF(C:C,C23),"ACTUAL","OLD")</f>
        <v>ACTUAL</v>
      </c>
      <c r="B23" s="4" t="str">
        <f>VLOOKUP(Tabella2[[#This Row],[MATERIALE]],Tabella6[#All],2,FALSE)</f>
        <v>PERSONALI</v>
      </c>
      <c r="C23" t="s">
        <v>61</v>
      </c>
      <c r="D23">
        <v>0</v>
      </c>
      <c r="G23" s="5">
        <v>42836</v>
      </c>
      <c r="I23">
        <f t="shared" si="0"/>
        <v>0</v>
      </c>
      <c r="J23">
        <f t="shared" si="1"/>
        <v>1</v>
      </c>
      <c r="S23" s="9" t="s">
        <v>61</v>
      </c>
      <c r="T23" s="4" t="s">
        <v>68</v>
      </c>
      <c r="U23" s="9">
        <v>1</v>
      </c>
    </row>
    <row r="24" spans="1:21">
      <c r="A24" s="4" t="str">
        <f>IF((COUNTIF($C$1:C23,C24)+1)=COUNTIF(C:C,C24),"ACTUAL","OLD")</f>
        <v>OLD</v>
      </c>
      <c r="B24" s="4" t="str">
        <f>VLOOKUP(Tabella2[[#This Row],[MATERIALE]],Tabella6[#All],2,FALSE)</f>
        <v>PERSONALI</v>
      </c>
      <c r="C24" t="s">
        <v>62</v>
      </c>
      <c r="D24">
        <v>8</v>
      </c>
      <c r="G24" s="5">
        <v>42836</v>
      </c>
      <c r="I24">
        <f t="shared" si="0"/>
        <v>8</v>
      </c>
      <c r="J24">
        <f t="shared" si="1"/>
        <v>5</v>
      </c>
      <c r="S24" s="4" t="s">
        <v>62</v>
      </c>
      <c r="T24" s="4" t="s">
        <v>68</v>
      </c>
      <c r="U24" s="4">
        <v>5</v>
      </c>
    </row>
    <row r="25" spans="1:21">
      <c r="A25" s="4" t="str">
        <f>IF((COUNTIF($C$1:C24,C25)+1)=COUNTIF(C:C,C25),"ACTUAL","OLD")</f>
        <v>OLD</v>
      </c>
      <c r="B25" s="4" t="str">
        <f>VLOOKUP(Tabella2[[#This Row],[MATERIALE]],Tabella6[#All],2,FALSE)</f>
        <v>PERSONALI</v>
      </c>
      <c r="C25" t="s">
        <v>63</v>
      </c>
      <c r="D25">
        <v>2</v>
      </c>
      <c r="G25" s="5">
        <v>42836</v>
      </c>
      <c r="I25">
        <f t="shared" si="0"/>
        <v>2</v>
      </c>
      <c r="J25">
        <f t="shared" si="1"/>
        <v>1</v>
      </c>
      <c r="S25" s="9" t="s">
        <v>63</v>
      </c>
      <c r="T25" s="4" t="s">
        <v>68</v>
      </c>
      <c r="U25" s="9">
        <v>1</v>
      </c>
    </row>
    <row r="26" spans="1:21">
      <c r="A26" s="4" t="str">
        <f>IF((COUNTIF($C$1:C25,C26)+1)=COUNTIF(C:C,C26),"ACTUAL","OLD")</f>
        <v>ACTUAL</v>
      </c>
      <c r="B26" s="4" t="str">
        <f>VLOOKUP(Tabella2[[#This Row],[MATERIALE]],Tabella6[#All],2,FALSE)</f>
        <v>D'IMPIANTO</v>
      </c>
      <c r="C26" s="4" t="s">
        <v>64</v>
      </c>
      <c r="D26">
        <v>2</v>
      </c>
      <c r="G26" s="5">
        <v>42836</v>
      </c>
      <c r="I26">
        <f t="shared" si="0"/>
        <v>2</v>
      </c>
      <c r="J26">
        <f t="shared" si="1"/>
        <v>1</v>
      </c>
      <c r="S26" s="4" t="s">
        <v>64</v>
      </c>
      <c r="T26" s="4" t="s">
        <v>69</v>
      </c>
      <c r="U26" s="4">
        <v>1</v>
      </c>
    </row>
    <row r="27" spans="1:21">
      <c r="A27" s="4" t="str">
        <f>IF((COUNTIF($C$1:C26,C27)+1)=COUNTIF(C:C,C27),"ACTUAL","OLD")</f>
        <v>ACTUAL</v>
      </c>
      <c r="B27" s="4" t="str">
        <f>VLOOKUP(Tabella2[[#This Row],[MATERIALE]],Tabella6[#All],2,FALSE)</f>
        <v>D'IMPIANTO</v>
      </c>
      <c r="C27" t="s">
        <v>65</v>
      </c>
      <c r="D27">
        <v>1</v>
      </c>
      <c r="G27" s="5">
        <v>42836</v>
      </c>
      <c r="I27">
        <f t="shared" si="0"/>
        <v>1</v>
      </c>
      <c r="J27">
        <f t="shared" si="1"/>
        <v>1</v>
      </c>
      <c r="S27" s="9" t="s">
        <v>65</v>
      </c>
      <c r="T27" s="4" t="s">
        <v>69</v>
      </c>
      <c r="U27" s="9">
        <v>1</v>
      </c>
    </row>
    <row r="28" spans="1:21">
      <c r="A28" s="4" t="str">
        <f>IF((COUNTIF($C$1:C27,C28)+1)=COUNTIF(C:C,C28),"ACTUAL","OLD")</f>
        <v>OLD</v>
      </c>
      <c r="B28" s="4" t="str">
        <f>VLOOKUP(Tabella2[[#This Row],[MATERIALE]],Tabella6[#All],2,FALSE)</f>
        <v>D'IMPIANTO</v>
      </c>
      <c r="C28" t="s">
        <v>66</v>
      </c>
      <c r="D28">
        <v>2</v>
      </c>
      <c r="G28" s="5">
        <v>42836</v>
      </c>
      <c r="I28">
        <f t="shared" si="0"/>
        <v>2</v>
      </c>
      <c r="J28">
        <f t="shared" si="1"/>
        <v>2</v>
      </c>
      <c r="S28" s="4" t="s">
        <v>66</v>
      </c>
      <c r="T28" s="4" t="s">
        <v>69</v>
      </c>
      <c r="U28" s="4">
        <v>2</v>
      </c>
    </row>
    <row r="29" spans="1:21">
      <c r="A29" s="4" t="str">
        <f>IF((COUNTIF($C$1:C28,C29)+1)=COUNTIF(C:C,C29),"ACTUAL","OLD")</f>
        <v>ACTUAL</v>
      </c>
      <c r="B29" s="4" t="str">
        <f>VLOOKUP(Tabella2[[#This Row],[MATERIALE]],Tabella6[#All],2,FALSE)</f>
        <v>D'IMPIANTO</v>
      </c>
      <c r="C29" t="s">
        <v>149</v>
      </c>
      <c r="D29" s="8">
        <v>127</v>
      </c>
      <c r="G29" s="5">
        <v>42836</v>
      </c>
      <c r="I29" s="8">
        <f>IF(D29="","",D29-E29+F29)</f>
        <v>127</v>
      </c>
      <c r="J29">
        <f t="shared" si="1"/>
        <v>5</v>
      </c>
      <c r="S29" s="9" t="s">
        <v>149</v>
      </c>
      <c r="T29" s="4" t="s">
        <v>69</v>
      </c>
      <c r="U29" s="9">
        <v>5</v>
      </c>
    </row>
    <row r="30" spans="1:21">
      <c r="A30" s="4" t="str">
        <f>IF((COUNTIF($C$1:C28,C30)+1)=COUNTIF(C:C,C30),"ACTUAL","OLD")</f>
        <v>ACTUAL</v>
      </c>
      <c r="B30" s="4" t="str">
        <f>VLOOKUP(Tabella2[[#This Row],[MATERIALE]],Tabella6[#All],2,FALSE)</f>
        <v>D'IMPIANTO</v>
      </c>
      <c r="C30" t="s">
        <v>150</v>
      </c>
      <c r="D30" s="8">
        <v>133</v>
      </c>
      <c r="G30" s="5">
        <v>42836</v>
      </c>
      <c r="I30" s="8">
        <f>IF(D30="","",D30-E30+F30)</f>
        <v>133</v>
      </c>
      <c r="J30">
        <f t="shared" si="1"/>
        <v>5</v>
      </c>
      <c r="S30" s="4" t="s">
        <v>150</v>
      </c>
      <c r="T30" s="4" t="s">
        <v>69</v>
      </c>
      <c r="U30" s="4">
        <v>5</v>
      </c>
    </row>
    <row r="31" spans="1:21">
      <c r="A31" s="4" t="str">
        <f>IF((COUNTIF($C$1:C28,C31)+1)=COUNTIF(C:C,C31),"ACTUAL","OLD")</f>
        <v>ACTUAL</v>
      </c>
      <c r="B31" s="4" t="str">
        <f>VLOOKUP(Tabella2[[#This Row],[MATERIALE]],Tabella6[#All],2,FALSE)</f>
        <v>D'IMPIANTO</v>
      </c>
      <c r="C31" t="s">
        <v>151</v>
      </c>
      <c r="D31" s="8">
        <v>81</v>
      </c>
      <c r="G31" s="5">
        <v>42836</v>
      </c>
      <c r="I31" s="8">
        <f>IF(D31="","",D31-E31+F31)</f>
        <v>81</v>
      </c>
      <c r="J31">
        <f t="shared" si="1"/>
        <v>5</v>
      </c>
      <c r="S31" s="9" t="s">
        <v>151</v>
      </c>
      <c r="T31" s="4" t="s">
        <v>69</v>
      </c>
      <c r="U31" s="9">
        <v>5</v>
      </c>
    </row>
    <row r="32" spans="1:21">
      <c r="A32" s="4" t="str">
        <f>IF((COUNTIF($C$1:C28,C32)+1)=COUNTIF(C:C,C32),"ACTUAL","OLD")</f>
        <v>ACTUAL</v>
      </c>
      <c r="B32" s="4" t="str">
        <f>VLOOKUP(Tabella2[[#This Row],[MATERIALE]],Tabella6[#All],2,FALSE)</f>
        <v>D'IMPIANTO</v>
      </c>
      <c r="C32" t="s">
        <v>152</v>
      </c>
      <c r="D32">
        <v>131</v>
      </c>
      <c r="G32" s="5">
        <v>42836</v>
      </c>
      <c r="I32">
        <f t="shared" si="0"/>
        <v>131</v>
      </c>
      <c r="J32">
        <f t="shared" si="1"/>
        <v>5</v>
      </c>
      <c r="S32" s="4" t="s">
        <v>152</v>
      </c>
      <c r="T32" s="4" t="s">
        <v>69</v>
      </c>
      <c r="U32" s="4">
        <v>5</v>
      </c>
    </row>
    <row r="33" spans="1:21">
      <c r="A33" s="4" t="str">
        <f>IF((COUNTIF($C$1:C32,C33)+1)=COUNTIF(C:C,C33),"ACTUAL","OLD")</f>
        <v>ACTUAL</v>
      </c>
      <c r="B33" s="4" t="str">
        <f>VLOOKUP(Tabella2[[#This Row],[MATERIALE]],Tabella6[#All],2,FALSE)</f>
        <v>D'IMPIANTO</v>
      </c>
      <c r="C33" t="s">
        <v>153</v>
      </c>
      <c r="D33" s="8">
        <v>45</v>
      </c>
      <c r="G33" s="5">
        <v>42836</v>
      </c>
      <c r="I33" s="8">
        <f>IF(D33="","",D33-E33+F33)</f>
        <v>45</v>
      </c>
      <c r="J33">
        <f t="shared" si="1"/>
        <v>5</v>
      </c>
      <c r="S33" s="9" t="s">
        <v>153</v>
      </c>
      <c r="T33" s="4" t="s">
        <v>69</v>
      </c>
      <c r="U33" s="9">
        <v>5</v>
      </c>
    </row>
    <row r="34" spans="1:21">
      <c r="A34" s="4" t="str">
        <f>IF((COUNTIF($C$1:C32,C34)+1)=COUNTIF(C:C,C34),"ACTUAL","OLD")</f>
        <v>OLD</v>
      </c>
      <c r="B34" s="4" t="str">
        <f>VLOOKUP(Tabella2[[#This Row],[MATERIALE]],Tabella6[#All],2,FALSE)</f>
        <v>D'IMPIANTO</v>
      </c>
      <c r="C34" t="s">
        <v>67</v>
      </c>
      <c r="D34">
        <v>2</v>
      </c>
      <c r="G34" s="5">
        <v>42836</v>
      </c>
      <c r="I34">
        <f t="shared" si="0"/>
        <v>2</v>
      </c>
      <c r="J34">
        <f t="shared" ref="J34:J53" si="2">VLOOKUP(C34,$S$1:$U$43,3,FALSE)</f>
        <v>1</v>
      </c>
      <c r="S34" s="4" t="s">
        <v>67</v>
      </c>
      <c r="T34" s="4" t="s">
        <v>69</v>
      </c>
      <c r="U34" s="4">
        <v>1</v>
      </c>
    </row>
    <row r="35" spans="1:21">
      <c r="A35" s="4" t="str">
        <f>IF((COUNTIF($C$1:C34,C35)+1)=COUNTIF(C:C,C35),"ACTUAL","OLD")</f>
        <v>OLD</v>
      </c>
      <c r="B35" s="4" t="str">
        <f>VLOOKUP(Tabella2[[#This Row],[MATERIALE]],Tabella6[#All],2,FALSE)</f>
        <v>D'IMPIANTO</v>
      </c>
      <c r="C35" t="s">
        <v>76</v>
      </c>
      <c r="D35">
        <v>5</v>
      </c>
      <c r="G35" s="5">
        <v>42836</v>
      </c>
      <c r="I35">
        <f t="shared" si="0"/>
        <v>5</v>
      </c>
      <c r="J35">
        <f t="shared" si="2"/>
        <v>1</v>
      </c>
      <c r="S35" s="9" t="s">
        <v>76</v>
      </c>
      <c r="T35" s="4" t="s">
        <v>69</v>
      </c>
      <c r="U35" s="9">
        <v>1</v>
      </c>
    </row>
    <row r="36" spans="1:21">
      <c r="A36" s="4" t="str">
        <f>IF((COUNTIF($C$1:C35,C36)+1)=COUNTIF(C:C,C36),"ACTUAL","OLD")</f>
        <v>OLD</v>
      </c>
      <c r="B36" s="4" t="str">
        <f>VLOOKUP(Tabella2[[#This Row],[MATERIALE]],Tabella6[#All],2,FALSE)</f>
        <v>D'IMPIANTO</v>
      </c>
      <c r="C36" t="s">
        <v>77</v>
      </c>
      <c r="D36">
        <v>3</v>
      </c>
      <c r="G36" s="5">
        <v>42836</v>
      </c>
      <c r="I36">
        <f t="shared" si="0"/>
        <v>3</v>
      </c>
      <c r="J36">
        <f t="shared" si="2"/>
        <v>1</v>
      </c>
      <c r="S36" s="4" t="s">
        <v>77</v>
      </c>
      <c r="T36" s="4" t="s">
        <v>69</v>
      </c>
      <c r="U36" s="4">
        <v>1</v>
      </c>
    </row>
    <row r="37" spans="1:21">
      <c r="A37" s="4" t="str">
        <f>IF((COUNTIF($C$1:C36,C37)+1)=COUNTIF(C:C,C37),"ACTUAL","OLD")</f>
        <v>OLD</v>
      </c>
      <c r="B37" s="4" t="str">
        <f>VLOOKUP(Tabella2[[#This Row],[MATERIALE]],Tabella6[#All],2,FALSE)</f>
        <v>D'IMPIANTO</v>
      </c>
      <c r="C37" t="s">
        <v>78</v>
      </c>
      <c r="D37">
        <v>6</v>
      </c>
      <c r="G37" s="5">
        <v>42836</v>
      </c>
      <c r="I37">
        <f t="shared" si="0"/>
        <v>6</v>
      </c>
      <c r="J37">
        <f t="shared" si="2"/>
        <v>1</v>
      </c>
      <c r="S37" s="9" t="s">
        <v>78</v>
      </c>
      <c r="T37" s="4" t="s">
        <v>69</v>
      </c>
      <c r="U37" s="9">
        <v>1</v>
      </c>
    </row>
    <row r="38" spans="1:21">
      <c r="A38" s="4" t="str">
        <f>IF((COUNTIF($C$1:C37,C38)+1)=COUNTIF(C:C,C38),"ACTUAL","OLD")</f>
        <v>ACTUAL</v>
      </c>
      <c r="B38" s="4" t="str">
        <f>VLOOKUP(Tabella2[[#This Row],[MATERIALE]],Tabella6[#All],2,FALSE)</f>
        <v>D'IMPIANTO</v>
      </c>
      <c r="C38" t="s">
        <v>148</v>
      </c>
      <c r="D38" s="8">
        <v>9</v>
      </c>
      <c r="G38" s="5">
        <v>42836</v>
      </c>
      <c r="I38" s="8">
        <f>IF(D38="","",D38-E38+F38)</f>
        <v>9</v>
      </c>
      <c r="J38">
        <f t="shared" si="2"/>
        <v>1</v>
      </c>
      <c r="S38" s="4" t="s">
        <v>148</v>
      </c>
      <c r="T38" s="4" t="s">
        <v>69</v>
      </c>
      <c r="U38" s="4">
        <v>1</v>
      </c>
    </row>
    <row r="39" spans="1:21">
      <c r="A39" s="4" t="str">
        <f>IF((COUNTIF($C$1:C37,C39)+1)=COUNTIF(C:C,C39),"ACTUAL","OLD")</f>
        <v>OLD</v>
      </c>
      <c r="B39" s="4" t="str">
        <f>VLOOKUP(Tabella2[[#This Row],[MATERIALE]],Tabella6[#All],2,FALSE)</f>
        <v>D'IMPIANTO</v>
      </c>
      <c r="C39" t="s">
        <v>79</v>
      </c>
      <c r="D39">
        <v>2</v>
      </c>
      <c r="G39" s="5">
        <v>42836</v>
      </c>
      <c r="I39">
        <f t="shared" si="0"/>
        <v>2</v>
      </c>
      <c r="J39">
        <f t="shared" si="2"/>
        <v>1</v>
      </c>
      <c r="S39" s="12" t="s">
        <v>79</v>
      </c>
      <c r="T39" s="11" t="s">
        <v>69</v>
      </c>
      <c r="U39" s="12">
        <v>1</v>
      </c>
    </row>
    <row r="40" spans="1:21">
      <c r="A40" s="13" t="str">
        <f>IF((COUNTIF($C$1:C39,C40)+1)=COUNTIF(C:C,C40),"ACTUAL","OLD")</f>
        <v>OLD</v>
      </c>
      <c r="B40" s="4" t="str">
        <f>VLOOKUP(Tabella2[[#This Row],[MATERIALE]],Tabella6[#All],2,FALSE)</f>
        <v>PERSONALI</v>
      </c>
      <c r="C40" t="s">
        <v>43</v>
      </c>
      <c r="D40" s="8">
        <f>LOOKUP(9,1/($C$1:C39=C40),I:I)</f>
        <v>21</v>
      </c>
      <c r="E40">
        <v>15</v>
      </c>
      <c r="G40" s="5">
        <v>42851</v>
      </c>
      <c r="H40" t="s">
        <v>195</v>
      </c>
      <c r="I40" s="8">
        <f t="shared" ref="I40:I46" si="3">IF(D40="","",D40-E40+F40)</f>
        <v>6</v>
      </c>
      <c r="J40" s="8">
        <f t="shared" si="2"/>
        <v>10</v>
      </c>
      <c r="S40" t="s">
        <v>219</v>
      </c>
      <c r="T40" s="27" t="s">
        <v>69</v>
      </c>
      <c r="U40" s="33">
        <v>2</v>
      </c>
    </row>
    <row r="41" spans="1:21">
      <c r="A41" s="27" t="str">
        <f>IF((COUNTIF($C$1:C40,C41)+1)=COUNTIF(C:C,C41),"ACTUAL","OLD")</f>
        <v>OLD</v>
      </c>
      <c r="B41" s="4" t="str">
        <f>VLOOKUP(Tabella2[[#This Row],[MATERIALE]],Tabella6[#All],2,FALSE)</f>
        <v>PERSONALI</v>
      </c>
      <c r="C41" t="s">
        <v>60</v>
      </c>
      <c r="D41" s="8">
        <f>LOOKUP(9,1/($C$1:C40=C41),I:I)</f>
        <v>2</v>
      </c>
      <c r="E41">
        <v>3</v>
      </c>
      <c r="F41">
        <v>9</v>
      </c>
      <c r="G41" s="5">
        <v>42860</v>
      </c>
      <c r="H41" t="s">
        <v>244</v>
      </c>
      <c r="I41" s="8">
        <f t="shared" si="3"/>
        <v>8</v>
      </c>
      <c r="J41" s="8">
        <f t="shared" si="2"/>
        <v>0</v>
      </c>
      <c r="S41" t="s">
        <v>220</v>
      </c>
      <c r="T41" s="27" t="s">
        <v>69</v>
      </c>
      <c r="U41" s="33">
        <v>2</v>
      </c>
    </row>
    <row r="42" spans="1:21">
      <c r="A42" s="27" t="str">
        <f>IF((COUNTIF($C$1:C41,C42)+1)=COUNTIF(C:C,C42),"ACTUAL","OLD")</f>
        <v>ACTUAL</v>
      </c>
      <c r="B42" s="4" t="str">
        <f>VLOOKUP(Tabella2[[#This Row],[MATERIALE]],Tabella6[#All],2,FALSE)</f>
        <v>D'IMPIANTO</v>
      </c>
      <c r="C42" t="s">
        <v>67</v>
      </c>
      <c r="D42" s="8">
        <f>LOOKUP(9,1/($C$1:C41=C42),I:I)</f>
        <v>2</v>
      </c>
      <c r="E42">
        <v>1</v>
      </c>
      <c r="G42" s="5">
        <v>42864</v>
      </c>
      <c r="H42" t="s">
        <v>180</v>
      </c>
      <c r="I42" s="8">
        <f t="shared" si="3"/>
        <v>1</v>
      </c>
      <c r="J42" s="8">
        <f t="shared" si="2"/>
        <v>1</v>
      </c>
      <c r="S42" t="s">
        <v>221</v>
      </c>
      <c r="T42" s="36" t="s">
        <v>69</v>
      </c>
      <c r="U42" s="37">
        <v>2</v>
      </c>
    </row>
    <row r="43" spans="1:21">
      <c r="A43" s="27" t="str">
        <f>IF((COUNTIF($C$1:C42,C43)+1)=COUNTIF(C:C,C43),"ACTUAL","OLD")</f>
        <v>OLD</v>
      </c>
      <c r="B43" s="4" t="str">
        <f>VLOOKUP(Tabella2[[#This Row],[MATERIALE]],Tabella6[#All],2,FALSE)</f>
        <v>D'IMPIANTO</v>
      </c>
      <c r="C43" t="s">
        <v>76</v>
      </c>
      <c r="D43" s="8">
        <f>LOOKUP(9,1/($C$1:C42=C43),I:I)</f>
        <v>5</v>
      </c>
      <c r="E43">
        <v>4</v>
      </c>
      <c r="G43" s="5">
        <v>42864</v>
      </c>
      <c r="H43" t="s">
        <v>218</v>
      </c>
      <c r="I43" s="8">
        <f t="shared" si="3"/>
        <v>1</v>
      </c>
      <c r="J43" s="8">
        <f t="shared" si="2"/>
        <v>1</v>
      </c>
      <c r="S43" s="37" t="s">
        <v>238</v>
      </c>
      <c r="T43" s="36" t="s">
        <v>68</v>
      </c>
      <c r="U43" s="37">
        <v>5</v>
      </c>
    </row>
    <row r="44" spans="1:21">
      <c r="A44" s="27" t="str">
        <f>IF((COUNTIF($C$1:C43,C44)+1)=COUNTIF(C:C,C44),"ACTUAL","OLD")</f>
        <v>OLD</v>
      </c>
      <c r="B44" s="4" t="str">
        <f>VLOOKUP(Tabella2[[#This Row],[MATERIALE]],Tabella6[#All],2,FALSE)</f>
        <v>D'IMPIANTO</v>
      </c>
      <c r="C44" t="s">
        <v>78</v>
      </c>
      <c r="D44" s="8">
        <f>LOOKUP(9,1/($C$1:C43=C44),I:I)</f>
        <v>6</v>
      </c>
      <c r="E44">
        <v>4</v>
      </c>
      <c r="G44" s="5">
        <v>42864</v>
      </c>
      <c r="H44" t="s">
        <v>218</v>
      </c>
      <c r="I44" s="8">
        <f t="shared" si="3"/>
        <v>2</v>
      </c>
      <c r="J44" s="8">
        <f t="shared" si="2"/>
        <v>1</v>
      </c>
    </row>
    <row r="45" spans="1:21">
      <c r="A45" s="27" t="str">
        <f>IF((COUNTIF($C$1:C44,C45)+1)=COUNTIF(C:C,C45),"ACTUAL","OLD")</f>
        <v>OLD</v>
      </c>
      <c r="B45" s="4" t="str">
        <f>VLOOKUP(Tabella2[[#This Row],[MATERIALE]],Tabella6[#All],2,FALSE)</f>
        <v>D'IMPIANTO</v>
      </c>
      <c r="C45" t="s">
        <v>221</v>
      </c>
      <c r="D45" s="8">
        <v>0</v>
      </c>
      <c r="G45" s="5">
        <v>42865</v>
      </c>
      <c r="I45" s="8">
        <f t="shared" si="3"/>
        <v>0</v>
      </c>
      <c r="J45" s="8">
        <f t="shared" si="2"/>
        <v>2</v>
      </c>
    </row>
    <row r="46" spans="1:21">
      <c r="A46" s="27" t="str">
        <f>IF((COUNTIF($C$1:C45,C46)+1)=COUNTIF(C:C,C46),"ACTUAL","OLD")</f>
        <v>OLD</v>
      </c>
      <c r="B46" s="4" t="str">
        <f>VLOOKUP(Tabella2[[#This Row],[MATERIALE]],Tabella6[#All],2,FALSE)</f>
        <v>D'IMPIANTO</v>
      </c>
      <c r="C46" t="s">
        <v>220</v>
      </c>
      <c r="D46" s="8">
        <v>0</v>
      </c>
      <c r="G46" s="5">
        <v>42865</v>
      </c>
      <c r="I46" s="8">
        <f t="shared" si="3"/>
        <v>0</v>
      </c>
      <c r="J46" s="8">
        <f t="shared" si="2"/>
        <v>2</v>
      </c>
    </row>
    <row r="47" spans="1:21">
      <c r="A47" s="27" t="str">
        <f>IF((COUNTIF($C$1:C46,C47)+1)=COUNTIF(C:C,C47),"ACTUAL","OLD")</f>
        <v>OLD</v>
      </c>
      <c r="B47" s="4" t="str">
        <f>VLOOKUP(Tabella2[[#This Row],[MATERIALE]],Tabella6[#All],2,FALSE)</f>
        <v>PERSONALI</v>
      </c>
      <c r="C47" t="s">
        <v>58</v>
      </c>
      <c r="D47" s="8">
        <f>LOOKUP(9,1/($C$1:C46=C47),I:I)</f>
        <v>4</v>
      </c>
      <c r="F47">
        <v>1</v>
      </c>
      <c r="G47" s="5">
        <v>42867</v>
      </c>
      <c r="I47" s="8">
        <f t="shared" ref="I47:I52" si="4">IF(D47="","",D47-E47+F47)</f>
        <v>5</v>
      </c>
      <c r="J47" s="8">
        <f t="shared" si="2"/>
        <v>5</v>
      </c>
    </row>
    <row r="48" spans="1:21">
      <c r="A48" s="36" t="str">
        <f>IF((COUNTIF($C$1:C47,C48)+1)=COUNTIF(C:C,C48),"ACTUAL","OLD")</f>
        <v>OLD</v>
      </c>
      <c r="B48" s="4" t="str">
        <f>VLOOKUP(Tabella2[[#This Row],[MATERIALE]],Tabella6[#All],2,FALSE)</f>
        <v>D'IMPIANTO</v>
      </c>
      <c r="C48" t="s">
        <v>78</v>
      </c>
      <c r="D48" s="8">
        <f>LOOKUP(9,1/($C$1:C47=C48),I:I)</f>
        <v>2</v>
      </c>
      <c r="E48">
        <v>8</v>
      </c>
      <c r="F48">
        <v>20</v>
      </c>
      <c r="G48" s="5">
        <v>42870</v>
      </c>
      <c r="H48" t="s">
        <v>231</v>
      </c>
      <c r="I48" s="8">
        <f t="shared" si="4"/>
        <v>14</v>
      </c>
      <c r="J48" s="8">
        <f t="shared" si="2"/>
        <v>1</v>
      </c>
    </row>
    <row r="49" spans="1:10">
      <c r="A49" s="36" t="str">
        <f>IF((COUNTIF($C$1:C48,C49)+1)=COUNTIF(C:C,C49),"ACTUAL","OLD")</f>
        <v>OLD</v>
      </c>
      <c r="B49" s="4" t="str">
        <f>VLOOKUP(Tabella2[[#This Row],[MATERIALE]],Tabella6[#All],2,FALSE)</f>
        <v>D'IMPIANTO</v>
      </c>
      <c r="C49" t="s">
        <v>79</v>
      </c>
      <c r="D49" s="8">
        <f>LOOKUP(9,1/($C$1:C48=C49),I:I)</f>
        <v>2</v>
      </c>
      <c r="E49">
        <v>4</v>
      </c>
      <c r="F49">
        <v>5</v>
      </c>
      <c r="G49" s="5">
        <v>42870</v>
      </c>
      <c r="H49" t="s">
        <v>231</v>
      </c>
      <c r="I49" s="8">
        <f t="shared" si="4"/>
        <v>3</v>
      </c>
      <c r="J49" s="8">
        <f t="shared" si="2"/>
        <v>1</v>
      </c>
    </row>
    <row r="50" spans="1:10">
      <c r="A50" s="36" t="str">
        <f>IF((COUNTIF($C$1:C49,C50)+1)=COUNTIF(C:C,C50),"ACTUAL","OLD")</f>
        <v>OLD</v>
      </c>
      <c r="B50" s="4" t="str">
        <f>VLOOKUP(Tabella2[[#This Row],[MATERIALE]],Tabella6[#All],2,FALSE)</f>
        <v>D'IMPIANTO</v>
      </c>
      <c r="C50" t="s">
        <v>77</v>
      </c>
      <c r="D50" s="8">
        <f>LOOKUP(9,1/($C$1:C49=C50),I:I)</f>
        <v>3</v>
      </c>
      <c r="E50">
        <v>4</v>
      </c>
      <c r="F50">
        <v>4</v>
      </c>
      <c r="G50" s="5">
        <v>42870</v>
      </c>
      <c r="H50" t="s">
        <v>231</v>
      </c>
      <c r="I50" s="8">
        <f t="shared" si="4"/>
        <v>3</v>
      </c>
      <c r="J50" s="8">
        <f t="shared" si="2"/>
        <v>1</v>
      </c>
    </row>
    <row r="51" spans="1:10">
      <c r="A51" s="36" t="str">
        <f>IF((COUNTIF($C$1:C50,C51)+1)=COUNTIF(C:C,C51),"ACTUAL","OLD")</f>
        <v>OLD</v>
      </c>
      <c r="B51" s="4" t="str">
        <f>VLOOKUP(Tabella2[[#This Row],[MATERIALE]],Tabella6[#All],2,FALSE)</f>
        <v>D'IMPIANTO</v>
      </c>
      <c r="C51" t="s">
        <v>76</v>
      </c>
      <c r="D51" s="8">
        <f>LOOKUP(9,1/($C$1:C50=C51),I:I)</f>
        <v>1</v>
      </c>
      <c r="E51">
        <v>8</v>
      </c>
      <c r="F51">
        <v>25</v>
      </c>
      <c r="G51" s="5">
        <v>42870</v>
      </c>
      <c r="H51" t="s">
        <v>231</v>
      </c>
      <c r="I51" s="8">
        <f t="shared" si="4"/>
        <v>18</v>
      </c>
      <c r="J51" s="8">
        <f t="shared" si="2"/>
        <v>1</v>
      </c>
    </row>
    <row r="52" spans="1:10">
      <c r="A52" s="36" t="str">
        <f>IF((COUNTIF($C$1:C51,C52)+1)=COUNTIF(C:C,C52),"ACTUAL","OLD")</f>
        <v>OLD</v>
      </c>
      <c r="B52" s="4" t="str">
        <f>VLOOKUP(Tabella2[[#This Row],[MATERIALE]],Tabella6[#All],2,FALSE)</f>
        <v>D'IMPIANTO</v>
      </c>
      <c r="C52" t="s">
        <v>66</v>
      </c>
      <c r="D52" s="8">
        <f>LOOKUP(9,1/($C$1:C51=C52),I:I)</f>
        <v>2</v>
      </c>
      <c r="E52">
        <v>1</v>
      </c>
      <c r="F52">
        <v>3</v>
      </c>
      <c r="G52" s="5">
        <v>42870</v>
      </c>
      <c r="H52" t="s">
        <v>196</v>
      </c>
      <c r="I52" s="8">
        <f t="shared" si="4"/>
        <v>4</v>
      </c>
      <c r="J52" s="8">
        <f t="shared" si="2"/>
        <v>2</v>
      </c>
    </row>
    <row r="53" spans="1:10">
      <c r="A53" s="36" t="str">
        <f>IF((COUNTIF($C$1:C52,C53)+1)=COUNTIF(C:C,C53),"ACTUAL","OLD")</f>
        <v>ACTUAL</v>
      </c>
      <c r="B53" s="4" t="str">
        <f>VLOOKUP(Tabella2[[#This Row],[MATERIALE]],Tabella6[#All],2,FALSE)</f>
        <v>PERSONALI</v>
      </c>
      <c r="C53" t="s">
        <v>238</v>
      </c>
      <c r="D53" s="8">
        <v>35</v>
      </c>
      <c r="E53">
        <v>5</v>
      </c>
      <c r="G53" s="5">
        <v>42870</v>
      </c>
      <c r="H53" t="s">
        <v>239</v>
      </c>
      <c r="I53" s="8" t="s">
        <v>249</v>
      </c>
      <c r="J53" s="8">
        <f t="shared" si="2"/>
        <v>5</v>
      </c>
    </row>
    <row r="54" spans="1:10">
      <c r="A54" s="36" t="str">
        <f>IF((COUNTIF($C$1:C53,C54)+1)=COUNTIF(C:C,C54),"ACTUAL","OLD")</f>
        <v>ACTUAL</v>
      </c>
      <c r="B54" s="36" t="str">
        <f>VLOOKUP(Tabella2[[#This Row],[MATERIALE]],Tabella6[#All],2,FALSE)</f>
        <v>D'IMPIANTO</v>
      </c>
      <c r="C54" t="s">
        <v>221</v>
      </c>
      <c r="D54" s="8">
        <f>LOOKUP(9,1/($C$1:C53=C54),I:I)</f>
        <v>0</v>
      </c>
      <c r="F54">
        <v>10</v>
      </c>
      <c r="G54" s="5">
        <v>42870</v>
      </c>
      <c r="I54" s="8">
        <f t="shared" ref="I54:I60" si="5">IF(D54="","",D54-E54+F54)</f>
        <v>10</v>
      </c>
      <c r="J54" s="8">
        <f t="shared" ref="J54:J60" si="6">VLOOKUP(C54,$S$1:$U$43,3,FALSE)</f>
        <v>2</v>
      </c>
    </row>
    <row r="55" spans="1:10">
      <c r="A55" s="36" t="str">
        <f>IF((COUNTIF($C$1:C54,C55)+1)=COUNTIF(C:C,C55),"ACTUAL","OLD")</f>
        <v>OLD</v>
      </c>
      <c r="B55" s="36" t="str">
        <f>VLOOKUP(Tabella2[[#This Row],[MATERIALE]],Tabella6[#All],2,FALSE)</f>
        <v>D'IMPIANTO</v>
      </c>
      <c r="C55" t="s">
        <v>77</v>
      </c>
      <c r="D55" s="8">
        <f>LOOKUP(9,1/($C$1:C54=C55),I:I)</f>
        <v>3</v>
      </c>
      <c r="E55">
        <v>3</v>
      </c>
      <c r="G55" s="5">
        <v>42872</v>
      </c>
      <c r="H55" t="s">
        <v>231</v>
      </c>
      <c r="I55" s="8">
        <f t="shared" si="5"/>
        <v>0</v>
      </c>
      <c r="J55" s="8">
        <f t="shared" si="6"/>
        <v>1</v>
      </c>
    </row>
    <row r="56" spans="1:10">
      <c r="A56" s="36" t="str">
        <f>IF((COUNTIF($C$1:C55,C56)+1)=COUNTIF(C:C,C56),"ACTUAL","OLD")</f>
        <v>OLD</v>
      </c>
      <c r="B56" s="36" t="str">
        <f>VLOOKUP(Tabella2[[#This Row],[MATERIALE]],Tabella6[#All],2,FALSE)</f>
        <v>D'IMPIANTO</v>
      </c>
      <c r="C56" t="s">
        <v>76</v>
      </c>
      <c r="D56" s="8">
        <f>LOOKUP(9,1/($C$1:C55=C56),I:I)</f>
        <v>18</v>
      </c>
      <c r="E56">
        <v>10</v>
      </c>
      <c r="G56" s="5">
        <v>42878</v>
      </c>
      <c r="H56" t="s">
        <v>231</v>
      </c>
      <c r="I56" s="8">
        <f t="shared" si="5"/>
        <v>8</v>
      </c>
      <c r="J56" s="8">
        <f t="shared" si="6"/>
        <v>1</v>
      </c>
    </row>
    <row r="57" spans="1:10">
      <c r="A57" s="36" t="str">
        <f>IF((COUNTIF($C$1:C56,C57)+1)=COUNTIF(C:C,C57),"ACTUAL","OLD")</f>
        <v>ACTUAL</v>
      </c>
      <c r="B57" s="36" t="str">
        <f>VLOOKUP(Tabella2[[#This Row],[MATERIALE]],Tabella6[#All],2,FALSE)</f>
        <v>D'IMPIANTO</v>
      </c>
      <c r="C57" t="s">
        <v>220</v>
      </c>
      <c r="D57" s="8">
        <f>LOOKUP(9,1/($C$1:C56=C57),I:I)</f>
        <v>0</v>
      </c>
      <c r="E57">
        <v>1</v>
      </c>
      <c r="F57">
        <v>2</v>
      </c>
      <c r="G57" s="5">
        <v>42877</v>
      </c>
      <c r="H57" t="s">
        <v>250</v>
      </c>
      <c r="I57" s="8">
        <f t="shared" si="5"/>
        <v>1</v>
      </c>
      <c r="J57" s="8">
        <f t="shared" si="6"/>
        <v>2</v>
      </c>
    </row>
    <row r="58" spans="1:10">
      <c r="A58" s="36" t="str">
        <f>IF((COUNTIF($C$1:C57,C58)+1)=COUNTIF(C:C,C58),"ACTUAL","OLD")</f>
        <v>OLD</v>
      </c>
      <c r="B58" s="36" t="str">
        <f>VLOOKUP(Tabella2[[#This Row],[MATERIALE]],Tabella6[#All],2,FALSE)</f>
        <v>PERSONALI</v>
      </c>
      <c r="C58" t="s">
        <v>43</v>
      </c>
      <c r="D58" s="8">
        <f>LOOKUP(9,1/($C$1:C57=C58),I:I)</f>
        <v>6</v>
      </c>
      <c r="E58">
        <v>2</v>
      </c>
      <c r="G58" s="5">
        <v>42879</v>
      </c>
      <c r="H58" t="s">
        <v>251</v>
      </c>
      <c r="I58" s="8">
        <f t="shared" si="5"/>
        <v>4</v>
      </c>
      <c r="J58" s="8">
        <f t="shared" si="6"/>
        <v>10</v>
      </c>
    </row>
    <row r="59" spans="1:10">
      <c r="A59" s="36" t="str">
        <f>IF((COUNTIF($C$1:C58,C59)+1)=COUNTIF(C:C,C59),"ACTUAL","OLD")</f>
        <v>ACTUAL</v>
      </c>
      <c r="B59" s="36" t="str">
        <f>VLOOKUP(Tabella2[[#This Row],[MATERIALE]],Tabella6[#All],2,FALSE)</f>
        <v>PERSONALI</v>
      </c>
      <c r="C59" t="s">
        <v>54</v>
      </c>
      <c r="D59" s="8">
        <f>LOOKUP(9,1/($C$1:C58=C59),I:I)</f>
        <v>10</v>
      </c>
      <c r="E59">
        <v>1</v>
      </c>
      <c r="G59" s="5">
        <v>42879</v>
      </c>
      <c r="I59" s="8">
        <f t="shared" si="5"/>
        <v>9</v>
      </c>
      <c r="J59" s="8">
        <f t="shared" si="6"/>
        <v>5</v>
      </c>
    </row>
    <row r="60" spans="1:10">
      <c r="A60" s="36" t="str">
        <f>IF((COUNTIF($C$1:C59,C60)+1)=COUNTIF(C:C,C60),"ACTUAL","OLD")</f>
        <v>OLD</v>
      </c>
      <c r="B60" s="36" t="str">
        <f>VLOOKUP(Tabella2[[#This Row],[MATERIALE]],Tabella6[#All],2,FALSE)</f>
        <v>D'IMPIANTO</v>
      </c>
      <c r="C60" t="s">
        <v>79</v>
      </c>
      <c r="D60" s="8">
        <f>LOOKUP(9,1/($C$1:C59=C60),I:I)</f>
        <v>3</v>
      </c>
      <c r="E60">
        <v>1</v>
      </c>
      <c r="G60" s="5">
        <v>42879</v>
      </c>
      <c r="I60" s="8">
        <f t="shared" si="5"/>
        <v>2</v>
      </c>
      <c r="J60" s="8">
        <f t="shared" si="6"/>
        <v>1</v>
      </c>
    </row>
    <row r="61" spans="1:10">
      <c r="A61" s="36" t="str">
        <f>IF((COUNTIF($C$1:C60,C61)+1)=COUNTIF(C:C,C61),"ACTUAL","OLD")</f>
        <v>ACTUAL</v>
      </c>
      <c r="B61" s="36" t="str">
        <f>VLOOKUP(Tabella2[[#This Row],[MATERIALE]],Tabella6[#All],2,FALSE)</f>
        <v>D'IMPIANTO</v>
      </c>
      <c r="C61" t="s">
        <v>76</v>
      </c>
      <c r="D61" s="8">
        <f>LOOKUP(9,1/($C$1:C60=C61),I:I)</f>
        <v>8</v>
      </c>
      <c r="E61">
        <v>5</v>
      </c>
      <c r="G61" s="5">
        <v>42885</v>
      </c>
      <c r="H61" t="s">
        <v>295</v>
      </c>
      <c r="I61" s="8">
        <f t="shared" ref="I61:I66" si="7">IF(D61="","",D61-E61+F61)</f>
        <v>3</v>
      </c>
      <c r="J61" s="8">
        <f t="shared" ref="J61:J66" si="8">VLOOKUP(C61,$S$1:$U$43,3,FALSE)</f>
        <v>1</v>
      </c>
    </row>
    <row r="62" spans="1:10">
      <c r="A62" s="36" t="str">
        <f>IF((COUNTIF($C$1:C61,C62)+1)=COUNTIF(C:C,C62),"ACTUAL","OLD")</f>
        <v>ACTUAL</v>
      </c>
      <c r="B62" s="36" t="str">
        <f>VLOOKUP(Tabella2[[#This Row],[MATERIALE]],Tabella6[#All],2,FALSE)</f>
        <v>D'IMPIANTO</v>
      </c>
      <c r="C62" t="s">
        <v>78</v>
      </c>
      <c r="D62" s="8">
        <f>LOOKUP(9,1/($C$1:C61=C62),I:I)</f>
        <v>14</v>
      </c>
      <c r="E62">
        <v>2</v>
      </c>
      <c r="F62">
        <v>7</v>
      </c>
      <c r="G62" s="5">
        <v>42885</v>
      </c>
      <c r="H62" t="s">
        <v>295</v>
      </c>
      <c r="I62" s="8">
        <f t="shared" si="7"/>
        <v>19</v>
      </c>
      <c r="J62" s="8">
        <f t="shared" si="8"/>
        <v>1</v>
      </c>
    </row>
    <row r="63" spans="1:10">
      <c r="A63" s="36" t="str">
        <f>IF((COUNTIF($C$1:C62,C63)+1)=COUNTIF(C:C,C63),"ACTUAL","OLD")</f>
        <v>ACTUAL</v>
      </c>
      <c r="B63" s="36" t="str">
        <f>VLOOKUP(Tabella2[[#This Row],[MATERIALE]],Tabella6[#All],2,FALSE)</f>
        <v>D'IMPIANTO</v>
      </c>
      <c r="C63" t="s">
        <v>79</v>
      </c>
      <c r="D63" s="8">
        <f>LOOKUP(9,1/($C$1:C62=C63),I:I)</f>
        <v>2</v>
      </c>
      <c r="F63">
        <v>3</v>
      </c>
      <c r="G63" s="5">
        <v>42885</v>
      </c>
      <c r="I63" s="8">
        <f t="shared" si="7"/>
        <v>5</v>
      </c>
      <c r="J63" s="8">
        <f t="shared" si="8"/>
        <v>1</v>
      </c>
    </row>
    <row r="64" spans="1:10">
      <c r="A64" s="36" t="str">
        <f>IF((COUNTIF($C$1:C63,C64)+1)=COUNTIF(C:C,C64),"ACTUAL","OLD")</f>
        <v>OLD</v>
      </c>
      <c r="B64" s="36" t="str">
        <f>VLOOKUP(Tabella2[[#This Row],[MATERIALE]],Tabella6[#All],2,FALSE)</f>
        <v>PERSONALI</v>
      </c>
      <c r="C64" t="s">
        <v>49</v>
      </c>
      <c r="D64" s="8">
        <f>LOOKUP(9,1/($C$1:C63=C64),I:I)</f>
        <v>4</v>
      </c>
      <c r="F64">
        <v>17</v>
      </c>
      <c r="G64" s="5">
        <v>42898</v>
      </c>
      <c r="H64" t="s">
        <v>271</v>
      </c>
      <c r="I64" s="8">
        <f t="shared" si="7"/>
        <v>21</v>
      </c>
      <c r="J64" s="8">
        <f t="shared" si="8"/>
        <v>5</v>
      </c>
    </row>
    <row r="65" spans="1:10">
      <c r="A65" s="36" t="str">
        <f>IF((COUNTIF($C$1:C64,C65)+1)=COUNTIF(C:C,C65),"ACTUAL","OLD")</f>
        <v>OLD</v>
      </c>
      <c r="B65" s="36" t="str">
        <f>VLOOKUP(Tabella2[[#This Row],[MATERIALE]],Tabella6[#All],2,FALSE)</f>
        <v>D'IMPIANTO</v>
      </c>
      <c r="C65" t="s">
        <v>77</v>
      </c>
      <c r="D65" s="8">
        <f>LOOKUP(9,1/($C$1:C64=C65),I:I)</f>
        <v>0</v>
      </c>
      <c r="F65">
        <v>13</v>
      </c>
      <c r="G65" s="5">
        <v>42895</v>
      </c>
      <c r="H65" t="s">
        <v>271</v>
      </c>
      <c r="I65" s="8">
        <f t="shared" si="7"/>
        <v>13</v>
      </c>
      <c r="J65" s="8">
        <f t="shared" si="8"/>
        <v>1</v>
      </c>
    </row>
    <row r="66" spans="1:10">
      <c r="A66" s="36" t="str">
        <f>IF((COUNTIF($C$1:C65,C66)+1)=COUNTIF(C:C,C66),"ACTUAL","OLD")</f>
        <v>ACTUAL</v>
      </c>
      <c r="B66" s="36" t="str">
        <f>VLOOKUP(Tabella2[[#This Row],[MATERIALE]],Tabella6[#All],2,FALSE)</f>
        <v>D'IMPIANTO</v>
      </c>
      <c r="C66" t="s">
        <v>77</v>
      </c>
      <c r="D66" s="8">
        <f>LOOKUP(9,1/($C$1:C65=C66),I:I)</f>
        <v>13</v>
      </c>
      <c r="E66">
        <v>2</v>
      </c>
      <c r="G66" s="5">
        <v>42898</v>
      </c>
      <c r="H66" t="s">
        <v>295</v>
      </c>
      <c r="I66" s="8">
        <f t="shared" si="7"/>
        <v>11</v>
      </c>
      <c r="J66" s="8">
        <f t="shared" si="8"/>
        <v>1</v>
      </c>
    </row>
    <row r="67" spans="1:10">
      <c r="A67" s="36" t="str">
        <f>IF((COUNTIF($C$1:C66,C67)+1)=COUNTIF(C:C,C67),"ACTUAL","OLD")</f>
        <v>OLD</v>
      </c>
      <c r="B67" s="36" t="str">
        <f>VLOOKUP(Tabella2[[#This Row],[MATERIALE]],Tabella6[#All],2,FALSE)</f>
        <v>PERSONALI</v>
      </c>
      <c r="C67" t="s">
        <v>56</v>
      </c>
      <c r="D67" s="8">
        <f>LOOKUP(9,1/($C$1:C66=C67),I:I)</f>
        <v>15</v>
      </c>
      <c r="E67">
        <v>2</v>
      </c>
      <c r="G67" s="5">
        <v>42898</v>
      </c>
      <c r="H67" t="s">
        <v>290</v>
      </c>
      <c r="I67" s="8">
        <f t="shared" ref="I67:I80" si="9">IF(D67="","",D67-E67+F67)</f>
        <v>13</v>
      </c>
      <c r="J67" s="8">
        <f t="shared" ref="J67:J80" si="10">VLOOKUP(C67,$S$1:$U$43,3,FALSE)</f>
        <v>5</v>
      </c>
    </row>
    <row r="68" spans="1:10">
      <c r="A68" s="36" t="str">
        <f>IF((COUNTIF($C$1:C67,C68)+1)=COUNTIF(C:C,C68),"ACTUAL","OLD")</f>
        <v>OLD</v>
      </c>
      <c r="B68" s="36" t="str">
        <f>VLOOKUP(Tabella2[[#This Row],[MATERIALE]],Tabella6[#All],2,FALSE)</f>
        <v>PERSONALI</v>
      </c>
      <c r="C68" s="4" t="s">
        <v>43</v>
      </c>
      <c r="D68" s="8">
        <f>LOOKUP(9,1/($C$1:C67=C68),I:I)</f>
        <v>4</v>
      </c>
      <c r="F68">
        <v>30</v>
      </c>
      <c r="G68" s="5">
        <v>42909</v>
      </c>
      <c r="H68" t="s">
        <v>271</v>
      </c>
      <c r="I68" s="8">
        <f t="shared" si="9"/>
        <v>34</v>
      </c>
      <c r="J68" s="8">
        <f t="shared" si="10"/>
        <v>10</v>
      </c>
    </row>
    <row r="69" spans="1:10">
      <c r="A69" s="47" t="str">
        <f>IF((COUNTIF($C$1:C68,C69)+1)=COUNTIF(C:C,C69),"ACTUAL","OLD")</f>
        <v>OLD</v>
      </c>
      <c r="B69" s="47" t="str">
        <f>VLOOKUP(Tabella2[[#This Row],[MATERIALE]],Tabella6[#All],2,FALSE)</f>
        <v>PERSONALI</v>
      </c>
      <c r="C69" s="4" t="s">
        <v>56</v>
      </c>
      <c r="D69" s="8">
        <f>LOOKUP(9,1/($C$1:C68=C69),I:I)</f>
        <v>13</v>
      </c>
      <c r="E69">
        <v>1</v>
      </c>
      <c r="G69" s="5">
        <v>42915</v>
      </c>
      <c r="H69" t="s">
        <v>224</v>
      </c>
      <c r="I69" s="8">
        <f t="shared" si="9"/>
        <v>12</v>
      </c>
      <c r="J69" s="8">
        <f t="shared" si="10"/>
        <v>5</v>
      </c>
    </row>
    <row r="70" spans="1:10">
      <c r="A70" s="47" t="str">
        <f>IF((COUNTIF($C$1:C69,C70)+1)=COUNTIF(C:C,C70),"ACTUAL","OLD")</f>
        <v>OLD</v>
      </c>
      <c r="B70" s="47" t="str">
        <f>VLOOKUP(Tabella2[[#This Row],[MATERIALE]],Tabella6[#All],2,FALSE)</f>
        <v>D'IMPIANTO</v>
      </c>
      <c r="C70" s="4" t="s">
        <v>66</v>
      </c>
      <c r="D70" s="8">
        <f>LOOKUP(9,1/($C$1:C69=C70),I:I)</f>
        <v>4</v>
      </c>
      <c r="F70">
        <v>30</v>
      </c>
      <c r="G70" s="5">
        <v>42915</v>
      </c>
      <c r="H70" t="s">
        <v>271</v>
      </c>
      <c r="I70" s="8">
        <f t="shared" si="9"/>
        <v>34</v>
      </c>
      <c r="J70" s="8">
        <f t="shared" si="10"/>
        <v>2</v>
      </c>
    </row>
    <row r="71" spans="1:10">
      <c r="A71" s="47" t="str">
        <f>IF((COUNTIF($C$1:C70,C71)+1)=COUNTIF(C:C,C71),"ACTUAL","OLD")</f>
        <v>OLD</v>
      </c>
      <c r="B71" s="47" t="str">
        <f>VLOOKUP(Tabella2[[#This Row],[MATERIALE]],Tabella6[#All],2,FALSE)</f>
        <v>D'IMPIANTO</v>
      </c>
      <c r="C71" s="4" t="s">
        <v>66</v>
      </c>
      <c r="D71" s="8">
        <f>LOOKUP(9,1/($C$1:C70=C71),I:I)</f>
        <v>34</v>
      </c>
      <c r="E71">
        <v>2</v>
      </c>
      <c r="G71" s="5">
        <v>42915</v>
      </c>
      <c r="H71" t="s">
        <v>307</v>
      </c>
      <c r="I71" s="8">
        <f t="shared" si="9"/>
        <v>32</v>
      </c>
      <c r="J71" s="8">
        <f t="shared" si="10"/>
        <v>2</v>
      </c>
    </row>
    <row r="72" spans="1:10">
      <c r="A72" s="50" t="str">
        <f>IF((COUNTIF($C$1:C71,C72)+1)=COUNTIF(C:C,C72),"ACTUAL","OLD")</f>
        <v>ACTUAL</v>
      </c>
      <c r="B72" s="50" t="str">
        <f>VLOOKUP(Tabella2[[#This Row],[MATERIALE]],Tabella6[#All],2,FALSE)</f>
        <v>D'IMPIANTO</v>
      </c>
      <c r="C72" s="4" t="s">
        <v>66</v>
      </c>
      <c r="D72" s="8">
        <f>LOOKUP(9,1/($C$1:C71=C72),I:I)</f>
        <v>32</v>
      </c>
      <c r="E72">
        <v>1</v>
      </c>
      <c r="G72" s="5">
        <v>42919</v>
      </c>
      <c r="H72" t="s">
        <v>313</v>
      </c>
      <c r="I72" s="8">
        <f t="shared" si="9"/>
        <v>31</v>
      </c>
      <c r="J72" s="8">
        <f t="shared" si="10"/>
        <v>2</v>
      </c>
    </row>
    <row r="73" spans="1:10">
      <c r="A73" s="50" t="str">
        <f>IF((COUNTIF($C$1:C72,C73)+1)=COUNTIF(C:C,C73),"ACTUAL","OLD")</f>
        <v>ACTUAL</v>
      </c>
      <c r="B73" s="50" t="str">
        <f>VLOOKUP(Tabella2[[#This Row],[MATERIALE]],Tabella6[#All],2,FALSE)</f>
        <v>PERSONALI</v>
      </c>
      <c r="C73" s="4" t="s">
        <v>59</v>
      </c>
      <c r="D73" s="8">
        <f>LOOKUP(9,1/($C$1:C72=C73),I:I)</f>
        <v>10</v>
      </c>
      <c r="E73">
        <v>2</v>
      </c>
      <c r="G73" s="5">
        <v>42919</v>
      </c>
      <c r="H73" t="s">
        <v>314</v>
      </c>
      <c r="I73" s="8">
        <f t="shared" si="9"/>
        <v>8</v>
      </c>
      <c r="J73" s="8">
        <f t="shared" si="10"/>
        <v>5</v>
      </c>
    </row>
    <row r="74" spans="1:10">
      <c r="A74" s="50" t="str">
        <f>IF((COUNTIF($C$1:C73,C74)+1)=COUNTIF(C:C,C74),"ACTUAL","OLD")</f>
        <v>ACTUAL</v>
      </c>
      <c r="B74" s="50" t="str">
        <f>VLOOKUP(Tabella2[[#This Row],[MATERIALE]],Tabella6[#All],2,FALSE)</f>
        <v>PERSONALI</v>
      </c>
      <c r="C74" s="4" t="s">
        <v>62</v>
      </c>
      <c r="D74" s="8">
        <f>LOOKUP(9,1/($C$1:C73=C74),I:I)</f>
        <v>8</v>
      </c>
      <c r="E74">
        <v>2</v>
      </c>
      <c r="G74" s="5">
        <v>42919</v>
      </c>
      <c r="H74" t="s">
        <v>314</v>
      </c>
      <c r="I74" s="8">
        <f t="shared" si="9"/>
        <v>6</v>
      </c>
      <c r="J74" s="8">
        <f t="shared" si="10"/>
        <v>5</v>
      </c>
    </row>
    <row r="75" spans="1:10">
      <c r="A75" s="50" t="str">
        <f>IF((COUNTIF($C$1:C74,C75)+1)=COUNTIF(C:C,C75),"ACTUAL","OLD")</f>
        <v>OLD</v>
      </c>
      <c r="B75" s="50" t="str">
        <f>VLOOKUP(Tabella2[[#This Row],[MATERIALE]],Tabella6[#All],2,FALSE)</f>
        <v>PERSONALI</v>
      </c>
      <c r="C75" s="4" t="s">
        <v>63</v>
      </c>
      <c r="D75" s="8">
        <f>LOOKUP(9,1/($C$1:C74=C75),I:I)</f>
        <v>2</v>
      </c>
      <c r="E75">
        <v>2</v>
      </c>
      <c r="G75" s="5">
        <v>42919</v>
      </c>
      <c r="H75" t="s">
        <v>314</v>
      </c>
      <c r="I75" s="8">
        <f t="shared" si="9"/>
        <v>0</v>
      </c>
      <c r="J75" s="8">
        <f t="shared" si="10"/>
        <v>1</v>
      </c>
    </row>
    <row r="76" spans="1:10">
      <c r="A76" s="50" t="str">
        <f>IF((COUNTIF($C$1:C75,C76)+1)=COUNTIF(C:C,C76),"ACTUAL","OLD")</f>
        <v>ACTUAL</v>
      </c>
      <c r="B76" s="50" t="str">
        <f>VLOOKUP(Tabella2[[#This Row],[MATERIALE]],Tabella6[#All],2,FALSE)</f>
        <v>PERSONALI</v>
      </c>
      <c r="C76" s="4" t="s">
        <v>49</v>
      </c>
      <c r="D76" s="8">
        <f>LOOKUP(9,1/($C$1:C75=C76),I:I)</f>
        <v>21</v>
      </c>
      <c r="E76">
        <v>2</v>
      </c>
      <c r="G76" s="5">
        <v>42919</v>
      </c>
      <c r="H76" t="s">
        <v>314</v>
      </c>
      <c r="I76" s="8">
        <f t="shared" si="9"/>
        <v>19</v>
      </c>
      <c r="J76" s="8">
        <f t="shared" si="10"/>
        <v>5</v>
      </c>
    </row>
    <row r="77" spans="1:10">
      <c r="A77" s="50" t="str">
        <f>IF((COUNTIF($C$1:C76,C77)+1)=COUNTIF(C:C,C77),"ACTUAL","OLD")</f>
        <v>OLD</v>
      </c>
      <c r="B77" s="50" t="str">
        <f>VLOOKUP(Tabella2[[#This Row],[MATERIALE]],Tabella6[#All],2,FALSE)</f>
        <v>PERSONALI</v>
      </c>
      <c r="C77" s="4" t="s">
        <v>44</v>
      </c>
      <c r="D77" s="8">
        <f>LOOKUP(9,1/($C$1:C76=C77),I:I)</f>
        <v>18</v>
      </c>
      <c r="E77">
        <v>2</v>
      </c>
      <c r="G77" s="5">
        <v>42919</v>
      </c>
      <c r="H77" t="s">
        <v>314</v>
      </c>
      <c r="I77" s="8">
        <f t="shared" si="9"/>
        <v>16</v>
      </c>
      <c r="J77" s="8">
        <f t="shared" si="10"/>
        <v>0</v>
      </c>
    </row>
    <row r="78" spans="1:10">
      <c r="A78" s="50" t="str">
        <f>IF((COUNTIF($C$1:C77,C78)+1)=COUNTIF(C:C,C78),"ACTUAL","OLD")</f>
        <v>ACTUAL</v>
      </c>
      <c r="B78" s="50" t="str">
        <f>VLOOKUP(Tabella2[[#This Row],[MATERIALE]],Tabella6[#All],2,FALSE)</f>
        <v>PERSONALI</v>
      </c>
      <c r="C78" s="4" t="s">
        <v>56</v>
      </c>
      <c r="D78" s="8">
        <f>LOOKUP(9,1/($C$1:C77=C78),I:I)</f>
        <v>12</v>
      </c>
      <c r="E78">
        <v>2</v>
      </c>
      <c r="G78" s="5">
        <v>42919</v>
      </c>
      <c r="H78" t="s">
        <v>314</v>
      </c>
      <c r="I78" s="8">
        <f t="shared" si="9"/>
        <v>10</v>
      </c>
      <c r="J78" s="8">
        <f t="shared" si="10"/>
        <v>5</v>
      </c>
    </row>
    <row r="79" spans="1:10">
      <c r="A79" s="50" t="str">
        <f>IF((COUNTIF($C$1:C78,C79)+1)=COUNTIF(C:C,C79),"ACTUAL","OLD")</f>
        <v>OLD</v>
      </c>
      <c r="B79" s="50" t="str">
        <f>VLOOKUP(Tabella2[[#This Row],[MATERIALE]],Tabella6[#All],2,FALSE)</f>
        <v>PERSONALI</v>
      </c>
      <c r="C79" s="4" t="s">
        <v>43</v>
      </c>
      <c r="D79" s="8">
        <f>LOOKUP(9,1/($C$1:C78=C79),I:I)</f>
        <v>34</v>
      </c>
      <c r="E79">
        <v>2</v>
      </c>
      <c r="G79" s="5">
        <v>42919</v>
      </c>
      <c r="H79" t="s">
        <v>314</v>
      </c>
      <c r="I79" s="8">
        <f t="shared" si="9"/>
        <v>32</v>
      </c>
      <c r="J79" s="8">
        <f t="shared" si="10"/>
        <v>10</v>
      </c>
    </row>
    <row r="80" spans="1:10">
      <c r="A80" s="50" t="str">
        <f>IF((COUNTIF($C$1:C79,C80)+1)=COUNTIF(C:C,C80),"ACTUAL","OLD")</f>
        <v>ACTUAL</v>
      </c>
      <c r="B80" s="50" t="str">
        <f>VLOOKUP(Tabella2[[#This Row],[MATERIALE]],Tabella6[#All],2,FALSE)</f>
        <v>PERSONALI</v>
      </c>
      <c r="C80" s="4" t="s">
        <v>58</v>
      </c>
      <c r="D80" s="8">
        <f>LOOKUP(9,1/($C$1:C79=C80),I:I)</f>
        <v>5</v>
      </c>
      <c r="E80">
        <v>2</v>
      </c>
      <c r="G80" s="5">
        <v>42919</v>
      </c>
      <c r="H80" t="s">
        <v>314</v>
      </c>
      <c r="I80" s="8">
        <f t="shared" si="9"/>
        <v>3</v>
      </c>
      <c r="J80" s="8">
        <f t="shared" si="10"/>
        <v>5</v>
      </c>
    </row>
    <row r="81" spans="1:10">
      <c r="A81" s="50" t="str">
        <f>IF((COUNTIF($C$1:C80,C81)+1)=COUNTIF(C:C,C81),"ACTUAL","OLD")</f>
        <v>ACTUAL</v>
      </c>
      <c r="B81" s="50" t="str">
        <f>VLOOKUP(Tabella2[[#This Row],[MATERIALE]],Tabella6[#All],2,FALSE)</f>
        <v>PERSONALI</v>
      </c>
      <c r="C81" s="4" t="s">
        <v>63</v>
      </c>
      <c r="D81" s="8">
        <f>LOOKUP(9,1/($C$1:C80=C81),I:I)</f>
        <v>0</v>
      </c>
      <c r="F81">
        <v>1</v>
      </c>
      <c r="G81" s="5">
        <v>42920</v>
      </c>
      <c r="H81" t="s">
        <v>308</v>
      </c>
      <c r="I81" s="8">
        <f t="shared" ref="I81:I86" si="11">IF(D81="","",D81-E81+F81)</f>
        <v>1</v>
      </c>
      <c r="J81" s="8">
        <f t="shared" ref="J81:J86" si="12">VLOOKUP(C81,$S$1:$U$43,3,FALSE)</f>
        <v>1</v>
      </c>
    </row>
    <row r="82" spans="1:10">
      <c r="A82" s="4" t="str">
        <f>IF((COUNTIF($C$1:C81,C82)+1)=COUNTIF(C:C,C82),"ACTUAL","OLD")</f>
        <v>ACTUAL</v>
      </c>
      <c r="B82" s="4" t="str">
        <f>VLOOKUP(Tabella2[[#This Row],[MATERIALE]],Tabella6[#All],2,FALSE)</f>
        <v>PERSONALI</v>
      </c>
      <c r="C82" s="4" t="s">
        <v>44</v>
      </c>
      <c r="D82" s="8">
        <f>LOOKUP(9,1/($C$1:C81=C82),I:I)</f>
        <v>16</v>
      </c>
      <c r="F82">
        <v>1</v>
      </c>
      <c r="G82" s="5">
        <v>42920</v>
      </c>
      <c r="H82" t="s">
        <v>308</v>
      </c>
      <c r="I82" s="8">
        <f t="shared" si="11"/>
        <v>17</v>
      </c>
      <c r="J82" s="8">
        <f t="shared" si="12"/>
        <v>0</v>
      </c>
    </row>
    <row r="83" spans="1:10">
      <c r="A83" s="4" t="str">
        <f>IF((COUNTIF($C$1:C82,C83)+1)=COUNTIF(C:C,C83),"ACTUAL","OLD")</f>
        <v>ACTUAL</v>
      </c>
      <c r="B83" s="4" t="str">
        <f>VLOOKUP(Tabella2[[#This Row],[MATERIALE]],Tabella6[#All],2,FALSE)</f>
        <v>PERSONALI</v>
      </c>
      <c r="C83" s="4" t="s">
        <v>43</v>
      </c>
      <c r="D83" s="8">
        <f>LOOKUP(9,1/($C$1:C82=C83),I:I)</f>
        <v>32</v>
      </c>
      <c r="F83">
        <v>1</v>
      </c>
      <c r="G83" s="5">
        <v>42920</v>
      </c>
      <c r="H83" t="s">
        <v>308</v>
      </c>
      <c r="I83" s="8">
        <f t="shared" si="11"/>
        <v>33</v>
      </c>
      <c r="J83" s="8">
        <f t="shared" si="12"/>
        <v>10</v>
      </c>
    </row>
    <row r="84" spans="1:10">
      <c r="A84" s="4" t="str">
        <f>IF((COUNTIF($C$1:C83,C84)+1)=COUNTIF(C:C,C84),"ACTUAL","OLD")</f>
        <v>OLD</v>
      </c>
      <c r="B84" s="4" t="str">
        <f>VLOOKUP(Tabella2[[#This Row],[MATERIALE]],Tabella6[#All],2,FALSE)</f>
        <v>PERSONALI</v>
      </c>
      <c r="C84" s="4" t="s">
        <v>60</v>
      </c>
      <c r="D84" s="8">
        <f>LOOKUP(9,1/($C$1:C83=C84),I:I)</f>
        <v>8</v>
      </c>
      <c r="F84">
        <v>1</v>
      </c>
      <c r="G84" s="5">
        <v>42920</v>
      </c>
      <c r="H84" t="s">
        <v>308</v>
      </c>
      <c r="I84" s="8">
        <f t="shared" si="11"/>
        <v>9</v>
      </c>
      <c r="J84" s="8">
        <f t="shared" si="12"/>
        <v>0</v>
      </c>
    </row>
    <row r="85" spans="1:10">
      <c r="A85" s="4" t="str">
        <f>IF((COUNTIF($C$1:C84,C85)+1)=COUNTIF(C:C,C85),"ACTUAL","OLD")</f>
        <v>OLD</v>
      </c>
      <c r="B85" s="4" t="str">
        <f>VLOOKUP(Tabella2[[#This Row],[MATERIALE]],Tabella6[#All],2,FALSE)</f>
        <v>PERSONALI</v>
      </c>
      <c r="C85" s="4" t="s">
        <v>60</v>
      </c>
      <c r="D85" s="8">
        <f>LOOKUP(9,1/($C$1:C84=C85),I:I)</f>
        <v>9</v>
      </c>
      <c r="E85">
        <v>5</v>
      </c>
      <c r="G85" s="5">
        <v>42920</v>
      </c>
      <c r="H85" t="s">
        <v>308</v>
      </c>
      <c r="I85" s="8">
        <f t="shared" si="11"/>
        <v>4</v>
      </c>
      <c r="J85" s="8">
        <f t="shared" si="12"/>
        <v>0</v>
      </c>
    </row>
    <row r="86" spans="1:10">
      <c r="A86" s="50" t="str">
        <f>IF((COUNTIF($C$1:C85,C86)+1)=COUNTIF(C:C,C86),"ACTUAL","OLD")</f>
        <v>ACTUAL</v>
      </c>
      <c r="B86" s="50" t="str">
        <f>VLOOKUP(Tabella2[[#This Row],[MATERIALE]],Tabella6[#All],2,FALSE)</f>
        <v>PERSONALI</v>
      </c>
      <c r="C86" s="4" t="s">
        <v>60</v>
      </c>
      <c r="D86" s="8">
        <f>LOOKUP(9,1/($C$1:C85=C86),I:I)</f>
        <v>4</v>
      </c>
      <c r="F86">
        <v>6</v>
      </c>
      <c r="G86" s="5">
        <v>43005</v>
      </c>
      <c r="H86" t="s">
        <v>308</v>
      </c>
      <c r="I86" s="8">
        <f t="shared" si="11"/>
        <v>10</v>
      </c>
      <c r="J86" s="8">
        <f t="shared" si="12"/>
        <v>0</v>
      </c>
    </row>
  </sheetData>
  <dataConsolidate/>
  <conditionalFormatting sqref="A1:K67 A87:K1048576 A68:B86 D68:K86">
    <cfRule type="expression" dxfId="68" priority="9">
      <formula>($A1="OLD")</formula>
    </cfRule>
  </conditionalFormatting>
  <conditionalFormatting sqref="I1:I1048576">
    <cfRule type="expression" dxfId="67" priority="8">
      <formula>IF(AND($I1&lt;&gt;"GIACENZA RESIDUA",$I1&lt;$J1),TRUE,FALSE)</formula>
    </cfRule>
  </conditionalFormatting>
  <conditionalFormatting sqref="S40">
    <cfRule type="expression" dxfId="66" priority="3">
      <formula>($A40="OLD")</formula>
    </cfRule>
  </conditionalFormatting>
  <conditionalFormatting sqref="S41">
    <cfRule type="expression" dxfId="65" priority="2">
      <formula>($A41="OLD")</formula>
    </cfRule>
  </conditionalFormatting>
  <conditionalFormatting sqref="S42">
    <cfRule type="expression" dxfId="64" priority="1">
      <formula>($A42="OLD")</formula>
    </cfRule>
  </conditionalFormatting>
  <dataValidations count="1">
    <dataValidation type="list" allowBlank="1" showInputMessage="1" showErrorMessage="1" sqref="C2:C67">
      <formula1>$S$2:$S$42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4"/>
  <dimension ref="A1:S95"/>
  <sheetViews>
    <sheetView topLeftCell="A37" zoomScaleNormal="100" workbookViewId="0">
      <selection activeCell="G96" sqref="G96"/>
    </sheetView>
  </sheetViews>
  <sheetFormatPr defaultRowHeight="14.4"/>
  <cols>
    <col min="1" max="1" width="15" bestFit="1" customWidth="1"/>
    <col min="2" max="2" width="29.109375" bestFit="1" customWidth="1"/>
    <col min="3" max="3" width="22" style="7" bestFit="1" customWidth="1"/>
    <col min="4" max="4" width="20" bestFit="1" customWidth="1"/>
    <col min="5" max="5" width="24" bestFit="1" customWidth="1"/>
    <col min="6" max="6" width="10.6640625" bestFit="1" customWidth="1"/>
    <col min="7" max="7" width="23.88671875" bestFit="1" customWidth="1"/>
    <col min="8" max="8" width="24.6640625" bestFit="1" customWidth="1"/>
    <col min="9" max="9" width="26.109375" bestFit="1" customWidth="1"/>
    <col min="10" max="11" width="11" bestFit="1" customWidth="1"/>
    <col min="18" max="18" width="29.109375" bestFit="1" customWidth="1"/>
    <col min="19" max="19" width="23.33203125" customWidth="1"/>
  </cols>
  <sheetData>
    <row r="1" spans="1:19" ht="15.6">
      <c r="A1" s="1" t="s">
        <v>40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R1" s="2" t="s">
        <v>1</v>
      </c>
      <c r="S1" s="1" t="s">
        <v>8</v>
      </c>
    </row>
    <row r="2" spans="1:19" hidden="1">
      <c r="A2" t="str">
        <f>IF((COUNTIF($B$1:B1,B2)+1)=COUNTIF(B:B,B2),"ACTUAL","OLD")</f>
        <v>OLD</v>
      </c>
      <c r="B2" t="s">
        <v>116</v>
      </c>
      <c r="C2">
        <v>0</v>
      </c>
      <c r="F2" s="5">
        <v>42836</v>
      </c>
      <c r="H2">
        <f t="shared" ref="H2:H33" si="0">IF(C2="","",C2-D2+E2)</f>
        <v>0</v>
      </c>
      <c r="I2">
        <f t="shared" ref="I2:I33" si="1">VLOOKUP(B2,$R$1:$S$48,2,FALSE)</f>
        <v>2</v>
      </c>
      <c r="R2" s="4" t="s">
        <v>80</v>
      </c>
      <c r="S2">
        <v>1</v>
      </c>
    </row>
    <row r="3" spans="1:19" hidden="1">
      <c r="A3" s="8" t="str">
        <f>IF((COUNTIF($B$1:B2,B3)+1)=COUNTIF(B:B,B3),"ACTUAL","OLD")</f>
        <v>OLD</v>
      </c>
      <c r="B3" t="s">
        <v>116</v>
      </c>
      <c r="C3" s="8">
        <f>LOOKUP(9,1/($B$1:B2=B3),H:H)</f>
        <v>0</v>
      </c>
      <c r="E3">
        <v>20</v>
      </c>
      <c r="F3" s="45">
        <v>42879</v>
      </c>
      <c r="H3" s="8">
        <f t="shared" si="0"/>
        <v>20</v>
      </c>
      <c r="I3" s="8">
        <f t="shared" si="1"/>
        <v>2</v>
      </c>
      <c r="R3" s="9" t="s">
        <v>81</v>
      </c>
      <c r="S3">
        <v>1</v>
      </c>
    </row>
    <row r="4" spans="1:19" hidden="1">
      <c r="A4" s="8" t="str">
        <f>IF((COUNTIF($B$1:B3,B4)+1)=COUNTIF(B:B,B4),"ACTUAL","OLD")</f>
        <v>OLD</v>
      </c>
      <c r="B4" t="s">
        <v>116</v>
      </c>
      <c r="C4" s="8">
        <f>LOOKUP(9,1/($B$1:B3=B4),H:H)</f>
        <v>20</v>
      </c>
      <c r="D4">
        <v>2</v>
      </c>
      <c r="F4" s="45">
        <v>42887</v>
      </c>
      <c r="G4" t="s">
        <v>205</v>
      </c>
      <c r="H4" s="8">
        <f t="shared" si="0"/>
        <v>18</v>
      </c>
      <c r="I4" s="8">
        <f t="shared" si="1"/>
        <v>2</v>
      </c>
      <c r="R4" s="4" t="s">
        <v>82</v>
      </c>
      <c r="S4">
        <v>1</v>
      </c>
    </row>
    <row r="5" spans="1:19">
      <c r="A5" s="8" t="s">
        <v>294</v>
      </c>
      <c r="B5" t="s">
        <v>116</v>
      </c>
      <c r="C5" s="8">
        <f>LOOKUP(9,1/($B$1:B4=B5),H:H)</f>
        <v>18</v>
      </c>
      <c r="D5">
        <v>2</v>
      </c>
      <c r="F5" s="45">
        <v>42906</v>
      </c>
      <c r="G5" t="s">
        <v>248</v>
      </c>
      <c r="H5" s="8">
        <f t="shared" si="0"/>
        <v>16</v>
      </c>
      <c r="I5" s="8">
        <f t="shared" si="1"/>
        <v>2</v>
      </c>
      <c r="R5" s="9" t="s">
        <v>83</v>
      </c>
      <c r="S5">
        <v>1</v>
      </c>
    </row>
    <row r="6" spans="1:19" hidden="1">
      <c r="A6" t="str">
        <f>IF((COUNTIF($B$1:B5,B6)+1)=COUNTIF(B:B,B6),"ACTUAL","OLD")</f>
        <v>OLD</v>
      </c>
      <c r="B6" t="s">
        <v>113</v>
      </c>
      <c r="C6">
        <v>0</v>
      </c>
      <c r="F6" s="5">
        <v>42836</v>
      </c>
      <c r="H6">
        <f t="shared" si="0"/>
        <v>0</v>
      </c>
      <c r="I6">
        <f t="shared" si="1"/>
        <v>2</v>
      </c>
      <c r="R6" s="4" t="s">
        <v>84</v>
      </c>
      <c r="S6">
        <v>1</v>
      </c>
    </row>
    <row r="7" spans="1:19" hidden="1">
      <c r="A7" s="8" t="str">
        <f>IF((COUNTIF($B$1:B6,B7)+1)=COUNTIF(B:B,B7),"ACTUAL","OLD")</f>
        <v>OLD</v>
      </c>
      <c r="B7" t="s">
        <v>113</v>
      </c>
      <c r="C7" s="8">
        <f>LOOKUP(9,1/($B$1:B6=B7),H:H)</f>
        <v>0</v>
      </c>
      <c r="E7">
        <v>44</v>
      </c>
      <c r="F7" s="45">
        <v>42879</v>
      </c>
      <c r="H7" s="8">
        <f t="shared" si="0"/>
        <v>44</v>
      </c>
      <c r="I7" s="8">
        <f t="shared" si="1"/>
        <v>2</v>
      </c>
      <c r="R7" s="9" t="s">
        <v>167</v>
      </c>
      <c r="S7">
        <v>2</v>
      </c>
    </row>
    <row r="8" spans="1:19" hidden="1">
      <c r="A8" s="8" t="str">
        <f>IF((COUNTIF($B$1:B7,B8)+1)=COUNTIF(B:B,B8),"ACTUAL","OLD")</f>
        <v>OLD</v>
      </c>
      <c r="B8" t="s">
        <v>113</v>
      </c>
      <c r="C8" s="8">
        <f>LOOKUP(9,1/($B$1:B7=B8),H:H)</f>
        <v>44</v>
      </c>
      <c r="D8">
        <v>8</v>
      </c>
      <c r="F8" s="45">
        <v>42879</v>
      </c>
      <c r="G8" t="s">
        <v>255</v>
      </c>
      <c r="H8" s="8">
        <f t="shared" si="0"/>
        <v>36</v>
      </c>
      <c r="I8" s="8">
        <f t="shared" si="1"/>
        <v>2</v>
      </c>
      <c r="R8" s="4" t="s">
        <v>168</v>
      </c>
      <c r="S8">
        <v>2</v>
      </c>
    </row>
    <row r="9" spans="1:19" hidden="1">
      <c r="A9" s="8" t="str">
        <f>IF((COUNTIF($B$1:B8,B9)+1)=COUNTIF(B:B,B9),"ACTUAL","OLD")</f>
        <v>OLD</v>
      </c>
      <c r="B9" t="s">
        <v>113</v>
      </c>
      <c r="C9" s="8">
        <f>LOOKUP(9,1/($B$1:B8=B9),H:H)</f>
        <v>36</v>
      </c>
      <c r="D9">
        <v>4</v>
      </c>
      <c r="F9" s="45">
        <v>42880</v>
      </c>
      <c r="G9" t="s">
        <v>258</v>
      </c>
      <c r="H9" s="8">
        <f t="shared" si="0"/>
        <v>32</v>
      </c>
      <c r="I9" s="8">
        <f t="shared" si="1"/>
        <v>2</v>
      </c>
      <c r="R9" s="9" t="s">
        <v>169</v>
      </c>
      <c r="S9">
        <v>2</v>
      </c>
    </row>
    <row r="10" spans="1:19" hidden="1">
      <c r="A10" s="8" t="str">
        <f>IF((COUNTIF($B$1:B9,B10)+1)=COUNTIF(B:B,B10),"ACTUAL","OLD")</f>
        <v>OLD</v>
      </c>
      <c r="B10" t="s">
        <v>113</v>
      </c>
      <c r="C10" s="8">
        <f>LOOKUP(9,1/($B$1:B9=B10),H:H)</f>
        <v>32</v>
      </c>
      <c r="D10">
        <v>2</v>
      </c>
      <c r="F10" s="45">
        <v>42884</v>
      </c>
      <c r="G10" t="s">
        <v>213</v>
      </c>
      <c r="H10" s="8">
        <f t="shared" si="0"/>
        <v>30</v>
      </c>
      <c r="I10" s="8">
        <f t="shared" si="1"/>
        <v>2</v>
      </c>
      <c r="R10" s="4" t="s">
        <v>170</v>
      </c>
      <c r="S10">
        <v>2</v>
      </c>
    </row>
    <row r="11" spans="1:19" hidden="1">
      <c r="A11" s="8" t="str">
        <f>IF((COUNTIF($B$1:B10,B11)+1)=COUNTIF(B:B,B11),"ACTUAL","OLD")</f>
        <v>OLD</v>
      </c>
      <c r="B11" t="s">
        <v>113</v>
      </c>
      <c r="C11" s="8">
        <f>LOOKUP(9,1/($B$1:B10=B11),H:H)</f>
        <v>30</v>
      </c>
      <c r="D11">
        <v>2</v>
      </c>
      <c r="F11" s="45">
        <v>42898</v>
      </c>
      <c r="G11" t="s">
        <v>201</v>
      </c>
      <c r="H11" s="8">
        <f t="shared" si="0"/>
        <v>28</v>
      </c>
      <c r="I11" s="8">
        <f t="shared" si="1"/>
        <v>2</v>
      </c>
      <c r="R11" s="9" t="s">
        <v>171</v>
      </c>
      <c r="S11">
        <v>2</v>
      </c>
    </row>
    <row r="12" spans="1:19" hidden="1">
      <c r="A12" s="8" t="str">
        <f>IF((COUNTIF($B$1:B11,B12)+1)=COUNTIF(B:B,B12),"ACTUAL","OLD")</f>
        <v>OLD</v>
      </c>
      <c r="B12" t="s">
        <v>113</v>
      </c>
      <c r="C12" s="8">
        <f>LOOKUP(9,1/($B$1:B11=B12),H:H)</f>
        <v>28</v>
      </c>
      <c r="D12">
        <v>2</v>
      </c>
      <c r="F12" s="45">
        <v>42902</v>
      </c>
      <c r="G12" t="s">
        <v>292</v>
      </c>
      <c r="H12" s="8">
        <f t="shared" si="0"/>
        <v>26</v>
      </c>
      <c r="I12" s="8">
        <f t="shared" si="1"/>
        <v>2</v>
      </c>
      <c r="R12" s="4" t="s">
        <v>172</v>
      </c>
      <c r="S12">
        <v>2</v>
      </c>
    </row>
    <row r="13" spans="1:19">
      <c r="A13" s="8" t="str">
        <f>IF((COUNTIF($B$1:B12,B13)+1)=COUNTIF(B:B,B13),"ACTUAL","OLD")</f>
        <v>ACTUAL</v>
      </c>
      <c r="B13" t="s">
        <v>113</v>
      </c>
      <c r="C13" s="8">
        <f>LOOKUP(9,1/($B$1:B12=B13),H:H)</f>
        <v>26</v>
      </c>
      <c r="D13">
        <v>2</v>
      </c>
      <c r="F13" s="45">
        <v>42909</v>
      </c>
      <c r="H13" s="8">
        <f t="shared" si="0"/>
        <v>24</v>
      </c>
      <c r="I13" s="8">
        <f t="shared" si="1"/>
        <v>2</v>
      </c>
      <c r="R13" s="9" t="s">
        <v>173</v>
      </c>
      <c r="S13">
        <v>2</v>
      </c>
    </row>
    <row r="14" spans="1:19" hidden="1">
      <c r="A14" t="str">
        <f>IF((COUNTIF($B$1:B13,B14)+1)=COUNTIF(B:B,B14),"ACTUAL","OLD")</f>
        <v>OLD</v>
      </c>
      <c r="B14" t="s">
        <v>112</v>
      </c>
      <c r="C14">
        <v>0</v>
      </c>
      <c r="F14" s="5">
        <v>42836</v>
      </c>
      <c r="H14">
        <f t="shared" si="0"/>
        <v>0</v>
      </c>
      <c r="I14">
        <f t="shared" si="1"/>
        <v>2</v>
      </c>
      <c r="R14" s="4" t="s">
        <v>85</v>
      </c>
      <c r="S14">
        <v>4</v>
      </c>
    </row>
    <row r="15" spans="1:19" hidden="1">
      <c r="A15" s="8" t="str">
        <f>IF((COUNTIF($B$1:B14,B15)+1)=COUNTIF(B:B,B15),"ACTUAL","OLD")</f>
        <v>OLD</v>
      </c>
      <c r="B15" t="s">
        <v>112</v>
      </c>
      <c r="C15" s="8">
        <f>LOOKUP(9,1/($B$1:B14=B15),H:H)</f>
        <v>0</v>
      </c>
      <c r="E15">
        <v>23</v>
      </c>
      <c r="F15" s="45">
        <v>42879</v>
      </c>
      <c r="H15" s="8">
        <f t="shared" si="0"/>
        <v>23</v>
      </c>
      <c r="I15" s="8">
        <f t="shared" si="1"/>
        <v>2</v>
      </c>
      <c r="R15" s="9" t="s">
        <v>86</v>
      </c>
      <c r="S15">
        <v>4</v>
      </c>
    </row>
    <row r="16" spans="1:19" hidden="1">
      <c r="A16" s="8" t="str">
        <f>IF((COUNTIF($B$1:B15,B16)+1)=COUNTIF(B:B,B16),"ACTUAL","OLD")</f>
        <v>OLD</v>
      </c>
      <c r="B16" t="s">
        <v>112</v>
      </c>
      <c r="C16" s="8">
        <f>LOOKUP(9,1/($B$1:B15=B16),H:H)</f>
        <v>23</v>
      </c>
      <c r="D16">
        <v>2</v>
      </c>
      <c r="F16" s="45">
        <v>42879</v>
      </c>
      <c r="G16" t="s">
        <v>253</v>
      </c>
      <c r="H16" s="8">
        <f t="shared" si="0"/>
        <v>21</v>
      </c>
      <c r="I16" s="8">
        <f t="shared" si="1"/>
        <v>2</v>
      </c>
      <c r="R16" s="4" t="s">
        <v>87</v>
      </c>
      <c r="S16">
        <v>4</v>
      </c>
    </row>
    <row r="17" spans="1:19" hidden="1">
      <c r="A17" s="8" t="str">
        <f>IF((COUNTIF($B$1:B16,B17)+1)=COUNTIF(B:B,B17),"ACTUAL","OLD")</f>
        <v>OLD</v>
      </c>
      <c r="B17" t="s">
        <v>112</v>
      </c>
      <c r="C17" s="8">
        <f>LOOKUP(9,1/($B$1:B16=B17),H:H)</f>
        <v>21</v>
      </c>
      <c r="D17">
        <v>2</v>
      </c>
      <c r="F17" s="45">
        <v>42884</v>
      </c>
      <c r="G17" t="s">
        <v>242</v>
      </c>
      <c r="H17" s="8">
        <f t="shared" si="0"/>
        <v>19</v>
      </c>
      <c r="I17" s="8">
        <f t="shared" si="1"/>
        <v>2</v>
      </c>
      <c r="R17" s="9" t="s">
        <v>88</v>
      </c>
      <c r="S17">
        <v>4</v>
      </c>
    </row>
    <row r="18" spans="1:19">
      <c r="A18" s="8" t="str">
        <f>IF((COUNTIF($B$1:B17,B18)+1)=COUNTIF(B:B,B18),"ACTUAL","OLD")</f>
        <v>ACTUAL</v>
      </c>
      <c r="B18" t="s">
        <v>112</v>
      </c>
      <c r="C18" s="8">
        <f>LOOKUP(9,1/($B$1:B17=B18),H:H)</f>
        <v>19</v>
      </c>
      <c r="D18">
        <v>2</v>
      </c>
      <c r="F18" s="45">
        <v>42908</v>
      </c>
      <c r="G18" t="s">
        <v>218</v>
      </c>
      <c r="H18" s="8">
        <f t="shared" si="0"/>
        <v>17</v>
      </c>
      <c r="I18" s="8">
        <f t="shared" si="1"/>
        <v>2</v>
      </c>
      <c r="R18" s="4" t="s">
        <v>89</v>
      </c>
      <c r="S18">
        <v>4</v>
      </c>
    </row>
    <row r="19" spans="1:19" hidden="1">
      <c r="A19" t="str">
        <f>IF((COUNTIF($B$1:B18,B19)+1)=COUNTIF(B:B,B19),"ACTUAL","OLD")</f>
        <v>OLD</v>
      </c>
      <c r="B19" t="s">
        <v>114</v>
      </c>
      <c r="C19">
        <v>0</v>
      </c>
      <c r="F19" s="5">
        <v>42836</v>
      </c>
      <c r="H19">
        <f t="shared" si="0"/>
        <v>0</v>
      </c>
      <c r="I19">
        <f t="shared" si="1"/>
        <v>2</v>
      </c>
      <c r="R19" s="9" t="s">
        <v>175</v>
      </c>
      <c r="S19">
        <v>4</v>
      </c>
    </row>
    <row r="20" spans="1:19" hidden="1">
      <c r="A20" s="8" t="str">
        <f>IF((COUNTIF($B$1:B19,B20)+1)=COUNTIF(B:B,B20),"ACTUAL","OLD")</f>
        <v>OLD</v>
      </c>
      <c r="B20" t="s">
        <v>114</v>
      </c>
      <c r="C20" s="8">
        <f>LOOKUP(9,1/($B$1:B19=B20),H:H)</f>
        <v>0</v>
      </c>
      <c r="E20">
        <v>7</v>
      </c>
      <c r="F20" s="45">
        <v>42879</v>
      </c>
      <c r="H20" s="8">
        <f t="shared" si="0"/>
        <v>7</v>
      </c>
      <c r="I20" s="8">
        <f t="shared" si="1"/>
        <v>2</v>
      </c>
      <c r="R20" s="4" t="s">
        <v>90</v>
      </c>
      <c r="S20">
        <v>2</v>
      </c>
    </row>
    <row r="21" spans="1:19">
      <c r="A21" s="8" t="s">
        <v>294</v>
      </c>
      <c r="B21" t="s">
        <v>114</v>
      </c>
      <c r="C21" s="8">
        <f>LOOKUP(9,1/($B$1:B20=B21),H:H)</f>
        <v>7</v>
      </c>
      <c r="D21">
        <v>2</v>
      </c>
      <c r="F21" s="45">
        <v>42906</v>
      </c>
      <c r="G21" t="s">
        <v>296</v>
      </c>
      <c r="H21" s="8">
        <f t="shared" si="0"/>
        <v>5</v>
      </c>
      <c r="I21" s="8">
        <f t="shared" si="1"/>
        <v>2</v>
      </c>
      <c r="R21" s="9" t="s">
        <v>92</v>
      </c>
      <c r="S21">
        <v>2</v>
      </c>
    </row>
    <row r="22" spans="1:19">
      <c r="A22" s="8" t="str">
        <f>IF((COUNTIF($B$1:B21,B22)+1)=COUNTIF(B:B,B22),"ACTUAL","OLD")</f>
        <v>ACTUAL</v>
      </c>
      <c r="B22" t="s">
        <v>114</v>
      </c>
      <c r="C22" s="8">
        <f>LOOKUP(9,1/($B$1:B21=B22),H:H)</f>
        <v>5</v>
      </c>
      <c r="D22">
        <v>2</v>
      </c>
      <c r="F22" s="45">
        <v>42908</v>
      </c>
      <c r="G22" t="s">
        <v>297</v>
      </c>
      <c r="H22" s="8">
        <f t="shared" si="0"/>
        <v>3</v>
      </c>
      <c r="I22" s="8">
        <f t="shared" si="1"/>
        <v>2</v>
      </c>
      <c r="R22" s="4" t="s">
        <v>91</v>
      </c>
      <c r="S22">
        <v>2</v>
      </c>
    </row>
    <row r="23" spans="1:19">
      <c r="A23" t="str">
        <f>IF((COUNTIF($B$1:B22,B23)+1)=COUNTIF(B:B,B23),"ACTUAL","OLD")</f>
        <v>ACTUAL</v>
      </c>
      <c r="B23" t="s">
        <v>115</v>
      </c>
      <c r="C23">
        <v>0</v>
      </c>
      <c r="F23" s="5">
        <v>42836</v>
      </c>
      <c r="H23">
        <f t="shared" si="0"/>
        <v>0</v>
      </c>
      <c r="I23">
        <f t="shared" si="1"/>
        <v>2</v>
      </c>
      <c r="R23" s="9" t="s">
        <v>93</v>
      </c>
      <c r="S23">
        <v>2</v>
      </c>
    </row>
    <row r="24" spans="1:19">
      <c r="A24" t="str">
        <f>IF((COUNTIF($B$1:B23,B24)+1)=COUNTIF(B:B,B24),"ACTUAL","OLD")</f>
        <v>OLD</v>
      </c>
      <c r="B24" t="s">
        <v>70</v>
      </c>
      <c r="C24">
        <v>8</v>
      </c>
      <c r="F24" s="5">
        <v>42836</v>
      </c>
      <c r="H24">
        <f t="shared" si="0"/>
        <v>8</v>
      </c>
      <c r="I24">
        <f t="shared" si="1"/>
        <v>1</v>
      </c>
      <c r="R24" s="4" t="s">
        <v>94</v>
      </c>
      <c r="S24">
        <v>2</v>
      </c>
    </row>
    <row r="25" spans="1:19">
      <c r="A25" t="str">
        <f>IF((COUNTIF($B$1:B24,B25)+1)=COUNTIF(B:B,B25),"ACTUAL","OLD")</f>
        <v>ACTUAL</v>
      </c>
      <c r="B25" t="s">
        <v>91</v>
      </c>
      <c r="C25">
        <v>7</v>
      </c>
      <c r="F25" s="5">
        <v>42836</v>
      </c>
      <c r="H25">
        <f t="shared" si="0"/>
        <v>7</v>
      </c>
      <c r="I25">
        <f t="shared" si="1"/>
        <v>2</v>
      </c>
      <c r="R25" s="9" t="s">
        <v>174</v>
      </c>
      <c r="S25">
        <v>2</v>
      </c>
    </row>
    <row r="26" spans="1:19" hidden="1">
      <c r="A26" t="str">
        <f>IF((COUNTIF($B$1:B25,B26)+1)=COUNTIF(B:B,B26),"ACTUAL","OLD")</f>
        <v>OLD</v>
      </c>
      <c r="B26" t="s">
        <v>92</v>
      </c>
      <c r="C26">
        <v>3</v>
      </c>
      <c r="F26" s="5">
        <v>42836</v>
      </c>
      <c r="H26">
        <f t="shared" si="0"/>
        <v>3</v>
      </c>
      <c r="I26">
        <f t="shared" si="1"/>
        <v>2</v>
      </c>
      <c r="R26" s="4" t="s">
        <v>70</v>
      </c>
      <c r="S26">
        <v>1</v>
      </c>
    </row>
    <row r="27" spans="1:19">
      <c r="A27" t="str">
        <f>IF((COUNTIF($B$1:B26,B27)+1)=COUNTIF(B:B,B27),"ACTUAL","OLD")</f>
        <v>ACTUAL</v>
      </c>
      <c r="B27" t="s">
        <v>90</v>
      </c>
      <c r="C27">
        <v>7</v>
      </c>
      <c r="F27" s="5">
        <v>42836</v>
      </c>
      <c r="H27">
        <f t="shared" si="0"/>
        <v>7</v>
      </c>
      <c r="I27">
        <f t="shared" si="1"/>
        <v>2</v>
      </c>
      <c r="R27" s="9" t="s">
        <v>95</v>
      </c>
      <c r="S27">
        <v>1</v>
      </c>
    </row>
    <row r="28" spans="1:19" hidden="1">
      <c r="A28" t="str">
        <f>IF((COUNTIF($B$1:B27,B28)+1)=COUNTIF(B:B,B28),"ACTUAL","OLD")</f>
        <v>OLD</v>
      </c>
      <c r="B28" t="s">
        <v>93</v>
      </c>
      <c r="C28">
        <v>6</v>
      </c>
      <c r="F28" s="5">
        <v>42836</v>
      </c>
      <c r="H28">
        <f t="shared" si="0"/>
        <v>6</v>
      </c>
      <c r="I28">
        <f t="shared" si="1"/>
        <v>2</v>
      </c>
      <c r="R28" s="4" t="s">
        <v>96</v>
      </c>
      <c r="S28">
        <v>1</v>
      </c>
    </row>
    <row r="29" spans="1:19" hidden="1">
      <c r="A29" t="str">
        <f>IF((COUNTIF($B$1:B28,B29)+1)=COUNTIF(B:B,B29),"ACTUAL","OLD")</f>
        <v>OLD</v>
      </c>
      <c r="B29" t="s">
        <v>94</v>
      </c>
      <c r="C29">
        <v>2</v>
      </c>
      <c r="F29" s="5">
        <v>42836</v>
      </c>
      <c r="H29">
        <f t="shared" si="0"/>
        <v>2</v>
      </c>
      <c r="I29">
        <f t="shared" si="1"/>
        <v>2</v>
      </c>
      <c r="R29" s="9" t="s">
        <v>97</v>
      </c>
      <c r="S29">
        <v>2</v>
      </c>
    </row>
    <row r="30" spans="1:19" hidden="1">
      <c r="A30" t="str">
        <f>IF((COUNTIF($B$1:B29,B30)+1)=COUNTIF(B:B,B30),"ACTUAL","OLD")</f>
        <v>OLD</v>
      </c>
      <c r="B30" t="s">
        <v>174</v>
      </c>
      <c r="C30" s="8">
        <v>3</v>
      </c>
      <c r="F30" s="5">
        <v>42836</v>
      </c>
      <c r="H30" s="8">
        <f t="shared" si="0"/>
        <v>3</v>
      </c>
      <c r="I30">
        <f t="shared" si="1"/>
        <v>2</v>
      </c>
      <c r="R30" s="4" t="s">
        <v>98</v>
      </c>
      <c r="S30">
        <v>2</v>
      </c>
    </row>
    <row r="31" spans="1:19">
      <c r="A31" t="str">
        <f>IF((COUNTIF($B$1:B30,B31)+1)=COUNTIF(B:B,B31),"ACTUAL","OLD")</f>
        <v>OLD</v>
      </c>
      <c r="B31" t="s">
        <v>96</v>
      </c>
      <c r="C31">
        <v>1</v>
      </c>
      <c r="F31" s="5">
        <v>42836</v>
      </c>
      <c r="H31">
        <f t="shared" si="0"/>
        <v>1</v>
      </c>
      <c r="I31">
        <f t="shared" si="1"/>
        <v>1</v>
      </c>
      <c r="R31" s="9" t="s">
        <v>99</v>
      </c>
      <c r="S31">
        <v>2</v>
      </c>
    </row>
    <row r="32" spans="1:19">
      <c r="A32" t="str">
        <f>IF((COUNTIF($B$1:B31,B32)+1)=COUNTIF(B:B,B32),"ACTUAL","OLD")</f>
        <v>OLD</v>
      </c>
      <c r="B32" t="s">
        <v>95</v>
      </c>
      <c r="C32">
        <v>5</v>
      </c>
      <c r="F32" s="5">
        <v>42836</v>
      </c>
      <c r="H32">
        <f t="shared" si="0"/>
        <v>5</v>
      </c>
      <c r="I32">
        <f t="shared" si="1"/>
        <v>1</v>
      </c>
      <c r="R32" s="4" t="s">
        <v>100</v>
      </c>
      <c r="S32">
        <v>2</v>
      </c>
    </row>
    <row r="33" spans="1:19">
      <c r="A33" t="str">
        <f>IF((COUNTIF($B$1:B32,B33)+1)=COUNTIF(B:B,B33),"ACTUAL","OLD")</f>
        <v>ACTUAL</v>
      </c>
      <c r="B33" t="s">
        <v>82</v>
      </c>
      <c r="C33">
        <v>3</v>
      </c>
      <c r="F33" s="5">
        <v>42836</v>
      </c>
      <c r="H33">
        <f t="shared" si="0"/>
        <v>3</v>
      </c>
      <c r="I33">
        <f t="shared" si="1"/>
        <v>1</v>
      </c>
      <c r="R33" s="9" t="s">
        <v>101</v>
      </c>
      <c r="S33">
        <v>2</v>
      </c>
    </row>
    <row r="34" spans="1:19">
      <c r="A34" t="str">
        <f>IF((COUNTIF($B$1:B33,B34)+1)=COUNTIF(B:B,B34),"ACTUAL","OLD")</f>
        <v>ACTUAL</v>
      </c>
      <c r="B34" t="s">
        <v>81</v>
      </c>
      <c r="C34">
        <v>3</v>
      </c>
      <c r="F34" s="5">
        <v>42836</v>
      </c>
      <c r="H34">
        <f t="shared" ref="H34:H65" si="2">IF(C34="","",C34-D34+E34)</f>
        <v>3</v>
      </c>
      <c r="I34">
        <f t="shared" ref="I34:I65" si="3">VLOOKUP(B34,$R$1:$S$48,2,FALSE)</f>
        <v>1</v>
      </c>
      <c r="R34" s="4" t="s">
        <v>102</v>
      </c>
      <c r="S34">
        <v>4</v>
      </c>
    </row>
    <row r="35" spans="1:19">
      <c r="A35" t="str">
        <f>IF((COUNTIF($B$1:B34,B35)+1)=COUNTIF(B:B,B35),"ACTUAL","OLD")</f>
        <v>ACTUAL</v>
      </c>
      <c r="B35" t="s">
        <v>80</v>
      </c>
      <c r="C35">
        <v>0</v>
      </c>
      <c r="F35" s="5">
        <v>42836</v>
      </c>
      <c r="H35">
        <f t="shared" si="2"/>
        <v>0</v>
      </c>
      <c r="I35">
        <f t="shared" si="3"/>
        <v>1</v>
      </c>
      <c r="R35" s="9" t="s">
        <v>103</v>
      </c>
      <c r="S35">
        <v>4</v>
      </c>
    </row>
    <row r="36" spans="1:19">
      <c r="A36" t="str">
        <f>IF((COUNTIF($B$1:B35,B36)+1)=COUNTIF(B:B,B36),"ACTUAL","OLD")</f>
        <v>ACTUAL</v>
      </c>
      <c r="B36" t="s">
        <v>83</v>
      </c>
      <c r="C36">
        <v>2</v>
      </c>
      <c r="F36" s="5">
        <v>42836</v>
      </c>
      <c r="H36">
        <f t="shared" si="2"/>
        <v>2</v>
      </c>
      <c r="I36">
        <f t="shared" si="3"/>
        <v>1</v>
      </c>
      <c r="R36" s="4" t="s">
        <v>104</v>
      </c>
      <c r="S36">
        <v>4</v>
      </c>
    </row>
    <row r="37" spans="1:19">
      <c r="A37" t="str">
        <f>IF((COUNTIF($B$1:B36,B37)+1)=COUNTIF(B:B,B37),"ACTUAL","OLD")</f>
        <v>ACTUAL</v>
      </c>
      <c r="B37" t="s">
        <v>84</v>
      </c>
      <c r="C37">
        <v>0</v>
      </c>
      <c r="F37" s="5">
        <v>42836</v>
      </c>
      <c r="H37">
        <f t="shared" si="2"/>
        <v>0</v>
      </c>
      <c r="I37">
        <f t="shared" si="3"/>
        <v>1</v>
      </c>
      <c r="R37" s="9" t="s">
        <v>105</v>
      </c>
      <c r="S37">
        <v>4</v>
      </c>
    </row>
    <row r="38" spans="1:19" hidden="1">
      <c r="A38" t="str">
        <f>IF((COUNTIF($B$1:B37,B38)+1)=COUNTIF(B:B,B38),"ACTUAL","OLD")</f>
        <v>OLD</v>
      </c>
      <c r="B38" t="s">
        <v>99</v>
      </c>
      <c r="C38">
        <v>14</v>
      </c>
      <c r="F38" s="5">
        <v>42836</v>
      </c>
      <c r="H38">
        <f t="shared" si="2"/>
        <v>14</v>
      </c>
      <c r="I38">
        <f t="shared" si="3"/>
        <v>2</v>
      </c>
      <c r="R38" s="4" t="s">
        <v>106</v>
      </c>
      <c r="S38">
        <v>4</v>
      </c>
    </row>
    <row r="39" spans="1:19" hidden="1">
      <c r="A39" s="8" t="str">
        <f>IF((COUNTIF($B$1:B38,B39)+1)=COUNTIF(B:B,B39),"ACTUAL","OLD")</f>
        <v>OLD</v>
      </c>
      <c r="B39" t="s">
        <v>99</v>
      </c>
      <c r="C39" s="8">
        <f>LOOKUP(9,1/($B$1:B38=B39),H:H)</f>
        <v>14</v>
      </c>
      <c r="D39">
        <v>2</v>
      </c>
      <c r="F39" s="45">
        <v>42873</v>
      </c>
      <c r="G39" t="s">
        <v>246</v>
      </c>
      <c r="H39" s="8">
        <f t="shared" si="2"/>
        <v>12</v>
      </c>
      <c r="I39" s="8">
        <f t="shared" si="3"/>
        <v>2</v>
      </c>
      <c r="R39" s="9" t="s">
        <v>107</v>
      </c>
      <c r="S39">
        <v>2</v>
      </c>
    </row>
    <row r="40" spans="1:19" hidden="1">
      <c r="A40" t="str">
        <f>IF((COUNTIF($B$1:B39,B40)+1)=COUNTIF(B:B,B40),"ACTUAL","OLD")</f>
        <v>OLD</v>
      </c>
      <c r="B40" t="s">
        <v>98</v>
      </c>
      <c r="C40">
        <v>16</v>
      </c>
      <c r="F40" s="5">
        <v>42836</v>
      </c>
      <c r="H40">
        <f t="shared" si="2"/>
        <v>16</v>
      </c>
      <c r="I40">
        <f t="shared" si="3"/>
        <v>2</v>
      </c>
      <c r="R40" s="4" t="s">
        <v>108</v>
      </c>
      <c r="S40">
        <v>2</v>
      </c>
    </row>
    <row r="41" spans="1:19" hidden="1">
      <c r="A41" s="8" t="str">
        <f>IF((COUNTIF($B$1:B40,B41)+1)=COUNTIF(B:B,B41),"ACTUAL","OLD")</f>
        <v>OLD</v>
      </c>
      <c r="B41" t="s">
        <v>98</v>
      </c>
      <c r="C41" s="8">
        <f>LOOKUP(9,1/($B$1:B40=B41),H:H)</f>
        <v>16</v>
      </c>
      <c r="D41">
        <v>2</v>
      </c>
      <c r="F41" s="25">
        <v>42863</v>
      </c>
      <c r="G41" t="s">
        <v>217</v>
      </c>
      <c r="H41" s="8">
        <f t="shared" si="2"/>
        <v>14</v>
      </c>
      <c r="I41" s="8">
        <f t="shared" si="3"/>
        <v>2</v>
      </c>
      <c r="R41" s="9" t="s">
        <v>109</v>
      </c>
      <c r="S41">
        <v>2</v>
      </c>
    </row>
    <row r="42" spans="1:19" hidden="1">
      <c r="A42" s="8" t="str">
        <f>IF((COUNTIF($B$1:B41,B42)+1)=COUNTIF(B:B,B42),"ACTUAL","OLD")</f>
        <v>OLD</v>
      </c>
      <c r="B42" t="s">
        <v>98</v>
      </c>
      <c r="C42" s="8">
        <f>LOOKUP(9,1/($B$1:B41=B42),H:H)</f>
        <v>14</v>
      </c>
      <c r="D42">
        <v>1</v>
      </c>
      <c r="F42" s="45">
        <v>42870</v>
      </c>
      <c r="G42" t="s">
        <v>237</v>
      </c>
      <c r="H42" s="8">
        <f t="shared" si="2"/>
        <v>13</v>
      </c>
      <c r="I42" s="8">
        <f t="shared" si="3"/>
        <v>2</v>
      </c>
      <c r="R42" s="4" t="s">
        <v>110</v>
      </c>
      <c r="S42">
        <v>2</v>
      </c>
    </row>
    <row r="43" spans="1:19" hidden="1">
      <c r="A43" s="8" t="str">
        <f>IF((COUNTIF($B$1:B42,B43)+1)=COUNTIF(B:B,B43),"ACTUAL","OLD")</f>
        <v>OLD</v>
      </c>
      <c r="B43" t="s">
        <v>98</v>
      </c>
      <c r="C43" s="8">
        <f>LOOKUP(9,1/($B$1:B42=B43),H:H)</f>
        <v>13</v>
      </c>
      <c r="D43">
        <v>2</v>
      </c>
      <c r="F43" s="45">
        <v>42898</v>
      </c>
      <c r="G43" t="s">
        <v>201</v>
      </c>
      <c r="H43" s="8">
        <f t="shared" si="2"/>
        <v>11</v>
      </c>
      <c r="I43" s="8">
        <f t="shared" si="3"/>
        <v>2</v>
      </c>
      <c r="R43" s="9" t="s">
        <v>111</v>
      </c>
      <c r="S43">
        <v>2</v>
      </c>
    </row>
    <row r="44" spans="1:19" hidden="1">
      <c r="A44" t="str">
        <f>IF((COUNTIF($B$1:B43,B44)+1)=COUNTIF(B:B,B44),"ACTUAL","OLD")</f>
        <v>OLD</v>
      </c>
      <c r="B44" t="s">
        <v>97</v>
      </c>
      <c r="C44">
        <v>6</v>
      </c>
      <c r="F44" s="5">
        <v>42836</v>
      </c>
      <c r="H44">
        <f t="shared" si="2"/>
        <v>6</v>
      </c>
      <c r="I44">
        <f t="shared" si="3"/>
        <v>2</v>
      </c>
      <c r="R44" s="4" t="s">
        <v>112</v>
      </c>
      <c r="S44">
        <v>2</v>
      </c>
    </row>
    <row r="45" spans="1:19" hidden="1">
      <c r="A45" t="str">
        <f>IF((COUNTIF($B$1:B44,B45)+1)=COUNTIF(B:B,B45),"ACTUAL","OLD")</f>
        <v>OLD</v>
      </c>
      <c r="B45" t="s">
        <v>100</v>
      </c>
      <c r="C45">
        <v>2</v>
      </c>
      <c r="F45" s="5">
        <v>42836</v>
      </c>
      <c r="H45">
        <f t="shared" si="2"/>
        <v>2</v>
      </c>
      <c r="I45">
        <f t="shared" si="3"/>
        <v>2</v>
      </c>
      <c r="R45" s="9" t="s">
        <v>113</v>
      </c>
      <c r="S45">
        <v>2</v>
      </c>
    </row>
    <row r="46" spans="1:19" hidden="1">
      <c r="A46" t="str">
        <f>IF((COUNTIF($B$1:B45,B46)+1)=COUNTIF(B:B,B46),"ACTUAL","OLD")</f>
        <v>OLD</v>
      </c>
      <c r="B46" t="s">
        <v>101</v>
      </c>
      <c r="C46">
        <v>2</v>
      </c>
      <c r="F46" s="5">
        <v>42836</v>
      </c>
      <c r="H46">
        <f t="shared" si="2"/>
        <v>2</v>
      </c>
      <c r="I46">
        <f t="shared" si="3"/>
        <v>2</v>
      </c>
      <c r="R46" s="4" t="s">
        <v>116</v>
      </c>
      <c r="S46">
        <v>2</v>
      </c>
    </row>
    <row r="47" spans="1:19">
      <c r="A47" s="8" t="str">
        <f>IF((COUNTIF($B$1:B46,B47)+1)=COUNTIF(B:B,B47),"ACTUAL","OLD")</f>
        <v>ACTUAL</v>
      </c>
      <c r="B47" t="s">
        <v>101</v>
      </c>
      <c r="C47" s="8">
        <f>LOOKUP(9,1/($B$1:B46=B47),H:H)</f>
        <v>2</v>
      </c>
      <c r="D47">
        <v>2</v>
      </c>
      <c r="F47" s="45">
        <v>42906</v>
      </c>
      <c r="G47" t="s">
        <v>296</v>
      </c>
      <c r="H47" s="8">
        <f t="shared" si="2"/>
        <v>0</v>
      </c>
      <c r="I47" s="8">
        <f t="shared" si="3"/>
        <v>2</v>
      </c>
      <c r="R47" s="9" t="s">
        <v>114</v>
      </c>
      <c r="S47">
        <v>2</v>
      </c>
    </row>
    <row r="48" spans="1:19">
      <c r="A48" t="str">
        <f>IF((COUNTIF($B$1:B47,B48)+1)=COUNTIF(B:B,B48),"ACTUAL","OLD")</f>
        <v>ACTUAL</v>
      </c>
      <c r="B48" t="s">
        <v>167</v>
      </c>
      <c r="C48">
        <v>4</v>
      </c>
      <c r="F48" s="5">
        <v>42836</v>
      </c>
      <c r="H48">
        <f t="shared" si="2"/>
        <v>4</v>
      </c>
      <c r="I48">
        <f t="shared" si="3"/>
        <v>2</v>
      </c>
      <c r="R48" s="10" t="s">
        <v>115</v>
      </c>
      <c r="S48">
        <v>2</v>
      </c>
    </row>
    <row r="49" spans="1:9">
      <c r="A49" t="str">
        <f>IF((COUNTIF($B$1:B48,B49)+1)=COUNTIF(B:B,B49),"ACTUAL","OLD")</f>
        <v>ACTUAL</v>
      </c>
      <c r="B49" t="s">
        <v>168</v>
      </c>
      <c r="C49">
        <v>5</v>
      </c>
      <c r="F49" s="5">
        <v>42836</v>
      </c>
      <c r="H49">
        <f t="shared" si="2"/>
        <v>5</v>
      </c>
      <c r="I49">
        <f t="shared" si="3"/>
        <v>2</v>
      </c>
    </row>
    <row r="50" spans="1:9" hidden="1">
      <c r="A50" t="str">
        <f>IF((COUNTIF($B$1:B49,B50)+1)=COUNTIF(B:B,B50),"ACTUAL","OLD")</f>
        <v>OLD</v>
      </c>
      <c r="B50" t="s">
        <v>169</v>
      </c>
      <c r="C50">
        <v>8</v>
      </c>
      <c r="F50" s="5">
        <v>42836</v>
      </c>
      <c r="H50">
        <f t="shared" si="2"/>
        <v>8</v>
      </c>
      <c r="I50">
        <f t="shared" si="3"/>
        <v>2</v>
      </c>
    </row>
    <row r="51" spans="1:9">
      <c r="A51" t="str">
        <f>IF((COUNTIF($B$1:B50,B51)+1)=COUNTIF(B:B,B51),"ACTUAL","OLD")</f>
        <v>ACTUAL</v>
      </c>
      <c r="B51" t="s">
        <v>170</v>
      </c>
      <c r="C51">
        <v>4</v>
      </c>
      <c r="F51" s="5">
        <v>42836</v>
      </c>
      <c r="H51">
        <f t="shared" si="2"/>
        <v>4</v>
      </c>
      <c r="I51">
        <f t="shared" si="3"/>
        <v>2</v>
      </c>
    </row>
    <row r="52" spans="1:9">
      <c r="A52" t="str">
        <f>IF((COUNTIF($B$1:B51,B52)+1)=COUNTIF(B:B,B52),"ACTUAL","OLD")</f>
        <v>ACTUAL</v>
      </c>
      <c r="B52" t="s">
        <v>171</v>
      </c>
      <c r="C52">
        <v>16</v>
      </c>
      <c r="F52" s="5">
        <v>42836</v>
      </c>
      <c r="H52">
        <f t="shared" si="2"/>
        <v>16</v>
      </c>
      <c r="I52">
        <f t="shared" si="3"/>
        <v>2</v>
      </c>
    </row>
    <row r="53" spans="1:9">
      <c r="A53" t="str">
        <f>IF((COUNTIF($B$1:B52,B53)+1)=COUNTIF(B:B,B53),"ACTUAL","OLD")</f>
        <v>ACTUAL</v>
      </c>
      <c r="B53" t="s">
        <v>172</v>
      </c>
      <c r="C53" s="8">
        <v>4</v>
      </c>
      <c r="F53" s="5">
        <v>42836</v>
      </c>
      <c r="H53" s="8">
        <f t="shared" si="2"/>
        <v>4</v>
      </c>
      <c r="I53">
        <f t="shared" si="3"/>
        <v>2</v>
      </c>
    </row>
    <row r="54" spans="1:9">
      <c r="A54" t="str">
        <f>IF((COUNTIF($B$1:B53,B54)+1)=COUNTIF(B:B,B54),"ACTUAL","OLD")</f>
        <v>ACTUAL</v>
      </c>
      <c r="B54" t="s">
        <v>173</v>
      </c>
      <c r="C54" s="8">
        <v>5</v>
      </c>
      <c r="F54" s="5">
        <v>42836</v>
      </c>
      <c r="H54" s="8">
        <f t="shared" si="2"/>
        <v>5</v>
      </c>
      <c r="I54">
        <f t="shared" si="3"/>
        <v>2</v>
      </c>
    </row>
    <row r="55" spans="1:9" hidden="1">
      <c r="A55" t="str">
        <f>IF((COUNTIF($B$1:B54,B55)+1)=COUNTIF(B:B,B55),"ACTUAL","OLD")</f>
        <v>OLD</v>
      </c>
      <c r="B55" t="s">
        <v>109</v>
      </c>
      <c r="C55">
        <v>4</v>
      </c>
      <c r="F55" s="5">
        <v>42836</v>
      </c>
      <c r="H55">
        <f t="shared" si="2"/>
        <v>4</v>
      </c>
      <c r="I55">
        <f t="shared" si="3"/>
        <v>2</v>
      </c>
    </row>
    <row r="56" spans="1:9">
      <c r="A56" s="8" t="str">
        <f>IF((COUNTIF($B$1:B55,B56)+1)=COUNTIF(B:B,B56),"ACTUAL","OLD")</f>
        <v>OLD</v>
      </c>
      <c r="B56" t="s">
        <v>109</v>
      </c>
      <c r="C56" s="8">
        <f>LOOKUP(9,1/($B$1:B55=B56),H:H)</f>
        <v>4</v>
      </c>
      <c r="D56">
        <v>2</v>
      </c>
      <c r="F56" s="25">
        <v>42865</v>
      </c>
      <c r="G56" t="s">
        <v>205</v>
      </c>
      <c r="H56" s="8">
        <f t="shared" si="2"/>
        <v>2</v>
      </c>
      <c r="I56" s="8">
        <f t="shared" si="3"/>
        <v>2</v>
      </c>
    </row>
    <row r="57" spans="1:9">
      <c r="A57" t="str">
        <f>IF((COUNTIF($B$1:B56,B57)+1)=COUNTIF(B:B,B57),"ACTUAL","OLD")</f>
        <v>ACTUAL</v>
      </c>
      <c r="B57" t="s">
        <v>108</v>
      </c>
      <c r="C57">
        <v>8</v>
      </c>
      <c r="F57" s="5">
        <v>42836</v>
      </c>
      <c r="H57">
        <f t="shared" si="2"/>
        <v>8</v>
      </c>
      <c r="I57">
        <f t="shared" si="3"/>
        <v>2</v>
      </c>
    </row>
    <row r="58" spans="1:9">
      <c r="A58" t="str">
        <f>IF((COUNTIF($B$1:B57,B58)+1)=COUNTIF(B:B,B58),"ACTUAL","OLD")</f>
        <v>ACTUAL</v>
      </c>
      <c r="B58" t="s">
        <v>107</v>
      </c>
      <c r="C58">
        <v>1</v>
      </c>
      <c r="F58" s="5">
        <v>42836</v>
      </c>
      <c r="H58">
        <f t="shared" si="2"/>
        <v>1</v>
      </c>
      <c r="I58">
        <f t="shared" si="3"/>
        <v>2</v>
      </c>
    </row>
    <row r="59" spans="1:9">
      <c r="A59" t="str">
        <f>IF((COUNTIF($B$1:B58,B59)+1)=COUNTIF(B:B,B59),"ACTUAL","OLD")</f>
        <v>ACTUAL</v>
      </c>
      <c r="B59" t="s">
        <v>110</v>
      </c>
      <c r="C59">
        <v>2</v>
      </c>
      <c r="F59" s="5">
        <v>42836</v>
      </c>
      <c r="H59">
        <f t="shared" si="2"/>
        <v>2</v>
      </c>
      <c r="I59">
        <f t="shared" si="3"/>
        <v>2</v>
      </c>
    </row>
    <row r="60" spans="1:9">
      <c r="A60" t="str">
        <f>IF((COUNTIF($B$1:B59,B60)+1)=COUNTIF(B:B,B60),"ACTUAL","OLD")</f>
        <v>ACTUAL</v>
      </c>
      <c r="B60" t="s">
        <v>111</v>
      </c>
      <c r="C60">
        <v>0</v>
      </c>
      <c r="F60" s="5">
        <v>42836</v>
      </c>
      <c r="H60">
        <f t="shared" si="2"/>
        <v>0</v>
      </c>
      <c r="I60">
        <f t="shared" si="3"/>
        <v>2</v>
      </c>
    </row>
    <row r="61" spans="1:9" hidden="1">
      <c r="A61" t="str">
        <f>IF((COUNTIF($B$1:B60,B61)+1)=COUNTIF(B:B,B61),"ACTUAL","OLD")</f>
        <v>OLD</v>
      </c>
      <c r="B61" t="s">
        <v>87</v>
      </c>
      <c r="C61">
        <v>17</v>
      </c>
      <c r="F61" s="5">
        <v>42836</v>
      </c>
      <c r="H61">
        <f t="shared" si="2"/>
        <v>17</v>
      </c>
      <c r="I61">
        <f t="shared" si="3"/>
        <v>4</v>
      </c>
    </row>
    <row r="62" spans="1:9" hidden="1">
      <c r="A62" s="8" t="str">
        <f>IF((COUNTIF($B$1:B61,B62)+1)=COUNTIF(B:B,B62),"ACTUAL","OLD")</f>
        <v>OLD</v>
      </c>
      <c r="B62" t="s">
        <v>87</v>
      </c>
      <c r="C62" s="8">
        <f>LOOKUP(9,1/($B$1:B61=B62),H:H)</f>
        <v>17</v>
      </c>
      <c r="D62">
        <v>2</v>
      </c>
      <c r="F62" s="45">
        <v>42873</v>
      </c>
      <c r="G62" t="s">
        <v>246</v>
      </c>
      <c r="H62" s="8">
        <f t="shared" si="2"/>
        <v>15</v>
      </c>
      <c r="I62" s="8">
        <f t="shared" si="3"/>
        <v>4</v>
      </c>
    </row>
    <row r="63" spans="1:9" hidden="1">
      <c r="A63" s="8" t="str">
        <f>IF((COUNTIF($B$1:B62,B63)+1)=COUNTIF(B:B,B63),"ACTUAL","OLD")</f>
        <v>OLD</v>
      </c>
      <c r="B63" t="s">
        <v>87</v>
      </c>
      <c r="C63" s="8">
        <f>LOOKUP(9,1/($B$1:B62=B63),H:H)</f>
        <v>15</v>
      </c>
      <c r="D63">
        <v>1</v>
      </c>
      <c r="F63" s="45">
        <v>42886</v>
      </c>
      <c r="G63" t="s">
        <v>259</v>
      </c>
      <c r="H63" s="8">
        <f t="shared" si="2"/>
        <v>14</v>
      </c>
      <c r="I63" s="8">
        <f t="shared" si="3"/>
        <v>4</v>
      </c>
    </row>
    <row r="64" spans="1:9" hidden="1">
      <c r="A64" t="str">
        <f>IF((COUNTIF($B$1:B63,B64)+1)=COUNTIF(B:B,B64),"ACTUAL","OLD")</f>
        <v>OLD</v>
      </c>
      <c r="B64" t="s">
        <v>86</v>
      </c>
      <c r="C64">
        <v>17</v>
      </c>
      <c r="F64" s="5">
        <v>42836</v>
      </c>
      <c r="H64">
        <f t="shared" si="2"/>
        <v>17</v>
      </c>
      <c r="I64">
        <f t="shared" si="3"/>
        <v>4</v>
      </c>
    </row>
    <row r="65" spans="1:9">
      <c r="A65" t="str">
        <f>IF((COUNTIF($B$1:B64,B65)+1)=COUNTIF(B:B,B65),"ACTUAL","OLD")</f>
        <v>ACTUAL</v>
      </c>
      <c r="B65" t="s">
        <v>85</v>
      </c>
      <c r="C65">
        <v>1</v>
      </c>
      <c r="F65" s="5">
        <v>42836</v>
      </c>
      <c r="H65">
        <f t="shared" si="2"/>
        <v>1</v>
      </c>
      <c r="I65">
        <f t="shared" si="3"/>
        <v>4</v>
      </c>
    </row>
    <row r="66" spans="1:9" hidden="1">
      <c r="A66" t="str">
        <f>IF((COUNTIF($B$1:B65,B66)+1)=COUNTIF(B:B,B66),"ACTUAL","OLD")</f>
        <v>OLD</v>
      </c>
      <c r="B66" t="s">
        <v>88</v>
      </c>
      <c r="C66">
        <v>11</v>
      </c>
      <c r="F66" s="5">
        <v>42836</v>
      </c>
      <c r="H66">
        <f t="shared" ref="H66:H74" si="4">IF(C66="","",C66-D66+E66)</f>
        <v>11</v>
      </c>
      <c r="I66">
        <f t="shared" ref="I66:I74" si="5">VLOOKUP(B66,$R$1:$S$48,2,FALSE)</f>
        <v>4</v>
      </c>
    </row>
    <row r="67" spans="1:9" hidden="1">
      <c r="A67" t="str">
        <f>IF((COUNTIF($B$1:B66,B67)+1)=COUNTIF(B:B,B67),"ACTUAL","OLD")</f>
        <v>OLD</v>
      </c>
      <c r="B67" t="s">
        <v>89</v>
      </c>
      <c r="C67">
        <v>6</v>
      </c>
      <c r="F67" s="5">
        <v>42836</v>
      </c>
      <c r="H67">
        <f t="shared" si="4"/>
        <v>6</v>
      </c>
      <c r="I67">
        <f t="shared" si="5"/>
        <v>4</v>
      </c>
    </row>
    <row r="68" spans="1:9" hidden="1">
      <c r="A68" t="str">
        <f>IF((COUNTIF($B$1:B67,B68)+1)=COUNTIF(B:B,B68),"ACTUAL","OLD")</f>
        <v>OLD</v>
      </c>
      <c r="B68" t="s">
        <v>175</v>
      </c>
      <c r="C68" s="8">
        <v>1</v>
      </c>
      <c r="F68" s="5">
        <v>42836</v>
      </c>
      <c r="H68" s="8">
        <f t="shared" si="4"/>
        <v>1</v>
      </c>
      <c r="I68">
        <f t="shared" si="5"/>
        <v>4</v>
      </c>
    </row>
    <row r="69" spans="1:9">
      <c r="A69" t="str">
        <f>IF((COUNTIF($B$1:B68,B69)+1)=COUNTIF(B:B,B69),"ACTUAL","OLD")</f>
        <v>OLD</v>
      </c>
      <c r="B69" t="s">
        <v>104</v>
      </c>
      <c r="C69">
        <v>7</v>
      </c>
      <c r="F69" s="5">
        <v>42836</v>
      </c>
      <c r="H69">
        <f t="shared" si="4"/>
        <v>7</v>
      </c>
      <c r="I69">
        <f t="shared" si="5"/>
        <v>4</v>
      </c>
    </row>
    <row r="70" spans="1:9">
      <c r="A70" t="str">
        <f>IF((COUNTIF($B$1:B69,B70)+1)=COUNTIF(B:B,B70),"ACTUAL","OLD")</f>
        <v>ACTUAL</v>
      </c>
      <c r="B70" t="s">
        <v>103</v>
      </c>
      <c r="C70">
        <v>1</v>
      </c>
      <c r="F70" s="5">
        <v>42836</v>
      </c>
      <c r="H70">
        <f t="shared" si="4"/>
        <v>1</v>
      </c>
      <c r="I70">
        <f t="shared" si="5"/>
        <v>4</v>
      </c>
    </row>
    <row r="71" spans="1:9">
      <c r="A71" t="str">
        <f>IF((COUNTIF($B$1:B70,B71)+1)=COUNTIF(B:B,B71),"ACTUAL","OLD")</f>
        <v>ACTUAL</v>
      </c>
      <c r="B71" t="s">
        <v>102</v>
      </c>
      <c r="C71">
        <v>0</v>
      </c>
      <c r="F71" s="5">
        <v>42836</v>
      </c>
      <c r="H71">
        <f t="shared" si="4"/>
        <v>0</v>
      </c>
      <c r="I71">
        <f t="shared" si="5"/>
        <v>4</v>
      </c>
    </row>
    <row r="72" spans="1:9" hidden="1">
      <c r="A72" t="str">
        <f>IF((COUNTIF($B$1:B71,B72)+1)=COUNTIF(B:B,B72),"ACTUAL","OLD")</f>
        <v>OLD</v>
      </c>
      <c r="B72" t="s">
        <v>105</v>
      </c>
      <c r="C72">
        <v>6</v>
      </c>
      <c r="F72" s="5">
        <v>42836</v>
      </c>
      <c r="H72">
        <f t="shared" si="4"/>
        <v>6</v>
      </c>
      <c r="I72">
        <f t="shared" si="5"/>
        <v>4</v>
      </c>
    </row>
    <row r="73" spans="1:9">
      <c r="A73" s="8" t="str">
        <f>IF((COUNTIF($B$1:B72,B73)+1)=COUNTIF(B:B,B73),"ACTUAL","OLD")</f>
        <v>ACTUAL</v>
      </c>
      <c r="B73" t="s">
        <v>105</v>
      </c>
      <c r="C73" s="8">
        <f>LOOKUP(9,1/($B$1:B72=B73),H:H)</f>
        <v>6</v>
      </c>
      <c r="D73">
        <v>2</v>
      </c>
      <c r="F73" s="25">
        <v>42865</v>
      </c>
      <c r="G73" t="s">
        <v>205</v>
      </c>
      <c r="H73" s="8">
        <f t="shared" si="4"/>
        <v>4</v>
      </c>
      <c r="I73" s="8">
        <f t="shared" si="5"/>
        <v>4</v>
      </c>
    </row>
    <row r="74" spans="1:9">
      <c r="A74" t="str">
        <f>IF((COUNTIF($B$1:B73,B74)+1)=COUNTIF(B:B,B74),"ACTUAL","OLD")</f>
        <v>ACTUAL</v>
      </c>
      <c r="B74" t="s">
        <v>106</v>
      </c>
      <c r="C74">
        <v>0</v>
      </c>
      <c r="F74" s="5">
        <v>42836</v>
      </c>
      <c r="H74">
        <f t="shared" si="4"/>
        <v>0</v>
      </c>
      <c r="I74">
        <f t="shared" si="5"/>
        <v>4</v>
      </c>
    </row>
    <row r="75" spans="1:9">
      <c r="A75" s="8" t="str">
        <f>IF((COUNTIF($B$1:B74,B75)+1)=COUNTIF(B:B,B75),"ACTUAL","OLD")</f>
        <v>ACTUAL</v>
      </c>
      <c r="B75" t="s">
        <v>116</v>
      </c>
      <c r="C75" s="8">
        <f>LOOKUP(9,1/($B$1:B74=B75),H:H)</f>
        <v>16</v>
      </c>
      <c r="D75">
        <v>2</v>
      </c>
      <c r="F75" s="46">
        <v>42912</v>
      </c>
      <c r="G75" t="s">
        <v>246</v>
      </c>
      <c r="H75" s="8">
        <f t="shared" ref="H75:H90" si="6">IF(C75="","",C75-D75+E75)</f>
        <v>14</v>
      </c>
      <c r="I75" s="8">
        <f t="shared" ref="I75:I90" si="7">VLOOKUP(B75,$R$1:$S$48,2,FALSE)</f>
        <v>2</v>
      </c>
    </row>
    <row r="76" spans="1:9">
      <c r="A76" s="8" t="str">
        <f>IF((COUNTIF($B$1:B75,B76)+1)=COUNTIF(B:B,B76),"ACTUAL","OLD")</f>
        <v>ACTUAL</v>
      </c>
      <c r="B76" t="s">
        <v>99</v>
      </c>
      <c r="C76" s="8">
        <f>LOOKUP(9,1/($B$1:B75=B76),H:H)</f>
        <v>12</v>
      </c>
      <c r="D76">
        <v>2</v>
      </c>
      <c r="F76" s="46">
        <v>42912</v>
      </c>
      <c r="G76" t="s">
        <v>269</v>
      </c>
      <c r="H76" s="8">
        <f t="shared" si="6"/>
        <v>10</v>
      </c>
      <c r="I76" s="8">
        <f t="shared" si="7"/>
        <v>2</v>
      </c>
    </row>
    <row r="77" spans="1:9">
      <c r="A77" s="8" t="str">
        <f>IF((COUNTIF($B$1:B76,B77)+1)=COUNTIF(B:B,B77),"ACTUAL","OLD")</f>
        <v>ACTUAL</v>
      </c>
      <c r="B77" t="s">
        <v>98</v>
      </c>
      <c r="C77" s="8">
        <f>LOOKUP(9,1/($B$1:B76=B77),H:H)</f>
        <v>11</v>
      </c>
      <c r="E77">
        <v>2</v>
      </c>
      <c r="F77" s="46">
        <v>42912</v>
      </c>
      <c r="G77" t="s">
        <v>269</v>
      </c>
      <c r="H77" s="8">
        <f t="shared" si="6"/>
        <v>13</v>
      </c>
      <c r="I77" s="8">
        <f t="shared" si="7"/>
        <v>2</v>
      </c>
    </row>
    <row r="78" spans="1:9">
      <c r="A78" s="8" t="str">
        <f>IF((COUNTIF($B$1:B77,B78)+1)=COUNTIF(B:B,B78),"ACTUAL","OLD")</f>
        <v>ACTUAL</v>
      </c>
      <c r="B78" t="s">
        <v>97</v>
      </c>
      <c r="C78" s="8">
        <f>LOOKUP(9,1/($B$1:B77=B78),H:H)</f>
        <v>6</v>
      </c>
      <c r="E78">
        <v>1</v>
      </c>
      <c r="F78" s="46">
        <v>42912</v>
      </c>
      <c r="G78" t="s">
        <v>269</v>
      </c>
      <c r="H78" s="8">
        <f t="shared" si="6"/>
        <v>7</v>
      </c>
      <c r="I78" s="8">
        <f t="shared" si="7"/>
        <v>2</v>
      </c>
    </row>
    <row r="79" spans="1:9">
      <c r="A79" s="8" t="str">
        <f>IF((COUNTIF($B$1:B78,B79)+1)=COUNTIF(B:B,B79),"ACTUAL","OLD")</f>
        <v>ACTUAL</v>
      </c>
      <c r="B79" t="s">
        <v>100</v>
      </c>
      <c r="C79" s="8">
        <f>LOOKUP(9,1/($B$1:B78=B79),H:H)</f>
        <v>2</v>
      </c>
      <c r="D79">
        <v>2</v>
      </c>
      <c r="F79" s="46">
        <v>42912</v>
      </c>
      <c r="G79" t="s">
        <v>269</v>
      </c>
      <c r="H79" s="8">
        <f t="shared" si="6"/>
        <v>0</v>
      </c>
      <c r="I79" s="8">
        <f t="shared" si="7"/>
        <v>2</v>
      </c>
    </row>
    <row r="80" spans="1:9">
      <c r="A80" s="8" t="str">
        <f>IF((COUNTIF($B$1:B79,B80)+1)=COUNTIF(B:B,B80),"ACTUAL","OLD")</f>
        <v>ACTUAL</v>
      </c>
      <c r="B80" t="s">
        <v>92</v>
      </c>
      <c r="C80" s="8">
        <f>LOOKUP(9,1/($B$1:B79=B80),H:H)</f>
        <v>3</v>
      </c>
      <c r="D80">
        <v>2</v>
      </c>
      <c r="F80" s="46">
        <v>42912</v>
      </c>
      <c r="G80" t="s">
        <v>301</v>
      </c>
      <c r="H80" s="8">
        <f t="shared" si="6"/>
        <v>1</v>
      </c>
      <c r="I80" s="8">
        <f t="shared" si="7"/>
        <v>2</v>
      </c>
    </row>
    <row r="81" spans="1:9">
      <c r="A81" s="8" t="str">
        <f>IF((COUNTIF($B$1:B80,B81)+1)=COUNTIF(B:B,B81),"ACTUAL","OLD")</f>
        <v>ACTUAL</v>
      </c>
      <c r="B81" t="s">
        <v>94</v>
      </c>
      <c r="C81" s="8">
        <f>LOOKUP(9,1/($B$1:B80=B81),H:H)</f>
        <v>2</v>
      </c>
      <c r="D81">
        <v>2</v>
      </c>
      <c r="E81">
        <v>2</v>
      </c>
      <c r="F81" s="46">
        <v>42912</v>
      </c>
      <c r="G81" t="s">
        <v>302</v>
      </c>
      <c r="H81" s="8">
        <f t="shared" si="6"/>
        <v>2</v>
      </c>
      <c r="I81" s="8">
        <f t="shared" si="7"/>
        <v>2</v>
      </c>
    </row>
    <row r="82" spans="1:9">
      <c r="A82" s="8" t="str">
        <f>IF((COUNTIF($B$1:B81,B82)+1)=COUNTIF(B:B,B82),"ACTUAL","OLD")</f>
        <v>ACTUAL</v>
      </c>
      <c r="B82" t="s">
        <v>169</v>
      </c>
      <c r="C82" s="8">
        <f>LOOKUP(9,1/($B$1:B81=B82),H:H)</f>
        <v>8</v>
      </c>
      <c r="D82">
        <v>2</v>
      </c>
      <c r="F82" s="46">
        <v>42912</v>
      </c>
      <c r="G82" t="s">
        <v>301</v>
      </c>
      <c r="H82" s="8">
        <f t="shared" si="6"/>
        <v>6</v>
      </c>
      <c r="I82" s="8">
        <f t="shared" si="7"/>
        <v>2</v>
      </c>
    </row>
    <row r="83" spans="1:9" hidden="1">
      <c r="A83" s="8" t="str">
        <f>IF((COUNTIF($B$1:B82,B83)+1)=COUNTIF(B:B,B83),"ACTUAL","OLD")</f>
        <v>OLD</v>
      </c>
      <c r="B83" t="s">
        <v>86</v>
      </c>
      <c r="C83" s="8">
        <f>LOOKUP(9,1/($B$1:B82=B83),H:H)</f>
        <v>17</v>
      </c>
      <c r="D83">
        <v>4</v>
      </c>
      <c r="F83" s="46">
        <v>42912</v>
      </c>
      <c r="G83" t="s">
        <v>301</v>
      </c>
      <c r="H83" s="8">
        <f t="shared" si="6"/>
        <v>13</v>
      </c>
      <c r="I83" s="8">
        <f t="shared" si="7"/>
        <v>4</v>
      </c>
    </row>
    <row r="84" spans="1:9">
      <c r="A84" s="8" t="str">
        <f>IF((COUNTIF($B$1:B83,B84)+1)=COUNTIF(B:B,B84),"ACTUAL","OLD")</f>
        <v>ACTUAL</v>
      </c>
      <c r="B84" t="s">
        <v>93</v>
      </c>
      <c r="C84" s="8">
        <f>LOOKUP(9,1/($B$1:B83=B84),H:H)</f>
        <v>6</v>
      </c>
      <c r="D84">
        <v>1</v>
      </c>
      <c r="F84" s="46">
        <v>42912</v>
      </c>
      <c r="G84" t="s">
        <v>269</v>
      </c>
      <c r="H84" s="8">
        <f t="shared" si="6"/>
        <v>5</v>
      </c>
      <c r="I84" s="8">
        <f t="shared" si="7"/>
        <v>2</v>
      </c>
    </row>
    <row r="85" spans="1:9">
      <c r="A85" s="8" t="str">
        <f>IF((COUNTIF($B$1:B84,B85)+1)=COUNTIF(B:B,B85),"ACTUAL","OLD")</f>
        <v>ACTUAL</v>
      </c>
      <c r="B85" t="s">
        <v>174</v>
      </c>
      <c r="C85" s="8">
        <f>LOOKUP(9,1/($B$1:B84=B85),H:H)</f>
        <v>3</v>
      </c>
      <c r="D85">
        <v>1</v>
      </c>
      <c r="F85" s="46">
        <v>42912</v>
      </c>
      <c r="G85" t="s">
        <v>269</v>
      </c>
      <c r="H85" s="8">
        <f t="shared" si="6"/>
        <v>2</v>
      </c>
      <c r="I85" s="8">
        <f t="shared" si="7"/>
        <v>2</v>
      </c>
    </row>
    <row r="86" spans="1:9">
      <c r="A86" s="8" t="str">
        <f>IF((COUNTIF($B$1:B85,B86)+1)=COUNTIF(B:B,B86),"ACTUAL","OLD")</f>
        <v>ACTUAL</v>
      </c>
      <c r="B86" t="s">
        <v>86</v>
      </c>
      <c r="C86" s="8">
        <f>LOOKUP(9,1/($B$1:B85=B86),H:H)</f>
        <v>13</v>
      </c>
      <c r="D86">
        <v>2</v>
      </c>
      <c r="F86" s="46">
        <v>42912</v>
      </c>
      <c r="G86" t="s">
        <v>269</v>
      </c>
      <c r="H86" s="8">
        <f t="shared" si="6"/>
        <v>11</v>
      </c>
      <c r="I86" s="8">
        <f t="shared" si="7"/>
        <v>4</v>
      </c>
    </row>
    <row r="87" spans="1:9">
      <c r="A87" s="8" t="str">
        <f>IF((COUNTIF($B$1:B86,B87)+1)=COUNTIF(B:B,B87),"ACTUAL","OLD")</f>
        <v>ACTUAL</v>
      </c>
      <c r="B87" t="s">
        <v>87</v>
      </c>
      <c r="C87" s="8">
        <f>LOOKUP(9,1/($B$1:B86=B87),H:H)</f>
        <v>14</v>
      </c>
      <c r="D87">
        <v>13</v>
      </c>
      <c r="F87" s="46">
        <v>42912</v>
      </c>
      <c r="G87" t="s">
        <v>269</v>
      </c>
      <c r="H87" s="8">
        <f t="shared" si="6"/>
        <v>1</v>
      </c>
      <c r="I87" s="8">
        <f t="shared" si="7"/>
        <v>4</v>
      </c>
    </row>
    <row r="88" spans="1:9">
      <c r="A88" s="8" t="str">
        <f>IF((COUNTIF($B$1:B87,B88)+1)=COUNTIF(B:B,B88),"ACTUAL","OLD")</f>
        <v>ACTUAL</v>
      </c>
      <c r="B88" t="s">
        <v>88</v>
      </c>
      <c r="C88" s="8">
        <f>LOOKUP(9,1/($B$1:B87=B88),H:H)</f>
        <v>11</v>
      </c>
      <c r="D88">
        <v>6</v>
      </c>
      <c r="F88" s="46">
        <v>42912</v>
      </c>
      <c r="G88" t="s">
        <v>269</v>
      </c>
      <c r="H88" s="8">
        <f t="shared" si="6"/>
        <v>5</v>
      </c>
      <c r="I88" s="8">
        <f t="shared" si="7"/>
        <v>4</v>
      </c>
    </row>
    <row r="89" spans="1:9">
      <c r="A89" s="8" t="str">
        <f>IF((COUNTIF($B$1:B88,B89)+1)=COUNTIF(B:B,B89),"ACTUAL","OLD")</f>
        <v>ACTUAL</v>
      </c>
      <c r="B89" t="s">
        <v>89</v>
      </c>
      <c r="C89" s="8">
        <f>LOOKUP(9,1/($B$1:B88=B89),H:H)</f>
        <v>6</v>
      </c>
      <c r="D89">
        <v>6</v>
      </c>
      <c r="F89" s="46">
        <v>42912</v>
      </c>
      <c r="G89" t="s">
        <v>269</v>
      </c>
      <c r="H89" s="8">
        <f t="shared" si="6"/>
        <v>0</v>
      </c>
      <c r="I89" s="8">
        <f t="shared" si="7"/>
        <v>4</v>
      </c>
    </row>
    <row r="90" spans="1:9">
      <c r="A90" s="8" t="str">
        <f>IF((COUNTIF($B$1:B89,B90)+1)=COUNTIF(B:B,B90),"ACTUAL","OLD")</f>
        <v>ACTUAL</v>
      </c>
      <c r="B90" t="s">
        <v>175</v>
      </c>
      <c r="C90" s="8">
        <f>LOOKUP(9,1/($B$1:B89=B90),H:H)</f>
        <v>1</v>
      </c>
      <c r="D90">
        <v>0</v>
      </c>
      <c r="F90" s="46">
        <v>42912</v>
      </c>
      <c r="G90" t="s">
        <v>269</v>
      </c>
      <c r="H90" s="8">
        <f t="shared" si="6"/>
        <v>1</v>
      </c>
      <c r="I90" s="8">
        <f t="shared" si="7"/>
        <v>4</v>
      </c>
    </row>
    <row r="91" spans="1:9">
      <c r="A91" s="8" t="str">
        <f>IF((COUNTIF($B$1:B90,B91)+1)=COUNTIF(B:B,B91),"ACTUAL","OLD")</f>
        <v>ACTUAL</v>
      </c>
      <c r="B91" t="s">
        <v>104</v>
      </c>
      <c r="C91" s="8">
        <f>LOOKUP(9,1/($B$1:B90=B91),H:H)</f>
        <v>7</v>
      </c>
      <c r="D91">
        <v>2</v>
      </c>
      <c r="F91" s="48">
        <v>42915</v>
      </c>
      <c r="G91" t="s">
        <v>306</v>
      </c>
      <c r="H91" s="8">
        <f>IF(C91="","",C91-D91+E91)</f>
        <v>5</v>
      </c>
      <c r="I91" s="8">
        <f>VLOOKUP(B91,$R$1:$S$48,2,FALSE)</f>
        <v>4</v>
      </c>
    </row>
    <row r="92" spans="1:9">
      <c r="A92" s="8" t="str">
        <f>IF((COUNTIF($B$1:B91,B92)+1)=COUNTIF(B:B,B92),"ACTUAL","OLD")</f>
        <v>ACTUAL</v>
      </c>
      <c r="B92" t="s">
        <v>109</v>
      </c>
      <c r="C92" s="8">
        <f>LOOKUP(9,1/($B$1:B91=B92),H:H)</f>
        <v>2</v>
      </c>
      <c r="D92">
        <v>2</v>
      </c>
      <c r="F92" s="48">
        <v>42915</v>
      </c>
      <c r="G92" t="s">
        <v>306</v>
      </c>
      <c r="H92" s="8">
        <f>IF(C92="","",C92-D92+E92)</f>
        <v>0</v>
      </c>
      <c r="I92" s="8">
        <f>VLOOKUP(B92,$R$1:$S$48,2,FALSE)</f>
        <v>2</v>
      </c>
    </row>
    <row r="93" spans="1:9">
      <c r="A93" s="8" t="str">
        <f>IF((COUNTIF($B$1:B92,B93)+1)=COUNTIF(B:B,B93),"ACTUAL","OLD")</f>
        <v>ACTUAL</v>
      </c>
      <c r="B93" t="s">
        <v>95</v>
      </c>
      <c r="C93" s="8">
        <f>LOOKUP(9,1/($B$1:B92=B93),H:H)</f>
        <v>5</v>
      </c>
      <c r="D93">
        <v>1</v>
      </c>
      <c r="F93" s="49">
        <v>42919</v>
      </c>
      <c r="G93" t="s">
        <v>311</v>
      </c>
      <c r="H93" s="8">
        <f>IF(C93="","",C93-D93+E93)</f>
        <v>4</v>
      </c>
      <c r="I93" s="8">
        <f>VLOOKUP(B93,$R$1:$S$48,2,FALSE)</f>
        <v>1</v>
      </c>
    </row>
    <row r="94" spans="1:9">
      <c r="A94" s="8" t="str">
        <f>IF((COUNTIF($B$1:B93,B94)+1)=COUNTIF(B:B,B94),"ACTUAL","OLD")</f>
        <v>ACTUAL</v>
      </c>
      <c r="B94" t="s">
        <v>96</v>
      </c>
      <c r="C94" s="8">
        <f>LOOKUP(9,1/($B$1:B93=B94),H:H)</f>
        <v>1</v>
      </c>
      <c r="D94">
        <v>1</v>
      </c>
      <c r="F94" s="49">
        <v>42919</v>
      </c>
      <c r="G94" t="s">
        <v>312</v>
      </c>
      <c r="H94" s="8">
        <f>IF(C94="","",C94-D94+E94)</f>
        <v>0</v>
      </c>
      <c r="I94" s="8">
        <f>VLOOKUP(B94,$R$1:$S$48,2,FALSE)</f>
        <v>1</v>
      </c>
    </row>
    <row r="95" spans="1:9">
      <c r="A95" s="8" t="str">
        <f>IF((COUNTIF($B$1:B94,B95)+1)=COUNTIF(B:B,B95),"ACTUAL","OLD")</f>
        <v>ACTUAL</v>
      </c>
      <c r="B95" t="s">
        <v>70</v>
      </c>
      <c r="C95" s="8">
        <f>LOOKUP(9,1/($B$1:B94=B95),H:H)</f>
        <v>8</v>
      </c>
      <c r="D95">
        <v>2</v>
      </c>
      <c r="F95" s="49">
        <v>42919</v>
      </c>
      <c r="G95" t="s">
        <v>314</v>
      </c>
      <c r="H95" s="8">
        <f>IF(C95="","",C95-D95+E95)</f>
        <v>6</v>
      </c>
      <c r="I95" s="8">
        <f>VLOOKUP(B95,$R$1:$S$48,2,FALSE)</f>
        <v>1</v>
      </c>
    </row>
  </sheetData>
  <conditionalFormatting sqref="H1:H1048576">
    <cfRule type="expression" dxfId="50" priority="4">
      <formula>IF(AND($H1&lt;&gt;"GIACENZA RESIDUA",$H1&lt;$I1),TRUE,FALSE)</formula>
    </cfRule>
  </conditionalFormatting>
  <conditionalFormatting sqref="A1:J1048576">
    <cfRule type="expression" dxfId="49" priority="3">
      <formula>($A1="OLD")</formula>
    </cfRule>
  </conditionalFormatting>
  <dataValidations count="1">
    <dataValidation type="list" allowBlank="1" showInputMessage="1" showErrorMessage="1" sqref="B2:B95 C1:C1048576">
      <formula1>$R$2:$R$48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5"/>
  <dimension ref="A1:R94"/>
  <sheetViews>
    <sheetView topLeftCell="A27" workbookViewId="0">
      <selection activeCell="G95" sqref="G95"/>
    </sheetView>
  </sheetViews>
  <sheetFormatPr defaultRowHeight="14.4"/>
  <cols>
    <col min="1" max="1" width="15" bestFit="1" customWidth="1"/>
    <col min="2" max="2" width="48" bestFit="1" customWidth="1"/>
    <col min="3" max="3" width="22" bestFit="1" customWidth="1"/>
    <col min="4" max="4" width="20" bestFit="1" customWidth="1"/>
    <col min="5" max="5" width="24" bestFit="1" customWidth="1"/>
    <col min="6" max="6" width="10.6640625" bestFit="1" customWidth="1"/>
    <col min="7" max="7" width="23.88671875" bestFit="1" customWidth="1"/>
    <col min="8" max="8" width="24.6640625" bestFit="1" customWidth="1"/>
    <col min="9" max="9" width="26.109375" bestFit="1" customWidth="1"/>
    <col min="10" max="10" width="11" bestFit="1" customWidth="1"/>
    <col min="17" max="17" width="48" bestFit="1" customWidth="1"/>
    <col min="18" max="18" width="23.33203125" customWidth="1"/>
  </cols>
  <sheetData>
    <row r="1" spans="1:18" ht="15.6">
      <c r="A1" s="1" t="s">
        <v>40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Q1" s="2" t="s">
        <v>1</v>
      </c>
      <c r="R1" s="1" t="s">
        <v>8</v>
      </c>
    </row>
    <row r="2" spans="1:18" hidden="1">
      <c r="A2" t="str">
        <f>IF((COUNTIF($B$1:B1,B2)+1)=COUNTIF(B:B,B2),"ACTUAL","OLD")</f>
        <v>OLD</v>
      </c>
      <c r="B2" t="s">
        <v>71</v>
      </c>
      <c r="C2">
        <v>12</v>
      </c>
      <c r="F2" s="5">
        <v>42836</v>
      </c>
      <c r="H2">
        <f>Tabella4[[#This Row],[GIACENZA INIZIALE]]-Tabella4[[#This Row],[QTY PRELIEVO ]]+Tabella4[[#This Row],[QTY INSERIMENTO]]</f>
        <v>12</v>
      </c>
      <c r="I2">
        <f t="shared" ref="I2:I33" si="0">VLOOKUP(B2,$Q$1:$R$51,2,FALSE)</f>
        <v>2</v>
      </c>
      <c r="Q2" s="4" t="s">
        <v>71</v>
      </c>
      <c r="R2">
        <v>2</v>
      </c>
    </row>
    <row r="3" spans="1:18">
      <c r="A3" t="str">
        <f>IF((COUNTIF($B$1:B2,B3)+1)=COUNTIF(B:B,B3),"ACTUAL","OLD")</f>
        <v>ACTUAL</v>
      </c>
      <c r="B3" t="s">
        <v>72</v>
      </c>
      <c r="C3">
        <v>19</v>
      </c>
      <c r="F3" s="5">
        <v>42836</v>
      </c>
      <c r="H3">
        <f>Tabella4[[#This Row],[GIACENZA INIZIALE]]-Tabella4[[#This Row],[QTY PRELIEVO ]]+Tabella4[[#This Row],[QTY INSERIMENTO]]</f>
        <v>19</v>
      </c>
      <c r="I3">
        <f t="shared" si="0"/>
        <v>2</v>
      </c>
      <c r="Q3" s="9" t="s">
        <v>72</v>
      </c>
      <c r="R3">
        <v>2</v>
      </c>
    </row>
    <row r="4" spans="1:18" hidden="1">
      <c r="A4" t="str">
        <f>IF((COUNTIF($B$1:B3,B4)+1)=COUNTIF(B:B,B4),"ACTUAL","OLD")</f>
        <v>OLD</v>
      </c>
      <c r="B4" t="s">
        <v>154</v>
      </c>
      <c r="C4">
        <v>86</v>
      </c>
      <c r="F4" s="5">
        <v>42836</v>
      </c>
      <c r="H4">
        <f>Tabella4[[#This Row],[GIACENZA INIZIALE]]-Tabella4[[#This Row],[QTY PRELIEVO ]]+Tabella4[[#This Row],[QTY INSERIMENTO]]</f>
        <v>86</v>
      </c>
      <c r="I4">
        <f t="shared" si="0"/>
        <v>2</v>
      </c>
      <c r="Q4" s="4" t="s">
        <v>154</v>
      </c>
      <c r="R4">
        <v>2</v>
      </c>
    </row>
    <row r="5" spans="1:18">
      <c r="A5" t="str">
        <f>IF((COUNTIF($B$1:B4,B5)+1)=COUNTIF(B:B,B5),"ACTUAL","OLD")</f>
        <v>OLD</v>
      </c>
      <c r="B5" t="s">
        <v>73</v>
      </c>
      <c r="C5">
        <v>40</v>
      </c>
      <c r="F5" s="5">
        <v>42836</v>
      </c>
      <c r="H5">
        <f>Tabella4[[#This Row],[GIACENZA INIZIALE]]-Tabella4[[#This Row],[QTY PRELIEVO ]]+Tabella4[[#This Row],[QTY INSERIMENTO]]</f>
        <v>40</v>
      </c>
      <c r="I5">
        <f t="shared" si="0"/>
        <v>2</v>
      </c>
      <c r="Q5" s="9" t="s">
        <v>73</v>
      </c>
      <c r="R5">
        <v>2</v>
      </c>
    </row>
    <row r="6" spans="1:18">
      <c r="A6" t="str">
        <f>IF((COUNTIF($B$1:B5,B6)+1)=COUNTIF(B:B,B6),"ACTUAL","OLD")</f>
        <v>ACTUAL</v>
      </c>
      <c r="B6" t="s">
        <v>74</v>
      </c>
      <c r="C6">
        <v>60</v>
      </c>
      <c r="F6" s="5">
        <v>42836</v>
      </c>
      <c r="H6">
        <f>Tabella4[[#This Row],[GIACENZA INIZIALE]]-Tabella4[[#This Row],[QTY PRELIEVO ]]+Tabella4[[#This Row],[QTY INSERIMENTO]]</f>
        <v>60</v>
      </c>
      <c r="I6">
        <f t="shared" si="0"/>
        <v>2</v>
      </c>
      <c r="Q6" s="4" t="s">
        <v>74</v>
      </c>
      <c r="R6">
        <v>2</v>
      </c>
    </row>
    <row r="7" spans="1:18" hidden="1">
      <c r="A7" t="str">
        <f>IF((COUNTIF($B$1:B6,B7)+1)=COUNTIF(B:B,B7),"ACTUAL","OLD")</f>
        <v>OLD</v>
      </c>
      <c r="B7" t="s">
        <v>117</v>
      </c>
      <c r="C7">
        <v>36</v>
      </c>
      <c r="F7" s="5">
        <v>42836</v>
      </c>
      <c r="H7">
        <f>Tabella4[[#This Row],[GIACENZA INIZIALE]]-Tabella4[[#This Row],[QTY PRELIEVO ]]+Tabella4[[#This Row],[QTY INSERIMENTO]]</f>
        <v>36</v>
      </c>
      <c r="I7">
        <f t="shared" si="0"/>
        <v>10</v>
      </c>
      <c r="Q7" s="9" t="s">
        <v>117</v>
      </c>
      <c r="R7">
        <v>10</v>
      </c>
    </row>
    <row r="8" spans="1:18" hidden="1">
      <c r="A8" t="str">
        <f>IF((COUNTIF($B$1:B7,B8)+1)=COUNTIF(B:B,B8),"ACTUAL","OLD")</f>
        <v>OLD</v>
      </c>
      <c r="B8" t="s">
        <v>118</v>
      </c>
      <c r="C8">
        <v>33</v>
      </c>
      <c r="F8" s="5">
        <v>42836</v>
      </c>
      <c r="H8">
        <f>Tabella4[[#This Row],[GIACENZA INIZIALE]]-Tabella4[[#This Row],[QTY PRELIEVO ]]+Tabella4[[#This Row],[QTY INSERIMENTO]]</f>
        <v>33</v>
      </c>
      <c r="I8">
        <f t="shared" si="0"/>
        <v>10</v>
      </c>
      <c r="Q8" s="4" t="s">
        <v>118</v>
      </c>
      <c r="R8">
        <v>10</v>
      </c>
    </row>
    <row r="9" spans="1:18">
      <c r="A9" t="str">
        <f>IF((COUNTIF($B$1:B8,B9)+1)=COUNTIF(B:B,B9),"ACTUAL","OLD")</f>
        <v>ACTUAL</v>
      </c>
      <c r="B9" t="s">
        <v>119</v>
      </c>
      <c r="C9">
        <v>0</v>
      </c>
      <c r="F9" s="5">
        <v>42836</v>
      </c>
      <c r="H9">
        <f>Tabella4[[#This Row],[GIACENZA INIZIALE]]-Tabella4[[#This Row],[QTY PRELIEVO ]]+Tabella4[[#This Row],[QTY INSERIMENTO]]</f>
        <v>0</v>
      </c>
      <c r="I9">
        <f t="shared" si="0"/>
        <v>1</v>
      </c>
      <c r="Q9" s="9" t="s">
        <v>119</v>
      </c>
      <c r="R9">
        <v>1</v>
      </c>
    </row>
    <row r="10" spans="1:18" hidden="1">
      <c r="A10" t="str">
        <f>IF((COUNTIF($B$1:B9,B10)+1)=COUNTIF(B:B,B10),"ACTUAL","OLD")</f>
        <v>OLD</v>
      </c>
      <c r="B10" t="s">
        <v>120</v>
      </c>
      <c r="C10">
        <v>0</v>
      </c>
      <c r="F10" s="5">
        <v>42836</v>
      </c>
      <c r="H10">
        <f>Tabella4[[#This Row],[GIACENZA INIZIALE]]-Tabella4[[#This Row],[QTY PRELIEVO ]]+Tabella4[[#This Row],[QTY INSERIMENTO]]</f>
        <v>0</v>
      </c>
      <c r="I10">
        <f t="shared" si="0"/>
        <v>1</v>
      </c>
      <c r="Q10" s="4" t="s">
        <v>120</v>
      </c>
      <c r="R10">
        <v>1</v>
      </c>
    </row>
    <row r="11" spans="1:18" hidden="1">
      <c r="A11" t="str">
        <f>IF((COUNTIF($B$1:B10,B11)+1)=COUNTIF(B:B,B11),"ACTUAL","OLD")</f>
        <v>OLD</v>
      </c>
      <c r="B11" t="s">
        <v>121</v>
      </c>
      <c r="C11">
        <v>7</v>
      </c>
      <c r="F11" s="5">
        <v>42836</v>
      </c>
      <c r="H11">
        <f>Tabella4[[#This Row],[GIACENZA INIZIALE]]-Tabella4[[#This Row],[QTY PRELIEVO ]]+Tabella4[[#This Row],[QTY INSERIMENTO]]</f>
        <v>7</v>
      </c>
      <c r="I11">
        <f t="shared" si="0"/>
        <v>1</v>
      </c>
      <c r="Q11" s="9" t="s">
        <v>121</v>
      </c>
      <c r="R11">
        <v>1</v>
      </c>
    </row>
    <row r="12" spans="1:18" hidden="1">
      <c r="A12" t="str">
        <f>IF((COUNTIF($B$1:B11,B12)+1)=COUNTIF(B:B,B12),"ACTUAL","OLD")</f>
        <v>OLD</v>
      </c>
      <c r="B12" t="s">
        <v>122</v>
      </c>
      <c r="C12">
        <v>0</v>
      </c>
      <c r="F12" s="5">
        <v>42836</v>
      </c>
      <c r="H12">
        <f>Tabella4[[#This Row],[GIACENZA INIZIALE]]-Tabella4[[#This Row],[QTY PRELIEVO ]]+Tabella4[[#This Row],[QTY INSERIMENTO]]</f>
        <v>0</v>
      </c>
      <c r="I12">
        <f t="shared" si="0"/>
        <v>1</v>
      </c>
      <c r="Q12" s="4" t="s">
        <v>122</v>
      </c>
      <c r="R12">
        <v>1</v>
      </c>
    </row>
    <row r="13" spans="1:18" hidden="1">
      <c r="A13" t="str">
        <f>IF((COUNTIF($B$1:B12,B13)+1)=COUNTIF(B:B,B13),"ACTUAL","OLD")</f>
        <v>OLD</v>
      </c>
      <c r="B13" t="s">
        <v>123</v>
      </c>
      <c r="C13">
        <v>1</v>
      </c>
      <c r="F13" s="5">
        <v>42836</v>
      </c>
      <c r="H13">
        <f>Tabella4[[#This Row],[GIACENZA INIZIALE]]-Tabella4[[#This Row],[QTY PRELIEVO ]]+Tabella4[[#This Row],[QTY INSERIMENTO]]</f>
        <v>1</v>
      </c>
      <c r="I13">
        <f t="shared" si="0"/>
        <v>1</v>
      </c>
      <c r="Q13" s="9" t="s">
        <v>123</v>
      </c>
      <c r="R13">
        <v>1</v>
      </c>
    </row>
    <row r="14" spans="1:18" hidden="1">
      <c r="A14" t="str">
        <f>IF((COUNTIF($B$1:B13,B14)+1)=COUNTIF(B:B,B14),"ACTUAL","OLD")</f>
        <v>OLD</v>
      </c>
      <c r="B14" t="s">
        <v>124</v>
      </c>
      <c r="C14">
        <v>0</v>
      </c>
      <c r="F14" s="5">
        <v>42836</v>
      </c>
      <c r="H14">
        <f>Tabella4[[#This Row],[GIACENZA INIZIALE]]-Tabella4[[#This Row],[QTY PRELIEVO ]]+Tabella4[[#This Row],[QTY INSERIMENTO]]</f>
        <v>0</v>
      </c>
      <c r="I14">
        <f t="shared" si="0"/>
        <v>1</v>
      </c>
      <c r="Q14" s="4" t="s">
        <v>124</v>
      </c>
      <c r="R14">
        <v>1</v>
      </c>
    </row>
    <row r="15" spans="1:18">
      <c r="A15" t="str">
        <f>IF((COUNTIF($B$1:B14,B15)+1)=COUNTIF(B:B,B15),"ACTUAL","OLD")</f>
        <v>ACTUAL</v>
      </c>
      <c r="B15" t="s">
        <v>125</v>
      </c>
      <c r="C15">
        <v>0</v>
      </c>
      <c r="F15" s="5">
        <v>42836</v>
      </c>
      <c r="H15">
        <f>Tabella4[[#This Row],[GIACENZA INIZIALE]]-Tabella4[[#This Row],[QTY PRELIEVO ]]+Tabella4[[#This Row],[QTY INSERIMENTO]]</f>
        <v>0</v>
      </c>
      <c r="I15">
        <f t="shared" si="0"/>
        <v>1</v>
      </c>
      <c r="Q15" s="9" t="s">
        <v>125</v>
      </c>
      <c r="R15">
        <v>1</v>
      </c>
    </row>
    <row r="16" spans="1:18">
      <c r="A16" t="str">
        <f>IF((COUNTIF($B$1:B15,B16)+1)=COUNTIF(B:B,B16),"ACTUAL","OLD")</f>
        <v>ACTUAL</v>
      </c>
      <c r="B16" t="s">
        <v>126</v>
      </c>
      <c r="C16">
        <v>0</v>
      </c>
      <c r="F16" s="5">
        <v>42836</v>
      </c>
      <c r="H16">
        <f>Tabella4[[#This Row],[GIACENZA INIZIALE]]-Tabella4[[#This Row],[QTY PRELIEVO ]]+Tabella4[[#This Row],[QTY INSERIMENTO]]</f>
        <v>0</v>
      </c>
      <c r="I16">
        <f t="shared" si="0"/>
        <v>1</v>
      </c>
      <c r="Q16" s="4" t="s">
        <v>126</v>
      </c>
      <c r="R16">
        <v>1</v>
      </c>
    </row>
    <row r="17" spans="1:18">
      <c r="A17" t="str">
        <f>IF((COUNTIF($B$1:B16,B17)+1)=COUNTIF(B:B,B17),"ACTUAL","OLD")</f>
        <v>ACTUAL</v>
      </c>
      <c r="B17" t="s">
        <v>127</v>
      </c>
      <c r="C17">
        <v>1</v>
      </c>
      <c r="F17" s="5">
        <v>42836</v>
      </c>
      <c r="H17">
        <f>Tabella4[[#This Row],[GIACENZA INIZIALE]]-Tabella4[[#This Row],[QTY PRELIEVO ]]+Tabella4[[#This Row],[QTY INSERIMENTO]]</f>
        <v>1</v>
      </c>
      <c r="I17">
        <f t="shared" si="0"/>
        <v>1</v>
      </c>
      <c r="Q17" s="9" t="s">
        <v>127</v>
      </c>
      <c r="R17">
        <v>1</v>
      </c>
    </row>
    <row r="18" spans="1:18">
      <c r="A18" t="str">
        <f>IF((COUNTIF($B$1:B17,B18)+1)=COUNTIF(B:B,B18),"ACTUAL","OLD")</f>
        <v>ACTUAL</v>
      </c>
      <c r="B18" t="s">
        <v>128</v>
      </c>
      <c r="C18">
        <v>3</v>
      </c>
      <c r="F18" s="5">
        <v>42836</v>
      </c>
      <c r="H18">
        <f>Tabella4[[#This Row],[GIACENZA INIZIALE]]-Tabella4[[#This Row],[QTY PRELIEVO ]]+Tabella4[[#This Row],[QTY INSERIMENTO]]</f>
        <v>3</v>
      </c>
      <c r="I18">
        <f t="shared" si="0"/>
        <v>1</v>
      </c>
      <c r="Q18" s="4" t="s">
        <v>128</v>
      </c>
      <c r="R18">
        <v>1</v>
      </c>
    </row>
    <row r="19" spans="1:18">
      <c r="A19" t="str">
        <f>IF((COUNTIF($B$1:B18,B19)+1)=COUNTIF(B:B,B19),"ACTUAL","OLD")</f>
        <v>ACTUAL</v>
      </c>
      <c r="B19" t="s">
        <v>129</v>
      </c>
      <c r="C19">
        <v>1</v>
      </c>
      <c r="F19" s="5">
        <v>42836</v>
      </c>
      <c r="H19">
        <f>Tabella4[[#This Row],[GIACENZA INIZIALE]]-Tabella4[[#This Row],[QTY PRELIEVO ]]+Tabella4[[#This Row],[QTY INSERIMENTO]]</f>
        <v>1</v>
      </c>
      <c r="I19">
        <f t="shared" si="0"/>
        <v>1</v>
      </c>
      <c r="Q19" s="9" t="s">
        <v>129</v>
      </c>
      <c r="R19">
        <v>1</v>
      </c>
    </row>
    <row r="20" spans="1:18" hidden="1">
      <c r="A20" t="str">
        <f>IF((COUNTIF($B$1:B19,B20)+1)=COUNTIF(B:B,B20),"ACTUAL","OLD")</f>
        <v>OLD</v>
      </c>
      <c r="B20" t="s">
        <v>130</v>
      </c>
      <c r="C20">
        <v>0</v>
      </c>
      <c r="F20" s="5">
        <v>42836</v>
      </c>
      <c r="H20">
        <f>Tabella4[[#This Row],[GIACENZA INIZIALE]]-Tabella4[[#This Row],[QTY PRELIEVO ]]+Tabella4[[#This Row],[QTY INSERIMENTO]]</f>
        <v>0</v>
      </c>
      <c r="I20">
        <f t="shared" si="0"/>
        <v>1</v>
      </c>
      <c r="Q20" s="4" t="s">
        <v>130</v>
      </c>
      <c r="R20">
        <v>1</v>
      </c>
    </row>
    <row r="21" spans="1:18">
      <c r="A21" t="str">
        <f>IF((COUNTIF($B$1:B20,B21)+1)=COUNTIF(B:B,B21),"ACTUAL","OLD")</f>
        <v>ACTUAL</v>
      </c>
      <c r="B21" t="s">
        <v>131</v>
      </c>
      <c r="C21">
        <v>0</v>
      </c>
      <c r="F21" s="5">
        <v>42836</v>
      </c>
      <c r="H21">
        <f>Tabella4[[#This Row],[GIACENZA INIZIALE]]-Tabella4[[#This Row],[QTY PRELIEVO ]]+Tabella4[[#This Row],[QTY INSERIMENTO]]</f>
        <v>0</v>
      </c>
      <c r="I21">
        <f t="shared" si="0"/>
        <v>1</v>
      </c>
      <c r="Q21" s="9" t="s">
        <v>131</v>
      </c>
      <c r="R21">
        <v>1</v>
      </c>
    </row>
    <row r="22" spans="1:18">
      <c r="A22" t="str">
        <f>IF((COUNTIF($B$1:B21,B22)+1)=COUNTIF(B:B,B22),"ACTUAL","OLD")</f>
        <v>ACTUAL</v>
      </c>
      <c r="B22" t="s">
        <v>132</v>
      </c>
      <c r="C22">
        <v>0</v>
      </c>
      <c r="F22" s="5">
        <v>42836</v>
      </c>
      <c r="H22">
        <f>Tabella4[[#This Row],[GIACENZA INIZIALE]]-Tabella4[[#This Row],[QTY PRELIEVO ]]+Tabella4[[#This Row],[QTY INSERIMENTO]]</f>
        <v>0</v>
      </c>
      <c r="I22">
        <f t="shared" si="0"/>
        <v>1</v>
      </c>
      <c r="Q22" s="4" t="s">
        <v>132</v>
      </c>
      <c r="R22">
        <v>1</v>
      </c>
    </row>
    <row r="23" spans="1:18">
      <c r="A23" t="str">
        <f>IF((COUNTIF($B$1:B22,B23)+1)=COUNTIF(B:B,B23),"ACTUAL","OLD")</f>
        <v>ACTUAL</v>
      </c>
      <c r="B23" t="s">
        <v>75</v>
      </c>
      <c r="C23">
        <v>4</v>
      </c>
      <c r="F23" s="5">
        <v>42836</v>
      </c>
      <c r="H23">
        <f>Tabella4[[#This Row],[GIACENZA INIZIALE]]-Tabella4[[#This Row],[QTY PRELIEVO ]]+Tabella4[[#This Row],[QTY INSERIMENTO]]</f>
        <v>4</v>
      </c>
      <c r="I23">
        <f t="shared" si="0"/>
        <v>2</v>
      </c>
      <c r="Q23" s="9" t="s">
        <v>75</v>
      </c>
      <c r="R23">
        <v>2</v>
      </c>
    </row>
    <row r="24" spans="1:18">
      <c r="A24" t="str">
        <f>IF((COUNTIF($B$1:B23,B24)+1)=COUNTIF(B:B,B24),"ACTUAL","OLD")</f>
        <v>ACTUAL</v>
      </c>
      <c r="B24" t="s">
        <v>133</v>
      </c>
      <c r="C24">
        <v>0</v>
      </c>
      <c r="F24" s="5">
        <v>42836</v>
      </c>
      <c r="H24">
        <f>Tabella4[[#This Row],[GIACENZA INIZIALE]]-Tabella4[[#This Row],[QTY PRELIEVO ]]+Tabella4[[#This Row],[QTY INSERIMENTO]]</f>
        <v>0</v>
      </c>
      <c r="I24">
        <f t="shared" si="0"/>
        <v>1</v>
      </c>
      <c r="Q24" s="4" t="s">
        <v>133</v>
      </c>
      <c r="R24">
        <v>1</v>
      </c>
    </row>
    <row r="25" spans="1:18" hidden="1">
      <c r="A25" t="str">
        <f>IF((COUNTIF($B$1:B24,B25)+1)=COUNTIF(B:B,B25),"ACTUAL","OLD")</f>
        <v>OLD</v>
      </c>
      <c r="B25" t="s">
        <v>134</v>
      </c>
      <c r="C25">
        <v>4</v>
      </c>
      <c r="F25" s="5">
        <v>42836</v>
      </c>
      <c r="H25">
        <f>Tabella4[[#This Row],[GIACENZA INIZIALE]]-Tabella4[[#This Row],[QTY PRELIEVO ]]+Tabella4[[#This Row],[QTY INSERIMENTO]]</f>
        <v>4</v>
      </c>
      <c r="I25">
        <f t="shared" si="0"/>
        <v>1</v>
      </c>
      <c r="Q25" s="9" t="s">
        <v>134</v>
      </c>
      <c r="R25">
        <v>1</v>
      </c>
    </row>
    <row r="26" spans="1:18">
      <c r="A26" t="str">
        <f>IF((COUNTIF($B$1:B25,B26)+1)=COUNTIF(B:B,B26),"ACTUAL","OLD")</f>
        <v>ACTUAL</v>
      </c>
      <c r="B26" t="s">
        <v>135</v>
      </c>
      <c r="C26">
        <v>4</v>
      </c>
      <c r="F26" s="5">
        <v>42836</v>
      </c>
      <c r="H26">
        <f>Tabella4[[#This Row],[GIACENZA INIZIALE]]-Tabella4[[#This Row],[QTY PRELIEVO ]]+Tabella4[[#This Row],[QTY INSERIMENTO]]</f>
        <v>4</v>
      </c>
      <c r="I26">
        <f t="shared" si="0"/>
        <v>1</v>
      </c>
      <c r="Q26" s="4" t="s">
        <v>135</v>
      </c>
      <c r="R26">
        <v>1</v>
      </c>
    </row>
    <row r="27" spans="1:18">
      <c r="A27" t="str">
        <f>IF((COUNTIF($B$1:B26,B27)+1)=COUNTIF(B:B,B27),"ACTUAL","OLD")</f>
        <v>ACTUAL</v>
      </c>
      <c r="B27" t="s">
        <v>136</v>
      </c>
      <c r="C27">
        <v>0</v>
      </c>
      <c r="F27" s="5">
        <v>42836</v>
      </c>
      <c r="H27">
        <f>Tabella4[[#This Row],[GIACENZA INIZIALE]]-Tabella4[[#This Row],[QTY PRELIEVO ]]+Tabella4[[#This Row],[QTY INSERIMENTO]]</f>
        <v>0</v>
      </c>
      <c r="I27">
        <f t="shared" si="0"/>
        <v>1</v>
      </c>
      <c r="Q27" s="9" t="s">
        <v>136</v>
      </c>
      <c r="R27">
        <v>1</v>
      </c>
    </row>
    <row r="28" spans="1:18">
      <c r="A28" t="str">
        <f>IF((COUNTIF($B$1:B27,B28)+1)=COUNTIF(B:B,B28),"ACTUAL","OLD")</f>
        <v>ACTUAL</v>
      </c>
      <c r="B28" t="s">
        <v>137</v>
      </c>
      <c r="C28">
        <v>2</v>
      </c>
      <c r="F28" s="5">
        <v>42836</v>
      </c>
      <c r="H28">
        <f>Tabella4[[#This Row],[GIACENZA INIZIALE]]-Tabella4[[#This Row],[QTY PRELIEVO ]]+Tabella4[[#This Row],[QTY INSERIMENTO]]</f>
        <v>2</v>
      </c>
      <c r="I28">
        <f t="shared" si="0"/>
        <v>1</v>
      </c>
      <c r="Q28" s="4" t="s">
        <v>137</v>
      </c>
      <c r="R28">
        <v>1</v>
      </c>
    </row>
    <row r="29" spans="1:18">
      <c r="A29" t="str">
        <f>IF((COUNTIF($B$1:B28,B29)+1)=COUNTIF(B:B,B29),"ACTUAL","OLD")</f>
        <v>ACTUAL</v>
      </c>
      <c r="B29" t="s">
        <v>138</v>
      </c>
      <c r="C29">
        <v>0</v>
      </c>
      <c r="F29" s="5">
        <v>42836</v>
      </c>
      <c r="H29">
        <f>Tabella4[[#This Row],[GIACENZA INIZIALE]]-Tabella4[[#This Row],[QTY PRELIEVO ]]+Tabella4[[#This Row],[QTY INSERIMENTO]]</f>
        <v>0</v>
      </c>
      <c r="I29">
        <f t="shared" si="0"/>
        <v>5</v>
      </c>
      <c r="Q29" s="9" t="s">
        <v>138</v>
      </c>
      <c r="R29">
        <v>5</v>
      </c>
    </row>
    <row r="30" spans="1:18" hidden="1">
      <c r="A30" t="str">
        <f>IF((COUNTIF($B$1:B29,B30)+1)=COUNTIF(B:B,B30),"ACTUAL","OLD")</f>
        <v>OLD</v>
      </c>
      <c r="B30" t="s">
        <v>139</v>
      </c>
      <c r="C30">
        <v>21</v>
      </c>
      <c r="F30" s="5">
        <v>42836</v>
      </c>
      <c r="H30">
        <f>Tabella4[[#This Row],[GIACENZA INIZIALE]]-Tabella4[[#This Row],[QTY PRELIEVO ]]+Tabella4[[#This Row],[QTY INSERIMENTO]]</f>
        <v>21</v>
      </c>
      <c r="I30">
        <f t="shared" si="0"/>
        <v>5</v>
      </c>
      <c r="Q30" s="4" t="s">
        <v>139</v>
      </c>
      <c r="R30">
        <v>5</v>
      </c>
    </row>
    <row r="31" spans="1:18" hidden="1">
      <c r="A31" t="str">
        <f>IF((COUNTIF($B$1:B30,B31)+1)=COUNTIF(B:B,B31),"ACTUAL","OLD")</f>
        <v>OLD</v>
      </c>
      <c r="B31" t="s">
        <v>140</v>
      </c>
      <c r="C31">
        <v>19</v>
      </c>
      <c r="F31" s="5">
        <v>42836</v>
      </c>
      <c r="H31">
        <f>Tabella4[[#This Row],[GIACENZA INIZIALE]]-Tabella4[[#This Row],[QTY PRELIEVO ]]+Tabella4[[#This Row],[QTY INSERIMENTO]]</f>
        <v>19</v>
      </c>
      <c r="I31">
        <f t="shared" si="0"/>
        <v>5</v>
      </c>
      <c r="Q31" s="9" t="s">
        <v>140</v>
      </c>
      <c r="R31">
        <v>5</v>
      </c>
    </row>
    <row r="32" spans="1:18">
      <c r="A32" t="str">
        <f>IF((COUNTIF($B$1:B31,B32)+1)=COUNTIF(B:B,B32),"ACTUAL","OLD")</f>
        <v>ACTUAL</v>
      </c>
      <c r="B32" t="s">
        <v>141</v>
      </c>
      <c r="C32">
        <v>6</v>
      </c>
      <c r="F32" s="5">
        <v>42836</v>
      </c>
      <c r="H32">
        <f>Tabella4[[#This Row],[GIACENZA INIZIALE]]-Tabella4[[#This Row],[QTY PRELIEVO ]]+Tabella4[[#This Row],[QTY INSERIMENTO]]</f>
        <v>6</v>
      </c>
      <c r="I32">
        <f t="shared" si="0"/>
        <v>5</v>
      </c>
      <c r="Q32" s="4" t="s">
        <v>141</v>
      </c>
      <c r="R32">
        <v>5</v>
      </c>
    </row>
    <row r="33" spans="1:18" hidden="1">
      <c r="A33" t="str">
        <f>IF((COUNTIF($B$1:B32,B33)+1)=COUNTIF(B:B,B33),"ACTUAL","OLD")</f>
        <v>OLD</v>
      </c>
      <c r="B33" t="s">
        <v>142</v>
      </c>
      <c r="C33">
        <v>5</v>
      </c>
      <c r="F33" s="5">
        <v>42836</v>
      </c>
      <c r="H33">
        <f>Tabella4[[#This Row],[GIACENZA INIZIALE]]-Tabella4[[#This Row],[QTY PRELIEVO ]]+Tabella4[[#This Row],[QTY INSERIMENTO]]</f>
        <v>5</v>
      </c>
      <c r="I33">
        <f t="shared" si="0"/>
        <v>5</v>
      </c>
      <c r="Q33" s="14" t="s">
        <v>142</v>
      </c>
      <c r="R33">
        <v>5</v>
      </c>
    </row>
    <row r="34" spans="1:18">
      <c r="A34" t="str">
        <f>IF((COUNTIF($B$1:B33,B34)+1)=COUNTIF(B:B,B34),"ACTUAL","OLD")</f>
        <v>ACTUAL</v>
      </c>
      <c r="B34" t="s">
        <v>143</v>
      </c>
      <c r="C34">
        <v>2</v>
      </c>
      <c r="F34" s="5">
        <v>42836</v>
      </c>
      <c r="H34">
        <f>Tabella4[[#This Row],[GIACENZA INIZIALE]]-Tabella4[[#This Row],[QTY PRELIEVO ]]+Tabella4[[#This Row],[QTY INSERIMENTO]]</f>
        <v>2</v>
      </c>
      <c r="I34">
        <f t="shared" ref="I34:I68" si="1">VLOOKUP(B34,$Q$1:$R$51,2,FALSE)</f>
        <v>1</v>
      </c>
      <c r="Q34" s="14" t="s">
        <v>143</v>
      </c>
      <c r="R34">
        <v>1</v>
      </c>
    </row>
    <row r="35" spans="1:18" hidden="1">
      <c r="A35" t="str">
        <f>IF((COUNTIF($B$1:B34,B35)+1)=COUNTIF(B:B,B35),"ACTUAL","OLD")</f>
        <v>OLD</v>
      </c>
      <c r="B35" t="s">
        <v>144</v>
      </c>
      <c r="C35">
        <v>3</v>
      </c>
      <c r="F35" s="5">
        <v>42836</v>
      </c>
      <c r="H35">
        <f>Tabella4[[#This Row],[GIACENZA INIZIALE]]-Tabella4[[#This Row],[QTY PRELIEVO ]]+Tabella4[[#This Row],[QTY INSERIMENTO]]</f>
        <v>3</v>
      </c>
      <c r="I35">
        <f t="shared" si="1"/>
        <v>1</v>
      </c>
      <c r="Q35" s="9" t="s">
        <v>144</v>
      </c>
      <c r="R35">
        <v>1</v>
      </c>
    </row>
    <row r="36" spans="1:18" hidden="1">
      <c r="A36" t="str">
        <f>IF((COUNTIF($B$1:B35,B36)+1)=COUNTIF(B:B,B36),"ACTUAL","OLD")</f>
        <v>OLD</v>
      </c>
      <c r="B36" t="s">
        <v>145</v>
      </c>
      <c r="C36">
        <v>4</v>
      </c>
      <c r="F36" s="5">
        <v>42836</v>
      </c>
      <c r="H36">
        <f>Tabella4[[#This Row],[GIACENZA INIZIALE]]-Tabella4[[#This Row],[QTY PRELIEVO ]]+Tabella4[[#This Row],[QTY INSERIMENTO]]</f>
        <v>4</v>
      </c>
      <c r="I36">
        <f t="shared" si="1"/>
        <v>1</v>
      </c>
      <c r="Q36" s="4" t="s">
        <v>145</v>
      </c>
      <c r="R36">
        <v>1</v>
      </c>
    </row>
    <row r="37" spans="1:18" hidden="1">
      <c r="A37" t="str">
        <f>IF((COUNTIF($B$1:B36,B37)+1)=COUNTIF(B:B,B37),"ACTUAL","OLD")</f>
        <v>OLD</v>
      </c>
      <c r="B37" t="s">
        <v>146</v>
      </c>
      <c r="C37">
        <v>1</v>
      </c>
      <c r="F37" s="5">
        <v>42836</v>
      </c>
      <c r="H37">
        <f>Tabella4[[#This Row],[GIACENZA INIZIALE]]-Tabella4[[#This Row],[QTY PRELIEVO ]]+Tabella4[[#This Row],[QTY INSERIMENTO]]</f>
        <v>1</v>
      </c>
      <c r="I37">
        <f t="shared" si="1"/>
        <v>1</v>
      </c>
      <c r="Q37" s="9" t="s">
        <v>146</v>
      </c>
      <c r="R37">
        <v>1</v>
      </c>
    </row>
    <row r="38" spans="1:18">
      <c r="A38" t="str">
        <f>IF((COUNTIF($B$1:B37,B38)+1)=COUNTIF(B:B,B38),"ACTUAL","OLD")</f>
        <v>ACTUAL</v>
      </c>
      <c r="B38" t="s">
        <v>147</v>
      </c>
      <c r="C38">
        <v>2</v>
      </c>
      <c r="F38" s="5">
        <v>42836</v>
      </c>
      <c r="H38">
        <f>Tabella4[[#This Row],[GIACENZA INIZIALE]]-Tabella4[[#This Row],[QTY PRELIEVO ]]+Tabella4[[#This Row],[QTY INSERIMENTO]]</f>
        <v>2</v>
      </c>
      <c r="I38">
        <f t="shared" si="1"/>
        <v>1</v>
      </c>
      <c r="Q38" s="4" t="s">
        <v>147</v>
      </c>
      <c r="R38">
        <v>1</v>
      </c>
    </row>
    <row r="39" spans="1:18">
      <c r="A39" t="str">
        <f>IF((COUNTIF($B$1:B38,B39)+1)=COUNTIF(B:B,B39),"ACTUAL","OLD")</f>
        <v>ACTUAL</v>
      </c>
      <c r="B39" t="s">
        <v>155</v>
      </c>
      <c r="C39" s="8">
        <v>1</v>
      </c>
      <c r="F39" s="5">
        <v>42836</v>
      </c>
      <c r="H39" s="8">
        <f>Tabella4[[#This Row],[GIACENZA INIZIALE]]-Tabella4[[#This Row],[QTY PRELIEVO ]]+Tabella4[[#This Row],[QTY INSERIMENTO]]</f>
        <v>1</v>
      </c>
      <c r="I39">
        <f t="shared" si="1"/>
        <v>0</v>
      </c>
      <c r="Q39" s="9" t="s">
        <v>155</v>
      </c>
      <c r="R39">
        <v>0</v>
      </c>
    </row>
    <row r="40" spans="1:18">
      <c r="A40" t="str">
        <f>IF((COUNTIF($B$1:B39,B40)+1)=COUNTIF(B:B,B40),"ACTUAL","OLD")</f>
        <v>ACTUAL</v>
      </c>
      <c r="B40" t="s">
        <v>156</v>
      </c>
      <c r="C40" s="8">
        <v>2</v>
      </c>
      <c r="F40" s="5">
        <v>42836</v>
      </c>
      <c r="H40" s="8">
        <f>Tabella4[[#This Row],[GIACENZA INIZIALE]]-Tabella4[[#This Row],[QTY PRELIEVO ]]+Tabella4[[#This Row],[QTY INSERIMENTO]]</f>
        <v>2</v>
      </c>
      <c r="I40">
        <f t="shared" si="1"/>
        <v>0</v>
      </c>
      <c r="Q40" s="4" t="s">
        <v>156</v>
      </c>
      <c r="R40">
        <v>0</v>
      </c>
    </row>
    <row r="41" spans="1:18">
      <c r="A41" t="str">
        <f>IF((COUNTIF($B$1:B40,B41)+1)=COUNTIF(B:B,B41),"ACTUAL","OLD")</f>
        <v>ACTUAL</v>
      </c>
      <c r="B41" t="s">
        <v>157</v>
      </c>
      <c r="C41" s="8">
        <v>1</v>
      </c>
      <c r="F41" s="5">
        <v>42836</v>
      </c>
      <c r="H41" s="8">
        <f>Tabella4[[#This Row],[GIACENZA INIZIALE]]-Tabella4[[#This Row],[QTY PRELIEVO ]]+Tabella4[[#This Row],[QTY INSERIMENTO]]</f>
        <v>1</v>
      </c>
      <c r="I41">
        <f t="shared" si="1"/>
        <v>0</v>
      </c>
      <c r="Q41" s="9" t="s">
        <v>157</v>
      </c>
      <c r="R41">
        <v>0</v>
      </c>
    </row>
    <row r="42" spans="1:18">
      <c r="A42" t="str">
        <f>IF((COUNTIF($B$1:B41,B42)+1)=COUNTIF(B:B,B42),"ACTUAL","OLD")</f>
        <v>ACTUAL</v>
      </c>
      <c r="B42" t="s">
        <v>158</v>
      </c>
      <c r="C42" s="8">
        <v>1</v>
      </c>
      <c r="F42" s="5">
        <v>42836</v>
      </c>
      <c r="H42" s="8">
        <f>Tabella4[[#This Row],[GIACENZA INIZIALE]]-Tabella4[[#This Row],[QTY PRELIEVO ]]+Tabella4[[#This Row],[QTY INSERIMENTO]]</f>
        <v>1</v>
      </c>
      <c r="I42">
        <f t="shared" si="1"/>
        <v>0</v>
      </c>
      <c r="Q42" s="4" t="s">
        <v>158</v>
      </c>
      <c r="R42">
        <v>0</v>
      </c>
    </row>
    <row r="43" spans="1:18">
      <c r="A43" t="str">
        <f>IF((COUNTIF($B$1:B42,B43)+1)=COUNTIF(B:B,B43),"ACTUAL","OLD")</f>
        <v>ACTUAL</v>
      </c>
      <c r="B43" t="s">
        <v>159</v>
      </c>
      <c r="C43" s="8">
        <v>2</v>
      </c>
      <c r="F43" s="5">
        <v>42836</v>
      </c>
      <c r="H43" s="8">
        <f>Tabella4[[#This Row],[GIACENZA INIZIALE]]-Tabella4[[#This Row],[QTY PRELIEVO ]]+Tabella4[[#This Row],[QTY INSERIMENTO]]</f>
        <v>2</v>
      </c>
      <c r="I43">
        <f t="shared" si="1"/>
        <v>0</v>
      </c>
      <c r="Q43" s="9" t="s">
        <v>159</v>
      </c>
      <c r="R43">
        <v>0</v>
      </c>
    </row>
    <row r="44" spans="1:18">
      <c r="A44" t="str">
        <f>IF((COUNTIF($B$1:B43,B44)+1)=COUNTIF(B:B,B44),"ACTUAL","OLD")</f>
        <v>ACTUAL</v>
      </c>
      <c r="B44" t="s">
        <v>160</v>
      </c>
      <c r="C44" s="8">
        <v>7</v>
      </c>
      <c r="F44" s="5">
        <v>42836</v>
      </c>
      <c r="H44" s="8">
        <f>Tabella4[[#This Row],[GIACENZA INIZIALE]]-Tabella4[[#This Row],[QTY PRELIEVO ]]+Tabella4[[#This Row],[QTY INSERIMENTO]]</f>
        <v>7</v>
      </c>
      <c r="I44">
        <f t="shared" si="1"/>
        <v>0</v>
      </c>
      <c r="Q44" s="4" t="s">
        <v>160</v>
      </c>
      <c r="R44">
        <v>0</v>
      </c>
    </row>
    <row r="45" spans="1:18">
      <c r="A45" t="str">
        <f>IF((COUNTIF($B$1:B44,B45)+1)=COUNTIF(B:B,B45),"ACTUAL","OLD")</f>
        <v>ACTUAL</v>
      </c>
      <c r="B45" t="s">
        <v>161</v>
      </c>
      <c r="C45" s="8">
        <v>4</v>
      </c>
      <c r="F45" s="5">
        <v>42836</v>
      </c>
      <c r="H45" s="8">
        <f>Tabella4[[#This Row],[GIACENZA INIZIALE]]-Tabella4[[#This Row],[QTY PRELIEVO ]]+Tabella4[[#This Row],[QTY INSERIMENTO]]</f>
        <v>4</v>
      </c>
      <c r="I45">
        <f t="shared" si="1"/>
        <v>0</v>
      </c>
      <c r="Q45" s="9" t="s">
        <v>161</v>
      </c>
      <c r="R45">
        <v>0</v>
      </c>
    </row>
    <row r="46" spans="1:18">
      <c r="A46" t="str">
        <f>IF((COUNTIF($B$1:B45,B46)+1)=COUNTIF(B:B,B46),"ACTUAL","OLD")</f>
        <v>ACTUAL</v>
      </c>
      <c r="B46" t="s">
        <v>162</v>
      </c>
      <c r="C46" s="8">
        <v>1</v>
      </c>
      <c r="F46" s="5">
        <v>42836</v>
      </c>
      <c r="H46" s="8">
        <f>Tabella4[[#This Row],[GIACENZA INIZIALE]]-Tabella4[[#This Row],[QTY PRELIEVO ]]+Tabella4[[#This Row],[QTY INSERIMENTO]]</f>
        <v>1</v>
      </c>
      <c r="I46">
        <f t="shared" si="1"/>
        <v>0</v>
      </c>
      <c r="Q46" s="4" t="s">
        <v>162</v>
      </c>
      <c r="R46">
        <v>0</v>
      </c>
    </row>
    <row r="47" spans="1:18">
      <c r="A47" t="str">
        <f>IF((COUNTIF($B$1:B46,B47)+1)=COUNTIF(B:B,B47),"ACTUAL","OLD")</f>
        <v>ACTUAL</v>
      </c>
      <c r="B47" t="s">
        <v>163</v>
      </c>
      <c r="C47" s="8">
        <v>2</v>
      </c>
      <c r="F47" s="5">
        <v>42836</v>
      </c>
      <c r="H47" s="8">
        <f>Tabella4[[#This Row],[GIACENZA INIZIALE]]-Tabella4[[#This Row],[QTY PRELIEVO ]]+Tabella4[[#This Row],[QTY INSERIMENTO]]</f>
        <v>2</v>
      </c>
      <c r="I47">
        <f t="shared" si="1"/>
        <v>0</v>
      </c>
      <c r="Q47" s="9" t="s">
        <v>163</v>
      </c>
      <c r="R47">
        <v>0</v>
      </c>
    </row>
    <row r="48" spans="1:18">
      <c r="A48" t="str">
        <f>IF((COUNTIF($B$1:B47,B48)+1)=COUNTIF(B:B,B48),"ACTUAL","OLD")</f>
        <v>ACTUAL</v>
      </c>
      <c r="B48" t="s">
        <v>164</v>
      </c>
      <c r="C48" s="8">
        <v>1</v>
      </c>
      <c r="F48" s="5">
        <v>42836</v>
      </c>
      <c r="H48" s="8">
        <f>Tabella4[[#This Row],[GIACENZA INIZIALE]]-Tabella4[[#This Row],[QTY PRELIEVO ]]+Tabella4[[#This Row],[QTY INSERIMENTO]]</f>
        <v>1</v>
      </c>
      <c r="I48">
        <f t="shared" si="1"/>
        <v>0</v>
      </c>
      <c r="Q48" s="4" t="s">
        <v>164</v>
      </c>
      <c r="R48">
        <v>0</v>
      </c>
    </row>
    <row r="49" spans="1:18">
      <c r="A49" t="str">
        <f>IF((COUNTIF($B$1:B48,B49)+1)=COUNTIF(B:B,B49),"ACTUAL","OLD")</f>
        <v>ACTUAL</v>
      </c>
      <c r="B49" t="s">
        <v>165</v>
      </c>
      <c r="C49" s="8">
        <v>1</v>
      </c>
      <c r="F49" s="5">
        <v>42836</v>
      </c>
      <c r="H49" s="8">
        <f>Tabella4[[#This Row],[GIACENZA INIZIALE]]-Tabella4[[#This Row],[QTY PRELIEVO ]]+Tabella4[[#This Row],[QTY INSERIMENTO]]</f>
        <v>1</v>
      </c>
      <c r="I49">
        <f t="shared" si="1"/>
        <v>0</v>
      </c>
      <c r="Q49" s="9" t="s">
        <v>165</v>
      </c>
      <c r="R49">
        <v>0</v>
      </c>
    </row>
    <row r="50" spans="1:18">
      <c r="A50" t="str">
        <f>IF((COUNTIF($B$1:B49,B50)+1)=COUNTIF(B:B,B50),"ACTUAL","OLD")</f>
        <v>ACTUAL</v>
      </c>
      <c r="B50" t="s">
        <v>166</v>
      </c>
      <c r="C50" s="8">
        <v>3</v>
      </c>
      <c r="F50" s="5">
        <v>42836</v>
      </c>
      <c r="H50" s="8">
        <f>Tabella4[[#This Row],[GIACENZA INIZIALE]]-Tabella4[[#This Row],[QTY PRELIEVO ]]+Tabella4[[#This Row],[QTY INSERIMENTO]]</f>
        <v>3</v>
      </c>
      <c r="I50">
        <f t="shared" si="1"/>
        <v>0</v>
      </c>
      <c r="Q50" s="4" t="s">
        <v>166</v>
      </c>
      <c r="R50">
        <v>0</v>
      </c>
    </row>
    <row r="51" spans="1:18" hidden="1">
      <c r="A51" s="8" t="str">
        <f>IF((COUNTIF($B$1:B50,B51)+1)=COUNTIF(B:B,B51),"ACTUAL","OLD")</f>
        <v>OLD</v>
      </c>
      <c r="B51" t="s">
        <v>145</v>
      </c>
      <c r="C51" s="8">
        <f>LOOKUP(9,1/($B$1:B50=B51),H:H)</f>
        <v>4</v>
      </c>
      <c r="D51">
        <v>4</v>
      </c>
      <c r="F51" s="5">
        <v>42844</v>
      </c>
      <c r="G51" t="s">
        <v>178</v>
      </c>
      <c r="H51" s="8">
        <f>Tabella4[[#This Row],[GIACENZA INIZIALE]]-Tabella4[[#This Row],[QTY PRELIEVO ]]+Tabella4[[#This Row],[QTY INSERIMENTO]]</f>
        <v>0</v>
      </c>
      <c r="I51">
        <f t="shared" si="1"/>
        <v>1</v>
      </c>
      <c r="Q51" t="s">
        <v>225</v>
      </c>
      <c r="R51">
        <v>12</v>
      </c>
    </row>
    <row r="52" spans="1:18">
      <c r="A52" s="8" t="str">
        <f>IF((COUNTIF($B$1:B51,B52)+1)=COUNTIF(B:B,B52),"ACTUAL","OLD")</f>
        <v>ACTUAL</v>
      </c>
      <c r="B52" t="s">
        <v>146</v>
      </c>
      <c r="C52" s="8">
        <f>LOOKUP(9,1/($B$1:B51=B52),H:H)</f>
        <v>1</v>
      </c>
      <c r="D52">
        <v>1</v>
      </c>
      <c r="F52" s="5">
        <v>42844</v>
      </c>
      <c r="G52" t="s">
        <v>177</v>
      </c>
      <c r="H52" s="8">
        <f>Tabella4[[#This Row],[GIACENZA INIZIALE]]-Tabella4[[#This Row],[QTY PRELIEVO ]]+Tabella4[[#This Row],[QTY INSERIMENTO]]</f>
        <v>0</v>
      </c>
      <c r="I52">
        <f t="shared" si="1"/>
        <v>1</v>
      </c>
    </row>
    <row r="53" spans="1:18" hidden="1">
      <c r="A53" s="8" t="str">
        <f>IF((COUNTIF($B$1:B52,B53)+1)=COUNTIF(B:B,B53),"ACTUAL","OLD")</f>
        <v>OLD</v>
      </c>
      <c r="B53" t="s">
        <v>144</v>
      </c>
      <c r="C53" s="8">
        <f>LOOKUP(9,1/($B$1:B52=B53),H:H)</f>
        <v>3</v>
      </c>
      <c r="D53">
        <v>1</v>
      </c>
      <c r="F53" s="16">
        <v>42844</v>
      </c>
      <c r="G53" t="s">
        <v>189</v>
      </c>
      <c r="H53" s="8">
        <f>Tabella4[[#This Row],[GIACENZA INIZIALE]]-Tabella4[[#This Row],[QTY PRELIEVO ]]+Tabella4[[#This Row],[QTY INSERIMENTO]]</f>
        <v>2</v>
      </c>
      <c r="I53" s="8">
        <f t="shared" si="1"/>
        <v>1</v>
      </c>
    </row>
    <row r="54" spans="1:18">
      <c r="A54" s="8" t="str">
        <f>IF((COUNTIF($B$1:B53,B54)+1)=COUNTIF(B:B,B54),"ACTUAL","OLD")</f>
        <v>ACTUAL</v>
      </c>
      <c r="B54" t="s">
        <v>144</v>
      </c>
      <c r="C54" s="8">
        <f>LOOKUP(9,1/($B$1:B53=B54),H:H)</f>
        <v>2</v>
      </c>
      <c r="D54">
        <v>2</v>
      </c>
      <c r="F54" s="16">
        <v>42851</v>
      </c>
      <c r="G54" t="s">
        <v>190</v>
      </c>
      <c r="H54" s="8">
        <f>Tabella4[[#This Row],[GIACENZA INIZIALE]]-Tabella4[[#This Row],[QTY PRELIEVO ]]+Tabella4[[#This Row],[QTY INSERIMENTO]]</f>
        <v>0</v>
      </c>
      <c r="I54" s="8">
        <f t="shared" si="1"/>
        <v>1</v>
      </c>
    </row>
    <row r="55" spans="1:18" hidden="1">
      <c r="A55" s="8" t="str">
        <f>IF((COUNTIF($B$1:B54,B55)+1)=COUNTIF(B:B,B55),"ACTUAL","OLD")</f>
        <v>OLD</v>
      </c>
      <c r="B55" t="s">
        <v>118</v>
      </c>
      <c r="C55" s="8">
        <f>LOOKUP(9,1/($B$1:B54=B55),H:H)</f>
        <v>33</v>
      </c>
      <c r="D55">
        <v>1</v>
      </c>
      <c r="F55" s="16">
        <v>42857</v>
      </c>
      <c r="G55" t="s">
        <v>196</v>
      </c>
      <c r="H55" s="8">
        <f>Tabella4[[#This Row],[GIACENZA INIZIALE]]-Tabella4[[#This Row],[QTY PRELIEVO ]]+Tabella4[[#This Row],[QTY INSERIMENTO]]</f>
        <v>32</v>
      </c>
      <c r="I55" s="8">
        <f t="shared" si="1"/>
        <v>10</v>
      </c>
    </row>
    <row r="56" spans="1:18" hidden="1">
      <c r="A56" s="8" t="str">
        <f>IF((COUNTIF($B$1:B55,B56)+1)=COUNTIF(B:B,B56),"ACTUAL","OLD")</f>
        <v>OLD</v>
      </c>
      <c r="B56" t="s">
        <v>118</v>
      </c>
      <c r="C56" s="8">
        <f>LOOKUP(9,1/($B$1:B55=B56),H:H)</f>
        <v>32</v>
      </c>
      <c r="D56">
        <v>1</v>
      </c>
      <c r="F56" s="16">
        <v>42858</v>
      </c>
      <c r="G56" t="s">
        <v>199</v>
      </c>
      <c r="H56" s="8">
        <f>Tabella4[[#This Row],[GIACENZA INIZIALE]]-Tabella4[[#This Row],[QTY PRELIEVO ]]+Tabella4[[#This Row],[QTY INSERIMENTO]]</f>
        <v>31</v>
      </c>
      <c r="I56" s="8">
        <f t="shared" si="1"/>
        <v>10</v>
      </c>
    </row>
    <row r="57" spans="1:18" hidden="1">
      <c r="A57" s="8" t="str">
        <f>IF((COUNTIF($B$1:B56,B57)+1)=COUNTIF(B:B,B57),"ACTUAL","OLD")</f>
        <v>OLD</v>
      </c>
      <c r="B57" t="s">
        <v>120</v>
      </c>
      <c r="C57" s="8">
        <f>LOOKUP(9,1/($B$1:B56=B57),H:H)</f>
        <v>0</v>
      </c>
      <c r="E57">
        <v>2</v>
      </c>
      <c r="F57" s="16">
        <v>42858</v>
      </c>
      <c r="H57" s="8">
        <f>Tabella4[[#This Row],[GIACENZA INIZIALE]]-Tabella4[[#This Row],[QTY PRELIEVO ]]+Tabella4[[#This Row],[QTY INSERIMENTO]]</f>
        <v>2</v>
      </c>
      <c r="I57" s="8">
        <f t="shared" si="1"/>
        <v>1</v>
      </c>
    </row>
    <row r="58" spans="1:18" hidden="1">
      <c r="A58" s="8" t="str">
        <f>IF((COUNTIF($B$1:B57,B58)+1)=COUNTIF(B:B,B58),"ACTUAL","OLD")</f>
        <v>OLD</v>
      </c>
      <c r="B58" t="s">
        <v>121</v>
      </c>
      <c r="C58" s="8">
        <f>LOOKUP(9,1/($B$1:B57=B58),H:H)</f>
        <v>7</v>
      </c>
      <c r="E58">
        <v>1</v>
      </c>
      <c r="F58" s="16">
        <v>42858</v>
      </c>
      <c r="H58" s="8">
        <f>Tabella4[[#This Row],[GIACENZA INIZIALE]]-Tabella4[[#This Row],[QTY PRELIEVO ]]+Tabella4[[#This Row],[QTY INSERIMENTO]]</f>
        <v>8</v>
      </c>
      <c r="I58" s="8">
        <f t="shared" si="1"/>
        <v>1</v>
      </c>
    </row>
    <row r="59" spans="1:18" hidden="1">
      <c r="A59" s="8" t="str">
        <f>IF((COUNTIF($B$1:B58,B59)+1)=COUNTIF(B:B,B59),"ACTUAL","OLD")</f>
        <v>OLD</v>
      </c>
      <c r="B59" t="s">
        <v>122</v>
      </c>
      <c r="C59" s="8">
        <f>LOOKUP(9,1/($B$1:B58=B59),H:H)</f>
        <v>0</v>
      </c>
      <c r="E59">
        <v>7</v>
      </c>
      <c r="F59" s="16">
        <v>42858</v>
      </c>
      <c r="H59" s="8">
        <f>Tabella4[[#This Row],[GIACENZA INIZIALE]]-Tabella4[[#This Row],[QTY PRELIEVO ]]+Tabella4[[#This Row],[QTY INSERIMENTO]]</f>
        <v>7</v>
      </c>
      <c r="I59" s="8">
        <f t="shared" si="1"/>
        <v>1</v>
      </c>
    </row>
    <row r="60" spans="1:18" hidden="1">
      <c r="A60" s="8" t="str">
        <f>IF((COUNTIF($B$1:B59,B60)+1)=COUNTIF(B:B,B60),"ACTUAL","OLD")</f>
        <v>OLD</v>
      </c>
      <c r="B60" t="s">
        <v>123</v>
      </c>
      <c r="C60" s="8">
        <f>LOOKUP(9,1/($B$1:B59=B60),H:H)</f>
        <v>1</v>
      </c>
      <c r="E60">
        <v>3</v>
      </c>
      <c r="F60" s="16">
        <v>42858</v>
      </c>
      <c r="H60" s="8">
        <f>Tabella4[[#This Row],[GIACENZA INIZIALE]]-Tabella4[[#This Row],[QTY PRELIEVO ]]+Tabella4[[#This Row],[QTY INSERIMENTO]]</f>
        <v>4</v>
      </c>
      <c r="I60" s="8">
        <f t="shared" si="1"/>
        <v>1</v>
      </c>
    </row>
    <row r="61" spans="1:18" hidden="1">
      <c r="A61" s="8" t="str">
        <f>IF((COUNTIF($B$1:B60,B61)+1)=COUNTIF(B:B,B61),"ACTUAL","OLD")</f>
        <v>OLD</v>
      </c>
      <c r="B61" t="s">
        <v>124</v>
      </c>
      <c r="C61" s="8">
        <f>LOOKUP(9,1/($B$1:B60=B61),H:H)</f>
        <v>0</v>
      </c>
      <c r="E61">
        <v>1</v>
      </c>
      <c r="F61" s="16">
        <v>42858</v>
      </c>
      <c r="H61" s="8">
        <f>Tabella4[[#This Row],[GIACENZA INIZIALE]]-Tabella4[[#This Row],[QTY PRELIEVO ]]+Tabella4[[#This Row],[QTY INSERIMENTO]]</f>
        <v>1</v>
      </c>
      <c r="I61" s="8">
        <f t="shared" si="1"/>
        <v>1</v>
      </c>
    </row>
    <row r="62" spans="1:18">
      <c r="A62" s="8" t="str">
        <f>IF((COUNTIF($B$1:B61,B62)+1)=COUNTIF(B:B,B62),"ACTUAL","OLD")</f>
        <v>ACTUAL</v>
      </c>
      <c r="B62" t="s">
        <v>140</v>
      </c>
      <c r="C62" s="8">
        <f>LOOKUP(9,1/($B$1:B61=B62),H:H)</f>
        <v>19</v>
      </c>
      <c r="D62">
        <v>1</v>
      </c>
      <c r="F62" s="25">
        <v>42860</v>
      </c>
      <c r="G62" t="s">
        <v>205</v>
      </c>
      <c r="H62" s="8">
        <f>Tabella4[[#This Row],[GIACENZA INIZIALE]]-Tabella4[[#This Row],[QTY PRELIEVO ]]+Tabella4[[#This Row],[QTY INSERIMENTO]]</f>
        <v>18</v>
      </c>
      <c r="I62" s="8">
        <f t="shared" si="1"/>
        <v>5</v>
      </c>
    </row>
    <row r="63" spans="1:18" hidden="1">
      <c r="A63" s="8" t="str">
        <f>IF((COUNTIF($B$1:B62,B63)+1)=COUNTIF(B:B,B63),"ACTUAL","OLD")</f>
        <v>OLD</v>
      </c>
      <c r="B63" t="s">
        <v>154</v>
      </c>
      <c r="C63" s="8">
        <f>LOOKUP(9,1/($B$1:B62=B63),H:H)</f>
        <v>86</v>
      </c>
      <c r="D63">
        <v>1</v>
      </c>
      <c r="F63" s="25">
        <v>42863</v>
      </c>
      <c r="G63" t="s">
        <v>213</v>
      </c>
      <c r="H63" s="8">
        <f>Tabella4[[#This Row],[GIACENZA INIZIALE]]-Tabella4[[#This Row],[QTY PRELIEVO ]]+Tabella4[[#This Row],[QTY INSERIMENTO]]</f>
        <v>85</v>
      </c>
      <c r="I63" s="8">
        <f t="shared" si="1"/>
        <v>2</v>
      </c>
    </row>
    <row r="64" spans="1:18" hidden="1">
      <c r="A64" s="8" t="str">
        <f>IF((COUNTIF($B$1:B63,B64)+1)=COUNTIF(B:B,B64),"ACTUAL","OLD")</f>
        <v>OLD</v>
      </c>
      <c r="B64" t="s">
        <v>139</v>
      </c>
      <c r="C64" s="8">
        <f>LOOKUP(9,1/($B$1:B63=B64),H:H)</f>
        <v>21</v>
      </c>
      <c r="D64">
        <v>1</v>
      </c>
      <c r="F64" s="25">
        <v>42863</v>
      </c>
      <c r="G64" t="s">
        <v>213</v>
      </c>
      <c r="H64" s="8">
        <f>Tabella4[[#This Row],[GIACENZA INIZIALE]]-Tabella4[[#This Row],[QTY PRELIEVO ]]+Tabella4[[#This Row],[QTY INSERIMENTO]]</f>
        <v>20</v>
      </c>
      <c r="I64" s="8">
        <f t="shared" si="1"/>
        <v>5</v>
      </c>
    </row>
    <row r="65" spans="1:9">
      <c r="A65" s="8" t="str">
        <f>IF((COUNTIF($B$1:B64,B65)+1)=COUNTIF(B:B,B65),"ACTUAL","OLD")</f>
        <v>ACTUAL</v>
      </c>
      <c r="B65" t="s">
        <v>134</v>
      </c>
      <c r="C65" s="8">
        <f>LOOKUP(9,1/($B$1:B64=B65),H:H)</f>
        <v>4</v>
      </c>
      <c r="D65">
        <v>1</v>
      </c>
      <c r="F65" s="25">
        <v>42863</v>
      </c>
      <c r="G65" t="s">
        <v>215</v>
      </c>
      <c r="H65" s="8">
        <f>Tabella4[[#This Row],[GIACENZA INIZIALE]]-Tabella4[[#This Row],[QTY PRELIEVO ]]+Tabella4[[#This Row],[QTY INSERIMENTO]]</f>
        <v>3</v>
      </c>
      <c r="I65" s="8">
        <f t="shared" si="1"/>
        <v>1</v>
      </c>
    </row>
    <row r="66" spans="1:9" hidden="1">
      <c r="A66" s="8" t="str">
        <f>IF((COUNTIF($B$1:B65,B66)+1)=COUNTIF(B:B,B66),"ACTUAL","OLD")</f>
        <v>OLD</v>
      </c>
      <c r="B66" t="s">
        <v>117</v>
      </c>
      <c r="C66" s="8">
        <f>LOOKUP(9,1/($B$1:B65=B66),H:H)</f>
        <v>36</v>
      </c>
      <c r="D66">
        <v>1</v>
      </c>
      <c r="F66" s="25">
        <v>42865</v>
      </c>
      <c r="G66" t="s">
        <v>205</v>
      </c>
      <c r="H66" s="8">
        <f>Tabella4[[#This Row],[GIACENZA INIZIALE]]-Tabella4[[#This Row],[QTY PRELIEVO ]]+Tabella4[[#This Row],[QTY INSERIMENTO]]</f>
        <v>35</v>
      </c>
      <c r="I66" s="8">
        <f t="shared" si="1"/>
        <v>10</v>
      </c>
    </row>
    <row r="67" spans="1:9">
      <c r="A67" s="8" t="str">
        <f>IF((COUNTIF($B$1:B66,B67)+1)=COUNTIF(B:B,B67),"ACTUAL","OLD")</f>
        <v>ACTUAL</v>
      </c>
      <c r="B67" t="s">
        <v>225</v>
      </c>
      <c r="C67" s="8">
        <v>0</v>
      </c>
      <c r="F67" s="25">
        <v>42866</v>
      </c>
      <c r="H67" s="8">
        <f>Tabella4[[#This Row],[GIACENZA INIZIALE]]-Tabella4[[#This Row],[QTY PRELIEVO ]]+Tabella4[[#This Row],[QTY INSERIMENTO]]</f>
        <v>0</v>
      </c>
      <c r="I67" s="8">
        <f t="shared" si="1"/>
        <v>12</v>
      </c>
    </row>
    <row r="68" spans="1:9">
      <c r="A68" s="8" t="str">
        <f>IF((COUNTIF($B$1:B67,B68)+1)=COUNTIF(B:B,B68),"ACTUAL","OLD")</f>
        <v>OLD</v>
      </c>
      <c r="B68" t="s">
        <v>117</v>
      </c>
      <c r="C68" s="8">
        <f>LOOKUP(9,1/($B$1:B67=B68),H:H)</f>
        <v>35</v>
      </c>
      <c r="D68">
        <v>1</v>
      </c>
      <c r="F68" s="25">
        <v>42866</v>
      </c>
      <c r="G68" t="s">
        <v>226</v>
      </c>
      <c r="H68" s="8">
        <f>Tabella4[[#This Row],[GIACENZA INIZIALE]]-Tabella4[[#This Row],[QTY PRELIEVO ]]+Tabella4[[#This Row],[QTY INSERIMENTO]]</f>
        <v>34</v>
      </c>
      <c r="I68" s="8">
        <f t="shared" si="1"/>
        <v>10</v>
      </c>
    </row>
    <row r="69" spans="1:9" hidden="1">
      <c r="A69" s="8" t="str">
        <f>IF((COUNTIF($B$1:B68,B69)+1)=COUNTIF(B:B,B69),"ACTUAL","OLD")</f>
        <v>OLD</v>
      </c>
      <c r="B69" t="s">
        <v>118</v>
      </c>
      <c r="C69" s="8">
        <f>LOOKUP(9,1/($B$1:B68=B69),H:H)</f>
        <v>31</v>
      </c>
      <c r="D69">
        <v>1</v>
      </c>
      <c r="F69" s="25">
        <v>42867</v>
      </c>
      <c r="G69" t="s">
        <v>230</v>
      </c>
      <c r="H69" s="8">
        <f>Tabella4[[#This Row],[GIACENZA INIZIALE]]-Tabella4[[#This Row],[QTY PRELIEVO ]]+Tabella4[[#This Row],[QTY INSERIMENTO]]</f>
        <v>30</v>
      </c>
      <c r="I69" s="8">
        <f t="shared" ref="I69:I74" si="2">VLOOKUP(B69,$Q$1:$R$51,2,FALSE)</f>
        <v>10</v>
      </c>
    </row>
    <row r="70" spans="1:9">
      <c r="A70" s="8" t="str">
        <f>IF((COUNTIF($B$1:B69,B70)+1)=COUNTIF(B:B,B70),"ACTUAL","OLD")</f>
        <v>ACTUAL</v>
      </c>
      <c r="B70" t="s">
        <v>145</v>
      </c>
      <c r="C70" s="8">
        <f>LOOKUP(9,1/($B$1:B69=B70),H:H)</f>
        <v>0</v>
      </c>
      <c r="D70">
        <v>1</v>
      </c>
      <c r="E70">
        <v>4</v>
      </c>
      <c r="F70" s="45">
        <v>42872</v>
      </c>
      <c r="G70" t="s">
        <v>245</v>
      </c>
      <c r="H70" s="8">
        <f>Tabella4[[#This Row],[GIACENZA INIZIALE]]-Tabella4[[#This Row],[QTY PRELIEVO ]]+Tabella4[[#This Row],[QTY INSERIMENTO]]</f>
        <v>3</v>
      </c>
      <c r="I70" s="8">
        <f t="shared" si="2"/>
        <v>1</v>
      </c>
    </row>
    <row r="71" spans="1:9" hidden="1">
      <c r="A71" s="8" t="str">
        <f>IF((COUNTIF($B$1:B70,B71)+1)=COUNTIF(B:B,B71),"ACTUAL","OLD")</f>
        <v>OLD</v>
      </c>
      <c r="B71" t="s">
        <v>121</v>
      </c>
      <c r="C71" s="8">
        <f>LOOKUP(9,1/($B$1:B70=B71),H:H)</f>
        <v>8</v>
      </c>
      <c r="D71">
        <v>1</v>
      </c>
      <c r="F71" s="45">
        <v>42873</v>
      </c>
      <c r="G71" t="s">
        <v>246</v>
      </c>
      <c r="H71" s="8">
        <f>Tabella4[[#This Row],[GIACENZA INIZIALE]]-Tabella4[[#This Row],[QTY PRELIEVO ]]+Tabella4[[#This Row],[QTY INSERIMENTO]]</f>
        <v>7</v>
      </c>
      <c r="I71" s="8">
        <f t="shared" si="2"/>
        <v>1</v>
      </c>
    </row>
    <row r="72" spans="1:9" hidden="1">
      <c r="A72" s="8" t="str">
        <f>IF((COUNTIF($B$1:B71,B72)+1)=COUNTIF(B:B,B72),"ACTUAL","OLD")</f>
        <v>OLD</v>
      </c>
      <c r="B72" t="s">
        <v>139</v>
      </c>
      <c r="C72" s="8">
        <f>LOOKUP(9,1/($B$1:B71=B72),H:H)</f>
        <v>20</v>
      </c>
      <c r="D72">
        <v>1</v>
      </c>
      <c r="F72" s="45">
        <v>42874</v>
      </c>
      <c r="G72" t="s">
        <v>248</v>
      </c>
      <c r="H72" s="8">
        <f>Tabella4[[#This Row],[GIACENZA INIZIALE]]-Tabella4[[#This Row],[QTY PRELIEVO ]]+Tabella4[[#This Row],[QTY INSERIMENTO]]</f>
        <v>19</v>
      </c>
      <c r="I72" s="8">
        <f t="shared" si="2"/>
        <v>5</v>
      </c>
    </row>
    <row r="73" spans="1:9" hidden="1">
      <c r="A73" s="8" t="str">
        <f>IF((COUNTIF($B$1:B72,B73)+1)=COUNTIF(B:B,B73),"ACTUAL","OLD")</f>
        <v>OLD</v>
      </c>
      <c r="B73" t="s">
        <v>120</v>
      </c>
      <c r="C73" s="8">
        <f>LOOKUP(9,1/($B$1:B72=B73),H:H)</f>
        <v>2</v>
      </c>
      <c r="D73">
        <v>1</v>
      </c>
      <c r="F73" s="45">
        <v>42884</v>
      </c>
      <c r="G73" t="s">
        <v>256</v>
      </c>
      <c r="H73" s="8">
        <f>Tabella4[[#This Row],[GIACENZA INIZIALE]]-Tabella4[[#This Row],[QTY PRELIEVO ]]+Tabella4[[#This Row],[QTY INSERIMENTO]]</f>
        <v>1</v>
      </c>
      <c r="I73" s="8">
        <f t="shared" si="2"/>
        <v>1</v>
      </c>
    </row>
    <row r="74" spans="1:9">
      <c r="A74" s="8" t="str">
        <f>IF((COUNTIF($B$1:B73,B74)+1)=COUNTIF(B:B,B74),"ACTUAL","OLD")</f>
        <v>ACTUAL</v>
      </c>
      <c r="B74" t="s">
        <v>154</v>
      </c>
      <c r="C74" s="8">
        <f>LOOKUP(9,1/($B$1:B73=B74),H:H)</f>
        <v>85</v>
      </c>
      <c r="D74">
        <v>1</v>
      </c>
      <c r="F74" s="45">
        <v>42886</v>
      </c>
      <c r="G74" t="s">
        <v>196</v>
      </c>
      <c r="H74" s="8">
        <f>Tabella4[[#This Row],[GIACENZA INIZIALE]]-Tabella4[[#This Row],[QTY PRELIEVO ]]+Tabella4[[#This Row],[QTY INSERIMENTO]]</f>
        <v>84</v>
      </c>
      <c r="I74" s="8">
        <f t="shared" si="2"/>
        <v>2</v>
      </c>
    </row>
    <row r="75" spans="1:9" hidden="1">
      <c r="A75" s="8" t="str">
        <f>IF((COUNTIF($B$1:B74,B75)+1)=COUNTIF(B:B,B75),"ACTUAL","OLD")</f>
        <v>OLD</v>
      </c>
      <c r="B75" t="s">
        <v>122</v>
      </c>
      <c r="C75" s="8">
        <f>LOOKUP(9,1/($B$1:B74=B75),H:H)</f>
        <v>7</v>
      </c>
      <c r="D75">
        <v>1</v>
      </c>
      <c r="F75" s="45">
        <v>42886</v>
      </c>
      <c r="G75" t="s">
        <v>260</v>
      </c>
      <c r="H75" s="8">
        <f>Tabella4[[#This Row],[GIACENZA INIZIALE]]-Tabella4[[#This Row],[QTY PRELIEVO ]]+Tabella4[[#This Row],[QTY INSERIMENTO]]</f>
        <v>6</v>
      </c>
      <c r="I75" s="8">
        <f t="shared" ref="I75:I81" si="3">VLOOKUP(B75,$Q$1:$R$51,2,FALSE)</f>
        <v>1</v>
      </c>
    </row>
    <row r="76" spans="1:9">
      <c r="A76" s="8" t="str">
        <f>IF((COUNTIF($B$1:B75,B76)+1)=COUNTIF(B:B,B76),"ACTUAL","OLD")</f>
        <v>ACTUAL</v>
      </c>
      <c r="B76" t="s">
        <v>122</v>
      </c>
      <c r="C76" s="8">
        <f>LOOKUP(9,1/($B$1:B75=B76),H:H)</f>
        <v>6</v>
      </c>
      <c r="D76">
        <v>6</v>
      </c>
      <c r="F76" s="45">
        <v>42880</v>
      </c>
      <c r="G76" t="s">
        <v>263</v>
      </c>
      <c r="H76" s="8">
        <f>Tabella4[[#This Row],[GIACENZA INIZIALE]]-Tabella4[[#This Row],[QTY PRELIEVO ]]+Tabella4[[#This Row],[QTY INSERIMENTO]]</f>
        <v>0</v>
      </c>
      <c r="I76" s="8">
        <f t="shared" si="3"/>
        <v>1</v>
      </c>
    </row>
    <row r="77" spans="1:9" hidden="1">
      <c r="A77" s="8" t="str">
        <f>IF((COUNTIF($B$1:B76,B77)+1)=COUNTIF(B:B,B77),"ACTUAL","OLD")</f>
        <v>OLD</v>
      </c>
      <c r="B77" t="s">
        <v>121</v>
      </c>
      <c r="C77" s="8">
        <f>LOOKUP(9,1/($B$1:B76=B77),H:H)</f>
        <v>7</v>
      </c>
      <c r="D77">
        <v>1</v>
      </c>
      <c r="F77" s="45">
        <v>42880</v>
      </c>
      <c r="G77" t="s">
        <v>261</v>
      </c>
      <c r="H77" s="8">
        <f>Tabella4[[#This Row],[GIACENZA INIZIALE]]-Tabella4[[#This Row],[QTY PRELIEVO ]]+Tabella4[[#This Row],[QTY INSERIMENTO]]</f>
        <v>6</v>
      </c>
      <c r="I77" s="8">
        <f t="shared" si="3"/>
        <v>1</v>
      </c>
    </row>
    <row r="78" spans="1:9" hidden="1">
      <c r="A78" s="8" t="str">
        <f>IF((COUNTIF($B$1:B77,B78)+1)=COUNTIF(B:B,B78),"ACTUAL","OLD")</f>
        <v>OLD</v>
      </c>
      <c r="B78" t="s">
        <v>123</v>
      </c>
      <c r="C78" s="8">
        <f>LOOKUP(9,1/($B$1:B77=B78),H:H)</f>
        <v>4</v>
      </c>
      <c r="D78">
        <v>2</v>
      </c>
      <c r="F78" s="45">
        <v>42880</v>
      </c>
      <c r="G78" t="s">
        <v>262</v>
      </c>
      <c r="H78" s="8">
        <f>Tabella4[[#This Row],[GIACENZA INIZIALE]]-Tabella4[[#This Row],[QTY PRELIEVO ]]+Tabella4[[#This Row],[QTY INSERIMENTO]]</f>
        <v>2</v>
      </c>
      <c r="I78" s="8">
        <f t="shared" si="3"/>
        <v>1</v>
      </c>
    </row>
    <row r="79" spans="1:9">
      <c r="A79" s="8" t="str">
        <f>IF((COUNTIF($B$1:B78,B79)+1)=COUNTIF(B:B,B79),"ACTUAL","OLD")</f>
        <v>ACTUAL</v>
      </c>
      <c r="B79" t="s">
        <v>124</v>
      </c>
      <c r="C79" s="8">
        <f>LOOKUP(9,1/($B$1:B78=B79),H:H)</f>
        <v>1</v>
      </c>
      <c r="D79">
        <v>1</v>
      </c>
      <c r="F79" s="45">
        <v>42880</v>
      </c>
      <c r="G79" t="s">
        <v>189</v>
      </c>
      <c r="H79" s="8">
        <f>Tabella4[[#This Row],[GIACENZA INIZIALE]]-Tabella4[[#This Row],[QTY PRELIEVO ]]+Tabella4[[#This Row],[QTY INSERIMENTO]]</f>
        <v>0</v>
      </c>
      <c r="I79" s="8">
        <f t="shared" si="3"/>
        <v>1</v>
      </c>
    </row>
    <row r="80" spans="1:9" hidden="1">
      <c r="A80" s="8" t="str">
        <f>IF((COUNTIF($B$1:B79,B80)+1)=COUNTIF(B:B,B80),"ACTUAL","OLD")</f>
        <v>OLD</v>
      </c>
      <c r="B80" t="s">
        <v>121</v>
      </c>
      <c r="C80" s="8">
        <f>LOOKUP(9,1/($B$1:B79=B80),H:H)</f>
        <v>6</v>
      </c>
      <c r="D80">
        <v>1</v>
      </c>
      <c r="F80" s="45">
        <v>42879</v>
      </c>
      <c r="G80" t="s">
        <v>264</v>
      </c>
      <c r="H80" s="8">
        <f>Tabella4[[#This Row],[GIACENZA INIZIALE]]-Tabella4[[#This Row],[QTY PRELIEVO ]]+Tabella4[[#This Row],[QTY INSERIMENTO]]</f>
        <v>5</v>
      </c>
      <c r="I80" s="8">
        <f t="shared" si="3"/>
        <v>1</v>
      </c>
    </row>
    <row r="81" spans="1:9">
      <c r="A81" s="8" t="str">
        <f>IF((COUNTIF($B$1:B80,B81)+1)=COUNTIF(B:B,B81),"ACTUAL","OLD")</f>
        <v>ACTUAL</v>
      </c>
      <c r="B81" t="s">
        <v>120</v>
      </c>
      <c r="C81" s="8">
        <f>LOOKUP(9,1/($B$1:B80=B81),H:H)</f>
        <v>1</v>
      </c>
      <c r="D81">
        <v>1</v>
      </c>
      <c r="F81" s="45">
        <v>42830</v>
      </c>
      <c r="G81" t="s">
        <v>265</v>
      </c>
      <c r="H81" s="8">
        <f>Tabella4[[#This Row],[GIACENZA INIZIALE]]-Tabella4[[#This Row],[QTY PRELIEVO ]]+Tabella4[[#This Row],[QTY INSERIMENTO]]</f>
        <v>0</v>
      </c>
      <c r="I81" s="8">
        <f t="shared" si="3"/>
        <v>1</v>
      </c>
    </row>
    <row r="82" spans="1:9">
      <c r="A82" s="8" t="str">
        <f>IF((COUNTIF($B$1:B81,B82)+1)=COUNTIF(B:B,B82),"ACTUAL","OLD")</f>
        <v>ACTUAL</v>
      </c>
      <c r="B82" t="s">
        <v>121</v>
      </c>
      <c r="C82" s="8">
        <f>LOOKUP(9,1/($B$1:B81=B82),H:H)</f>
        <v>5</v>
      </c>
      <c r="D82">
        <v>1</v>
      </c>
      <c r="F82" s="45">
        <v>42907</v>
      </c>
      <c r="G82" t="s">
        <v>296</v>
      </c>
      <c r="H82" s="8">
        <f>Tabella4[[#This Row],[GIACENZA INIZIALE]]-Tabella4[[#This Row],[QTY PRELIEVO ]]+Tabella4[[#This Row],[QTY INSERIMENTO]]</f>
        <v>4</v>
      </c>
      <c r="I82" s="8">
        <f t="shared" ref="I82:I88" si="4">VLOOKUP(B82,$Q$1:$R$51,2,FALSE)</f>
        <v>1</v>
      </c>
    </row>
    <row r="83" spans="1:9">
      <c r="A83" s="8" t="str">
        <f>IF((COUNTIF($B$1:B82,B83)+1)=COUNTIF(B:B,B83),"ACTUAL","OLD")</f>
        <v>OLD</v>
      </c>
      <c r="B83" t="s">
        <v>118</v>
      </c>
      <c r="C83" s="8">
        <f>LOOKUP(9,1/($B$1:B82=B83),H:H)</f>
        <v>30</v>
      </c>
      <c r="D83">
        <v>1</v>
      </c>
      <c r="F83" s="45">
        <v>42907</v>
      </c>
      <c r="G83" t="s">
        <v>205</v>
      </c>
      <c r="H83" s="8">
        <f>Tabella4[[#This Row],[GIACENZA INIZIALE]]-Tabella4[[#This Row],[QTY PRELIEVO ]]+Tabella4[[#This Row],[QTY INSERIMENTO]]</f>
        <v>29</v>
      </c>
      <c r="I83" s="8">
        <f t="shared" si="4"/>
        <v>10</v>
      </c>
    </row>
    <row r="84" spans="1:9">
      <c r="A84" s="8" t="str">
        <f>IF((COUNTIF($B$1:B83,B84)+1)=COUNTIF(B:B,B84),"ACTUAL","OLD")</f>
        <v>ACTUAL</v>
      </c>
      <c r="B84" t="s">
        <v>123</v>
      </c>
      <c r="C84" s="8">
        <f>LOOKUP(9,1/($B$1:B83=B84),H:H)</f>
        <v>2</v>
      </c>
      <c r="D84">
        <v>1</v>
      </c>
      <c r="F84" s="46">
        <v>42912</v>
      </c>
      <c r="G84" t="s">
        <v>269</v>
      </c>
      <c r="H84" s="8">
        <f>Tabella4[[#This Row],[GIACENZA INIZIALE]]-Tabella4[[#This Row],[QTY PRELIEVO ]]+Tabella4[[#This Row],[QTY INSERIMENTO]]</f>
        <v>1</v>
      </c>
      <c r="I84" s="8">
        <f t="shared" si="4"/>
        <v>1</v>
      </c>
    </row>
    <row r="85" spans="1:9">
      <c r="A85" s="8" t="str">
        <f>IF((COUNTIF($B$1:B84,B85)+1)=COUNTIF(B:B,B85),"ACTUAL","OLD")</f>
        <v>ACTUAL</v>
      </c>
      <c r="B85" t="s">
        <v>130</v>
      </c>
      <c r="C85" s="8">
        <f>LOOKUP(9,1/($B$1:B84=B85),H:H)</f>
        <v>0</v>
      </c>
      <c r="E85">
        <v>3</v>
      </c>
      <c r="F85" s="46">
        <v>42912</v>
      </c>
      <c r="G85" t="s">
        <v>269</v>
      </c>
      <c r="H85" s="8">
        <f>Tabella4[[#This Row],[GIACENZA INIZIALE]]-Tabella4[[#This Row],[QTY PRELIEVO ]]+Tabella4[[#This Row],[QTY INSERIMENTO]]</f>
        <v>3</v>
      </c>
      <c r="I85" s="8">
        <f t="shared" si="4"/>
        <v>1</v>
      </c>
    </row>
    <row r="86" spans="1:9">
      <c r="A86" s="8" t="str">
        <f>IF((COUNTIF($B$1:B85,B86)+1)=COUNTIF(B:B,B86),"ACTUAL","OLD")</f>
        <v>ACTUAL</v>
      </c>
      <c r="B86" t="s">
        <v>142</v>
      </c>
      <c r="C86" s="8">
        <f>LOOKUP(9,1/($B$1:B85=B86),H:H)</f>
        <v>5</v>
      </c>
      <c r="D86">
        <v>1</v>
      </c>
      <c r="F86" s="46">
        <v>42909</v>
      </c>
      <c r="G86" t="s">
        <v>303</v>
      </c>
      <c r="H86" s="8">
        <f>Tabella4[[#This Row],[GIACENZA INIZIALE]]-Tabella4[[#This Row],[QTY PRELIEVO ]]+Tabella4[[#This Row],[QTY INSERIMENTO]]</f>
        <v>4</v>
      </c>
      <c r="I86" s="8">
        <f t="shared" si="4"/>
        <v>5</v>
      </c>
    </row>
    <row r="87" spans="1:9">
      <c r="A87" s="8" t="str">
        <f>IF((COUNTIF($B$1:B86,B87)+1)=COUNTIF(B:B,B87),"ACTUAL","OLD")</f>
        <v>OLD</v>
      </c>
      <c r="B87" t="s">
        <v>139</v>
      </c>
      <c r="C87" s="8">
        <f>LOOKUP(9,1/($B$1:B86=B87),H:H)</f>
        <v>19</v>
      </c>
      <c r="D87">
        <v>1</v>
      </c>
      <c r="F87" s="46">
        <v>42909</v>
      </c>
      <c r="G87" t="s">
        <v>301</v>
      </c>
      <c r="H87" s="8">
        <f>Tabella4[[#This Row],[GIACENZA INIZIALE]]-Tabella4[[#This Row],[QTY PRELIEVO ]]+Tabella4[[#This Row],[QTY INSERIMENTO]]</f>
        <v>18</v>
      </c>
      <c r="I87" s="8">
        <f t="shared" si="4"/>
        <v>5</v>
      </c>
    </row>
    <row r="88" spans="1:9">
      <c r="A88" s="8" t="str">
        <f>IF((COUNTIF($B$1:B87,B88)+1)=COUNTIF(B:B,B88),"ACTUAL","OLD")</f>
        <v>ACTUAL</v>
      </c>
      <c r="B88" t="s">
        <v>71</v>
      </c>
      <c r="C88" s="8">
        <f>LOOKUP(9,1/($B$1:B87=B88),H:H)</f>
        <v>12</v>
      </c>
      <c r="D88">
        <v>2</v>
      </c>
      <c r="F88" s="46">
        <v>42909</v>
      </c>
      <c r="G88" t="s">
        <v>304</v>
      </c>
      <c r="H88" s="8">
        <f>Tabella4[[#This Row],[GIACENZA INIZIALE]]-Tabella4[[#This Row],[QTY PRELIEVO ]]+Tabella4[[#This Row],[QTY INSERIMENTO]]</f>
        <v>10</v>
      </c>
      <c r="I88" s="8">
        <f t="shared" si="4"/>
        <v>2</v>
      </c>
    </row>
    <row r="89" spans="1:9">
      <c r="A89" s="8" t="str">
        <f>IF((COUNTIF($B$1:B88,B89)+1)=COUNTIF(B:B,B89),"ACTUAL","OLD")</f>
        <v>OLD</v>
      </c>
      <c r="B89" t="s">
        <v>73</v>
      </c>
      <c r="C89" s="8">
        <f>LOOKUP(9,1/($B$1:B88=B89),H:H)</f>
        <v>40</v>
      </c>
      <c r="D89">
        <v>1</v>
      </c>
      <c r="F89" s="46">
        <v>42912</v>
      </c>
      <c r="G89" t="s">
        <v>199</v>
      </c>
      <c r="H89" s="8">
        <f>Tabella4[[#This Row],[GIACENZA INIZIALE]]-Tabella4[[#This Row],[QTY PRELIEVO ]]+Tabella4[[#This Row],[QTY INSERIMENTO]]</f>
        <v>39</v>
      </c>
      <c r="I89" s="8">
        <f t="shared" ref="I89:I94" si="5">VLOOKUP(B89,$Q$1:$R$51,2,FALSE)</f>
        <v>2</v>
      </c>
    </row>
    <row r="90" spans="1:9">
      <c r="A90" s="8" t="str">
        <f>IF((COUNTIF($B$1:B89,B90)+1)=COUNTIF(B:B,B90),"ACTUAL","OLD")</f>
        <v>ACTUAL</v>
      </c>
      <c r="B90" t="s">
        <v>73</v>
      </c>
      <c r="C90" s="8">
        <f>LOOKUP(9,1/($B$1:B89=B90),H:H)</f>
        <v>39</v>
      </c>
      <c r="D90">
        <v>1</v>
      </c>
      <c r="F90" s="46">
        <v>42905</v>
      </c>
      <c r="G90" t="s">
        <v>227</v>
      </c>
      <c r="H90" s="8">
        <f>Tabella4[[#This Row],[GIACENZA INIZIALE]]-Tabella4[[#This Row],[QTY PRELIEVO ]]+Tabella4[[#This Row],[QTY INSERIMENTO]]</f>
        <v>38</v>
      </c>
      <c r="I90" s="8">
        <f t="shared" si="5"/>
        <v>2</v>
      </c>
    </row>
    <row r="91" spans="1:9">
      <c r="A91" s="8" t="str">
        <f>IF((COUNTIF($B$1:B90,B91)+1)=COUNTIF(B:B,B91),"ACTUAL","OLD")</f>
        <v>ACTUAL</v>
      </c>
      <c r="B91" t="s">
        <v>139</v>
      </c>
      <c r="C91" s="8">
        <f>LOOKUP(9,1/($B$1:B90=B91),H:H)</f>
        <v>18</v>
      </c>
      <c r="D91">
        <v>1</v>
      </c>
      <c r="F91" s="46">
        <v>42912</v>
      </c>
      <c r="G91" t="s">
        <v>199</v>
      </c>
      <c r="H91" s="8">
        <f>Tabella4[[#This Row],[GIACENZA INIZIALE]]-Tabella4[[#This Row],[QTY PRELIEVO ]]+Tabella4[[#This Row],[QTY INSERIMENTO]]</f>
        <v>17</v>
      </c>
      <c r="I91" s="8">
        <f t="shared" si="5"/>
        <v>5</v>
      </c>
    </row>
    <row r="92" spans="1:9">
      <c r="A92" s="8" t="str">
        <f>IF((COUNTIF($B$1:B91,B92)+1)=COUNTIF(B:B,B92),"ACTUAL","OLD")</f>
        <v>ACTUAL</v>
      </c>
      <c r="B92" t="s">
        <v>117</v>
      </c>
      <c r="C92" s="8">
        <f>LOOKUP(9,1/($B$1:B91=B92),H:H)</f>
        <v>34</v>
      </c>
      <c r="D92">
        <v>1</v>
      </c>
      <c r="F92" s="46">
        <v>42912</v>
      </c>
      <c r="G92" t="s">
        <v>265</v>
      </c>
      <c r="H92" s="8">
        <f>Tabella4[[#This Row],[GIACENZA INIZIALE]]-Tabella4[[#This Row],[QTY PRELIEVO ]]+Tabella4[[#This Row],[QTY INSERIMENTO]]</f>
        <v>33</v>
      </c>
      <c r="I92" s="8">
        <f t="shared" si="5"/>
        <v>10</v>
      </c>
    </row>
    <row r="93" spans="1:9">
      <c r="A93" s="8" t="str">
        <f>IF((COUNTIF($B$1:B92,B93)+1)=COUNTIF(B:B,B93),"ACTUAL","OLD")</f>
        <v>OLD</v>
      </c>
      <c r="B93" t="s">
        <v>118</v>
      </c>
      <c r="C93" s="8">
        <f>LOOKUP(9,1/($B$1:B92=B93),H:H)</f>
        <v>29</v>
      </c>
      <c r="D93">
        <v>1</v>
      </c>
      <c r="F93" s="46">
        <v>42912</v>
      </c>
      <c r="G93" t="s">
        <v>305</v>
      </c>
      <c r="H93" s="8">
        <f>Tabella4[[#This Row],[GIACENZA INIZIALE]]-Tabella4[[#This Row],[QTY PRELIEVO ]]+Tabella4[[#This Row],[QTY INSERIMENTO]]</f>
        <v>28</v>
      </c>
      <c r="I93" s="8">
        <f t="shared" si="5"/>
        <v>10</v>
      </c>
    </row>
    <row r="94" spans="1:9">
      <c r="A94" s="8" t="str">
        <f>IF((COUNTIF($B$1:B93,B94)+1)=COUNTIF(B:B,B94),"ACTUAL","OLD")</f>
        <v>ACTUAL</v>
      </c>
      <c r="B94" t="s">
        <v>118</v>
      </c>
      <c r="C94" s="8">
        <f>LOOKUP(9,1/($B$1:B93=B94),H:H)</f>
        <v>28</v>
      </c>
      <c r="D94">
        <v>1</v>
      </c>
      <c r="F94" s="49">
        <v>42919</v>
      </c>
      <c r="G94" t="s">
        <v>313</v>
      </c>
      <c r="H94" s="8">
        <f>Tabella4[[#This Row],[GIACENZA INIZIALE]]-Tabella4[[#This Row],[QTY PRELIEVO ]]+Tabella4[[#This Row],[QTY INSERIMENTO]]</f>
        <v>27</v>
      </c>
      <c r="I94" s="8">
        <f t="shared" si="5"/>
        <v>10</v>
      </c>
    </row>
  </sheetData>
  <conditionalFormatting sqref="H1:H1048576">
    <cfRule type="expression" dxfId="37" priority="5">
      <formula>IF(AND($H1&lt;&gt;"GIACENZA RESIDUA",$H1&lt;$I1),TRUE,FALSE)</formula>
    </cfRule>
  </conditionalFormatting>
  <conditionalFormatting sqref="A1:J1048576">
    <cfRule type="expression" dxfId="36" priority="4">
      <formula>($A1="OLD")</formula>
    </cfRule>
  </conditionalFormatting>
  <conditionalFormatting sqref="Q51">
    <cfRule type="expression" dxfId="35" priority="1">
      <formula>($A51="OLD")</formula>
    </cfRule>
  </conditionalFormatting>
  <dataValidations count="1">
    <dataValidation type="list" allowBlank="1" showInputMessage="1" showErrorMessage="1" sqref="B2:B94">
      <formula1>$Q$2:$Q$50</formula1>
    </dataValidation>
  </dataValidations>
  <pageMargins left="0.7" right="0.7" top="0.75" bottom="0.75" header="0.3" footer="0.3"/>
  <pageSetup paperSize="9" orientation="portrait" r:id="rId1"/>
  <ignoredErrors>
    <ignoredError sqref="C5" calculatedColumn="1"/>
  </ignoredErrors>
  <legacy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24" sqref="G24"/>
    </sheetView>
  </sheetViews>
  <sheetFormatPr defaultRowHeight="14.4"/>
  <cols>
    <col min="1" max="1" width="15" bestFit="1" customWidth="1"/>
    <col min="2" max="2" width="29" bestFit="1" customWidth="1"/>
    <col min="3" max="3" width="22" bestFit="1" customWidth="1"/>
    <col min="4" max="4" width="20" bestFit="1" customWidth="1"/>
    <col min="5" max="5" width="24" bestFit="1" customWidth="1"/>
    <col min="6" max="6" width="10.6640625" bestFit="1" customWidth="1"/>
    <col min="7" max="7" width="23.88671875" bestFit="1" customWidth="1"/>
    <col min="8" max="8" width="24.6640625" bestFit="1" customWidth="1"/>
    <col min="9" max="9" width="26.109375" bestFit="1" customWidth="1"/>
    <col min="10" max="10" width="11" bestFit="1" customWidth="1"/>
    <col min="18" max="18" width="29" bestFit="1" customWidth="1"/>
    <col min="19" max="19" width="23.33203125" customWidth="1"/>
  </cols>
  <sheetData>
    <row r="1" spans="1:19" ht="15.6">
      <c r="A1" s="1" t="s">
        <v>40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R1" s="2" t="s">
        <v>1</v>
      </c>
      <c r="S1" s="1" t="s">
        <v>8</v>
      </c>
    </row>
    <row r="2" spans="1:19">
      <c r="A2" t="str">
        <f>IF((COUNTIF($B$1:B1,B2)+1)=COUNTIF(B:B,B2),"ACTUAL","OLD")</f>
        <v>ACTUAL</v>
      </c>
      <c r="B2" t="s">
        <v>181</v>
      </c>
      <c r="C2" s="18">
        <v>1</v>
      </c>
      <c r="F2" s="15">
        <v>42836</v>
      </c>
      <c r="H2">
        <f t="shared" ref="H2:H13" si="0">IF(C2="","",C2-D2+E2)</f>
        <v>1</v>
      </c>
      <c r="I2">
        <f t="shared" ref="I2:I22" si="1">VLOOKUP(B2,$R$1:$S$47,2,FALSE)</f>
        <v>1</v>
      </c>
      <c r="R2" s="4" t="s">
        <v>181</v>
      </c>
      <c r="S2">
        <v>1</v>
      </c>
    </row>
    <row r="3" spans="1:19" hidden="1">
      <c r="A3" t="str">
        <f>IF((COUNTIF($B$1:B2,B3)+1)=COUNTIF(B:B,B3),"ACTUAL","OLD")</f>
        <v>OLD</v>
      </c>
      <c r="B3" t="s">
        <v>187</v>
      </c>
      <c r="C3" s="14">
        <v>1</v>
      </c>
      <c r="F3" s="15">
        <v>42836</v>
      </c>
      <c r="H3">
        <f t="shared" si="0"/>
        <v>1</v>
      </c>
      <c r="I3">
        <f t="shared" si="1"/>
        <v>2</v>
      </c>
      <c r="R3" s="9" t="s">
        <v>187</v>
      </c>
      <c r="S3">
        <v>2</v>
      </c>
    </row>
    <row r="4" spans="1:19">
      <c r="A4" t="str">
        <f>IF((COUNTIF($B$1:B3,B4)+1)=COUNTIF(B:B,B4),"ACTUAL","OLD")</f>
        <v>ACTUAL</v>
      </c>
      <c r="B4" t="s">
        <v>191</v>
      </c>
      <c r="C4" s="9">
        <v>2</v>
      </c>
      <c r="F4" s="15">
        <v>42836</v>
      </c>
      <c r="H4">
        <f t="shared" si="0"/>
        <v>2</v>
      </c>
      <c r="I4">
        <f t="shared" si="1"/>
        <v>1</v>
      </c>
      <c r="R4" s="4" t="s">
        <v>191</v>
      </c>
      <c r="S4">
        <v>1</v>
      </c>
    </row>
    <row r="5" spans="1:19" hidden="1">
      <c r="A5" t="str">
        <f>IF((COUNTIF($B$1:B4,B5)+1)=COUNTIF(B:B,B5),"ACTUAL","OLD")</f>
        <v>OLD</v>
      </c>
      <c r="B5" t="s">
        <v>182</v>
      </c>
      <c r="C5" s="14">
        <v>2</v>
      </c>
      <c r="F5" s="15">
        <v>42836</v>
      </c>
      <c r="H5">
        <f t="shared" si="0"/>
        <v>2</v>
      </c>
      <c r="I5">
        <f t="shared" si="1"/>
        <v>0</v>
      </c>
      <c r="R5" s="9" t="s">
        <v>182</v>
      </c>
      <c r="S5">
        <v>0</v>
      </c>
    </row>
    <row r="6" spans="1:19">
      <c r="A6" t="str">
        <f>IF((COUNTIF($B$1:B5,B6)+1)=COUNTIF(B:B,B6),"ACTUAL","OLD")</f>
        <v>ACTUAL</v>
      </c>
      <c r="B6" t="s">
        <v>183</v>
      </c>
      <c r="C6" s="14">
        <v>3</v>
      </c>
      <c r="F6" s="15">
        <v>42836</v>
      </c>
      <c r="H6">
        <f t="shared" si="0"/>
        <v>3</v>
      </c>
      <c r="I6">
        <f t="shared" si="1"/>
        <v>0</v>
      </c>
      <c r="R6" s="4" t="s">
        <v>183</v>
      </c>
      <c r="S6">
        <v>0</v>
      </c>
    </row>
    <row r="7" spans="1:19" hidden="1">
      <c r="A7" t="str">
        <f>IF((COUNTIF($B$1:B6,B7)+1)=COUNTIF(B:B,B7),"ACTUAL","OLD")</f>
        <v>OLD</v>
      </c>
      <c r="B7" t="s">
        <v>197</v>
      </c>
      <c r="C7" s="14">
        <v>2</v>
      </c>
      <c r="F7" s="15">
        <v>42836</v>
      </c>
      <c r="H7">
        <f t="shared" si="0"/>
        <v>2</v>
      </c>
      <c r="I7">
        <f t="shared" si="1"/>
        <v>0</v>
      </c>
      <c r="R7" s="9" t="s">
        <v>197</v>
      </c>
      <c r="S7">
        <v>0</v>
      </c>
    </row>
    <row r="8" spans="1:19">
      <c r="A8" t="str">
        <f>IF((COUNTIF($B$1:B7,B8)+1)=COUNTIF(B:B,B8),"ACTUAL","OLD")</f>
        <v>ACTUAL</v>
      </c>
      <c r="B8" t="s">
        <v>188</v>
      </c>
      <c r="C8" s="9">
        <v>2</v>
      </c>
      <c r="F8" s="15">
        <v>42836</v>
      </c>
      <c r="H8">
        <f t="shared" si="0"/>
        <v>2</v>
      </c>
      <c r="I8">
        <f t="shared" si="1"/>
        <v>2</v>
      </c>
      <c r="R8" s="4" t="s">
        <v>188</v>
      </c>
      <c r="S8">
        <v>2</v>
      </c>
    </row>
    <row r="9" spans="1:19" hidden="1">
      <c r="A9" t="str">
        <f>IF((COUNTIF($B$1:B8,B9)+1)=COUNTIF(B:B,B9),"ACTUAL","OLD")</f>
        <v>OLD</v>
      </c>
      <c r="B9" t="s">
        <v>184</v>
      </c>
      <c r="C9" s="14">
        <v>2</v>
      </c>
      <c r="F9" s="15">
        <v>42836</v>
      </c>
      <c r="H9">
        <f t="shared" si="0"/>
        <v>2</v>
      </c>
      <c r="I9">
        <f t="shared" si="1"/>
        <v>2</v>
      </c>
      <c r="R9" s="9" t="s">
        <v>184</v>
      </c>
      <c r="S9">
        <v>2</v>
      </c>
    </row>
    <row r="10" spans="1:19">
      <c r="A10" t="str">
        <f>IF((COUNTIF($B$1:B9,B10)+1)=COUNTIF(B:B,B10),"ACTUAL","OLD")</f>
        <v>ACTUAL</v>
      </c>
      <c r="B10" t="s">
        <v>185</v>
      </c>
      <c r="C10" s="9">
        <v>12</v>
      </c>
      <c r="F10" s="15">
        <v>42836</v>
      </c>
      <c r="H10">
        <f t="shared" si="0"/>
        <v>12</v>
      </c>
      <c r="I10">
        <f t="shared" si="1"/>
        <v>2</v>
      </c>
      <c r="R10" s="4" t="s">
        <v>185</v>
      </c>
      <c r="S10">
        <v>2</v>
      </c>
    </row>
    <row r="11" spans="1:19">
      <c r="A11" t="str">
        <f>IF((COUNTIF($B$1:B10,B11)+1)=COUNTIF(B:B,B11),"ACTUAL","OLD")</f>
        <v>ACTUAL</v>
      </c>
      <c r="B11" t="s">
        <v>186</v>
      </c>
      <c r="C11" s="14">
        <v>6</v>
      </c>
      <c r="F11" s="15">
        <v>42836</v>
      </c>
      <c r="H11">
        <f t="shared" si="0"/>
        <v>6</v>
      </c>
      <c r="I11">
        <f t="shared" si="1"/>
        <v>0</v>
      </c>
      <c r="R11" s="12" t="s">
        <v>186</v>
      </c>
      <c r="S11">
        <v>0</v>
      </c>
    </row>
    <row r="12" spans="1:19">
      <c r="A12" t="str">
        <f>IF((COUNTIF($B$1:B11,B12)+1)=COUNTIF(B:B,B12),"ACTUAL","OLD")</f>
        <v>ACTUAL</v>
      </c>
      <c r="B12" t="s">
        <v>192</v>
      </c>
      <c r="C12" s="9">
        <v>1</v>
      </c>
      <c r="D12">
        <v>1</v>
      </c>
      <c r="F12" s="15">
        <v>42851</v>
      </c>
      <c r="G12" t="s">
        <v>193</v>
      </c>
      <c r="H12">
        <f t="shared" si="0"/>
        <v>0</v>
      </c>
      <c r="I12">
        <f t="shared" si="1"/>
        <v>0</v>
      </c>
      <c r="R12" s="17" t="s">
        <v>192</v>
      </c>
      <c r="S12">
        <v>0</v>
      </c>
    </row>
    <row r="13" spans="1:19">
      <c r="A13" t="str">
        <f>IF((COUNTIF($B$1:B12,B13)+1)=COUNTIF(B:B,B13),"ACTUAL","OLD")</f>
        <v>ACTUAL</v>
      </c>
      <c r="B13" t="s">
        <v>182</v>
      </c>
      <c r="C13" s="14">
        <f>LOOKUP(9,1/($B$1:B12=B13),H:H)</f>
        <v>2</v>
      </c>
      <c r="D13">
        <v>2</v>
      </c>
      <c r="F13" s="15">
        <v>42851</v>
      </c>
      <c r="G13" t="s">
        <v>194</v>
      </c>
      <c r="H13">
        <f t="shared" si="0"/>
        <v>0</v>
      </c>
      <c r="I13">
        <f t="shared" si="1"/>
        <v>0</v>
      </c>
      <c r="R13" s="26" t="s">
        <v>206</v>
      </c>
      <c r="S13">
        <v>2</v>
      </c>
    </row>
    <row r="14" spans="1:19" hidden="1">
      <c r="A14" t="str">
        <f>IF((COUNTIF($B$1:B13,B14)+1)=COUNTIF(B:B,B14),"ACTUAL","OLD")</f>
        <v>OLD</v>
      </c>
      <c r="B14" t="s">
        <v>197</v>
      </c>
      <c r="C14" s="4">
        <f>LOOKUP(9,1/($B$1:B13=B14),H:H)</f>
        <v>2</v>
      </c>
      <c r="D14">
        <v>1</v>
      </c>
      <c r="F14" s="15">
        <v>42858</v>
      </c>
      <c r="G14" t="s">
        <v>198</v>
      </c>
      <c r="H14">
        <f t="shared" ref="H14:H19" si="2">IF(C14="","",C14-D14+E14)</f>
        <v>1</v>
      </c>
      <c r="I14">
        <f t="shared" si="1"/>
        <v>0</v>
      </c>
      <c r="R14" s="9" t="s">
        <v>268</v>
      </c>
      <c r="S14">
        <v>0</v>
      </c>
    </row>
    <row r="15" spans="1:19">
      <c r="A15" t="str">
        <f>IF((COUNTIF($B$1:B14,B15)+1)=COUNTIF(B:B,B15),"ACTUAL","OLD")</f>
        <v>OLD</v>
      </c>
      <c r="B15" t="s">
        <v>206</v>
      </c>
      <c r="C15" s="14">
        <v>12</v>
      </c>
      <c r="F15" s="15">
        <v>42860</v>
      </c>
      <c r="H15">
        <f t="shared" si="2"/>
        <v>12</v>
      </c>
      <c r="I15">
        <f t="shared" si="1"/>
        <v>2</v>
      </c>
      <c r="R15" s="37" t="s">
        <v>270</v>
      </c>
      <c r="S15">
        <v>0</v>
      </c>
    </row>
    <row r="16" spans="1:19">
      <c r="A16" t="str">
        <f>IF((COUNTIF($B$1:B15,B16)+1)=COUNTIF(B:B,B16),"ACTUAL","OLD")</f>
        <v>ACTUAL</v>
      </c>
      <c r="B16" t="s">
        <v>197</v>
      </c>
      <c r="C16" s="14">
        <f>LOOKUP(9,1/($B$1:B15=B16),H:H)</f>
        <v>1</v>
      </c>
      <c r="E16">
        <v>2</v>
      </c>
      <c r="F16" s="15">
        <v>42860</v>
      </c>
      <c r="H16">
        <f t="shared" si="2"/>
        <v>3</v>
      </c>
      <c r="I16">
        <f t="shared" si="1"/>
        <v>0</v>
      </c>
    </row>
    <row r="17" spans="1:9" hidden="1">
      <c r="A17" t="str">
        <f>IF((COUNTIF($B$1:B16,B17)+1)=COUNTIF(B:B,B17),"ACTUAL","OLD")</f>
        <v>OLD</v>
      </c>
      <c r="B17" t="s">
        <v>187</v>
      </c>
      <c r="C17" s="14">
        <f>LOOKUP(9,1/($B$1:B16=B17),H:H)</f>
        <v>1</v>
      </c>
      <c r="D17">
        <v>1</v>
      </c>
      <c r="F17" s="15">
        <v>42877</v>
      </c>
      <c r="G17" t="s">
        <v>247</v>
      </c>
      <c r="H17">
        <f t="shared" si="2"/>
        <v>0</v>
      </c>
      <c r="I17">
        <f t="shared" si="1"/>
        <v>2</v>
      </c>
    </row>
    <row r="18" spans="1:9">
      <c r="A18" t="str">
        <f>IF((COUNTIF($B$1:B17,B18)+1)=COUNTIF(B:B,B18),"ACTUAL","OLD")</f>
        <v>ACTUAL</v>
      </c>
      <c r="B18" t="s">
        <v>187</v>
      </c>
      <c r="C18" s="14">
        <f>LOOKUP(9,1/($B$1:B17=B18),H:H)</f>
        <v>0</v>
      </c>
      <c r="E18">
        <v>2</v>
      </c>
      <c r="F18" s="15">
        <v>42880</v>
      </c>
      <c r="H18">
        <f t="shared" si="2"/>
        <v>2</v>
      </c>
      <c r="I18">
        <f t="shared" si="1"/>
        <v>2</v>
      </c>
    </row>
    <row r="19" spans="1:9" hidden="1">
      <c r="A19" t="str">
        <f>IF((COUNTIF($B$1:B18,B19)+1)=COUNTIF(B:B,B19),"ACTUAL","OLD")</f>
        <v>OLD</v>
      </c>
      <c r="B19" t="s">
        <v>184</v>
      </c>
      <c r="C19" s="14">
        <f>LOOKUP(9,1/($B$1:B18=B19),H:H)</f>
        <v>2</v>
      </c>
      <c r="E19">
        <v>2</v>
      </c>
      <c r="F19" s="15">
        <v>42887</v>
      </c>
      <c r="H19">
        <f t="shared" si="2"/>
        <v>4</v>
      </c>
      <c r="I19">
        <f t="shared" si="1"/>
        <v>2</v>
      </c>
    </row>
    <row r="20" spans="1:9">
      <c r="A20" t="str">
        <f>IF((COUNTIF($B$1:B19,B20)+1)=COUNTIF(B:B,B20),"ACTUAL","OLD")</f>
        <v>ACTUAL</v>
      </c>
      <c r="B20" t="s">
        <v>184</v>
      </c>
      <c r="C20" s="14">
        <f>LOOKUP(9,1/($B$1:B19=B20),H:H)</f>
        <v>4</v>
      </c>
      <c r="D20">
        <v>1</v>
      </c>
      <c r="F20" s="15">
        <v>42892</v>
      </c>
      <c r="G20" t="s">
        <v>267</v>
      </c>
      <c r="H20">
        <f>IF(C20="","",C20-D20+E20)</f>
        <v>3</v>
      </c>
      <c r="I20">
        <f t="shared" si="1"/>
        <v>2</v>
      </c>
    </row>
    <row r="21" spans="1:9">
      <c r="A21" t="str">
        <f>IF((COUNTIF($B$1:B20,B21)+1)=COUNTIF(B:B,B21),"ACTUAL","OLD")</f>
        <v>ACTUAL</v>
      </c>
      <c r="B21" t="s">
        <v>268</v>
      </c>
      <c r="C21" s="14">
        <v>3</v>
      </c>
      <c r="F21" s="15">
        <v>42893</v>
      </c>
      <c r="G21" t="s">
        <v>269</v>
      </c>
      <c r="H21">
        <f>IF(C21="","",C21-D21+E21)</f>
        <v>3</v>
      </c>
      <c r="I21">
        <f t="shared" si="1"/>
        <v>0</v>
      </c>
    </row>
    <row r="22" spans="1:9">
      <c r="A22" t="str">
        <f>IF((COUNTIF($B$1:B21,B22)+1)=COUNTIF(B:B,B22),"ACTUAL","OLD")</f>
        <v>ACTUAL</v>
      </c>
      <c r="B22" t="s">
        <v>270</v>
      </c>
      <c r="C22" s="14">
        <v>3</v>
      </c>
      <c r="F22" s="15">
        <v>42893</v>
      </c>
      <c r="G22" t="s">
        <v>269</v>
      </c>
      <c r="H22">
        <f>IF(C22="","",C22-D22+E22)</f>
        <v>3</v>
      </c>
      <c r="I22">
        <f t="shared" si="1"/>
        <v>0</v>
      </c>
    </row>
    <row r="23" spans="1:9">
      <c r="A23" s="8" t="str">
        <f>IF((COUNTIF($B$1:B22,B23)+1)=COUNTIF(B:B,B23),"ACTUAL","OLD")</f>
        <v>ACTUAL</v>
      </c>
      <c r="B23" t="s">
        <v>206</v>
      </c>
      <c r="C23" s="14">
        <f>LOOKUP(9,1/($B$1:B22=B23),H:H)</f>
        <v>12</v>
      </c>
      <c r="D23">
        <v>1</v>
      </c>
      <c r="F23" s="15">
        <v>42919</v>
      </c>
      <c r="G23" t="s">
        <v>303</v>
      </c>
      <c r="H23">
        <f>IF(C23="","",C23-D23+E23)</f>
        <v>11</v>
      </c>
      <c r="I23">
        <f>VLOOKUP(B23,$R$1:$S$47,2,FALSE)</f>
        <v>2</v>
      </c>
    </row>
  </sheetData>
  <conditionalFormatting sqref="H1:H1048576">
    <cfRule type="expression" dxfId="23" priority="4">
      <formula>IF(AND($H1&lt;&gt;"GIACENZA RESIDUA",$H1&lt;$I1),TRUE,FALSE)</formula>
    </cfRule>
  </conditionalFormatting>
  <conditionalFormatting sqref="A1:J1048576">
    <cfRule type="expression" dxfId="22" priority="2">
      <formula>($A1="OLD")</formula>
    </cfRule>
  </conditionalFormatting>
  <dataValidations count="1">
    <dataValidation type="list" allowBlank="1" showInputMessage="1" showErrorMessage="1" sqref="B2:B23">
      <formula1>$R$2:$R$15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E42" sqref="E42"/>
    </sheetView>
  </sheetViews>
  <sheetFormatPr defaultRowHeight="14.4"/>
  <cols>
    <col min="1" max="1" width="12.5546875" customWidth="1"/>
    <col min="2" max="2" width="33" bestFit="1" customWidth="1"/>
    <col min="3" max="3" width="21.5546875" customWidth="1"/>
    <col min="4" max="4" width="17.44140625" customWidth="1"/>
    <col min="5" max="5" width="21.33203125" customWidth="1"/>
    <col min="6" max="6" width="10.6640625" bestFit="1" customWidth="1"/>
    <col min="7" max="7" width="21.109375" customWidth="1"/>
    <col min="8" max="8" width="22" customWidth="1"/>
    <col min="9" max="9" width="23.33203125" customWidth="1"/>
    <col min="10" max="10" width="8.5546875" customWidth="1"/>
    <col min="15" max="15" width="33" bestFit="1" customWidth="1"/>
    <col min="18" max="18" width="33" bestFit="1" customWidth="1"/>
    <col min="19" max="19" width="26.109375" bestFit="1" customWidth="1"/>
  </cols>
  <sheetData>
    <row r="1" spans="1:16" ht="15.6">
      <c r="A1" s="1" t="s">
        <v>40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O1" s="2" t="s">
        <v>1</v>
      </c>
      <c r="P1" s="1" t="s">
        <v>8</v>
      </c>
    </row>
    <row r="2" spans="1:16">
      <c r="A2" t="str">
        <f>IF((COUNTIF($B$1:B1,B2)+1)=COUNTIF(B:B,B2),"ACTUAL","OLD")</f>
        <v>ACTUAL</v>
      </c>
      <c r="B2" t="s">
        <v>272</v>
      </c>
      <c r="C2">
        <v>2</v>
      </c>
      <c r="F2" s="15">
        <v>42898</v>
      </c>
      <c r="G2" t="s">
        <v>243</v>
      </c>
      <c r="H2">
        <f t="shared" ref="H2:H20" si="0">IF(C2="","",C2-D2+E2)</f>
        <v>2</v>
      </c>
      <c r="I2">
        <f t="shared" ref="I2:I31" si="1">VLOOKUP(B2,$O$1:$P$37,2,FALSE)</f>
        <v>1</v>
      </c>
      <c r="O2" t="s">
        <v>272</v>
      </c>
      <c r="P2">
        <v>1</v>
      </c>
    </row>
    <row r="3" spans="1:16">
      <c r="A3" t="str">
        <f>IF((COUNTIF($B$1:B2,B3)+1)=COUNTIF(B:B,B3),"ACTUAL","OLD")</f>
        <v>ACTUAL</v>
      </c>
      <c r="B3" t="s">
        <v>291</v>
      </c>
      <c r="C3" s="9">
        <v>2</v>
      </c>
      <c r="F3" s="15">
        <v>42898</v>
      </c>
      <c r="G3" t="s">
        <v>243</v>
      </c>
      <c r="H3">
        <f t="shared" si="0"/>
        <v>2</v>
      </c>
      <c r="I3">
        <f t="shared" si="1"/>
        <v>1</v>
      </c>
      <c r="O3" t="s">
        <v>291</v>
      </c>
      <c r="P3">
        <v>1</v>
      </c>
    </row>
    <row r="4" spans="1:16">
      <c r="A4" t="str">
        <f>IF((COUNTIF($B$1:B3,B4)+1)=COUNTIF(B:B,B4),"ACTUAL","OLD")</f>
        <v>ACTUAL</v>
      </c>
      <c r="B4" t="s">
        <v>273</v>
      </c>
      <c r="C4" s="4">
        <v>3</v>
      </c>
      <c r="F4" s="15">
        <v>42898</v>
      </c>
      <c r="G4" t="s">
        <v>243</v>
      </c>
      <c r="H4">
        <f t="shared" si="0"/>
        <v>3</v>
      </c>
      <c r="I4">
        <f t="shared" si="1"/>
        <v>1</v>
      </c>
      <c r="O4" t="s">
        <v>273</v>
      </c>
      <c r="P4">
        <v>1</v>
      </c>
    </row>
    <row r="5" spans="1:16" hidden="1">
      <c r="A5" t="str">
        <f>IF((COUNTIF($B$1:B4,B5)+1)=COUNTIF(B:B,B5),"ACTUAL","OLD")</f>
        <v>OLD</v>
      </c>
      <c r="B5" t="s">
        <v>274</v>
      </c>
      <c r="C5" s="9">
        <v>15</v>
      </c>
      <c r="F5" s="15">
        <v>42898</v>
      </c>
      <c r="G5" t="s">
        <v>243</v>
      </c>
      <c r="H5">
        <f t="shared" si="0"/>
        <v>15</v>
      </c>
      <c r="I5">
        <f t="shared" si="1"/>
        <v>1</v>
      </c>
      <c r="O5" t="s">
        <v>274</v>
      </c>
      <c r="P5">
        <v>1</v>
      </c>
    </row>
    <row r="6" spans="1:16">
      <c r="A6" t="str">
        <f>IF((COUNTIF($B$1:B5,B6)+1)=COUNTIF(B:B,B6),"ACTUAL","OLD")</f>
        <v>ACTUAL</v>
      </c>
      <c r="B6" t="s">
        <v>275</v>
      </c>
      <c r="C6" s="4">
        <v>1</v>
      </c>
      <c r="F6" s="15">
        <v>42898</v>
      </c>
      <c r="G6" t="s">
        <v>243</v>
      </c>
      <c r="H6">
        <f t="shared" si="0"/>
        <v>1</v>
      </c>
      <c r="I6">
        <f t="shared" si="1"/>
        <v>1</v>
      </c>
      <c r="O6" t="s">
        <v>275</v>
      </c>
      <c r="P6">
        <v>1</v>
      </c>
    </row>
    <row r="7" spans="1:16">
      <c r="A7" t="str">
        <f>IF((COUNTIF($B$1:B6,B7)+1)=COUNTIF(B:B,B7),"ACTUAL","OLD")</f>
        <v>ACTUAL</v>
      </c>
      <c r="B7" t="s">
        <v>276</v>
      </c>
      <c r="C7" s="9">
        <v>1</v>
      </c>
      <c r="F7" s="15">
        <v>42898</v>
      </c>
      <c r="G7" t="s">
        <v>243</v>
      </c>
      <c r="H7">
        <f t="shared" si="0"/>
        <v>1</v>
      </c>
      <c r="I7">
        <f t="shared" si="1"/>
        <v>1</v>
      </c>
      <c r="O7" t="s">
        <v>276</v>
      </c>
      <c r="P7">
        <v>1</v>
      </c>
    </row>
    <row r="8" spans="1:16">
      <c r="A8" t="str">
        <f>IF((COUNTIF($B$1:B7,B8)+1)=COUNTIF(B:B,B8),"ACTUAL","OLD")</f>
        <v>ACTUAL</v>
      </c>
      <c r="B8" t="s">
        <v>277</v>
      </c>
      <c r="C8" s="4">
        <v>139</v>
      </c>
      <c r="F8" s="15">
        <v>42898</v>
      </c>
      <c r="G8" t="s">
        <v>243</v>
      </c>
      <c r="H8">
        <v>125</v>
      </c>
      <c r="I8">
        <f t="shared" si="1"/>
        <v>1</v>
      </c>
      <c r="O8" t="s">
        <v>277</v>
      </c>
      <c r="P8">
        <v>1</v>
      </c>
    </row>
    <row r="9" spans="1:16" hidden="1">
      <c r="A9" t="str">
        <f>IF((COUNTIF($B$1:B8,B9)+1)=COUNTIF(B:B,B9),"ACTUAL","OLD")</f>
        <v>OLD</v>
      </c>
      <c r="B9" t="s">
        <v>278</v>
      </c>
      <c r="C9" s="9">
        <v>3</v>
      </c>
      <c r="F9" s="15">
        <v>42898</v>
      </c>
      <c r="G9" t="s">
        <v>243</v>
      </c>
      <c r="H9">
        <f t="shared" si="0"/>
        <v>3</v>
      </c>
      <c r="I9">
        <f t="shared" si="1"/>
        <v>1</v>
      </c>
      <c r="O9" t="s">
        <v>278</v>
      </c>
      <c r="P9">
        <v>1</v>
      </c>
    </row>
    <row r="10" spans="1:16" hidden="1">
      <c r="A10" t="str">
        <f>IF((COUNTIF($B$1:B9,B10)+1)=COUNTIF(B:B,B10),"ACTUAL","OLD")</f>
        <v>OLD</v>
      </c>
      <c r="B10" t="s">
        <v>279</v>
      </c>
      <c r="C10" s="4">
        <v>15</v>
      </c>
      <c r="F10" s="15">
        <v>42898</v>
      </c>
      <c r="G10" t="s">
        <v>243</v>
      </c>
      <c r="H10">
        <f t="shared" si="0"/>
        <v>15</v>
      </c>
      <c r="I10">
        <f t="shared" si="1"/>
        <v>1</v>
      </c>
      <c r="O10" t="s">
        <v>279</v>
      </c>
      <c r="P10">
        <v>1</v>
      </c>
    </row>
    <row r="11" spans="1:16" hidden="1">
      <c r="A11" t="str">
        <f>IF((COUNTIF($B$1:B10,B11)+1)=COUNTIF(B:B,B11),"ACTUAL","OLD")</f>
        <v>OLD</v>
      </c>
      <c r="B11" t="s">
        <v>280</v>
      </c>
      <c r="C11" s="9">
        <v>9</v>
      </c>
      <c r="F11" s="15">
        <v>42898</v>
      </c>
      <c r="G11" t="s">
        <v>243</v>
      </c>
      <c r="H11">
        <f t="shared" si="0"/>
        <v>9</v>
      </c>
      <c r="I11">
        <f t="shared" si="1"/>
        <v>1</v>
      </c>
      <c r="O11" t="s">
        <v>280</v>
      </c>
      <c r="P11">
        <v>1</v>
      </c>
    </row>
    <row r="12" spans="1:16">
      <c r="A12" t="str">
        <f>IF((COUNTIF($B$1:B11,B12)+1)=COUNTIF(B:B,B12),"ACTUAL","OLD")</f>
        <v>ACTUAL</v>
      </c>
      <c r="B12" t="s">
        <v>281</v>
      </c>
      <c r="C12" s="4">
        <v>5</v>
      </c>
      <c r="F12" s="15">
        <v>42898</v>
      </c>
      <c r="G12" t="s">
        <v>243</v>
      </c>
      <c r="H12">
        <f t="shared" si="0"/>
        <v>5</v>
      </c>
      <c r="I12">
        <f t="shared" si="1"/>
        <v>1</v>
      </c>
      <c r="O12" t="s">
        <v>281</v>
      </c>
      <c r="P12">
        <v>1</v>
      </c>
    </row>
    <row r="13" spans="1:16">
      <c r="A13" t="str">
        <f>IF((COUNTIF($B$1:B12,B13)+1)=COUNTIF(B:B,B13),"ACTUAL","OLD")</f>
        <v>ACTUAL</v>
      </c>
      <c r="B13" t="s">
        <v>282</v>
      </c>
      <c r="C13" s="9">
        <v>21</v>
      </c>
      <c r="F13" s="15">
        <v>42898</v>
      </c>
      <c r="G13" t="s">
        <v>243</v>
      </c>
      <c r="H13">
        <f t="shared" si="0"/>
        <v>21</v>
      </c>
      <c r="I13">
        <f t="shared" si="1"/>
        <v>1</v>
      </c>
      <c r="O13" t="s">
        <v>282</v>
      </c>
      <c r="P13">
        <v>1</v>
      </c>
    </row>
    <row r="14" spans="1:16" hidden="1">
      <c r="A14" t="str">
        <f>IF((COUNTIF($B$1:B13,B14)+1)=COUNTIF(B:B,B14),"ACTUAL","OLD")</f>
        <v>OLD</v>
      </c>
      <c r="B14" t="s">
        <v>283</v>
      </c>
      <c r="C14" s="4">
        <v>1</v>
      </c>
      <c r="F14" s="15">
        <v>42898</v>
      </c>
      <c r="G14" t="s">
        <v>243</v>
      </c>
      <c r="H14">
        <f t="shared" si="0"/>
        <v>1</v>
      </c>
      <c r="I14">
        <f t="shared" si="1"/>
        <v>1</v>
      </c>
      <c r="O14" t="s">
        <v>283</v>
      </c>
      <c r="P14">
        <v>1</v>
      </c>
    </row>
    <row r="15" spans="1:16">
      <c r="A15" t="str">
        <f>IF((COUNTIF($B$1:B14,B15)+1)=COUNTIF(B:B,B15),"ACTUAL","OLD")</f>
        <v>ACTUAL</v>
      </c>
      <c r="B15" t="s">
        <v>284</v>
      </c>
      <c r="C15" s="9">
        <v>6</v>
      </c>
      <c r="F15" s="15">
        <v>42898</v>
      </c>
      <c r="G15" t="s">
        <v>243</v>
      </c>
      <c r="H15">
        <f t="shared" si="0"/>
        <v>6</v>
      </c>
      <c r="I15">
        <f t="shared" si="1"/>
        <v>1</v>
      </c>
      <c r="O15" t="s">
        <v>284</v>
      </c>
      <c r="P15">
        <v>1</v>
      </c>
    </row>
    <row r="16" spans="1:16">
      <c r="A16" t="str">
        <f>IF((COUNTIF($B$1:B15,B16)+1)=COUNTIF(B:B,B16),"ACTUAL","OLD")</f>
        <v>ACTUAL</v>
      </c>
      <c r="B16" t="s">
        <v>285</v>
      </c>
      <c r="C16" s="4">
        <v>89</v>
      </c>
      <c r="F16" s="15">
        <v>42898</v>
      </c>
      <c r="G16" t="s">
        <v>243</v>
      </c>
      <c r="H16">
        <v>88</v>
      </c>
      <c r="I16">
        <f t="shared" si="1"/>
        <v>1</v>
      </c>
      <c r="O16" t="s">
        <v>285</v>
      </c>
      <c r="P16">
        <v>1</v>
      </c>
    </row>
    <row r="17" spans="1:16" hidden="1">
      <c r="A17" t="str">
        <f>IF((COUNTIF($B$1:B16,B17)+1)=COUNTIF(B:B,B17),"ACTUAL","OLD")</f>
        <v>OLD</v>
      </c>
      <c r="B17" t="s">
        <v>286</v>
      </c>
      <c r="C17" s="9">
        <v>221</v>
      </c>
      <c r="F17" s="15">
        <v>42898</v>
      </c>
      <c r="G17" t="s">
        <v>243</v>
      </c>
      <c r="H17">
        <f t="shared" si="0"/>
        <v>221</v>
      </c>
      <c r="I17">
        <f t="shared" si="1"/>
        <v>1</v>
      </c>
      <c r="O17" t="s">
        <v>286</v>
      </c>
      <c r="P17">
        <v>1</v>
      </c>
    </row>
    <row r="18" spans="1:16">
      <c r="A18" t="str">
        <f>IF((COUNTIF($B$1:B17,B18)+1)=COUNTIF(B:B,B18),"ACTUAL","OLD")</f>
        <v>ACTUAL</v>
      </c>
      <c r="B18" t="s">
        <v>287</v>
      </c>
      <c r="C18" s="4">
        <v>1</v>
      </c>
      <c r="F18" s="15">
        <v>42898</v>
      </c>
      <c r="G18" t="s">
        <v>243</v>
      </c>
      <c r="H18">
        <v>1</v>
      </c>
      <c r="I18">
        <f t="shared" si="1"/>
        <v>1</v>
      </c>
      <c r="O18" t="s">
        <v>287</v>
      </c>
      <c r="P18">
        <v>1</v>
      </c>
    </row>
    <row r="19" spans="1:16">
      <c r="A19" t="str">
        <f>IF((COUNTIF($B$1:B18,B19)+1)=COUNTIF(B:B,B19),"ACTUAL","OLD")</f>
        <v>ACTUAL</v>
      </c>
      <c r="B19" t="s">
        <v>288</v>
      </c>
      <c r="C19" s="9">
        <v>2</v>
      </c>
      <c r="F19" s="15">
        <v>42898</v>
      </c>
      <c r="G19" t="s">
        <v>243</v>
      </c>
      <c r="H19">
        <f t="shared" si="0"/>
        <v>2</v>
      </c>
      <c r="I19">
        <f t="shared" si="1"/>
        <v>1</v>
      </c>
      <c r="O19" t="s">
        <v>288</v>
      </c>
      <c r="P19">
        <v>1</v>
      </c>
    </row>
    <row r="20" spans="1:16" hidden="1">
      <c r="A20" t="str">
        <f>IF((COUNTIF($B$1:B19,B20)+1)=COUNTIF(B:B,B20),"ACTUAL","OLD")</f>
        <v>OLD</v>
      </c>
      <c r="B20" t="s">
        <v>289</v>
      </c>
      <c r="C20" s="4">
        <v>5</v>
      </c>
      <c r="F20" s="15">
        <v>42898</v>
      </c>
      <c r="G20" t="s">
        <v>243</v>
      </c>
      <c r="H20">
        <f t="shared" si="0"/>
        <v>5</v>
      </c>
      <c r="I20">
        <f t="shared" si="1"/>
        <v>1</v>
      </c>
      <c r="O20" t="s">
        <v>289</v>
      </c>
      <c r="P20">
        <v>1</v>
      </c>
    </row>
    <row r="21" spans="1:16">
      <c r="A21" t="str">
        <f>IF((COUNTIF($B$1:B20,B21)+1)=COUNTIF(B:B,B21),"ACTUAL","OLD")</f>
        <v>ACTUAL</v>
      </c>
      <c r="B21" t="s">
        <v>274</v>
      </c>
      <c r="C21" s="9">
        <f>LOOKUP(9,1/($B$1:B20=B21),H:H)</f>
        <v>15</v>
      </c>
      <c r="F21" s="15">
        <v>42898</v>
      </c>
      <c r="G21" t="s">
        <v>243</v>
      </c>
      <c r="H21" s="8">
        <f>IF(C21="","",C21-D21+E21)</f>
        <v>15</v>
      </c>
      <c r="I21" s="8">
        <f t="shared" si="1"/>
        <v>1</v>
      </c>
      <c r="O21" t="s">
        <v>293</v>
      </c>
      <c r="P21">
        <v>0</v>
      </c>
    </row>
    <row r="22" spans="1:16" hidden="1">
      <c r="A22" t="str">
        <f>IF((COUNTIF($B$1:B21,B22)+1)=COUNTIF(B:B,B22),"ACTUAL","OLD")</f>
        <v>OLD</v>
      </c>
      <c r="B22" t="s">
        <v>289</v>
      </c>
      <c r="C22" s="9">
        <f>LOOKUP(9,1/($B$1:B21=B22),H:H)</f>
        <v>5</v>
      </c>
      <c r="E22">
        <v>30</v>
      </c>
      <c r="F22" s="15">
        <v>42905</v>
      </c>
      <c r="G22" t="s">
        <v>243</v>
      </c>
      <c r="H22">
        <f t="shared" ref="H22:H23" si="2">IF(C22="","",C22-D22+E22)</f>
        <v>35</v>
      </c>
      <c r="I22">
        <f t="shared" si="1"/>
        <v>1</v>
      </c>
      <c r="O22" s="37" t="s">
        <v>298</v>
      </c>
      <c r="P22">
        <v>1</v>
      </c>
    </row>
    <row r="23" spans="1:16" hidden="1">
      <c r="A23" t="str">
        <f>IF((COUNTIF($B$1:B22,B23)+1)=COUNTIF(B:B,B23),"ACTUAL","OLD")</f>
        <v>OLD</v>
      </c>
      <c r="B23" t="s">
        <v>293</v>
      </c>
      <c r="C23" s="9">
        <v>0</v>
      </c>
      <c r="E23">
        <v>30</v>
      </c>
      <c r="F23" s="15">
        <v>42905</v>
      </c>
      <c r="G23" t="s">
        <v>243</v>
      </c>
      <c r="H23">
        <f t="shared" si="2"/>
        <v>30</v>
      </c>
      <c r="I23" s="8">
        <f t="shared" si="1"/>
        <v>0</v>
      </c>
    </row>
    <row r="24" spans="1:16">
      <c r="A24" t="str">
        <f>IF((COUNTIF($B$1:B23,B24)+1)=COUNTIF(B:B,B24),"ACTUAL","OLD")</f>
        <v>ACTUAL</v>
      </c>
      <c r="B24" t="s">
        <v>293</v>
      </c>
      <c r="C24" s="9">
        <f>LOOKUP(9,1/($B$1:B23=B24),H:H)</f>
        <v>30</v>
      </c>
      <c r="D24">
        <v>1</v>
      </c>
      <c r="F24" s="15">
        <v>42909</v>
      </c>
      <c r="G24" t="s">
        <v>247</v>
      </c>
      <c r="H24" s="8">
        <f t="shared" ref="H24:H31" si="3">IF(C24="","",C24-D24+E24)</f>
        <v>29</v>
      </c>
      <c r="I24" s="8">
        <f t="shared" si="1"/>
        <v>0</v>
      </c>
    </row>
    <row r="25" spans="1:16">
      <c r="A25" t="str">
        <f>IF((COUNTIF($B$1:B24,B25)+1)=COUNTIF(B:B,B25),"ACTUAL","OLD")</f>
        <v>ACTUAL</v>
      </c>
      <c r="B25" t="s">
        <v>286</v>
      </c>
      <c r="C25" s="9">
        <f>LOOKUP(9,1/($B$1:B24=B25),H:H)</f>
        <v>221</v>
      </c>
      <c r="D25">
        <v>2</v>
      </c>
      <c r="F25" s="15">
        <v>42909</v>
      </c>
      <c r="G25" t="s">
        <v>247</v>
      </c>
      <c r="H25" s="8">
        <f t="shared" si="3"/>
        <v>219</v>
      </c>
      <c r="I25" s="8">
        <f t="shared" si="1"/>
        <v>1</v>
      </c>
    </row>
    <row r="26" spans="1:16">
      <c r="A26" t="str">
        <f>IF((COUNTIF($B$1:B25,B26)+1)=COUNTIF(B:B,B26),"ACTUAL","OLD")</f>
        <v>ACTUAL</v>
      </c>
      <c r="B26" t="s">
        <v>278</v>
      </c>
      <c r="C26" s="9">
        <f>LOOKUP(9,1/($B$1:B25=B26),H:H)</f>
        <v>3</v>
      </c>
      <c r="D26">
        <v>1</v>
      </c>
      <c r="E26">
        <v>50</v>
      </c>
      <c r="F26" s="15">
        <v>42909</v>
      </c>
      <c r="G26" t="s">
        <v>247</v>
      </c>
      <c r="H26" s="8">
        <f t="shared" si="3"/>
        <v>52</v>
      </c>
      <c r="I26" s="8">
        <f t="shared" si="1"/>
        <v>1</v>
      </c>
    </row>
    <row r="27" spans="1:16">
      <c r="A27" t="str">
        <f>IF((COUNTIF($B$1:B26,B27)+1)=COUNTIF(B:B,B27),"ACTUAL","OLD")</f>
        <v>ACTUAL</v>
      </c>
      <c r="B27" t="s">
        <v>283</v>
      </c>
      <c r="C27" s="9">
        <f>LOOKUP(9,1/($B$1:B26=B27),H:H)</f>
        <v>1</v>
      </c>
      <c r="D27">
        <v>1</v>
      </c>
      <c r="F27" s="15">
        <v>42909</v>
      </c>
      <c r="G27" t="s">
        <v>247</v>
      </c>
      <c r="H27" s="8">
        <f t="shared" si="3"/>
        <v>0</v>
      </c>
      <c r="I27" s="8">
        <f t="shared" si="1"/>
        <v>1</v>
      </c>
    </row>
    <row r="28" spans="1:16">
      <c r="A28" t="str">
        <f>IF((COUNTIF($B$1:B27,B28)+1)=COUNTIF(B:B,B28),"ACTUAL","OLD")</f>
        <v>ACTUAL</v>
      </c>
      <c r="B28" t="s">
        <v>280</v>
      </c>
      <c r="C28" s="9">
        <f>LOOKUP(9,1/($B$1:B27=B28),H:H)</f>
        <v>9</v>
      </c>
      <c r="D28">
        <v>1</v>
      </c>
      <c r="F28" s="15">
        <v>42909</v>
      </c>
      <c r="G28" t="s">
        <v>247</v>
      </c>
      <c r="H28" s="8">
        <f t="shared" si="3"/>
        <v>8</v>
      </c>
      <c r="I28" s="8">
        <f t="shared" si="1"/>
        <v>1</v>
      </c>
    </row>
    <row r="29" spans="1:16">
      <c r="A29" t="str">
        <f>IF((COUNTIF($B$1:B28,B29)+1)=COUNTIF(B:B,B29),"ACTUAL","OLD")</f>
        <v>ACTUAL</v>
      </c>
      <c r="B29" t="s">
        <v>279</v>
      </c>
      <c r="C29" s="9">
        <f>LOOKUP(9,1/($B$1:B28=B29),H:H)</f>
        <v>15</v>
      </c>
      <c r="D29">
        <v>1</v>
      </c>
      <c r="F29" s="15">
        <v>42909</v>
      </c>
      <c r="G29" t="s">
        <v>247</v>
      </c>
      <c r="H29" s="8">
        <f t="shared" si="3"/>
        <v>14</v>
      </c>
      <c r="I29" s="8">
        <f t="shared" si="1"/>
        <v>1</v>
      </c>
    </row>
    <row r="30" spans="1:16">
      <c r="A30" t="str">
        <f>IF((COUNTIF($B$1:B29,B30)+1)=COUNTIF(B:B,B30),"ACTUAL","OLD")</f>
        <v>ACTUAL</v>
      </c>
      <c r="B30" t="s">
        <v>298</v>
      </c>
      <c r="C30" s="9">
        <v>5</v>
      </c>
      <c r="D30">
        <v>1</v>
      </c>
      <c r="F30" s="15">
        <v>42909</v>
      </c>
      <c r="G30" t="s">
        <v>247</v>
      </c>
      <c r="H30" s="8">
        <f t="shared" si="3"/>
        <v>4</v>
      </c>
      <c r="I30" s="8">
        <f t="shared" si="1"/>
        <v>1</v>
      </c>
    </row>
    <row r="31" spans="1:16">
      <c r="A31" t="str">
        <f>IF((COUNTIF($B$1:B30,B31)+1)=COUNTIF(B:B,B31),"ACTUAL","OLD")</f>
        <v>ACTUAL</v>
      </c>
      <c r="B31" t="s">
        <v>289</v>
      </c>
      <c r="C31" s="9">
        <f>LOOKUP(9,1/($B$1:B30=B31),H:H)</f>
        <v>35</v>
      </c>
      <c r="D31">
        <v>1</v>
      </c>
      <c r="F31" s="15">
        <v>42909</v>
      </c>
      <c r="G31" t="s">
        <v>299</v>
      </c>
      <c r="H31" s="8">
        <f t="shared" si="3"/>
        <v>34</v>
      </c>
      <c r="I31" s="8">
        <f t="shared" si="1"/>
        <v>1</v>
      </c>
    </row>
  </sheetData>
  <conditionalFormatting sqref="A1:J1048576">
    <cfRule type="expression" dxfId="13" priority="5">
      <formula>IF(AND($H1&lt;&gt;"GIACENZA RESIDUA",$H1&lt;$I1),TRUE,FALSE)</formula>
    </cfRule>
    <cfRule type="expression" dxfId="12" priority="6">
      <formula>($A1="OLD")</formula>
    </cfRule>
  </conditionalFormatting>
  <dataValidations count="1">
    <dataValidation type="list" allowBlank="1" showInputMessage="1" showErrorMessage="1" sqref="B2:B31">
      <formula1>$O$2:$O$22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Modulistica Operativa</vt:lpstr>
      <vt:lpstr>Dotazioni</vt:lpstr>
      <vt:lpstr>Divisa</vt:lpstr>
      <vt:lpstr>DPI</vt:lpstr>
      <vt:lpstr>IT</vt:lpstr>
      <vt:lpstr>GADGET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2017-09-28T16:25:52Z</dcterms:modified>
</cp:coreProperties>
</file>